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  <Override ContentType="application/vnd.openxmlformats-officedocument.spreadsheetml.worksheet+xml" PartName="/xl/worksheets/sheet30.xml"/>
  <Override ContentType="application/vnd.openxmlformats-officedocument.spreadsheetml.worksheet+xml" PartName="/xl/worksheets/sheet31.xml"/>
  <Override ContentType="application/vnd.openxmlformats-officedocument.spreadsheetml.worksheet+xml" PartName="/xl/worksheets/sheet32.xml"/>
  <Override ContentType="application/vnd.openxmlformats-officedocument.spreadsheetml.worksheet+xml" PartName="/xl/worksheets/sheet33.xml"/>
  <Override ContentType="application/vnd.openxmlformats-officedocument.spreadsheetml.worksheet+xml" PartName="/xl/worksheets/sheet34.xml"/>
  <Override ContentType="application/vnd.openxmlformats-officedocument.spreadsheetml.worksheet+xml" PartName="/xl/worksheets/sheet35.xml"/>
  <Override ContentType="application/vnd.openxmlformats-officedocument.spreadsheetml.worksheet+xml" PartName="/xl/worksheets/sheet36.xml"/>
  <Override ContentType="application/vnd.openxmlformats-officedocument.spreadsheetml.worksheet+xml" PartName="/xl/worksheets/sheet37.xml"/>
  <Override ContentType="application/vnd.openxmlformats-officedocument.spreadsheetml.worksheet+xml" PartName="/xl/worksheets/sheet38.xml"/>
  <Override ContentType="application/vnd.openxmlformats-officedocument.spreadsheetml.worksheet+xml" PartName="/xl/worksheets/sheet39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activeTab="5" tabRatio="829" windowHeight="7755" windowWidth="13335" xWindow="0" yWindow="0"/>
  </bookViews>
  <sheets>
    <sheet name="STS" r:id="rId1" sheetId="201"/>
    <sheet name="STT" r:id="rId2" sheetId="200"/>
    <sheet name="huulga" r:id="rId3" sheetId="198"/>
    <sheet name="amralt" r:id="rId4" sheetId="165"/>
    <sheet name="Tsalin uzuulelt" r:id="rId5" sheetId="166"/>
    <sheet name="negtgel" r:id="rId6" sheetId="167"/>
    <sheet name="niit" r:id="rId7" sheetId="168"/>
    <sheet name="ЧХ" r:id="rId8" sheetId="105"/>
    <sheet name="А-6.1" r:id="rId9" sheetId="116"/>
    <sheet name="А-6.2" r:id="rId10" sheetId="115"/>
    <sheet name="А-6.3" r:id="rId11" sheetId="114"/>
    <sheet name="СТХ" r:id="rId12" sheetId="147"/>
    <sheet name="1" r:id="rId13" sheetId="37"/>
    <sheet name="3" r:id="rId14" sheetId="197"/>
    <sheet name="1.Info" r:id="rId15" sheetId="30"/>
    <sheet name="2.CT1A" r:id="rId16" sheetId="2"/>
    <sheet name="3.CT2A" r:id="rId17" sheetId="3"/>
    <sheet name="4.CT3A" r:id="rId18" sheetId="4"/>
    <sheet name="5.CT4A" r:id="rId19" sheetId="5"/>
    <sheet name="6.CTT1" r:id="rId20" sheetId="28"/>
    <sheet name="7.CTT2" r:id="rId21" sheetId="33"/>
    <sheet name="8.CTT3" r:id="rId22" sheetId="8"/>
    <sheet name="9.CTT4" r:id="rId23" sheetId="31"/>
    <sheet name="10.CTT5" r:id="rId24" sheetId="9"/>
    <sheet name="11.CTT6" r:id="rId25" sheetId="34"/>
    <sheet name="12.CTT7" r:id="rId26" sheetId="6"/>
    <sheet name="13.CTT8" r:id="rId27" sheetId="32"/>
    <sheet name="14.CTT9" r:id="rId28" sheetId="29"/>
    <sheet name="15.Journal" r:id="rId29" sheetId="13"/>
    <sheet name="16.Assets" r:id="rId30" sheetId="14"/>
    <sheet name="17.Inventory" r:id="rId31" sheetId="22"/>
    <sheet name="18.Payroll" r:id="rId32" sheetId="15"/>
    <sheet name="19.Budget" r:id="rId33" sheetId="16"/>
    <sheet name="20.TGT1" r:id="rId34" sheetId="10"/>
    <sheet name="21.TGT1A" r:id="rId35" sheetId="11"/>
    <sheet name="22.NT2" r:id="rId36" sheetId="20"/>
    <sheet name="23.TRIAL BALANCE" r:id="rId37" sheetId="26"/>
    <sheet name="24.ABWS" r:id="rId38" sheetId="24"/>
    <sheet name="25.CBWS" r:id="rId39" sheetId="25"/>
  </sheets>
  <externalReferences>
    <externalReference r:id="rId40"/>
    <externalReference r:id="rId41"/>
  </externalReferences>
  <definedNames>
    <definedName hidden="1" localSheetId="12" name="_xlnm._FilterDatabase">'1'!$A$1:$D$1228</definedName>
    <definedName hidden="1" localSheetId="28" name="_xlnm._FilterDatabase">'15.Journal'!$A$4:$W$893</definedName>
    <definedName hidden="1" localSheetId="29" name="_xlnm._FilterDatabase">'16.Assets'!$A$5:$F$5</definedName>
    <definedName hidden="1" localSheetId="30" name="_xlnm._FilterDatabase">'17.Inventory'!$A$5:$D$5</definedName>
    <definedName hidden="1" localSheetId="32" name="_xlnm._FilterDatabase">'19.Budget'!$A$5:$D$5</definedName>
    <definedName hidden="1" localSheetId="37" name="_xlnm._FilterDatabase">'24.ABWS'!$A$4:$B$5</definedName>
    <definedName hidden="1" localSheetId="13" name="_xlnm._FilterDatabase">'3'!$A$1:$AH$1699</definedName>
    <definedName hidden="1" localSheetId="2" name="_xlnm._FilterDatabase">huulga!$A$11:$H$11</definedName>
    <definedName hidden="1" localSheetId="5" name="_xlnm._FilterDatabase">negtgel!$A$2:$DG$2</definedName>
    <definedName localSheetId="7" name="bookmark0">ЧХ!$B$1</definedName>
    <definedName localSheetId="2" name="bus_nutag">#REF!</definedName>
    <definedName localSheetId="0" name="bus_nutag">#REF!</definedName>
    <definedName localSheetId="1" name="bus_nutag">#REF!</definedName>
    <definedName name="bus_nutag">niit!$A$2:$A$25</definedName>
    <definedName localSheetId="13" name="Currency1">#REF!</definedName>
    <definedName localSheetId="3" name="Currency1">#REF!</definedName>
    <definedName localSheetId="2" name="Currency1">#REF!</definedName>
    <definedName localSheetId="0" name="Currency1">#REF!</definedName>
    <definedName localSheetId="1" name="Currency1">#REF!</definedName>
    <definedName localSheetId="4" name="Currency1">#REF!</definedName>
    <definedName name="Currency1">#REF!</definedName>
    <definedName localSheetId="2" name="huvi">#REF!</definedName>
    <definedName localSheetId="0" name="huvi">#REF!</definedName>
    <definedName localSheetId="1" name="huvi">#REF!</definedName>
    <definedName name="huvi">negtgel!XEW$3:XEW$12000</definedName>
    <definedName localSheetId="2" name="sar">#REF!</definedName>
    <definedName localSheetId="0" name="sar">#REF!</definedName>
    <definedName localSheetId="1" name="sar">#REF!</definedName>
    <definedName name="sar">negtgel!XEV$3:XEV$12000</definedName>
    <definedName localSheetId="13" name="too">niit!#REF!</definedName>
    <definedName localSheetId="3" name="too">niit!#REF!</definedName>
    <definedName localSheetId="2" name="too">#REF!</definedName>
    <definedName localSheetId="0" name="too">#REF!</definedName>
    <definedName localSheetId="1" name="too">[2]niit!#REF!</definedName>
    <definedName name="too">niit!#REF!</definedName>
    <definedName localSheetId="2" name="Бараа">#REF!</definedName>
    <definedName localSheetId="0" name="Бараа">#REF!</definedName>
    <definedName localSheetId="1" name="Бараа">#REF!</definedName>
    <definedName name="Бараа">niit!$B$2:$B$25</definedName>
    <definedName localSheetId="2" name="бүгд">#REF!</definedName>
    <definedName localSheetId="0" name="бүгд">#REF!</definedName>
    <definedName localSheetId="1" name="бүгд">#REF!</definedName>
    <definedName name="бүгд">negtgel!C$3:C$12000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68" l="1" r="K5"/>
  <c i="168" r="J5"/>
  <c i="200" r="E72"/>
  <c i="200" r="E67"/>
  <c i="200" r="F67" s="1"/>
  <c i="200" r="D67"/>
  <c i="200" r="E66"/>
  <c i="200" r="D66"/>
  <c i="200" r="E65"/>
  <c i="200" r="F65" s="1"/>
  <c i="200" r="D65"/>
  <c i="200" r="E64"/>
  <c i="200" r="F64" s="1"/>
  <c i="200" r="D64"/>
  <c i="200" r="E63"/>
  <c i="200" r="F63" s="1"/>
  <c i="200" r="D63"/>
  <c i="200" r="E62"/>
  <c i="200" r="D62"/>
  <c i="200" r="E61"/>
  <c i="200" r="F61" s="1"/>
  <c i="200" r="D61"/>
  <c i="200" r="E60"/>
  <c i="200" r="D60"/>
  <c i="200" r="E59"/>
  <c i="200" r="D59"/>
  <c i="200" r="E57"/>
  <c i="200" r="F57" s="1"/>
  <c i="200" r="D57"/>
  <c i="200" r="D56"/>
  <c i="200" r="D55"/>
  <c i="200" r="E54"/>
  <c i="200" r="D54"/>
  <c i="200" r="E53"/>
  <c i="200" r="F53" s="1"/>
  <c i="200" r="D53"/>
  <c i="200" r="E52"/>
  <c i="200" r="F52" s="1"/>
  <c i="200" r="D52"/>
  <c i="200" r="E51"/>
  <c i="200" r="F51" s="1"/>
  <c i="200" r="D51"/>
  <c i="200" r="E50"/>
  <c i="200" r="D50"/>
  <c i="200" r="E49"/>
  <c i="200" r="F49" s="1"/>
  <c i="200" r="D49"/>
  <c i="200" r="E48"/>
  <c i="200" r="F48" s="1"/>
  <c i="200" r="D48"/>
  <c i="200" r="E47"/>
  <c i="200" r="F47" s="1"/>
  <c i="200" r="D47"/>
  <c i="200" r="E46"/>
  <c i="200" r="F46" s="1"/>
  <c i="200" r="D46"/>
  <c i="200" r="E45"/>
  <c i="200" r="D45"/>
  <c i="200" r="E44"/>
  <c i="200" r="F44" s="1"/>
  <c i="200" r="D44"/>
  <c i="200" r="E43"/>
  <c i="200" r="D43"/>
  <c i="200" r="E42"/>
  <c i="200" r="D42"/>
  <c i="200" r="E41"/>
  <c i="200" r="F41" s="1"/>
  <c i="200" r="D41"/>
  <c i="200" r="E38"/>
  <c i="200" r="D38"/>
  <c i="200" r="E37"/>
  <c i="200" r="F37" s="1"/>
  <c i="200" r="D37"/>
  <c i="200" r="E36"/>
  <c i="200" r="D36"/>
  <c i="200" r="E35"/>
  <c i="200" r="F35" s="1"/>
  <c i="200" r="D35"/>
  <c i="200" r="E34"/>
  <c i="200" r="D34"/>
  <c i="200" r="E33"/>
  <c i="200" r="F33" s="1"/>
  <c i="200" r="D33"/>
  <c i="200" r="E32"/>
  <c i="200" r="D32"/>
  <c i="200" r="E31"/>
  <c i="200" r="F31" s="1"/>
  <c i="200" r="D31"/>
  <c i="200" r="E30"/>
  <c i="200" r="D30"/>
  <c i="200" r="E29"/>
  <c i="200" r="F29" s="1"/>
  <c i="200" r="D29"/>
  <c i="200" r="E28"/>
  <c i="200" r="D28"/>
  <c i="200" r="E27"/>
  <c i="200" r="F27" s="1"/>
  <c i="200" r="D27"/>
  <c i="200" r="E26"/>
  <c i="200" r="D26"/>
  <c i="200" r="E25"/>
  <c i="200" r="F25" s="1"/>
  <c i="200" r="D25"/>
  <c i="200" r="E24"/>
  <c i="200" r="D24"/>
  <c i="200" r="E23"/>
  <c i="200" r="F23" s="1"/>
  <c i="200" r="D23"/>
  <c i="200" r="E22"/>
  <c i="200" r="D22"/>
  <c i="200" r="E21"/>
  <c i="200" r="F21" s="1"/>
  <c i="200" r="D21"/>
  <c i="200" r="E20"/>
  <c i="200" r="D20"/>
  <c i="200" r="E19"/>
  <c i="200" r="F19" s="1"/>
  <c i="200" r="D19"/>
  <c i="200" r="E18"/>
  <c i="200" r="D18"/>
  <c i="200" r="E17"/>
  <c i="200" r="F17" s="1"/>
  <c i="200" r="D17"/>
  <c i="200" r="E16"/>
  <c i="200" r="D16"/>
  <c i="200" r="E15"/>
  <c i="200" r="F15" s="1"/>
  <c i="200" r="D15"/>
  <c i="200" r="E14"/>
  <c i="200" r="D14"/>
  <c i="200" r="E13"/>
  <c i="200" r="F13" s="1"/>
  <c i="200" r="D13"/>
  <c i="200" r="E12"/>
  <c i="200" r="D12"/>
  <c i="200" r="E11"/>
  <c i="200" r="F11" s="1"/>
  <c i="200" r="D11"/>
  <c i="200" r="E10"/>
  <c i="200" r="D10"/>
  <c i="200" r="E9"/>
  <c i="200" r="F9" s="1"/>
  <c i="200" r="D9"/>
  <c i="200" r="E8"/>
  <c i="200" r="D8"/>
  <c i="200" r="E7"/>
  <c i="200" r="F7" s="1"/>
  <c i="200" r="D7"/>
  <c i="200" r="E6"/>
  <c i="200" r="D6"/>
  <c i="200" r="B1"/>
  <c i="201" r="D64"/>
  <c i="201" r="C64"/>
  <c i="201" r="F63"/>
  <c i="201" r="H63" s="1"/>
  <c i="201" r="E63"/>
  <c i="201" r="G63" s="1"/>
  <c i="201" r="D63"/>
  <c i="201" r="C63"/>
  <c i="201" r="F62"/>
  <c i="201" r="E62"/>
  <c i="201" r="D62"/>
  <c i="201" r="C62"/>
  <c i="201" r="F61"/>
  <c i="201" r="H61" s="1"/>
  <c i="201" r="E61"/>
  <c i="201" r="G61" s="1"/>
  <c i="201" r="D61"/>
  <c i="201" r="C61"/>
  <c i="201" r="F60"/>
  <c i="201" r="E60"/>
  <c i="201" r="D60"/>
  <c i="201" r="C60"/>
  <c i="201" r="F59"/>
  <c i="201" r="E59"/>
  <c i="201" r="F58"/>
  <c i="201" r="E58"/>
  <c i="201" r="D58"/>
  <c i="201" r="H58" s="1"/>
  <c i="201" r="C58"/>
  <c i="201" r="G58" s="1"/>
  <c i="201" r="F57"/>
  <c i="201" r="E57"/>
  <c i="201" r="D57"/>
  <c i="201" r="C57"/>
  <c i="201" r="F56"/>
  <c i="201" r="E56"/>
  <c i="201" r="D56"/>
  <c i="201" r="C56"/>
  <c i="201" r="F55"/>
  <c i="201" r="E55"/>
  <c i="201" r="D55"/>
  <c i="201" r="H55" s="1"/>
  <c i="201" r="C55"/>
  <c i="201" r="C54" s="1"/>
  <c i="201" r="F54"/>
  <c i="201" r="E54"/>
  <c i="201" r="F53"/>
  <c i="201" r="E53"/>
  <c i="201" r="G53" s="1"/>
  <c i="201" r="D53"/>
  <c i="201" r="C53"/>
  <c i="201" r="F52"/>
  <c i="201" r="H52" s="1"/>
  <c i="201" r="E52"/>
  <c i="201" r="G52" s="1"/>
  <c i="201" r="D52"/>
  <c i="201" r="C52"/>
  <c i="201" r="F51"/>
  <c i="201" r="E51"/>
  <c i="201" r="G51" s="1"/>
  <c i="201" r="D51"/>
  <c i="201" r="C51"/>
  <c i="201" r="F50"/>
  <c i="201" r="H50" s="1"/>
  <c i="201" r="E50"/>
  <c i="201" r="G50" s="1"/>
  <c i="201" r="D50"/>
  <c i="201" r="C50"/>
  <c i="201" r="F49"/>
  <c i="201" r="E49"/>
  <c i="201" r="G49" s="1"/>
  <c i="201" r="D49"/>
  <c i="201" r="C49"/>
  <c i="201" r="F48"/>
  <c i="201" r="H48" s="1"/>
  <c i="201" r="E48"/>
  <c i="201" r="G48" s="1"/>
  <c i="201" r="D48"/>
  <c i="201" r="C48"/>
  <c i="201" r="F47"/>
  <c i="201" r="E47"/>
  <c i="201" r="G47" s="1"/>
  <c i="201" r="D47"/>
  <c i="201" r="C47"/>
  <c i="201" r="F46"/>
  <c i="201" r="H46" s="1"/>
  <c i="201" r="E46"/>
  <c i="201" r="G46" s="1"/>
  <c i="201" r="D46"/>
  <c i="201" r="C46"/>
  <c i="201" r="F45"/>
  <c i="201" r="E45"/>
  <c i="201" r="G45" s="1"/>
  <c i="201" r="D45"/>
  <c i="201" r="C45"/>
  <c i="201" r="F44"/>
  <c i="201" r="E44"/>
  <c i="201" r="D44"/>
  <c i="201" r="C44"/>
  <c i="201" r="F43"/>
  <c i="201" r="H43" s="1"/>
  <c i="201" r="E43"/>
  <c i="201" r="G43" s="1"/>
  <c i="201" r="D43"/>
  <c i="201" r="C43"/>
  <c i="201" r="F42"/>
  <c i="201" r="E42"/>
  <c i="201" r="D42"/>
  <c i="201" r="C42"/>
  <c i="201" r="F41"/>
  <c i="201" r="E41"/>
  <c i="201" r="G41" s="1"/>
  <c i="201" r="D41"/>
  <c i="201" r="C41"/>
  <c i="201" r="F40"/>
  <c i="201" r="E40"/>
  <c i="201" r="D40"/>
  <c i="201" r="C40"/>
  <c i="201" r="F39"/>
  <c i="201" r="H39" s="1"/>
  <c i="201" r="E39"/>
  <c i="201" r="G39" s="1"/>
  <c i="201" r="D39"/>
  <c i="201" r="C39"/>
  <c i="201" r="F38"/>
  <c i="201" r="E38"/>
  <c i="201" r="D38"/>
  <c i="201" r="C38"/>
  <c i="201" r="F37"/>
  <c i="201" r="E37"/>
  <c i="201" r="G37" s="1"/>
  <c i="201" r="D37"/>
  <c i="201" r="C37"/>
  <c i="201" r="D35"/>
  <c i="201" r="C35"/>
  <c i="201" r="D33"/>
  <c i="201" r="C33"/>
  <c i="201" r="D32"/>
  <c i="201" r="C32"/>
  <c i="201" r="C24" s="1"/>
  <c i="201" r="G24" s="1"/>
  <c i="201" r="D31"/>
  <c i="201" r="C31"/>
  <c i="201" r="F30"/>
  <c i="201" r="E30"/>
  <c i="201" r="D30"/>
  <c i="201" r="C30"/>
  <c i="201" r="F29"/>
  <c i="201" r="H29" s="1"/>
  <c i="201" r="E29"/>
  <c i="201" r="G29" s="1"/>
  <c i="201" r="D29"/>
  <c i="201" r="C29"/>
  <c i="201" r="F28"/>
  <c i="201" r="E28"/>
  <c i="201" r="D28"/>
  <c i="201" r="C28"/>
  <c i="201" r="F27"/>
  <c i="201" r="H27" s="1"/>
  <c i="201" r="E27"/>
  <c i="201" r="G27" s="1"/>
  <c i="201" r="D27"/>
  <c i="201" r="C27"/>
  <c i="201" r="F26"/>
  <c i="201" r="E26"/>
  <c i="201" r="D26"/>
  <c i="201" r="C26"/>
  <c i="201" r="F25"/>
  <c i="201" r="H25" s="1"/>
  <c i="201" r="E25"/>
  <c i="201" r="D25"/>
  <c i="201" r="C25"/>
  <c i="201" r="F24"/>
  <c i="201" r="E24"/>
  <c i="201" r="F23"/>
  <c i="201" r="E23"/>
  <c i="201" r="D23"/>
  <c i="201" r="C23"/>
  <c i="201" r="G23" s="1"/>
  <c i="201" r="F22"/>
  <c i="201" r="E22"/>
  <c i="201" r="D22"/>
  <c i="201" r="H22" s="1"/>
  <c i="201" r="C22"/>
  <c i="201" r="G22" s="1"/>
  <c i="201" r="F21"/>
  <c i="201" r="E21"/>
  <c i="201" r="D21"/>
  <c i="201" r="C21"/>
  <c i="201" r="G21" s="1"/>
  <c i="201" r="F20"/>
  <c i="201" r="E20"/>
  <c i="201" r="D20"/>
  <c i="201" r="H20" s="1"/>
  <c i="201" r="C20"/>
  <c i="201" r="G20" s="1"/>
  <c i="201" r="F19"/>
  <c i="201" r="E19"/>
  <c i="201" r="D19"/>
  <c i="201" r="C19"/>
  <c i="201" r="G19" s="1"/>
  <c i="201" r="F18"/>
  <c i="201" r="E18"/>
  <c i="201" r="D18"/>
  <c i="201" r="H18" s="1"/>
  <c i="201" r="C18"/>
  <c i="201" r="G18" s="1"/>
  <c i="201" r="F17"/>
  <c i="201" r="E17"/>
  <c i="201" r="D17"/>
  <c i="201" r="C17"/>
  <c i="201" r="G17" s="1"/>
  <c i="201" r="F16"/>
  <c i="201" r="E16"/>
  <c i="201" r="D16"/>
  <c i="201" r="H16" s="1"/>
  <c i="201" r="C16"/>
  <c i="201" r="G16" s="1"/>
  <c i="201" r="F15"/>
  <c i="201" r="E15"/>
  <c i="201" r="D15"/>
  <c i="201" r="D14" s="1"/>
  <c i="201" r="H14" s="1"/>
  <c i="201" r="C15"/>
  <c i="201" r="C14" s="1"/>
  <c i="201" r="G14" s="1"/>
  <c i="201" r="F14"/>
  <c i="201" r="E14"/>
  <c i="201" r="F13"/>
  <c i="201" r="E13"/>
  <c i="201" r="G13" s="1"/>
  <c i="201" r="D13"/>
  <c i="201" r="C13"/>
  <c i="201" r="F12"/>
  <c i="201" r="E12"/>
  <c i="201" r="G12" s="1"/>
  <c i="201" r="D12"/>
  <c i="201" r="C12"/>
  <c i="201" r="F11"/>
  <c i="201" r="H11" s="1"/>
  <c i="201" r="E11"/>
  <c i="201" r="D11"/>
  <c i="201" r="C11"/>
  <c i="201" r="F10"/>
  <c i="201" r="E10"/>
  <c i="201" r="G10" s="1"/>
  <c i="201" r="D10"/>
  <c i="201" r="C10"/>
  <c i="201" r="F9"/>
  <c i="201" r="E9"/>
  <c i="201" r="F8"/>
  <c i="201" r="E8"/>
  <c i="201" r="H62"/>
  <c i="201" r="G62"/>
  <c i="201" r="H60"/>
  <c i="201" r="C59"/>
  <c i="201" r="G59" s="1"/>
  <c i="201" r="H57"/>
  <c i="201" r="G57"/>
  <c i="201" r="D54"/>
  <c i="201" r="H54" s="1"/>
  <c i="201" r="H53"/>
  <c i="201" r="H51"/>
  <c i="201" r="H49"/>
  <c i="201" r="H47"/>
  <c i="201" r="H45"/>
  <c i="201" r="H41"/>
  <c i="201" r="H37"/>
  <c i="201" r="D36"/>
  <c i="201" r="H30"/>
  <c i="201" r="G30"/>
  <c i="201" r="H28"/>
  <c i="201" r="G28"/>
  <c i="201" r="H26"/>
  <c i="201" r="G26"/>
  <c i="201" r="D24"/>
  <c i="201" r="H24" s="1"/>
  <c i="201" r="H23"/>
  <c i="201" r="H21"/>
  <c i="201" r="H19"/>
  <c i="201" r="H17"/>
  <c i="201" r="H15"/>
  <c i="201" r="H13"/>
  <c i="201" r="H12"/>
  <c i="201" r="C9"/>
  <c i="201" r="H10"/>
  <c i="200" r="F66"/>
  <c i="200" r="F62"/>
  <c i="200" r="F59"/>
  <c i="200" r="F54"/>
  <c i="200" r="F50"/>
  <c i="200" r="F42"/>
  <c i="200" r="F38"/>
  <c i="200" r="F36"/>
  <c i="200" r="F34"/>
  <c i="200" r="F32"/>
  <c i="200" r="F30"/>
  <c i="200" r="F28"/>
  <c i="200" r="F26"/>
  <c i="200" r="F24"/>
  <c i="200" r="F22"/>
  <c i="200" r="F20"/>
  <c i="200" r="F18"/>
  <c i="200" r="F16"/>
  <c i="200" r="F14"/>
  <c i="200" r="F12"/>
  <c i="200" r="F10"/>
  <c i="200" r="E55"/>
  <c i="200" r="F6"/>
  <c i="200" l="1" r="F43"/>
  <c i="200" r="F45"/>
  <c i="201" r="G9"/>
  <c i="201" r="C8"/>
  <c i="201" r="G8" s="1"/>
  <c i="201" r="G55"/>
  <c i="201" r="G60"/>
  <c i="201" r="G11"/>
  <c i="201" r="G15"/>
  <c i="201" r="G25"/>
  <c i="201" r="D9"/>
  <c i="201" r="C36"/>
  <c i="201" r="C34" s="1"/>
  <c i="201" r="D59"/>
  <c i="200" r="F55"/>
  <c i="200" r="F8"/>
  <c i="200" r="E56"/>
  <c i="200" r="F56" s="1"/>
  <c i="37" r="C836"/>
  <c i="201" l="1" r="H59"/>
  <c i="201" r="D34"/>
  <c i="201" r="H9"/>
  <c i="201" r="D8"/>
  <c i="201" r="H8" s="1"/>
  <c i="197" r="G152"/>
  <c i="197" l="1" r="G159"/>
  <c i="197" r="G160"/>
  <c i="197" l="1" r="B1657"/>
  <c i="197" r="B1630"/>
  <c i="197" r="E1094"/>
  <c i="197" r="E1093"/>
  <c i="197" r="E1092"/>
  <c i="197" r="E1091"/>
  <c i="197" r="E1090"/>
  <c i="197" r="G1089"/>
  <c i="197" r="E1089"/>
  <c i="197" r="E1088"/>
  <c i="197" r="G1077"/>
  <c i="197" r="E1077"/>
  <c i="197" r="G1076"/>
  <c i="197" r="E1076"/>
  <c i="197" r="G1075"/>
  <c i="197" r="E1075"/>
  <c i="197" r="G1074"/>
  <c i="197" r="E1074"/>
  <c i="197" r="G1073"/>
  <c i="197" r="E1073"/>
  <c i="197" r="G1072"/>
  <c i="197" r="E1072"/>
  <c i="197" r="G1071"/>
  <c i="197" r="E1071"/>
  <c i="197" r="G1070"/>
  <c i="197" r="E1070"/>
  <c i="197" r="G1069"/>
  <c i="197" r="E1069"/>
  <c i="197" r="G1068"/>
  <c i="197" r="E1068"/>
  <c i="197" r="G1067"/>
  <c i="197" r="E1067"/>
  <c i="197" r="G1065"/>
  <c i="197" r="E1065"/>
  <c i="197" r="G1064"/>
  <c i="197" r="E1064"/>
  <c i="197" r="G1063"/>
  <c i="197" r="E1063"/>
  <c i="197" r="G1062"/>
  <c i="197" r="E1062"/>
  <c i="197" r="G1061"/>
  <c i="197" r="E1061"/>
  <c i="197" r="G1060"/>
  <c i="197" r="E1060"/>
  <c i="197" r="G1059"/>
  <c i="197" r="E1059"/>
  <c i="197" r="G1056"/>
  <c i="197" r="E1056"/>
  <c i="197" r="G1055"/>
  <c i="197" r="E1055"/>
  <c i="197" r="G1054"/>
  <c i="197" r="E1054"/>
  <c i="197" r="G1052"/>
  <c i="197" r="E1052"/>
  <c i="197" r="G1051"/>
  <c i="197" r="E1051"/>
  <c i="197" r="G1050"/>
  <c i="197" r="E1050"/>
  <c i="197" r="G1046"/>
  <c i="197" r="E1046"/>
  <c i="197" r="G1045"/>
  <c i="197" r="E1045"/>
  <c i="197" r="G1044"/>
  <c i="197" r="E1044"/>
  <c i="197" r="G1043"/>
  <c i="197" r="E1043"/>
  <c i="197" r="G1042"/>
  <c i="197" r="E1042"/>
  <c i="197" r="G1040"/>
  <c i="197" r="E1040"/>
  <c i="197" r="G1039"/>
  <c i="197" r="E1039"/>
  <c i="197" r="G1038"/>
  <c i="197" r="E1038"/>
  <c i="197" r="G1037"/>
  <c i="197" r="E1037"/>
  <c i="197" r="G1036"/>
  <c i="197" r="E1036"/>
  <c i="197" r="G1035"/>
  <c i="197" r="E1035"/>
  <c i="197" r="G1033"/>
  <c i="197" r="E1033"/>
  <c i="197" r="G1032"/>
  <c i="197" r="E1032"/>
  <c i="197" r="G1031"/>
  <c i="197" r="E1031"/>
  <c i="197" r="E1030"/>
  <c i="197" r="E1029"/>
  <c i="197" r="G1027"/>
  <c i="197" r="E1027"/>
  <c i="197" r="G1026"/>
  <c i="197" r="E1026"/>
  <c i="197" r="G1025"/>
  <c i="197" r="E1025"/>
  <c i="197" r="G1024"/>
  <c i="197" r="E1024"/>
  <c i="197" r="G1023"/>
  <c i="197" r="E1023"/>
  <c i="197" r="G1021"/>
  <c i="197" r="E1021"/>
  <c i="197" r="G1020"/>
  <c i="197" r="E1020"/>
  <c i="197" r="G1019"/>
  <c i="197" r="E1019"/>
  <c i="197" r="G1018"/>
  <c i="197" r="E1018"/>
  <c i="197" r="G1017"/>
  <c i="197" r="E1017"/>
  <c i="197" r="G1016"/>
  <c i="197" r="E1016"/>
  <c i="197" r="G1015"/>
  <c i="197" r="E1015"/>
  <c i="197" r="G1012"/>
  <c i="197" r="E1012"/>
  <c i="197" r="G1011"/>
  <c i="197" r="E1011"/>
  <c i="197" r="G1010"/>
  <c i="197" r="E1010"/>
  <c i="197" r="G1008"/>
  <c i="197" r="E1008"/>
  <c i="197" r="G1007"/>
  <c i="197" r="E1007"/>
  <c i="197" r="G1006"/>
  <c i="197" r="E1006"/>
  <c i="197" r="E1000"/>
  <c i="197" r="H1000" s="1"/>
  <c i="197" r="E999"/>
  <c i="197" r="H999" s="1"/>
  <c i="197" r="E998"/>
  <c i="197" r="H998" s="1"/>
  <c i="197" r="E997"/>
  <c i="197" r="H997" s="1"/>
  <c i="197" r="E996"/>
  <c i="197" r="H996" s="1"/>
  <c i="197" r="E994"/>
  <c i="197" r="E993"/>
  <c i="197" r="E992"/>
  <c i="197" r="E991"/>
  <c i="197" r="E989"/>
  <c i="197" r="E988"/>
  <c i="197" r="E987"/>
  <c i="197" r="E986"/>
  <c i="197" r="E985"/>
  <c i="197" r="E984"/>
  <c i="197" r="E983"/>
  <c i="197" r="E982"/>
  <c i="197" r="E981"/>
  <c i="197" r="E980"/>
  <c i="197" r="E979"/>
  <c i="197" r="E978"/>
  <c i="197" r="E977"/>
  <c i="197" r="E976"/>
  <c i="197" r="E975"/>
  <c i="197" r="E974"/>
  <c i="197" r="E973"/>
  <c i="197" r="E971"/>
  <c i="197" r="G969"/>
  <c i="197" r="E969"/>
  <c i="197" r="G968"/>
  <c i="197" r="E968"/>
  <c i="197" r="H968" s="1"/>
  <c i="197" r="G967"/>
  <c i="197" r="E967"/>
  <c i="197" r="G966"/>
  <c i="197" r="E966"/>
  <c i="197" r="G964"/>
  <c i="197" r="E964"/>
  <c i="197" r="G963"/>
  <c i="197" r="E963"/>
  <c i="197" r="G962"/>
  <c i="197" r="E962"/>
  <c i="197" r="G961"/>
  <c i="197" r="E961"/>
  <c i="197" r="G960"/>
  <c i="197" r="E960"/>
  <c i="197" r="G957"/>
  <c i="197" r="E957"/>
  <c i="197" r="G956"/>
  <c i="197" r="E956"/>
  <c i="197" r="G954"/>
  <c i="197" r="E954"/>
  <c i="197" r="H954" s="1"/>
  <c i="197" r="G953"/>
  <c i="197" r="E953"/>
  <c i="197" r="E939"/>
  <c i="197" r="E938"/>
  <c i="197" r="E937"/>
  <c i="197" r="E936"/>
  <c i="197" r="E935"/>
  <c i="197" r="E934"/>
  <c i="197" r="E933"/>
  <c i="197" r="E932"/>
  <c i="197" r="E931"/>
  <c i="197" r="E929"/>
  <c i="197" r="E928"/>
  <c i="197" r="E927"/>
  <c i="197" r="E926"/>
  <c i="197" r="G923"/>
  <c i="197" r="E923"/>
  <c i="197" r="G922"/>
  <c i="197" r="E922"/>
  <c i="197" r="G921"/>
  <c i="197" r="E921"/>
  <c i="197" r="G920"/>
  <c i="197" r="E920"/>
  <c i="197" r="G918"/>
  <c i="197" r="E918"/>
  <c i="197" r="G917"/>
  <c i="197" r="E917"/>
  <c i="197" r="H917" s="1"/>
  <c i="197" r="G916"/>
  <c i="197" r="E916"/>
  <c i="197" r="G915"/>
  <c i="197" r="E915"/>
  <c i="197" r="G914"/>
  <c i="197" r="E914"/>
  <c i="197" r="G913"/>
  <c i="197" r="E913"/>
  <c i="197" r="G911"/>
  <c i="197" r="E911"/>
  <c i="197" r="G910"/>
  <c i="197" r="E910"/>
  <c i="197" r="G909"/>
  <c i="197" r="E909"/>
  <c i="197" r="G907"/>
  <c i="197" r="E907"/>
  <c i="197" r="G906"/>
  <c i="197" r="E906"/>
  <c i="197" r="G905"/>
  <c i="197" r="E905"/>
  <c i="197" r="G904"/>
  <c i="197" r="E904"/>
  <c i="197" r="G903"/>
  <c i="197" r="E903"/>
  <c i="197" r="H903" s="1"/>
  <c i="197" r="G900"/>
  <c i="197" r="E900"/>
  <c i="197" r="H900" s="1"/>
  <c i="197" r="E899"/>
  <c i="197" r="G897"/>
  <c i="197" r="E897"/>
  <c i="197" r="G896"/>
  <c i="197" r="E896"/>
  <c i="197" r="G895"/>
  <c i="197" r="E895"/>
  <c i="197" r="G894"/>
  <c i="197" r="E894"/>
  <c i="197" r="G893"/>
  <c i="197" r="E893"/>
  <c i="197" r="G892"/>
  <c i="197" r="E892"/>
  <c i="197" r="G890"/>
  <c i="197" r="E890"/>
  <c i="197" r="G889"/>
  <c i="197" r="E889"/>
  <c i="197" r="G886"/>
  <c i="197" r="E886"/>
  <c i="197" r="G885"/>
  <c i="197" r="E885"/>
  <c i="197" r="G884"/>
  <c i="197" r="E884"/>
  <c i="197" r="G883"/>
  <c i="197" r="E883"/>
  <c i="197" r="G882"/>
  <c i="197" r="E882"/>
  <c i="197" r="G881"/>
  <c i="197" r="E881"/>
  <c i="197" r="G879"/>
  <c i="197" r="E879"/>
  <c i="197" r="G878"/>
  <c i="197" r="E878"/>
  <c i="197" r="G877"/>
  <c i="197" r="E877"/>
  <c i="197" r="G876"/>
  <c i="197" r="E876"/>
  <c i="197" r="G875"/>
  <c i="197" r="E875"/>
  <c i="197" r="G874"/>
  <c i="197" r="E874"/>
  <c i="197" r="G871"/>
  <c i="197" r="E871"/>
  <c i="197" r="G870"/>
  <c i="197" r="E870"/>
  <c i="197" r="G869"/>
  <c i="197" r="E869"/>
  <c i="197" r="G868"/>
  <c i="197" r="E868"/>
  <c i="197" r="B822"/>
  <c i="197" r="B795"/>
  <c i="197" r="E259"/>
  <c i="197" r="E258"/>
  <c i="197" r="E257"/>
  <c i="197" r="E256"/>
  <c i="197" r="E255"/>
  <c i="197" r="G254"/>
  <c i="197" r="E254"/>
  <c i="197" r="E253"/>
  <c i="197" r="G242"/>
  <c i="197" r="E242"/>
  <c i="197" r="G241"/>
  <c i="197" r="E241"/>
  <c i="197" r="G240"/>
  <c i="197" r="E240"/>
  <c i="197" r="G239"/>
  <c i="197" r="E239"/>
  <c i="197" r="G238"/>
  <c i="197" r="E238"/>
  <c i="197" r="G237"/>
  <c i="197" r="E237"/>
  <c i="197" r="G236"/>
  <c i="197" r="E236"/>
  <c i="197" r="G235"/>
  <c i="197" r="E235"/>
  <c i="197" r="G234"/>
  <c i="197" r="E234"/>
  <c i="197" r="G233"/>
  <c i="197" r="E233"/>
  <c i="197" r="G232"/>
  <c i="197" r="E232"/>
  <c i="197" r="G230"/>
  <c i="197" r="E230"/>
  <c i="197" r="G229"/>
  <c i="197" r="E229"/>
  <c i="197" r="G228"/>
  <c i="197" r="E228"/>
  <c i="197" r="G227"/>
  <c i="197" r="E227"/>
  <c i="197" r="G226"/>
  <c i="197" r="E226"/>
  <c i="197" r="G225"/>
  <c i="197" r="E225"/>
  <c i="197" r="G224"/>
  <c i="197" r="E224"/>
  <c i="197" r="G221"/>
  <c i="197" r="E221"/>
  <c i="197" r="G220"/>
  <c i="197" r="E220"/>
  <c i="197" r="G219"/>
  <c i="197" r="E219"/>
  <c i="197" r="G217"/>
  <c i="197" r="E217"/>
  <c i="197" r="G216"/>
  <c i="197" r="E216"/>
  <c i="197" r="G215"/>
  <c i="197" r="E215"/>
  <c i="197" r="G211"/>
  <c i="197" r="E211"/>
  <c i="197" r="G210"/>
  <c i="197" r="E210"/>
  <c i="197" r="G209"/>
  <c i="197" r="E209"/>
  <c i="197" r="G208"/>
  <c i="197" r="E208"/>
  <c i="197" r="G207"/>
  <c i="197" r="E207"/>
  <c i="197" r="G205"/>
  <c i="197" r="E205"/>
  <c i="197" r="G204"/>
  <c i="197" r="E204"/>
  <c i="197" r="G203"/>
  <c i="197" r="E203"/>
  <c i="197" r="G202"/>
  <c i="197" r="E202"/>
  <c i="197" r="G201"/>
  <c i="197" r="E201"/>
  <c i="197" r="G200"/>
  <c i="197" r="E200"/>
  <c i="197" r="G198"/>
  <c i="197" r="E198"/>
  <c i="197" r="G197"/>
  <c i="197" r="E197"/>
  <c i="197" r="G196"/>
  <c i="197" r="E196"/>
  <c i="197" r="E195"/>
  <c i="197" r="E194"/>
  <c i="197" r="G192"/>
  <c i="197" r="E192"/>
  <c i="197" r="G191"/>
  <c i="197" r="E191"/>
  <c i="197" r="G190"/>
  <c i="197" r="E190"/>
  <c i="197" r="G189"/>
  <c i="197" r="E189"/>
  <c i="197" r="G188"/>
  <c i="197" r="E188"/>
  <c i="197" r="G186"/>
  <c i="197" r="E186"/>
  <c i="197" r="G185"/>
  <c i="197" r="E185"/>
  <c i="197" r="G184"/>
  <c i="197" r="E184"/>
  <c i="197" r="G183"/>
  <c i="197" r="E183"/>
  <c i="197" r="G182"/>
  <c i="197" r="E182"/>
  <c i="197" r="G181"/>
  <c i="197" r="E181"/>
  <c i="197" r="G180"/>
  <c i="197" r="E180"/>
  <c i="197" r="G177"/>
  <c i="197" r="E177"/>
  <c i="197" r="G176"/>
  <c i="197" r="E176"/>
  <c i="197" r="G175"/>
  <c i="197" r="E175"/>
  <c i="197" r="G173"/>
  <c i="197" r="E173"/>
  <c i="197" r="G172"/>
  <c i="197" r="E172"/>
  <c i="197" r="G171"/>
  <c i="197" r="E171"/>
  <c i="197" r="E165"/>
  <c i="197" r="E164"/>
  <c i="197" r="E163"/>
  <c i="197" r="E162"/>
  <c i="197" r="E161"/>
  <c i="197" r="E159"/>
  <c i="197" r="H159" s="1"/>
  <c i="197" r="G158"/>
  <c i="197" r="E158"/>
  <c i="197" r="G157"/>
  <c i="197" r="E157"/>
  <c i="197" r="G156"/>
  <c i="197" r="E156"/>
  <c i="197" r="G154"/>
  <c i="197" r="E154"/>
  <c i="197" r="G153"/>
  <c i="197" r="E153"/>
  <c i="197" r="E152"/>
  <c i="197" r="G151"/>
  <c i="197" r="E151"/>
  <c i="197" r="G150"/>
  <c i="197" r="E150"/>
  <c i="197" r="G149"/>
  <c i="197" r="E149"/>
  <c i="197" r="G148"/>
  <c i="197" r="E148"/>
  <c i="197" r="G147"/>
  <c i="197" r="E147"/>
  <c i="197" r="G146"/>
  <c i="197" r="E146"/>
  <c i="197" r="G145"/>
  <c i="197" r="E145"/>
  <c i="197" r="G144"/>
  <c i="197" r="E144"/>
  <c i="197" r="G143"/>
  <c i="197" r="E143"/>
  <c i="197" r="G142"/>
  <c i="197" r="E142"/>
  <c i="197" r="G141"/>
  <c i="197" r="E141"/>
  <c i="197" r="G140"/>
  <c i="197" r="E140"/>
  <c i="197" r="G139"/>
  <c i="197" r="E139"/>
  <c i="197" r="G138"/>
  <c i="197" r="E138"/>
  <c i="197" r="E136"/>
  <c i="197" r="G136" s="1"/>
  <c i="197" r="G134"/>
  <c i="197" r="E134"/>
  <c i="197" r="G133"/>
  <c i="197" r="E133"/>
  <c i="197" r="G132"/>
  <c i="197" r="E132"/>
  <c i="197" r="G131"/>
  <c i="197" r="E131"/>
  <c i="197" r="G129"/>
  <c i="197" r="E129"/>
  <c i="197" r="G128"/>
  <c i="197" r="E128"/>
  <c i="197" r="G127"/>
  <c i="197" r="E127"/>
  <c i="197" r="G126"/>
  <c i="197" r="E126"/>
  <c i="197" r="G125"/>
  <c i="197" r="E125"/>
  <c i="197" r="G122"/>
  <c i="197" r="E122"/>
  <c i="197" r="G121"/>
  <c i="197" r="E121"/>
  <c i="197" r="G119"/>
  <c i="197" r="E119"/>
  <c i="197" r="G118"/>
  <c i="197" r="E118"/>
  <c i="197" r="G105"/>
  <c i="197" r="G104"/>
  <c i="197" r="E104"/>
  <c i="197" r="G103"/>
  <c i="197" r="E103"/>
  <c i="197" r="G102"/>
  <c i="197" r="E102"/>
  <c i="197" r="G101"/>
  <c i="197" r="E101"/>
  <c i="197" r="G100"/>
  <c i="197" r="E100"/>
  <c i="197" r="G99"/>
  <c i="197" r="E99"/>
  <c i="197" r="G98"/>
  <c i="197" r="E98"/>
  <c i="197" r="G97"/>
  <c i="197" r="E97"/>
  <c i="197" r="G96"/>
  <c i="197" r="E96"/>
  <c i="197" r="G94"/>
  <c i="197" r="E94"/>
  <c i="197" r="G93"/>
  <c i="197" r="E93"/>
  <c i="197" r="G92"/>
  <c i="197" r="E92"/>
  <c i="197" r="G91"/>
  <c i="197" r="E91"/>
  <c i="197" r="G88"/>
  <c i="197" r="E88"/>
  <c i="197" r="G87"/>
  <c i="197" r="E87"/>
  <c i="197" r="G86"/>
  <c i="197" r="E86"/>
  <c i="197" r="G85"/>
  <c i="197" r="E85"/>
  <c i="197" r="G83"/>
  <c i="197" r="E83"/>
  <c i="197" r="G82"/>
  <c i="197" r="E82"/>
  <c i="197" r="G81"/>
  <c i="197" r="E81"/>
  <c i="197" r="G80"/>
  <c i="197" r="E80"/>
  <c i="197" r="G79"/>
  <c i="197" r="E79"/>
  <c i="197" r="G78"/>
  <c i="197" r="E78"/>
  <c i="197" r="G76"/>
  <c i="197" r="E76"/>
  <c i="197" r="G75"/>
  <c i="197" r="E75"/>
  <c i="197" r="G74"/>
  <c i="197" r="E74"/>
  <c i="197" r="G72"/>
  <c i="197" r="E72"/>
  <c i="197" r="G71"/>
  <c i="197" r="E71"/>
  <c i="197" r="G70"/>
  <c i="197" r="E70"/>
  <c i="197" r="G69"/>
  <c i="197" r="E69"/>
  <c i="197" r="G68"/>
  <c i="197" r="E68"/>
  <c i="197" r="G65"/>
  <c i="197" r="E65"/>
  <c i="197" r="E64"/>
  <c i="197" r="G62"/>
  <c i="197" r="E62"/>
  <c i="197" r="G61"/>
  <c i="197" r="E61"/>
  <c i="197" r="G60"/>
  <c i="197" r="E60"/>
  <c i="197" r="G59"/>
  <c i="197" r="E59"/>
  <c i="197" r="G58"/>
  <c i="197" r="E58"/>
  <c i="197" r="G57"/>
  <c i="197" r="E57"/>
  <c i="197" r="G55"/>
  <c i="197" r="E55"/>
  <c i="197" r="G54"/>
  <c i="197" r="E54"/>
  <c i="197" r="G51"/>
  <c i="197" r="E51"/>
  <c i="197" r="G50"/>
  <c i="197" r="E50"/>
  <c i="197" r="G49"/>
  <c i="197" r="E49"/>
  <c i="197" r="G48"/>
  <c i="197" r="E48"/>
  <c i="197" r="G47"/>
  <c i="197" r="E47"/>
  <c i="197" r="G46"/>
  <c i="197" r="E46"/>
  <c i="197" r="G44"/>
  <c i="197" r="E44"/>
  <c i="197" r="G43"/>
  <c i="197" r="E43"/>
  <c i="197" r="G42"/>
  <c i="197" r="E42"/>
  <c i="197" r="G41"/>
  <c i="197" r="E41"/>
  <c i="197" r="G40"/>
  <c i="197" r="E40"/>
  <c i="197" r="G39"/>
  <c i="197" r="E39"/>
  <c i="197" r="G36"/>
  <c i="197" r="E36"/>
  <c i="197" r="G35"/>
  <c i="197" r="E35"/>
  <c i="197" r="G34"/>
  <c i="197" r="E34"/>
  <c i="197" r="G33"/>
  <c i="197" r="E33"/>
  <c i="197" r="E29"/>
  <c i="197" r="E28"/>
  <c i="197" r="G11"/>
  <c i="197" r="E11"/>
  <c i="197" r="G10"/>
  <c i="197" r="E10"/>
  <c i="197" r="G5"/>
  <c i="197" r="G4"/>
  <c i="197" r="H1699"/>
  <c i="197" r="H1698"/>
  <c i="197" r="H1697"/>
  <c i="197" r="H1696"/>
  <c i="197" r="H1695"/>
  <c i="197" r="H1694"/>
  <c i="197" r="H1693"/>
  <c i="197" r="H1692"/>
  <c i="197" r="H1691"/>
  <c i="197" r="H1690"/>
  <c i="197" r="H1689"/>
  <c i="197" r="H1688"/>
  <c i="197" r="H1687"/>
  <c i="197" r="H1686"/>
  <c i="197" r="H1685"/>
  <c i="197" r="H1684"/>
  <c i="197" r="H1683"/>
  <c i="197" r="H1682"/>
  <c i="197" r="H1681"/>
  <c i="197" r="H1680"/>
  <c i="197" r="H1679"/>
  <c i="197" r="H1678"/>
  <c i="197" r="H1677"/>
  <c i="197" r="H1676"/>
  <c i="197" r="H1675"/>
  <c i="197" r="H1674"/>
  <c i="197" r="H1673"/>
  <c i="197" r="H1672"/>
  <c i="197" r="H1671"/>
  <c i="197" r="H1670"/>
  <c i="197" r="H1669"/>
  <c i="197" r="H1668"/>
  <c i="197" r="H1667"/>
  <c i="197" r="H1666"/>
  <c i="197" r="H1665"/>
  <c i="197" r="H1664"/>
  <c i="197" r="H1663"/>
  <c i="197" r="H1662"/>
  <c i="197" r="H1661"/>
  <c i="197" r="H1660"/>
  <c i="197" r="H1659"/>
  <c i="197" r="H1658"/>
  <c i="197" r="H1657"/>
  <c i="197" r="H1656"/>
  <c i="197" r="H1655"/>
  <c i="197" r="H1654"/>
  <c i="197" r="H1653"/>
  <c i="197" r="H1652"/>
  <c i="197" r="H1651"/>
  <c i="197" r="H1650"/>
  <c i="197" r="H1649"/>
  <c i="197" r="H1648"/>
  <c i="197" r="H1647"/>
  <c i="197" r="H1646"/>
  <c i="197" r="H1645"/>
  <c i="197" r="H1644"/>
  <c i="197" r="H1643"/>
  <c i="197" r="H1642"/>
  <c i="197" r="H1641"/>
  <c i="197" r="H1640"/>
  <c i="197" r="H1639"/>
  <c i="197" r="H1638"/>
  <c i="197" r="H1637"/>
  <c i="197" r="H1636"/>
  <c i="197" r="H1635"/>
  <c i="197" r="H1634"/>
  <c i="197" r="H1633"/>
  <c i="197" r="H1632"/>
  <c i="197" r="H1631"/>
  <c i="197" r="H1630"/>
  <c i="197" r="H1629"/>
  <c i="197" r="H1628"/>
  <c i="197" r="H1627"/>
  <c i="197" r="H1626"/>
  <c i="197" r="H1625"/>
  <c i="197" r="H1624"/>
  <c i="197" r="H1623"/>
  <c i="197" r="H1622"/>
  <c i="197" r="H1621"/>
  <c i="197" r="H1620"/>
  <c i="197" r="H1619"/>
  <c i="197" r="H1618"/>
  <c i="197" r="H1617"/>
  <c i="197" r="H1616"/>
  <c i="197" r="H1615"/>
  <c i="197" r="H1614"/>
  <c i="197" r="H1613"/>
  <c i="197" r="H1612"/>
  <c i="197" r="H1611"/>
  <c i="197" r="H1610"/>
  <c i="197" r="H1609"/>
  <c i="197" r="H1608"/>
  <c i="197" r="H1607"/>
  <c i="197" r="H1606"/>
  <c i="197" r="H1605"/>
  <c i="197" r="H1604"/>
  <c i="197" r="H1603"/>
  <c i="197" r="H1602"/>
  <c i="197" r="H1601"/>
  <c i="197" r="H1600"/>
  <c i="197" r="H1599"/>
  <c i="197" r="H1598"/>
  <c i="197" r="H1597"/>
  <c i="197" r="H1596"/>
  <c i="197" r="H1595"/>
  <c i="197" r="H1594"/>
  <c i="197" r="H1593"/>
  <c i="197" r="H1592"/>
  <c i="197" r="H1591"/>
  <c i="197" r="H1590"/>
  <c i="197" r="H1589"/>
  <c i="197" r="H1588"/>
  <c i="197" r="H1587"/>
  <c i="197" r="H1586"/>
  <c i="197" r="H1585"/>
  <c i="197" r="H1584"/>
  <c i="197" r="H1583"/>
  <c i="197" r="H1582"/>
  <c i="197" r="H1581"/>
  <c i="197" r="H1580"/>
  <c i="197" r="H1579"/>
  <c i="197" r="H1578"/>
  <c i="197" r="H1577"/>
  <c i="197" r="H1576"/>
  <c i="197" r="H1575"/>
  <c i="197" r="H1574"/>
  <c i="197" r="H1573"/>
  <c i="197" r="H1572"/>
  <c i="197" r="H1571"/>
  <c i="197" r="H1570"/>
  <c i="197" r="H1569"/>
  <c i="197" r="H1568"/>
  <c i="197" r="H1567"/>
  <c i="197" r="H1566"/>
  <c i="197" r="H1565"/>
  <c i="197" r="H1564"/>
  <c i="197" r="H1563"/>
  <c i="197" r="H1562"/>
  <c i="197" r="H1561"/>
  <c i="197" r="H1560"/>
  <c i="197" r="H1559"/>
  <c i="197" r="H1558"/>
  <c i="197" r="H1557"/>
  <c i="197" r="H1556"/>
  <c i="197" r="H1555"/>
  <c i="197" r="H1554"/>
  <c i="197" r="H1553"/>
  <c i="197" r="H1552"/>
  <c i="197" r="H1551"/>
  <c i="197" r="H1550"/>
  <c i="197" r="H1549"/>
  <c i="197" r="H1548"/>
  <c i="197" r="H1547"/>
  <c i="197" r="H1546"/>
  <c i="197" r="H1545"/>
  <c i="197" r="H1544"/>
  <c i="197" r="H1543"/>
  <c i="197" r="H1542"/>
  <c i="197" r="H1541"/>
  <c i="197" r="H1540"/>
  <c i="197" r="H1539"/>
  <c i="197" r="H1538"/>
  <c i="197" r="H1537"/>
  <c i="197" r="H1536"/>
  <c i="197" r="H1535"/>
  <c i="197" r="H1534"/>
  <c i="197" r="H1533"/>
  <c i="197" r="H1532"/>
  <c i="197" r="H1531"/>
  <c i="197" r="H1530"/>
  <c i="197" r="H1529"/>
  <c i="197" r="H1528"/>
  <c i="197" r="H1527"/>
  <c i="197" r="H1526"/>
  <c i="197" r="H1525"/>
  <c i="197" r="H1524"/>
  <c i="197" r="H1523"/>
  <c i="197" r="H1522"/>
  <c i="197" r="H1521"/>
  <c i="197" r="H1520"/>
  <c i="197" r="H1519"/>
  <c i="197" r="H1518"/>
  <c i="197" r="H1517"/>
  <c i="197" r="H1516"/>
  <c i="197" r="H1515"/>
  <c i="197" r="H1514"/>
  <c i="197" r="H1513"/>
  <c i="197" r="H1512"/>
  <c i="197" r="H1511"/>
  <c i="197" r="H1510"/>
  <c i="197" r="H1509"/>
  <c i="197" r="H1508"/>
  <c i="197" r="H1507"/>
  <c i="197" r="H1506"/>
  <c i="197" r="H1505"/>
  <c i="197" r="H1504"/>
  <c i="197" r="H1503"/>
  <c i="197" r="H1502"/>
  <c i="197" r="H1501"/>
  <c i="197" r="H1500"/>
  <c i="197" r="H1499"/>
  <c i="197" r="H1498"/>
  <c i="197" r="H1497"/>
  <c i="197" r="H1496"/>
  <c i="197" r="H1495"/>
  <c i="197" r="H1494"/>
  <c i="197" r="H1493"/>
  <c i="197" r="H1492"/>
  <c i="197" r="H1491"/>
  <c i="197" r="H1490"/>
  <c i="197" r="H1489"/>
  <c i="197" r="H1488"/>
  <c i="197" r="H1487"/>
  <c i="197" r="H1486"/>
  <c i="197" r="H1485"/>
  <c i="197" r="H1484"/>
  <c i="197" r="H1483"/>
  <c i="197" r="H1482"/>
  <c i="197" r="H1481"/>
  <c i="197" r="H1480"/>
  <c i="197" r="H1479"/>
  <c i="197" r="H1478"/>
  <c i="197" r="H1477"/>
  <c i="197" r="H1476"/>
  <c i="197" r="H1475"/>
  <c i="197" r="H1474"/>
  <c i="197" r="H1473"/>
  <c i="197" r="H1472"/>
  <c i="197" r="H1471"/>
  <c i="197" r="H1470"/>
  <c i="197" r="H1469"/>
  <c i="197" r="H1468"/>
  <c i="197" r="H1467"/>
  <c i="197" r="H1466"/>
  <c i="197" r="H1465"/>
  <c i="197" r="H1464"/>
  <c i="197" r="H1463"/>
  <c i="197" r="H1462"/>
  <c i="197" r="H1461"/>
  <c i="197" r="H1460"/>
  <c i="197" r="H1459"/>
  <c i="197" r="H1458"/>
  <c i="197" r="H1457"/>
  <c i="197" r="H1456"/>
  <c i="197" r="H1455"/>
  <c i="197" r="H1454"/>
  <c i="197" r="H1453"/>
  <c i="197" r="H1452"/>
  <c i="197" r="H1451"/>
  <c i="197" r="H1450"/>
  <c i="197" r="H1449"/>
  <c i="197" r="H1448"/>
  <c i="197" r="H1447"/>
  <c i="197" r="H1446"/>
  <c i="197" r="H1445"/>
  <c i="197" r="H1444"/>
  <c i="197" r="H1443"/>
  <c i="197" r="H1442"/>
  <c i="197" r="H1441"/>
  <c i="197" r="H1440"/>
  <c i="197" r="H1439"/>
  <c i="197" r="H1438"/>
  <c i="197" r="H1437"/>
  <c i="197" r="H1436"/>
  <c i="197" r="H1435"/>
  <c i="197" r="H1434"/>
  <c i="197" r="H1433"/>
  <c i="197" r="H1432"/>
  <c i="197" r="H1431"/>
  <c i="197" r="H1430"/>
  <c i="197" r="H1429"/>
  <c i="197" r="H1428"/>
  <c i="197" r="H1427"/>
  <c i="197" r="H1426"/>
  <c i="197" r="H1425"/>
  <c i="197" r="H1424"/>
  <c i="197" r="H1423"/>
  <c i="197" r="H1422"/>
  <c i="197" r="H1421"/>
  <c i="197" r="H1420"/>
  <c i="197" r="H1419"/>
  <c i="197" r="H1418"/>
  <c i="197" r="H1417"/>
  <c i="197" r="H1416"/>
  <c i="197" r="H1415"/>
  <c i="197" r="H1414"/>
  <c i="197" r="H1413"/>
  <c i="197" r="H1412"/>
  <c i="197" r="H1411"/>
  <c i="197" r="H1410"/>
  <c i="197" r="H1409"/>
  <c i="197" r="H1408"/>
  <c i="197" r="H1407"/>
  <c i="197" r="H1406"/>
  <c i="197" r="H1405"/>
  <c i="197" r="H1404"/>
  <c i="197" r="H1403"/>
  <c i="197" r="H1402"/>
  <c i="197" r="H1401"/>
  <c i="197" r="H1400"/>
  <c i="197" r="H1399"/>
  <c i="197" r="H1398"/>
  <c i="197" r="H1397"/>
  <c i="197" r="H1396"/>
  <c i="197" r="H1395"/>
  <c i="197" r="H1394"/>
  <c i="197" r="H1393"/>
  <c i="197" r="H1392"/>
  <c i="197" r="H1391"/>
  <c i="197" r="H1390"/>
  <c i="197" r="H1389"/>
  <c i="197" r="H1388"/>
  <c i="197" r="H1387"/>
  <c i="197" r="H1386"/>
  <c i="197" r="H1385"/>
  <c i="197" r="H1384"/>
  <c i="197" r="H1383"/>
  <c i="197" r="H1382"/>
  <c i="197" r="H1381"/>
  <c i="197" r="H1380"/>
  <c i="197" r="H1379"/>
  <c i="197" r="H1378"/>
  <c i="197" r="H1377"/>
  <c i="197" r="H1376"/>
  <c i="197" r="H1375"/>
  <c i="197" r="H1374"/>
  <c i="197" r="H1373"/>
  <c i="197" r="H1372"/>
  <c i="197" r="H1371"/>
  <c i="197" r="H1370"/>
  <c i="197" r="H1369"/>
  <c i="197" r="H1368"/>
  <c i="197" r="H1367"/>
  <c i="197" r="H1366"/>
  <c i="197" r="H1365"/>
  <c i="197" r="H1364"/>
  <c i="197" r="H1363"/>
  <c i="197" r="H1362"/>
  <c i="197" r="H1361"/>
  <c i="197" r="H1360"/>
  <c i="197" r="H1359"/>
  <c i="197" r="H1358"/>
  <c i="197" r="H1357"/>
  <c i="197" r="H1356"/>
  <c i="197" r="H1355"/>
  <c i="197" r="H1354"/>
  <c i="197" r="H1353"/>
  <c i="197" r="H1352"/>
  <c i="197" r="H1351"/>
  <c i="197" r="H1350"/>
  <c i="197" r="H1349"/>
  <c i="197" r="H1348"/>
  <c i="197" r="H1347"/>
  <c i="197" r="H1346"/>
  <c i="197" r="H1345"/>
  <c i="197" r="H1344"/>
  <c i="197" r="H1343"/>
  <c i="197" r="H1342"/>
  <c i="197" r="H1341"/>
  <c i="197" r="H1340"/>
  <c i="197" r="H1339"/>
  <c i="197" r="H1338"/>
  <c i="197" r="H1337"/>
  <c i="197" r="H1336"/>
  <c i="197" r="H1335"/>
  <c i="197" r="H1334"/>
  <c i="197" r="H1333"/>
  <c i="197" r="H1332"/>
  <c i="197" r="H1331"/>
  <c i="197" r="H1330"/>
  <c i="197" r="H1329"/>
  <c i="197" r="H1328"/>
  <c i="197" r="H1327"/>
  <c i="197" r="H1326"/>
  <c i="197" r="H1325"/>
  <c i="197" r="H1324"/>
  <c i="197" r="H1323"/>
  <c i="197" r="H1322"/>
  <c i="197" r="H1321"/>
  <c i="197" r="H1320"/>
  <c i="197" r="H1319"/>
  <c i="197" r="H1318"/>
  <c i="197" r="H1317"/>
  <c i="197" r="H1316"/>
  <c i="197" r="H1315"/>
  <c i="197" r="H1314"/>
  <c i="197" r="H1313"/>
  <c i="197" r="H1312"/>
  <c i="197" r="H1311"/>
  <c i="197" r="H1310"/>
  <c i="197" r="H1309"/>
  <c i="197" r="H1308"/>
  <c i="197" r="H1307"/>
  <c i="197" r="H1306"/>
  <c i="197" r="H1305"/>
  <c i="197" r="H1304"/>
  <c i="197" r="H1303"/>
  <c i="197" r="H1302"/>
  <c i="197" r="H1301"/>
  <c i="197" r="H1300"/>
  <c i="197" r="H1299"/>
  <c i="197" r="H1298"/>
  <c i="197" r="H1297"/>
  <c i="197" r="H1296"/>
  <c i="197" r="H1295"/>
  <c i="197" r="H1294"/>
  <c i="197" r="H1293"/>
  <c i="197" r="H1292"/>
  <c i="197" r="H1291"/>
  <c i="197" r="H1290"/>
  <c i="197" r="H1289"/>
  <c i="197" r="H1288"/>
  <c i="197" r="H1287"/>
  <c i="197" r="H1286"/>
  <c i="197" r="H1285"/>
  <c i="197" r="H1284"/>
  <c i="197" r="H1283"/>
  <c i="197" r="H1282"/>
  <c i="197" r="H1281"/>
  <c i="197" r="H1280"/>
  <c i="197" r="H1279"/>
  <c i="197" r="H1278"/>
  <c i="197" r="H1277"/>
  <c i="197" r="H1276"/>
  <c i="197" r="H1275"/>
  <c i="197" r="H1274"/>
  <c i="197" r="H1273"/>
  <c i="197" r="H1272"/>
  <c i="197" r="H1271"/>
  <c i="197" r="H1270"/>
  <c i="197" r="H1269"/>
  <c i="197" r="H1268"/>
  <c i="197" r="H1267"/>
  <c i="197" r="H1266"/>
  <c i="197" r="H1265"/>
  <c i="197" r="H1264"/>
  <c i="197" r="H1263"/>
  <c i="197" r="H1262"/>
  <c i="197" r="H1261"/>
  <c i="197" r="H1260"/>
  <c i="197" r="H1259"/>
  <c i="197" r="H1258"/>
  <c i="197" r="H1257"/>
  <c i="197" r="H1256"/>
  <c i="197" r="H1255"/>
  <c i="197" r="H1254"/>
  <c i="197" r="H1253"/>
  <c i="197" r="H1252"/>
  <c i="197" r="H1251"/>
  <c i="197" r="H1250"/>
  <c i="197" r="H1249"/>
  <c i="197" r="H1248"/>
  <c i="197" r="H1247"/>
  <c i="197" r="H1246"/>
  <c i="197" r="H1245"/>
  <c i="197" r="H1244"/>
  <c i="197" r="H1243"/>
  <c i="197" r="H1242"/>
  <c i="197" r="H1241"/>
  <c i="197" r="H1240"/>
  <c i="197" r="H1239"/>
  <c i="197" r="H1238"/>
  <c i="197" r="H1237"/>
  <c i="197" r="H1236"/>
  <c i="197" r="H1235"/>
  <c i="197" r="H1234"/>
  <c i="197" r="H1233"/>
  <c i="197" r="H1232"/>
  <c i="197" r="H1231"/>
  <c i="197" r="H1230"/>
  <c i="197" r="H1229"/>
  <c i="197" r="H1228"/>
  <c i="197" r="H1227"/>
  <c i="197" r="H1226"/>
  <c i="197" r="H1225"/>
  <c i="197" r="H1224"/>
  <c i="197" r="H1223"/>
  <c i="197" r="H1222"/>
  <c i="197" r="H1221"/>
  <c i="197" r="H1220"/>
  <c i="197" r="H1219"/>
  <c i="197" r="H1218"/>
  <c i="197" r="H1217"/>
  <c i="197" r="H1216"/>
  <c i="197" r="H1215"/>
  <c i="197" r="H1214"/>
  <c i="197" r="H1213"/>
  <c i="197" r="H1212"/>
  <c i="197" r="H1211"/>
  <c i="197" r="H1210"/>
  <c i="197" r="H1209"/>
  <c i="197" r="H1208"/>
  <c i="197" r="H1207"/>
  <c i="197" r="H1206"/>
  <c i="197" r="H1205"/>
  <c i="197" r="H1204"/>
  <c i="197" r="H1203"/>
  <c i="197" r="H1202"/>
  <c i="197" r="H1201"/>
  <c i="197" r="H1200"/>
  <c i="197" r="H1199"/>
  <c i="197" r="H1198"/>
  <c i="197" r="H1197"/>
  <c i="197" r="H1196"/>
  <c i="197" r="H1195"/>
  <c i="197" r="H1194"/>
  <c i="197" r="H1193"/>
  <c i="197" r="H1192"/>
  <c i="197" r="H1191"/>
  <c i="197" r="H1190"/>
  <c i="197" r="H1189"/>
  <c i="197" r="H1188"/>
  <c i="197" r="H1187"/>
  <c i="197" r="H1186"/>
  <c i="197" r="H1185"/>
  <c i="197" r="H1184"/>
  <c i="197" r="H1183"/>
  <c i="197" r="H1182"/>
  <c i="197" r="H1181"/>
  <c i="197" r="H1180"/>
  <c i="197" r="H1179"/>
  <c i="197" r="H1178"/>
  <c i="197" r="H1177"/>
  <c i="197" r="H1176"/>
  <c i="197" r="H1175"/>
  <c i="197" r="H1174"/>
  <c i="197" r="H1173"/>
  <c i="197" r="H1172"/>
  <c i="197" r="H1171"/>
  <c i="197" r="H1170"/>
  <c i="197" r="H1169"/>
  <c i="197" r="H1168"/>
  <c i="197" r="H1167"/>
  <c i="197" r="H1166"/>
  <c i="197" r="H1165"/>
  <c i="197" r="H1164"/>
  <c i="197" r="H1163"/>
  <c i="197" r="H1162"/>
  <c i="197" r="H1161"/>
  <c i="197" r="H1160"/>
  <c i="197" r="H1159"/>
  <c i="197" r="H1158"/>
  <c i="197" r="H1157"/>
  <c i="197" r="H1156"/>
  <c i="197" r="H1155"/>
  <c i="197" r="H1154"/>
  <c i="197" r="H1153"/>
  <c i="197" r="H1152"/>
  <c i="197" r="H1151"/>
  <c i="197" r="H1150"/>
  <c i="197" r="H1149"/>
  <c i="197" r="H1148"/>
  <c i="197" r="H1147"/>
  <c i="197" r="H1146"/>
  <c i="197" r="H1145"/>
  <c i="197" r="H1144"/>
  <c i="197" r="H1143"/>
  <c i="197" r="H1142"/>
  <c i="197" r="H1141"/>
  <c i="197" r="H1140"/>
  <c i="197" r="H1139"/>
  <c i="197" r="H1138"/>
  <c i="197" r="H1137"/>
  <c i="197" r="H1136"/>
  <c i="197" r="H1135"/>
  <c i="197" r="H1134"/>
  <c i="197" r="H1133"/>
  <c i="197" r="H1132"/>
  <c i="197" r="H1131"/>
  <c i="197" r="H1130"/>
  <c i="197" r="H1129"/>
  <c i="197" r="H1128"/>
  <c i="197" r="H1127"/>
  <c i="197" r="H1126"/>
  <c i="197" r="H1125"/>
  <c i="197" r="H1124"/>
  <c i="197" r="H1123"/>
  <c i="197" r="H1122"/>
  <c i="197" r="H1121"/>
  <c i="197" r="H1120"/>
  <c i="197" r="H1119"/>
  <c i="197" r="H1118"/>
  <c i="197" r="H1117"/>
  <c i="197" r="H1116"/>
  <c i="197" r="H1115"/>
  <c i="197" r="H1114"/>
  <c i="197" r="H1113"/>
  <c i="197" r="H1112"/>
  <c i="197" r="H1111"/>
  <c i="197" r="H1110"/>
  <c i="197" r="H1109"/>
  <c i="197" r="H1108"/>
  <c i="197" r="H1107"/>
  <c i="197" r="H1106"/>
  <c i="197" r="H1105"/>
  <c i="197" r="H1104"/>
  <c i="197" r="H1103"/>
  <c i="197" r="H1102"/>
  <c i="197" r="H1101"/>
  <c i="197" r="H1100"/>
  <c i="197" r="H1099"/>
  <c i="197" r="H1098"/>
  <c i="197" r="H1097"/>
  <c i="197" r="H1096"/>
  <c i="197" r="H864"/>
  <c i="197" r="H863"/>
  <c i="197" r="H862"/>
  <c i="197" r="H861"/>
  <c i="197" r="H860"/>
  <c i="197" r="H859"/>
  <c i="197" r="H858"/>
  <c i="197" r="H857"/>
  <c i="197" r="H856"/>
  <c i="197" r="H855"/>
  <c i="197" r="H854"/>
  <c i="197" r="H853"/>
  <c i="197" r="H852"/>
  <c i="197" r="H851"/>
  <c i="197" r="H850"/>
  <c i="197" r="H849"/>
  <c i="197" r="H848"/>
  <c i="197" r="H847"/>
  <c i="197" r="H846"/>
  <c i="197" r="H845"/>
  <c i="197" r="H844"/>
  <c i="197" r="H843"/>
  <c i="197" r="H842"/>
  <c i="197" r="H841"/>
  <c i="197" r="H840"/>
  <c i="197" r="H839"/>
  <c i="197" r="H838"/>
  <c i="197" r="H837"/>
  <c i="197" r="H836"/>
  <c i="197" r="H835"/>
  <c i="197" r="H834"/>
  <c i="197" r="H833"/>
  <c i="197" r="H832"/>
  <c i="197" r="H831"/>
  <c i="197" r="H830"/>
  <c i="197" r="H829"/>
  <c i="197" r="H828"/>
  <c i="197" r="H827"/>
  <c i="197" r="H826"/>
  <c i="197" r="H825"/>
  <c i="197" r="H824"/>
  <c i="197" r="H823"/>
  <c i="197" r="H822"/>
  <c i="197" r="H821"/>
  <c i="197" r="H820"/>
  <c i="197" r="H819"/>
  <c i="197" r="H818"/>
  <c i="197" r="H817"/>
  <c i="197" r="H816"/>
  <c i="197" r="H815"/>
  <c i="197" r="H814"/>
  <c i="197" r="H813"/>
  <c i="197" r="H812"/>
  <c i="197" r="H811"/>
  <c i="197" r="H810"/>
  <c i="197" r="H809"/>
  <c i="197" r="H808"/>
  <c i="197" r="H807"/>
  <c i="197" r="H806"/>
  <c i="197" r="H805"/>
  <c i="197" r="H804"/>
  <c i="197" r="H803"/>
  <c i="197" r="H802"/>
  <c i="197" r="H801"/>
  <c i="197" r="H800"/>
  <c i="197" r="H799"/>
  <c i="197" r="H798"/>
  <c i="197" r="H797"/>
  <c i="197" r="H796"/>
  <c i="197" r="H795"/>
  <c i="197" r="H794"/>
  <c i="197" r="H793"/>
  <c i="197" r="H792"/>
  <c i="197" r="H791"/>
  <c i="197" r="H790"/>
  <c i="197" r="H789"/>
  <c i="197" r="H788"/>
  <c i="197" r="H787"/>
  <c i="197" r="H786"/>
  <c i="197" r="H785"/>
  <c i="197" r="H784"/>
  <c i="197" r="H783"/>
  <c i="197" r="H782"/>
  <c i="197" r="H781"/>
  <c i="197" r="H780"/>
  <c i="197" r="H779"/>
  <c i="197" r="H778"/>
  <c i="197" r="H777"/>
  <c i="197" r="H776"/>
  <c i="197" r="H775"/>
  <c i="197" r="H774"/>
  <c i="197" r="H773"/>
  <c i="197" r="H772"/>
  <c i="197" r="H771"/>
  <c i="197" r="H770"/>
  <c i="197" r="H769"/>
  <c i="197" r="H768"/>
  <c i="197" r="H767"/>
  <c i="197" r="H766"/>
  <c i="197" r="H765"/>
  <c i="197" r="H764"/>
  <c i="197" r="H763"/>
  <c i="197" r="H762"/>
  <c i="197" r="H761"/>
  <c i="197" r="H760"/>
  <c i="197" r="H759"/>
  <c i="197" r="H758"/>
  <c i="197" r="H757"/>
  <c i="197" r="H756"/>
  <c i="197" r="H755"/>
  <c i="197" r="H754"/>
  <c i="197" r="H753"/>
  <c i="197" r="H752"/>
  <c i="197" r="H751"/>
  <c i="197" r="H750"/>
  <c i="197" r="H749"/>
  <c i="197" r="H748"/>
  <c i="197" r="H747"/>
  <c i="197" r="H746"/>
  <c i="197" r="H745"/>
  <c i="197" r="H744"/>
  <c i="197" r="H743"/>
  <c i="197" r="H742"/>
  <c i="197" r="H741"/>
  <c i="197" r="H740"/>
  <c i="197" r="H739"/>
  <c i="197" r="H738"/>
  <c i="197" r="H737"/>
  <c i="197" r="H736"/>
  <c i="197" r="H735"/>
  <c i="197" r="H734"/>
  <c i="197" r="H733"/>
  <c i="197" r="H732"/>
  <c i="197" r="H731"/>
  <c i="197" r="H730"/>
  <c i="197" r="H729"/>
  <c i="197" r="H728"/>
  <c i="197" r="H727"/>
  <c i="197" r="H726"/>
  <c i="197" r="H725"/>
  <c i="197" r="H724"/>
  <c i="197" r="H723"/>
  <c i="197" r="H722"/>
  <c i="197" r="H721"/>
  <c i="197" r="H720"/>
  <c i="197" r="H719"/>
  <c i="197" r="H718"/>
  <c i="197" r="H717"/>
  <c i="197" r="H716"/>
  <c i="197" r="H715"/>
  <c i="197" r="H714"/>
  <c i="197" r="H713"/>
  <c i="197" r="H712"/>
  <c i="197" r="H711"/>
  <c i="197" r="H710"/>
  <c i="197" r="H709"/>
  <c i="197" r="H708"/>
  <c i="197" r="H707"/>
  <c i="197" r="H706"/>
  <c i="197" r="H705"/>
  <c i="197" r="H704"/>
  <c i="197" r="H703"/>
  <c i="197" r="H702"/>
  <c i="197" r="H701"/>
  <c i="197" r="H700"/>
  <c i="197" r="H699"/>
  <c i="197" r="H698"/>
  <c i="197" r="H697"/>
  <c i="197" r="H696"/>
  <c i="197" r="H695"/>
  <c i="197" r="H694"/>
  <c i="197" r="H693"/>
  <c i="197" r="H692"/>
  <c i="197" r="H691"/>
  <c i="197" r="H690"/>
  <c i="197" r="H689"/>
  <c i="197" r="H688"/>
  <c i="197" r="H687"/>
  <c i="197" r="H686"/>
  <c i="197" r="H685"/>
  <c i="197" r="H684"/>
  <c i="197" r="H683"/>
  <c i="197" r="H682"/>
  <c i="197" r="H681"/>
  <c i="197" r="H680"/>
  <c i="197" r="H679"/>
  <c i="197" r="H678"/>
  <c i="197" r="H677"/>
  <c i="197" r="H676"/>
  <c i="197" r="H675"/>
  <c i="197" r="H674"/>
  <c i="197" r="H673"/>
  <c i="197" r="H672"/>
  <c i="197" r="H671"/>
  <c i="197" r="H670"/>
  <c i="197" r="H669"/>
  <c i="197" r="H668"/>
  <c i="197" r="H667"/>
  <c i="197" r="H666"/>
  <c i="197" r="H665"/>
  <c i="197" r="H664"/>
  <c i="197" r="H663"/>
  <c i="197" r="H662"/>
  <c i="197" r="H661"/>
  <c i="197" r="H660"/>
  <c i="197" r="H659"/>
  <c i="197" r="H658"/>
  <c i="197" r="H657"/>
  <c i="197" r="H656"/>
  <c i="197" r="H655"/>
  <c i="197" r="H654"/>
  <c i="197" r="H653"/>
  <c i="197" r="H652"/>
  <c i="197" r="H651"/>
  <c i="197" r="H650"/>
  <c i="197" r="H649"/>
  <c i="197" r="H648"/>
  <c i="197" r="H647"/>
  <c i="197" r="H646"/>
  <c i="197" r="H645"/>
  <c i="197" r="H644"/>
  <c i="197" r="H643"/>
  <c i="197" r="H642"/>
  <c i="197" r="H641"/>
  <c i="197" r="H640"/>
  <c i="197" r="H639"/>
  <c i="197" r="H638"/>
  <c i="197" r="H637"/>
  <c i="197" r="H636"/>
  <c i="197" r="H635"/>
  <c i="197" r="H634"/>
  <c i="197" r="H633"/>
  <c i="197" r="H632"/>
  <c i="197" r="H631"/>
  <c i="197" r="H630"/>
  <c i="197" r="H629"/>
  <c i="197" r="H628"/>
  <c i="197" r="H627"/>
  <c i="197" r="H626"/>
  <c i="197" r="H625"/>
  <c i="197" r="H624"/>
  <c i="197" r="H623"/>
  <c i="197" r="H622"/>
  <c i="197" r="H621"/>
  <c i="197" r="H620"/>
  <c i="197" r="H619"/>
  <c i="197" r="H618"/>
  <c i="197" r="H617"/>
  <c i="197" r="H616"/>
  <c i="197" r="H615"/>
  <c i="197" r="H614"/>
  <c i="197" r="H613"/>
  <c i="197" r="H612"/>
  <c i="197" r="H611"/>
  <c i="197" r="H610"/>
  <c i="197" r="H609"/>
  <c i="197" r="H608"/>
  <c i="197" r="H607"/>
  <c i="197" r="H606"/>
  <c i="197" r="H605"/>
  <c i="197" r="H604"/>
  <c i="197" r="H603"/>
  <c i="197" r="H602"/>
  <c i="197" r="H601"/>
  <c i="197" r="H600"/>
  <c i="197" r="H599"/>
  <c i="197" r="H598"/>
  <c i="197" r="H597"/>
  <c i="197" r="H596"/>
  <c i="197" r="H595"/>
  <c i="197" r="H594"/>
  <c i="197" r="H593"/>
  <c i="197" r="H592"/>
  <c i="197" r="H591"/>
  <c i="197" r="H590"/>
  <c i="197" r="H589"/>
  <c i="197" r="H588"/>
  <c i="197" r="H587"/>
  <c i="197" r="H586"/>
  <c i="197" r="H585"/>
  <c i="197" r="H584"/>
  <c i="197" r="H583"/>
  <c i="197" r="H582"/>
  <c i="197" r="H581"/>
  <c i="197" r="H580"/>
  <c i="197" r="H579"/>
  <c i="197" r="H578"/>
  <c i="197" r="H577"/>
  <c i="197" r="H576"/>
  <c i="197" r="H575"/>
  <c i="197" r="H574"/>
  <c i="197" r="H573"/>
  <c i="197" r="H572"/>
  <c i="197" r="H571"/>
  <c i="197" r="H570"/>
  <c i="197" r="H569"/>
  <c i="197" r="H568"/>
  <c i="197" r="H567"/>
  <c i="197" r="H566"/>
  <c i="197" r="H565"/>
  <c i="197" r="H564"/>
  <c i="197" r="H563"/>
  <c i="197" r="H562"/>
  <c i="197" r="H561"/>
  <c i="197" r="H560"/>
  <c i="197" r="H559"/>
  <c i="197" r="H558"/>
  <c i="197" r="H557"/>
  <c i="197" r="H556"/>
  <c i="197" r="H555"/>
  <c i="197" r="H554"/>
  <c i="197" r="H553"/>
  <c i="197" r="H552"/>
  <c i="197" r="H551"/>
  <c i="197" r="H550"/>
  <c i="197" r="H549"/>
  <c i="197" r="H548"/>
  <c i="197" r="H547"/>
  <c i="197" r="H546"/>
  <c i="197" r="H545"/>
  <c i="197" r="H544"/>
  <c i="197" r="H543"/>
  <c i="197" r="H542"/>
  <c i="197" r="H541"/>
  <c i="197" r="H540"/>
  <c i="197" r="H539"/>
  <c i="197" r="H538"/>
  <c i="197" r="H537"/>
  <c i="197" r="H536"/>
  <c i="197" r="H535"/>
  <c i="197" r="H534"/>
  <c i="197" r="H533"/>
  <c i="197" r="H532"/>
  <c i="197" r="H531"/>
  <c i="197" r="H530"/>
  <c i="197" r="H529"/>
  <c i="197" r="H528"/>
  <c i="197" r="H527"/>
  <c i="197" r="H526"/>
  <c i="197" r="H525"/>
  <c i="197" r="H524"/>
  <c i="197" r="H523"/>
  <c i="197" r="H522"/>
  <c i="197" r="H521"/>
  <c i="197" r="H520"/>
  <c i="197" r="H519"/>
  <c i="197" r="H518"/>
  <c i="197" r="H517"/>
  <c i="197" r="H516"/>
  <c i="197" r="H515"/>
  <c i="197" r="H514"/>
  <c i="197" r="H513"/>
  <c i="197" r="H512"/>
  <c i="197" r="H511"/>
  <c i="197" r="H510"/>
  <c i="197" r="H509"/>
  <c i="197" r="H508"/>
  <c i="197" r="H507"/>
  <c i="197" r="H506"/>
  <c i="197" r="H505"/>
  <c i="197" r="H504"/>
  <c i="197" r="H503"/>
  <c i="197" r="H502"/>
  <c i="197" r="H501"/>
  <c i="197" r="H500"/>
  <c i="197" r="H499"/>
  <c i="197" r="H498"/>
  <c i="197" r="H497"/>
  <c i="197" r="H496"/>
  <c i="197" r="H495"/>
  <c i="197" r="H494"/>
  <c i="197" r="H493"/>
  <c i="197" r="H492"/>
  <c i="197" r="H491"/>
  <c i="197" r="H490"/>
  <c i="197" r="H489"/>
  <c i="197" r="H488"/>
  <c i="197" r="H487"/>
  <c i="197" r="H486"/>
  <c i="197" r="H485"/>
  <c i="197" r="H484"/>
  <c i="197" r="H483"/>
  <c i="197" r="H482"/>
  <c i="197" r="H481"/>
  <c i="197" r="H480"/>
  <c i="197" r="H479"/>
  <c i="197" r="H478"/>
  <c i="197" r="H477"/>
  <c i="197" r="H476"/>
  <c i="197" r="H475"/>
  <c i="197" r="H474"/>
  <c i="197" r="H473"/>
  <c i="197" r="H472"/>
  <c i="197" r="H471"/>
  <c i="197" r="H470"/>
  <c i="197" r="H469"/>
  <c i="197" r="H468"/>
  <c i="197" r="H467"/>
  <c i="197" r="H466"/>
  <c i="197" r="H465"/>
  <c i="197" r="H464"/>
  <c i="197" r="H463"/>
  <c i="197" r="H462"/>
  <c i="197" r="H461"/>
  <c i="197" r="H460"/>
  <c i="197" r="H459"/>
  <c i="197" r="H458"/>
  <c i="197" r="H457"/>
  <c i="197" r="H456"/>
  <c i="197" r="H455"/>
  <c i="197" r="H454"/>
  <c i="197" r="H453"/>
  <c i="197" r="H452"/>
  <c i="197" r="H451"/>
  <c i="197" r="H450"/>
  <c i="197" r="H449"/>
  <c i="197" r="H448"/>
  <c i="197" r="H447"/>
  <c i="197" r="H446"/>
  <c i="197" r="H445"/>
  <c i="197" r="H444"/>
  <c i="197" r="H443"/>
  <c i="197" r="H442"/>
  <c i="197" r="H441"/>
  <c i="197" r="H440"/>
  <c i="197" r="H439"/>
  <c i="197" r="H438"/>
  <c i="197" r="H437"/>
  <c i="197" r="H436"/>
  <c i="197" r="H435"/>
  <c i="197" r="H434"/>
  <c i="197" r="H433"/>
  <c i="197" r="H432"/>
  <c i="197" r="H431"/>
  <c i="197" r="H430"/>
  <c i="197" r="H429"/>
  <c i="197" r="H428"/>
  <c i="197" r="H427"/>
  <c i="197" r="H426"/>
  <c i="197" r="H425"/>
  <c i="197" r="H424"/>
  <c i="197" r="H423"/>
  <c i="197" r="H422"/>
  <c i="197" r="H421"/>
  <c i="197" r="H420"/>
  <c i="197" r="H419"/>
  <c i="197" r="H418"/>
  <c i="197" r="H417"/>
  <c i="197" r="H416"/>
  <c i="197" r="H415"/>
  <c i="197" r="H414"/>
  <c i="197" r="H413"/>
  <c i="197" r="H412"/>
  <c i="197" r="H411"/>
  <c i="197" r="H410"/>
  <c i="197" r="H409"/>
  <c i="197" r="H408"/>
  <c i="197" r="H407"/>
  <c i="197" r="H406"/>
  <c i="197" r="H405"/>
  <c i="197" r="H404"/>
  <c i="197" r="H403"/>
  <c i="197" r="H402"/>
  <c i="197" r="H401"/>
  <c i="197" r="H400"/>
  <c i="197" r="H399"/>
  <c i="197" r="H398"/>
  <c i="197" r="H397"/>
  <c i="197" r="H396"/>
  <c i="197" r="H395"/>
  <c i="197" r="H394"/>
  <c i="197" r="H393"/>
  <c i="197" r="H392"/>
  <c i="197" r="H391"/>
  <c i="197" r="H390"/>
  <c i="197" r="H389"/>
  <c i="197" r="H388"/>
  <c i="197" r="H387"/>
  <c i="197" r="H386"/>
  <c i="197" r="H385"/>
  <c i="197" r="H384"/>
  <c i="197" r="H383"/>
  <c i="197" r="H382"/>
  <c i="197" r="H381"/>
  <c i="197" r="H380"/>
  <c i="197" r="H379"/>
  <c i="197" r="H378"/>
  <c i="197" r="H377"/>
  <c i="197" r="H376"/>
  <c i="197" r="H375"/>
  <c i="197" r="H374"/>
  <c i="197" r="H373"/>
  <c i="197" r="H372"/>
  <c i="197" r="H371"/>
  <c i="197" r="H370"/>
  <c i="197" r="H369"/>
  <c i="197" r="H368"/>
  <c i="197" r="H367"/>
  <c i="197" r="H366"/>
  <c i="197" r="H365"/>
  <c i="197" r="H364"/>
  <c i="197" r="H363"/>
  <c i="197" r="H362"/>
  <c i="197" r="H361"/>
  <c i="197" r="H360"/>
  <c i="197" r="H359"/>
  <c i="197" r="H358"/>
  <c i="197" r="H357"/>
  <c i="197" r="H356"/>
  <c i="197" r="H355"/>
  <c i="197" r="H354"/>
  <c i="197" r="H353"/>
  <c i="197" r="H352"/>
  <c i="197" r="H351"/>
  <c i="197" r="H350"/>
  <c i="197" r="H349"/>
  <c i="197" r="H348"/>
  <c i="197" r="H347"/>
  <c i="197" r="H346"/>
  <c i="197" r="H345"/>
  <c i="197" r="H344"/>
  <c i="197" r="H343"/>
  <c i="197" r="H342"/>
  <c i="197" r="H341"/>
  <c i="197" r="H340"/>
  <c i="197" r="H339"/>
  <c i="197" r="H338"/>
  <c i="197" r="H337"/>
  <c i="197" r="H336"/>
  <c i="197" r="H335"/>
  <c i="197" r="H334"/>
  <c i="197" r="H333"/>
  <c i="197" r="H332"/>
  <c i="197" r="H331"/>
  <c i="197" r="H330"/>
  <c i="197" r="H329"/>
  <c i="197" r="H328"/>
  <c i="197" r="H327"/>
  <c i="197" r="H326"/>
  <c i="197" r="H325"/>
  <c i="197" r="H324"/>
  <c i="197" r="H323"/>
  <c i="197" r="H322"/>
  <c i="197" r="H321"/>
  <c i="197" r="H320"/>
  <c i="197" r="H319"/>
  <c i="197" r="H318"/>
  <c i="197" r="H317"/>
  <c i="197" r="H316"/>
  <c i="197" r="H315"/>
  <c i="197" r="H314"/>
  <c i="197" r="H313"/>
  <c i="197" r="H312"/>
  <c i="197" r="H311"/>
  <c i="197" r="H310"/>
  <c i="197" r="H309"/>
  <c i="197" r="H308"/>
  <c i="197" r="H307"/>
  <c i="197" r="H306"/>
  <c i="197" r="H305"/>
  <c i="197" r="H304"/>
  <c i="197" r="H303"/>
  <c i="197" r="H302"/>
  <c i="197" r="H301"/>
  <c i="197" r="H300"/>
  <c i="197" r="H299"/>
  <c i="197" r="H298"/>
  <c i="197" r="H297"/>
  <c i="197" r="H296"/>
  <c i="197" r="H295"/>
  <c i="197" r="H294"/>
  <c i="197" r="H293"/>
  <c i="197" r="H292"/>
  <c i="197" r="H291"/>
  <c i="197" r="H290"/>
  <c i="197" r="H289"/>
  <c i="197" r="H288"/>
  <c i="197" r="H287"/>
  <c i="197" r="H286"/>
  <c i="197" r="H285"/>
  <c i="197" r="H284"/>
  <c i="197" r="H283"/>
  <c i="197" r="H282"/>
  <c i="197" r="H281"/>
  <c i="197" r="H280"/>
  <c i="197" r="H279"/>
  <c i="197" r="H278"/>
  <c i="197" r="H277"/>
  <c i="197" r="H276"/>
  <c i="197" r="H275"/>
  <c i="197" r="H274"/>
  <c i="197" r="H273"/>
  <c i="197" r="H272"/>
  <c i="197" r="H271"/>
  <c i="197" r="H270"/>
  <c i="197" r="H269"/>
  <c i="197" r="H268"/>
  <c i="197" r="H267"/>
  <c i="197" r="H266"/>
  <c i="197" r="H265"/>
  <c i="197" r="H264"/>
  <c i="197" r="H263"/>
  <c i="197" r="H262"/>
  <c i="197" r="H261"/>
  <c i="197" l="1" r="H922"/>
  <c i="197" r="H964"/>
  <c i="197" r="H1089"/>
  <c i="197" r="H68"/>
  <c i="197" r="H82"/>
  <c i="197" r="H98"/>
  <c i="197" r="H100"/>
  <c i="197" r="H102"/>
  <c i="197" r="H104"/>
  <c i="197" r="H118"/>
  <c i="197" r="H121"/>
  <c i="197" r="H125"/>
  <c i="197" r="H127"/>
  <c i="197" r="H129"/>
  <c i="197" r="H71"/>
  <c i="197" r="H74"/>
  <c i="197" r="H76"/>
  <c i="197" r="H86"/>
  <c i="197" r="H119"/>
  <c i="197" r="H122"/>
  <c i="197" r="H126"/>
  <c i="197" r="H128"/>
  <c i="197" r="H131"/>
  <c i="197" r="H133"/>
  <c i="197" r="H33"/>
  <c i="197" r="H35"/>
  <c i="197" r="H39"/>
  <c i="197" r="H41"/>
  <c i="197" r="H43"/>
  <c i="197" r="H50"/>
  <c i="197" r="H57"/>
  <c i="197" r="H59"/>
  <c i="197" r="H61"/>
  <c i="197" r="G155"/>
  <c i="197" r="G170"/>
  <c i="197" r="H176"/>
  <c i="197" r="H180"/>
  <c i="197" r="H184"/>
  <c i="197" r="H200"/>
  <c i="197" r="H204"/>
  <c i="197" r="H216"/>
  <c i="197" r="H232"/>
  <c i="197" r="H236"/>
  <c i="197" r="H240"/>
  <c i="197" r="H869"/>
  <c i="197" r="H890"/>
  <c i="197" r="H1008"/>
  <c i="197" r="H1021"/>
  <c i="197" r="H1024"/>
  <c i="197" r="H1026"/>
  <c i="197" r="H1042"/>
  <c i="197" r="H1051"/>
  <c i="197" r="H10"/>
  <c i="197" r="H34"/>
  <c i="197" r="H36"/>
  <c i="197" r="H42"/>
  <c i="197" r="H44"/>
  <c i="197" r="H47"/>
  <c i="197" r="H58"/>
  <c i="197" r="H60"/>
  <c i="197" r="H150"/>
  <c i="197" r="H154"/>
  <c i="197" r="H157"/>
  <c i="197" r="H172"/>
  <c i="197" r="H181"/>
  <c i="197" r="H183"/>
  <c i="197" r="H185"/>
  <c i="197" r="H201"/>
  <c i="197" r="H203"/>
  <c i="197" r="H205"/>
  <c i="197" r="H220"/>
  <c i="197" r="H233"/>
  <c i="197" r="H235"/>
  <c i="197" r="H237"/>
  <c i="197" r="H239"/>
  <c i="197" r="H241"/>
  <c i="197" r="H874"/>
  <c i="197" r="H876"/>
  <c i="197" r="H878"/>
  <c i="197" r="H892"/>
  <c i="197" r="H894"/>
  <c i="197" r="H1031"/>
  <c i="197" r="H1033"/>
  <c i="197" r="H1036"/>
  <c i="197" r="H1038"/>
  <c i="197" r="H1040"/>
  <c i="197" r="H1050"/>
  <c i="197" r="H1052"/>
  <c i="197" r="H1059"/>
  <c i="197" r="H1063"/>
  <c i="197" r="H1065"/>
  <c i="197" r="H1068"/>
  <c i="197" r="H1070"/>
  <c i="197" r="H1072"/>
  <c i="197" r="H1074"/>
  <c i="197" r="H1076"/>
  <c i="197" r="H65"/>
  <c i="197" r="H69"/>
  <c i="197" r="H79"/>
  <c i="197" r="H81"/>
  <c i="197" r="H83"/>
  <c i="197" r="H92"/>
  <c i="197" r="H94"/>
  <c i="197" r="H101"/>
  <c i="197" r="H913"/>
  <c i="197" r="G90"/>
  <c i="197" r="H49"/>
  <c i="197" r="H51"/>
  <c i="197" r="H55"/>
  <c i="197" r="H188"/>
  <c i="197" r="H192"/>
  <c i="197" r="H196"/>
  <c i="197" r="H208"/>
  <c i="197" r="H224"/>
  <c i="197" r="H228"/>
  <c i="197" r="H881"/>
  <c i="197" r="H885"/>
  <c i="197" r="H1010"/>
  <c i="197" r="H1012"/>
  <c i="197" r="H1016"/>
  <c i="197" r="H1018"/>
  <c i="197" r="H1020"/>
  <c i="197" r="H11"/>
  <c i="197" r="H75"/>
  <c i="197" r="H85"/>
  <c i="197" r="H87"/>
  <c i="197" r="H145"/>
  <c i="197" r="H171"/>
  <c i="197" r="H173"/>
  <c i="197" r="H189"/>
  <c i="197" r="H191"/>
  <c i="197" r="H197"/>
  <c i="197" r="H207"/>
  <c i="197" r="H209"/>
  <c i="197" r="H211"/>
  <c i="197" r="H219"/>
  <c i="197" r="H221"/>
  <c i="197" r="H225"/>
  <c i="197" r="H227"/>
  <c i="197" r="H229"/>
  <c i="197" r="H882"/>
  <c i="197" r="H884"/>
  <c i="197" r="H886"/>
  <c i="197" r="H1032"/>
  <c i="197" r="H1044"/>
  <c i="197" r="H1046"/>
  <c i="197" r="H1054"/>
  <c i="197" r="H1056"/>
  <c i="197" r="H1060"/>
  <c i="197" r="H1062"/>
  <c i="197" r="H1064"/>
  <c i="197" r="H1067"/>
  <c i="197" r="H1071"/>
  <c i="197" r="H1073"/>
  <c i="197" r="H1075"/>
  <c i="197" r="H138"/>
  <c i="197" r="H140"/>
  <c i="197" r="H142"/>
  <c i="197" r="H144"/>
  <c i="197" r="H146"/>
  <c i="197" r="H148"/>
  <c i="197" r="H152"/>
  <c i="197" r="H1023"/>
  <c i="197" r="H1027"/>
  <c i="197" r="H97"/>
  <c i="197" r="H99"/>
  <c i="197" r="H103"/>
  <c i="197" r="H1006"/>
  <c i="197" r="G1005"/>
  <c i="197" r="H1035"/>
  <c i="197" r="H1039"/>
  <c i="197" r="H1043"/>
  <c i="197" r="H40"/>
  <c i="197" r="H46"/>
  <c i="197" r="H48"/>
  <c i="197" r="H54"/>
  <c i="197" r="H62"/>
  <c i="197" r="H70"/>
  <c i="197" r="H72"/>
  <c i="197" r="H78"/>
  <c i="197" r="H80"/>
  <c i="197" r="H88"/>
  <c i="197" r="H91"/>
  <c i="197" r="H93"/>
  <c i="197" r="H961"/>
  <c i="197" r="H967"/>
  <c i="197" r="H969"/>
  <c i="197" r="H1015"/>
  <c i="197" r="H1019"/>
  <c i="197" r="H175"/>
  <c i="197" r="H177"/>
  <c i="197" r="H215"/>
  <c i="197" r="H217"/>
  <c i="197" r="H868"/>
  <c i="197" r="H870"/>
  <c i="197" r="H906"/>
  <c i="197" r="H910"/>
  <c i="197" r="H914"/>
  <c i="197" r="H916"/>
  <c i="197" r="H918"/>
  <c i="197" r="H957"/>
  <c i="197" r="H1007"/>
  <c i="197" r="H1011"/>
  <c i="197" r="H1055"/>
  <c i="197" r="H132"/>
  <c i="197" r="H134"/>
  <c i="197" r="H139"/>
  <c i="197" r="H141"/>
  <c i="197" r="H143"/>
  <c i="197" r="H149"/>
  <c i="197" r="H151"/>
  <c i="197" r="H153"/>
  <c i="197" r="H156"/>
  <c i="197" r="H158"/>
  <c i="197" r="H182"/>
  <c i="197" r="H186"/>
  <c i="197" r="H190"/>
  <c i="197" r="H198"/>
  <c i="197" r="H202"/>
  <c i="197" r="H210"/>
  <c i="197" r="H226"/>
  <c i="197" r="H230"/>
  <c i="197" r="H234"/>
  <c i="197" r="H238"/>
  <c i="197" r="H242"/>
  <c i="197" r="H871"/>
  <c i="197" r="H875"/>
  <c i="197" r="H877"/>
  <c i="197" r="H879"/>
  <c i="197" r="H883"/>
  <c i="197" r="H889"/>
  <c i="197" r="H893"/>
  <c i="197" r="H895"/>
  <c i="197" r="H897"/>
  <c i="197" r="H905"/>
  <c i="197" r="H907"/>
  <c i="197" r="H909"/>
  <c i="197" r="H911"/>
  <c i="197" r="H915"/>
  <c i="197" r="H921"/>
  <c i="197" r="H923"/>
  <c i="197" r="H956"/>
  <c i="197" r="H960"/>
  <c i="197" r="H962"/>
  <c i="197" r="H966"/>
  <c i="197" r="G971"/>
  <c i="197" r="H971" s="1"/>
  <c i="197" r="G952"/>
  <c i="197" r="H953"/>
  <c i="197" r="G95"/>
  <c i="197" r="H96"/>
  <c i="197" r="G137"/>
  <c i="197" r="H896"/>
  <c i="197" r="H904"/>
  <c i="197" r="H920"/>
  <c i="197" r="H963"/>
  <c i="197" r="H1017"/>
  <c i="197" r="H1025"/>
  <c i="197" r="H147"/>
  <c i="197" r="H1037"/>
  <c i="197" r="H1045"/>
  <c i="197" r="H1061"/>
  <c i="197" r="H1069"/>
  <c i="197" r="H1077"/>
  <c i="197" l="1" r="G89"/>
  <c i="197" r="G135"/>
  <c i="37" l="1" r="C1112"/>
  <c i="37" r="D1112" s="1"/>
  <c i="37" r="D1061"/>
  <c i="37" r="D1062"/>
  <c i="37" r="D1063"/>
  <c i="37" r="D1064"/>
  <c i="37" r="D1065"/>
  <c i="37" r="D1066"/>
  <c i="37" r="D1067"/>
  <c i="37" r="D1068"/>
  <c i="37" r="D1060"/>
  <c i="37" r="C5"/>
  <c i="37" r="D5" s="1"/>
  <c i="37" r="C6"/>
  <c i="37" r="D6" s="1"/>
  <c i="37" r="C7"/>
  <c i="37" r="D7" s="1"/>
  <c i="37" r="C8"/>
  <c i="37" r="D8" s="1"/>
  <c i="37" r="C3"/>
  <c i="37" l="1" r="D3"/>
  <c i="168" l="1" r="M16"/>
  <c i="168" r="L16"/>
  <c i="168" r="K16"/>
  <c i="168" r="J16"/>
  <c i="168" r="I16"/>
  <c i="168" r="F16"/>
  <c i="168" r="E16"/>
  <c i="168" r="D16"/>
  <c i="168" r="C16"/>
  <c i="168" r="B16"/>
  <c i="168" r="B35" s="1"/>
  <c i="168" r="M15"/>
  <c i="168" r="L15"/>
  <c i="168" r="K15"/>
  <c i="168" r="J15"/>
  <c i="168" r="I15"/>
  <c i="168" r="F15"/>
  <c i="168" r="E15"/>
  <c i="168" r="D15"/>
  <c i="168" r="C15"/>
  <c i="168" r="B15"/>
  <c i="168" r="M14"/>
  <c i="168" r="L14"/>
  <c i="168" r="K14"/>
  <c i="168" r="J14"/>
  <c i="168" r="I14"/>
  <c i="168" r="F14"/>
  <c i="168" r="E14"/>
  <c i="168" r="D14"/>
  <c i="168" r="C14"/>
  <c i="168" r="B14"/>
  <c i="168" r="B33" s="1"/>
  <c i="168" r="M13"/>
  <c i="168" r="L13"/>
  <c i="168" r="K13"/>
  <c i="168" r="J13"/>
  <c i="168" r="I13"/>
  <c i="168" r="F13"/>
  <c i="168" r="E13"/>
  <c i="168" r="D13"/>
  <c i="168" r="C13"/>
  <c i="168" r="B13"/>
  <c i="168" r="B32" s="1"/>
  <c i="168" r="M12"/>
  <c i="168" r="L12"/>
  <c i="168" r="K12"/>
  <c i="168" r="J12"/>
  <c i="168" r="I12"/>
  <c i="168" r="F12"/>
  <c i="168" r="E12"/>
  <c i="168" r="G12" s="1"/>
  <c i="168" r="D12"/>
  <c i="168" r="C12"/>
  <c i="168" r="B12"/>
  <c i="168" r="B31" s="1"/>
  <c i="168" r="M11"/>
  <c i="168" r="L11"/>
  <c i="168" r="K11"/>
  <c i="168" r="J11"/>
  <c i="168" r="I11"/>
  <c i="168" r="F11"/>
  <c i="168" r="E11"/>
  <c i="168" r="D11"/>
  <c i="168" r="C11"/>
  <c i="168" r="B11"/>
  <c i="168" r="B30" s="1"/>
  <c i="168" r="M10"/>
  <c i="168" r="L10"/>
  <c i="168" r="K10"/>
  <c i="168" r="J10"/>
  <c i="168" r="I10"/>
  <c i="168" r="F10"/>
  <c i="168" r="E10"/>
  <c i="168" r="D10"/>
  <c i="168" r="C10"/>
  <c i="168" r="B10"/>
  <c i="168" r="B29" s="1"/>
  <c i="168" r="M9"/>
  <c i="168" r="L9"/>
  <c i="168" r="K9"/>
  <c i="168" r="J9"/>
  <c i="168" r="I9"/>
  <c i="168" r="F9"/>
  <c i="168" r="E9"/>
  <c i="168" r="D9"/>
  <c i="168" r="C9"/>
  <c i="168" r="B9"/>
  <c i="168" r="M8"/>
  <c i="168" r="L8"/>
  <c i="168" r="K8"/>
  <c i="168" r="J8"/>
  <c i="168" r="I8"/>
  <c i="168" r="F8"/>
  <c i="168" r="E8"/>
  <c i="168" r="D8"/>
  <c i="168" r="C8"/>
  <c i="168" r="B8"/>
  <c i="168" r="B27" s="1"/>
  <c i="168" r="M7"/>
  <c i="168" r="L7"/>
  <c i="168" r="K7"/>
  <c i="168" r="J7"/>
  <c i="168" r="I7"/>
  <c i="168" r="F7"/>
  <c i="168" r="E7"/>
  <c i="168" r="D7"/>
  <c i="168" r="C7"/>
  <c i="168" r="B7"/>
  <c i="168" r="M6"/>
  <c i="168" r="L6"/>
  <c i="168" r="K6"/>
  <c i="168" r="J6"/>
  <c i="168" r="I6"/>
  <c i="168" r="F6"/>
  <c i="168" r="E6"/>
  <c i="168" r="D6"/>
  <c i="168" r="C6"/>
  <c i="168" r="B6"/>
  <c i="168" r="B25" s="1"/>
  <c i="168" r="M5"/>
  <c i="168" r="L5"/>
  <c i="168" r="I5"/>
  <c i="168" r="F5"/>
  <c i="168" r="E5"/>
  <c i="168" r="E17" s="1"/>
  <c i="168" r="D5"/>
  <c i="168" r="C5"/>
  <c i="168" r="B5"/>
  <c i="168" r="B24" s="1"/>
  <c i="168" r="C2"/>
  <c i="168" r="C1"/>
  <c i="168" r="A36"/>
  <c i="168" r="A35"/>
  <c i="168" r="D35" s="1"/>
  <c i="168" r="A34"/>
  <c i="168" r="D34" s="1"/>
  <c i="168" r="A33"/>
  <c i="168" r="D33" s="1"/>
  <c i="168" r="A32"/>
  <c i="168" r="D32" s="1"/>
  <c i="168" r="A31"/>
  <c i="168" r="D31" s="1"/>
  <c i="168" r="A30"/>
  <c i="168" r="D30" s="1"/>
  <c i="168" r="A29"/>
  <c i="168" r="D29" s="1"/>
  <c i="168" r="B28"/>
  <c i="168" r="A28"/>
  <c i="168" r="D28" s="1"/>
  <c i="168" r="A27"/>
  <c i="168" r="D27" s="1"/>
  <c i="168" r="A26"/>
  <c i="168" r="D26" s="1"/>
  <c i="168" r="A25"/>
  <c i="168" r="D25" s="1"/>
  <c i="168" r="A24"/>
  <c i="168" r="D24" s="1"/>
  <c i="168" r="B34"/>
  <c i="168" r="B26"/>
  <c i="168" r="H4"/>
  <c i="168" r="G4"/>
  <c i="168" r="F4"/>
  <c i="168" r="E4"/>
  <c i="168" l="1" r="H7"/>
  <c i="168" r="H9"/>
  <c i="168" r="H11"/>
  <c i="168" r="H13"/>
  <c i="168" r="H15"/>
  <c i="168" r="G7"/>
  <c i="168" r="H5"/>
  <c i="168" r="G8"/>
  <c i="168" r="G9"/>
  <c i="168" r="G10"/>
  <c i="168" r="G11"/>
  <c i="168" r="G13"/>
  <c i="168" r="G14"/>
  <c i="168" r="J17"/>
  <c i="168" r="J19" s="1"/>
  <c i="168" r="G15"/>
  <c i="168" r="K17"/>
  <c i="168" r="K19" s="1"/>
  <c i="168" r="G16"/>
  <c i="168" r="D36"/>
  <c i="168" r="H8"/>
  <c i="168" r="C26"/>
  <c i="168" r="C30"/>
  <c i="168" r="C34"/>
  <c i="168" r="C27"/>
  <c i="168" r="C31"/>
  <c i="168" r="C35"/>
  <c i="168" r="C28"/>
  <c i="168" r="C32"/>
  <c i="168" r="C25"/>
  <c i="168" r="C29"/>
  <c i="168" r="C33"/>
  <c i="168" r="C24"/>
  <c i="168" r="B17"/>
  <c i="168" r="B36" s="1"/>
  <c i="168" r="F17"/>
  <c i="168" r="L17"/>
  <c i="168" r="H6"/>
  <c i="168" r="I17"/>
  <c i="168" r="I18" s="1"/>
  <c i="168" r="G6"/>
  <c i="168" r="H10"/>
  <c i="168" r="H12"/>
  <c i="168" r="H14"/>
  <c i="168" r="H16"/>
  <c i="168" r="C17"/>
  <c i="168" r="D17"/>
  <c i="168" r="G5"/>
  <c i="168" l="1" r="K18"/>
  <c i="168" r="J18"/>
  <c i="168" r="C36"/>
  <c i="168" r="I19"/>
  <c i="168" r="H17"/>
  <c i="168" r="G17"/>
  <c i="37" l="1" r="C1085"/>
  <c i="37" r="D1085" s="1"/>
  <c i="37" r="C1086"/>
  <c i="37" r="D1086" s="1"/>
  <c i="37" r="C1087"/>
  <c i="37" r="D1087" s="1"/>
  <c i="37" r="C1088"/>
  <c i="37" r="D1088" s="1"/>
  <c i="37" r="C1089"/>
  <c i="37" r="D1089" s="1"/>
  <c i="37" r="C1090"/>
  <c i="37" r="D1090" s="1"/>
  <c i="37" r="C1091"/>
  <c i="37" r="D1091" s="1"/>
  <c i="37" r="C1092"/>
  <c i="37" r="D1092" s="1"/>
  <c i="37" r="C1093"/>
  <c i="37" r="D1093" s="1"/>
  <c i="37" r="C1094"/>
  <c i="37" r="D1094" s="1"/>
  <c i="37" r="C1095"/>
  <c i="37" r="D1095" s="1"/>
  <c i="37" r="C1096"/>
  <c i="37" r="D1096" s="1"/>
  <c i="37" r="C1097"/>
  <c i="37" r="D1097" s="1"/>
  <c i="37" r="C1098"/>
  <c i="37" r="D1098" s="1"/>
  <c i="37" r="C1099"/>
  <c i="37" r="D1099" s="1"/>
  <c i="37" r="C1100"/>
  <c i="37" r="D1100" s="1"/>
  <c i="37" r="C1101"/>
  <c i="37" r="D1101" s="1"/>
  <c i="37" r="C1102"/>
  <c i="37" r="D1102" s="1"/>
  <c i="37" r="C1103"/>
  <c i="37" r="D1103" s="1"/>
  <c i="37" r="C1104"/>
  <c i="37" r="D1104" s="1"/>
  <c i="37" r="C1105"/>
  <c i="37" r="D1105" s="1"/>
  <c i="37" r="C1106"/>
  <c i="37" r="D1106" s="1"/>
  <c i="37" r="C1107"/>
  <c i="37" r="D1107" s="1"/>
  <c i="37" r="C1108"/>
  <c i="37" r="D1108" s="1"/>
  <c i="37" r="C1109"/>
  <c i="37" r="D1109" s="1"/>
  <c i="37" r="C1110"/>
  <c i="37" r="D1110" s="1"/>
  <c i="37" r="C1111"/>
  <c i="37" r="D1111" s="1"/>
  <c i="37" r="C1113"/>
  <c i="37" r="D1113" s="1"/>
  <c i="37" r="C1114"/>
  <c i="37" r="D1114" s="1"/>
  <c i="37" r="C1115"/>
  <c i="37" r="D1115" s="1"/>
  <c i="37" r="C1116"/>
  <c i="37" r="D1116" s="1"/>
  <c i="37" r="C1117"/>
  <c i="37" r="D1117" s="1"/>
  <c i="37" r="C1118"/>
  <c i="37" r="D1118" s="1"/>
  <c i="37" r="C1119"/>
  <c i="37" r="D1119" s="1"/>
  <c i="37" r="C1120"/>
  <c i="37" r="D1120" s="1"/>
  <c i="37" r="C1121"/>
  <c i="37" r="D1121" s="1"/>
  <c i="37" r="C1122"/>
  <c i="37" r="D1122" s="1"/>
  <c i="37" r="C1123"/>
  <c i="37" r="D1123" s="1"/>
  <c i="37" r="C1124"/>
  <c i="37" r="D1124" s="1"/>
  <c i="37" r="C1125"/>
  <c i="37" r="D1125" s="1"/>
  <c i="37" r="C1126"/>
  <c i="37" r="D1126" s="1"/>
  <c i="37" r="C1127"/>
  <c i="37" r="D1127" s="1"/>
  <c i="37" r="C1128"/>
  <c i="37" r="D1128" s="1"/>
  <c i="37" r="C1129"/>
  <c i="37" r="D1129" s="1"/>
  <c i="37" r="C1130"/>
  <c i="37" r="D1130" s="1"/>
  <c i="37" r="C1131"/>
  <c i="37" r="D1131" s="1"/>
  <c i="37" r="C1132"/>
  <c i="37" r="D1132" s="1"/>
  <c i="37" r="C1133"/>
  <c i="37" r="D1133" s="1"/>
  <c i="37" r="C1134"/>
  <c i="37" r="D1134" s="1"/>
  <c i="37" r="C1135"/>
  <c i="37" r="D1135" s="1"/>
  <c i="37" r="C1136"/>
  <c i="37" r="D1136" s="1"/>
  <c i="37" r="C1137"/>
  <c i="37" r="D1137" s="1"/>
  <c i="37" r="C1138"/>
  <c i="37" r="D1138" s="1"/>
  <c i="37" r="C1139"/>
  <c i="37" r="D1139" s="1"/>
  <c i="37" r="C1140"/>
  <c i="37" r="D1140" s="1"/>
  <c i="37" r="C1141"/>
  <c i="37" r="D1141" s="1"/>
  <c i="37" r="C1142"/>
  <c i="37" r="D1142" s="1"/>
  <c i="37" r="C1143"/>
  <c i="37" r="D1143" s="1"/>
  <c i="37" r="C1144"/>
  <c i="37" r="D1144" s="1"/>
  <c i="37" r="C1145"/>
  <c i="37" r="D1145" s="1"/>
  <c i="37" r="C1146"/>
  <c i="37" r="D1146" s="1"/>
  <c i="37" r="C1147"/>
  <c i="37" r="D1147" s="1"/>
  <c i="37" r="C1148"/>
  <c i="37" r="D1148" s="1"/>
  <c i="37" r="C1149"/>
  <c i="37" r="D1149" s="1"/>
  <c i="37" r="C1150"/>
  <c i="37" r="D1150" s="1"/>
  <c i="37" r="C1151"/>
  <c i="37" r="D1151" s="1"/>
  <c i="37" r="C1152"/>
  <c i="37" r="D1152" s="1"/>
  <c i="37" r="C1153"/>
  <c i="37" r="D1153" s="1"/>
  <c i="37" r="C1154"/>
  <c i="37" r="D1154" s="1"/>
  <c i="37" r="C1155"/>
  <c i="37" r="D1155" s="1"/>
  <c i="37" r="C1156"/>
  <c i="37" r="D1156" s="1"/>
  <c i="37" r="C1157"/>
  <c i="37" r="D1157" s="1"/>
  <c i="37" r="C1158"/>
  <c i="37" r="D1158" s="1"/>
  <c i="37" r="C1159"/>
  <c i="37" r="D1159" s="1"/>
  <c i="37" r="C1160"/>
  <c i="37" r="D1160" s="1"/>
  <c i="37" r="C1161"/>
  <c i="37" r="D1161" s="1"/>
  <c i="37" r="C1162"/>
  <c i="37" r="D1162" s="1"/>
  <c i="37" r="C1163"/>
  <c i="37" r="D1163" s="1"/>
  <c i="37" r="C1164"/>
  <c i="37" r="D1164" s="1"/>
  <c i="37" r="C1165"/>
  <c i="37" r="D1165" s="1"/>
  <c i="37" r="C1166"/>
  <c i="37" r="D1166" s="1"/>
  <c i="37" r="C1167"/>
  <c i="37" r="D1167" s="1"/>
  <c i="37" r="C1168"/>
  <c i="37" r="D1168" s="1"/>
  <c i="37" r="C1169"/>
  <c i="37" r="D1169" s="1"/>
  <c i="37" r="C1170"/>
  <c i="37" r="D1170" s="1"/>
  <c i="37" r="C1171"/>
  <c i="37" r="D1171" s="1"/>
  <c i="37" r="C1172"/>
  <c i="37" r="D1172" s="1"/>
  <c i="37" r="C1173"/>
  <c i="37" r="D1173" s="1"/>
  <c i="37" r="C1174"/>
  <c i="37" r="D1174" s="1"/>
  <c i="37" r="C1175"/>
  <c i="37" r="D1175" s="1"/>
  <c i="37" r="C1176"/>
  <c i="37" r="D1176" s="1"/>
  <c i="37" r="C1177"/>
  <c i="37" r="D1177" s="1"/>
  <c i="37" r="C1178"/>
  <c i="37" r="D1178" s="1"/>
  <c i="37" r="C1179"/>
  <c i="37" r="D1179" s="1"/>
  <c i="37" r="C1180"/>
  <c i="37" r="D1180" s="1"/>
  <c i="37" r="C1181"/>
  <c i="37" r="D1181" s="1"/>
  <c i="37" r="C1182"/>
  <c i="37" r="D1182" s="1"/>
  <c i="37" r="C1183"/>
  <c i="37" r="D1183" s="1"/>
  <c i="37" r="C1184"/>
  <c i="37" r="D1184" s="1"/>
  <c i="37" r="C1185"/>
  <c i="37" r="D1185" s="1"/>
  <c i="37" r="C1186"/>
  <c i="37" r="D1186" s="1"/>
  <c i="37" r="C1187"/>
  <c i="37" r="D1187" s="1"/>
  <c i="37" r="C1188"/>
  <c i="37" r="D1188" s="1"/>
  <c i="37" r="C1189"/>
  <c i="37" r="D1189" s="1"/>
  <c i="37" r="C1190"/>
  <c i="37" r="D1190" s="1"/>
  <c i="37" r="C1191"/>
  <c i="37" r="D1191" s="1"/>
  <c i="37" r="C1192"/>
  <c i="37" r="D1192" s="1"/>
  <c i="37" r="C1193"/>
  <c i="37" r="D1193" s="1"/>
  <c i="37" r="C1194"/>
  <c i="37" r="D1194" s="1"/>
  <c i="37" r="C1195"/>
  <c i="37" r="D1195" s="1"/>
  <c i="37" r="C1196"/>
  <c i="37" r="D1196" s="1"/>
  <c i="37" r="C1197"/>
  <c i="37" r="D1197" s="1"/>
  <c i="37" r="C1198"/>
  <c i="37" r="D1198" s="1"/>
  <c i="37" r="C1199"/>
  <c i="37" r="D1199" s="1"/>
  <c i="37" r="C1200"/>
  <c i="37" r="D1200" s="1"/>
  <c i="37" r="C1201"/>
  <c i="37" r="D1201" s="1"/>
  <c i="37" r="C1202"/>
  <c i="37" r="D1202" s="1"/>
  <c i="37" r="C1203"/>
  <c i="37" r="D1203" s="1"/>
  <c i="37" r="C1204"/>
  <c i="37" r="D1204" s="1"/>
  <c i="37" r="C1205"/>
  <c i="37" r="D1205" s="1"/>
  <c i="37" r="C1206"/>
  <c i="37" r="D1206" s="1"/>
  <c i="37" r="C1207"/>
  <c i="37" r="D1207" s="1"/>
  <c i="37" r="C1208"/>
  <c i="37" r="D1208" s="1"/>
  <c i="37" r="C1209"/>
  <c i="37" r="D1209" s="1"/>
  <c i="37" r="C1210"/>
  <c i="37" r="D1210" s="1"/>
  <c i="37" r="C1211"/>
  <c i="37" r="D1211" s="1"/>
  <c i="37" r="C1212"/>
  <c i="37" r="D1212" s="1"/>
  <c i="37" r="C1213"/>
  <c i="37" r="D1213" s="1"/>
  <c i="37" r="C1214"/>
  <c i="37" r="D1214" s="1"/>
  <c i="37" r="C1215"/>
  <c i="37" r="D1215" s="1"/>
  <c i="37" r="C1216"/>
  <c i="37" r="D1216" s="1"/>
  <c i="37" r="C1217"/>
  <c i="37" r="D1217" s="1"/>
  <c i="37" r="C1218"/>
  <c i="37" r="D1218" s="1"/>
  <c i="37" r="C1219"/>
  <c i="37" r="D1219" s="1"/>
  <c i="37" r="C1220"/>
  <c i="37" r="D1220" s="1"/>
  <c i="37" r="C1221"/>
  <c i="37" r="D1221" s="1"/>
  <c i="37" r="C1222"/>
  <c i="37" r="D1222" s="1"/>
  <c i="37" r="C1223"/>
  <c i="37" r="D1223" s="1"/>
  <c i="37" r="C1224"/>
  <c i="37" r="D1224" s="1"/>
  <c i="37" r="C1225"/>
  <c i="37" r="D1225" s="1"/>
  <c i="37" r="C1226"/>
  <c i="37" r="D1226" s="1"/>
  <c i="37" r="C1227"/>
  <c i="37" r="D1227" s="1"/>
  <c i="37" r="C1228"/>
  <c i="37" r="D1228" s="1"/>
  <c i="37" r="C1080"/>
  <c i="37" r="D1080" s="1"/>
  <c i="37" r="C1081"/>
  <c i="37" r="D1081" s="1"/>
  <c i="37" r="C1082"/>
  <c i="37" r="D1082" s="1"/>
  <c i="37" r="C1083"/>
  <c i="37" r="D1083" s="1"/>
  <c i="37" r="C1084"/>
  <c i="37" r="D1084" s="1"/>
  <c i="37" r="C1079"/>
  <c i="37" r="D1079" s="1"/>
  <c i="37" l="1" r="E2"/>
  <c i="37" r="E3"/>
  <c i="37" r="E4"/>
  <c i="37" r="E5"/>
  <c i="37" r="E6"/>
  <c i="37" r="E7"/>
  <c i="37" r="E8"/>
  <c i="37" r="E9"/>
  <c i="37" r="E10"/>
  <c i="37" r="E11"/>
  <c i="37" r="E12"/>
  <c i="37" r="E13"/>
  <c i="37" r="E14"/>
  <c i="37" r="E15"/>
  <c i="37" r="E16"/>
  <c i="37" r="E17"/>
  <c i="37" r="E18"/>
  <c i="37" r="E19"/>
  <c i="37" r="E20"/>
  <c i="37" r="E21"/>
  <c i="37" r="E22"/>
  <c i="37" r="E23"/>
  <c i="37" r="E24"/>
  <c i="37" r="E25"/>
  <c i="37" r="E26"/>
  <c i="37" r="E27"/>
  <c i="37" r="E28"/>
  <c i="37" r="E29"/>
  <c i="37" r="E30"/>
  <c i="37" r="E31"/>
  <c i="37" r="E32"/>
  <c i="37" r="E33"/>
  <c i="37" r="E34"/>
  <c i="37" r="E35"/>
  <c i="37" r="E36"/>
  <c i="37" r="E37"/>
  <c i="37" r="E38"/>
  <c i="37" r="E39"/>
  <c i="37" r="E40"/>
  <c i="37" r="E41"/>
  <c i="37" r="E42"/>
  <c i="37" r="E43"/>
  <c i="37" r="E44"/>
  <c i="37" r="E45"/>
  <c i="37" r="E46"/>
  <c i="37" r="E47"/>
  <c i="37" r="E48"/>
  <c i="37" r="E49"/>
  <c i="37" r="E50"/>
  <c i="37" r="E51"/>
  <c i="37" r="E52"/>
  <c i="37" r="E53"/>
  <c i="37" r="E54"/>
  <c i="37" r="E55"/>
  <c i="37" r="E56"/>
  <c i="37" r="E57"/>
  <c i="37" r="E58"/>
  <c i="37" r="E59"/>
  <c i="37" r="E60"/>
  <c i="37" r="E61"/>
  <c i="37" r="E62"/>
  <c i="37" r="E63"/>
  <c i="37" r="E64"/>
  <c i="37" r="E65"/>
  <c i="37" r="E66"/>
  <c i="37" r="E67"/>
  <c i="37" r="E68"/>
  <c i="37" r="E69"/>
  <c i="37" r="E70"/>
  <c i="37" r="E71"/>
  <c i="37" r="E72"/>
  <c i="37" r="E73"/>
  <c i="37" r="E74"/>
  <c i="37" r="E75"/>
  <c i="37" r="E76"/>
  <c i="37" r="E77"/>
  <c i="37" r="E78"/>
  <c i="37" r="E79"/>
  <c i="37" r="E80"/>
  <c i="37" r="E81"/>
  <c i="37" r="E82"/>
  <c i="37" r="E83"/>
  <c i="37" r="E84"/>
  <c i="37" r="E85"/>
  <c i="37" r="E86"/>
  <c i="37" r="E87"/>
  <c i="37" r="E88"/>
  <c i="37" r="E89"/>
  <c i="37" r="E90"/>
  <c i="37" r="E91"/>
  <c i="37" r="E92"/>
  <c i="37" r="E93"/>
  <c i="37" r="E94"/>
  <c i="37" r="E95"/>
  <c i="37" r="E96"/>
  <c i="37" r="E97"/>
  <c i="37" r="E98"/>
  <c i="37" r="E99"/>
  <c i="37" r="E100"/>
  <c i="37" r="E101"/>
  <c i="37" r="E102"/>
  <c i="37" r="E103"/>
  <c i="37" r="E104"/>
  <c i="37" r="E105"/>
  <c i="37" r="E106"/>
  <c i="37" r="E107"/>
  <c i="37" r="E108"/>
  <c i="37" r="E109"/>
  <c i="37" r="E110"/>
  <c i="37" r="E111"/>
  <c i="37" r="E112"/>
  <c i="37" r="E113"/>
  <c i="37" r="E114"/>
  <c i="37" r="E115"/>
  <c i="37" r="E116"/>
  <c i="37" r="E117"/>
  <c i="37" r="E118"/>
  <c i="37" r="E119"/>
  <c i="37" r="E120"/>
  <c i="37" r="E121"/>
  <c i="37" r="E122"/>
  <c i="37" r="E123"/>
  <c i="37" r="E124"/>
  <c i="37" r="E125"/>
  <c i="37" r="E126"/>
  <c i="37" r="E127"/>
  <c i="37" r="E128"/>
  <c i="37" r="E129"/>
  <c i="37" r="E130"/>
  <c i="37" r="E131"/>
  <c i="37" r="E132"/>
  <c i="37" r="E133"/>
  <c i="37" r="E134"/>
  <c i="37" r="E135"/>
  <c i="37" r="E136"/>
  <c i="37" r="E137"/>
  <c i="37" r="E138"/>
  <c i="37" r="E139"/>
  <c i="37" r="E140"/>
  <c i="37" r="E141"/>
  <c i="37" r="E142"/>
  <c i="37" r="E143"/>
  <c i="37" r="E144"/>
  <c i="37" r="E145"/>
  <c i="37" r="E146"/>
  <c i="37" r="E147"/>
  <c i="37" r="E148"/>
  <c i="37" r="E149"/>
  <c i="37" r="E150"/>
  <c i="37" r="E151"/>
  <c i="37" r="E152"/>
  <c i="37" r="E153"/>
  <c i="37" r="E154"/>
  <c i="37" r="E155"/>
  <c i="37" r="E156"/>
  <c i="37" r="E157"/>
  <c i="37" r="E158"/>
  <c i="37" r="E159"/>
  <c i="37" r="E160"/>
  <c i="37" r="E161"/>
  <c i="37" r="E162"/>
  <c i="37" r="E163"/>
  <c i="37" r="E164"/>
  <c i="37" r="E165"/>
  <c i="37" r="E166"/>
  <c i="37" r="E167"/>
  <c i="37" r="E168"/>
  <c i="37" r="E169"/>
  <c i="37" r="E170"/>
  <c i="37" r="E171"/>
  <c i="37" r="E172"/>
  <c i="37" r="E173"/>
  <c i="37" r="E174"/>
  <c i="37" r="E175"/>
  <c i="37" r="E176"/>
  <c i="37" r="E177"/>
  <c i="37" r="E178"/>
  <c i="37" r="E179"/>
  <c i="37" r="E180"/>
  <c i="37" r="E181"/>
  <c i="37" r="E182"/>
  <c i="37" r="E183"/>
  <c i="37" r="E184"/>
  <c i="37" r="E185"/>
  <c i="37" r="E186"/>
  <c i="37" r="E187"/>
  <c i="37" r="E188"/>
  <c i="37" r="E189"/>
  <c i="37" r="E190"/>
  <c i="37" r="E191"/>
  <c i="37" r="E192"/>
  <c i="37" r="E193"/>
  <c i="37" r="E194"/>
  <c i="37" r="E195"/>
  <c i="37" r="E196"/>
  <c i="37" r="E197"/>
  <c i="37" r="E198"/>
  <c i="37" r="E199"/>
  <c i="37" r="E200"/>
  <c i="37" r="E201"/>
  <c i="37" r="E202"/>
  <c i="37" r="E203"/>
  <c i="37" r="E204"/>
  <c i="37" r="E205"/>
  <c i="37" r="E206"/>
  <c i="37" r="E207"/>
  <c i="37" r="E208"/>
  <c i="37" r="E209"/>
  <c i="37" r="E210"/>
  <c i="37" r="E211"/>
  <c i="37" r="E212"/>
  <c i="37" r="E213"/>
  <c i="37" r="E214"/>
  <c i="37" r="E215"/>
  <c i="37" r="E216"/>
  <c i="37" r="E217"/>
  <c i="37" r="E218"/>
  <c i="37" r="E219"/>
  <c i="37" r="E220"/>
  <c i="37" r="E221"/>
  <c i="37" r="E222"/>
  <c i="37" r="E223"/>
  <c i="37" r="E224"/>
  <c i="37" r="E225"/>
  <c i="37" r="E226"/>
  <c i="37" r="E227"/>
  <c i="37" r="E228"/>
  <c i="37" r="E229"/>
  <c i="37" r="E230"/>
  <c i="37" r="E231"/>
  <c i="37" r="E232"/>
  <c i="37" r="E233"/>
  <c i="37" r="E234"/>
  <c i="37" r="E235"/>
  <c i="37" r="E236"/>
  <c i="37" r="E237"/>
  <c i="37" r="E238"/>
  <c i="37" r="E239"/>
  <c i="37" r="E240"/>
  <c i="37" r="E241"/>
  <c i="37" r="E242"/>
  <c i="37" r="E243"/>
  <c i="37" r="E244"/>
  <c i="37" r="E245"/>
  <c i="37" r="E246"/>
  <c i="37" r="E247"/>
  <c i="37" r="E248"/>
  <c i="37" r="E249"/>
  <c i="37" r="E250"/>
  <c i="37" r="E251"/>
  <c i="37" r="E252"/>
  <c i="37" r="E253"/>
  <c i="37" r="E254"/>
  <c i="37" r="E255"/>
  <c i="37" r="E256"/>
  <c i="37" r="E257"/>
  <c i="37" r="E258"/>
  <c i="37" r="E259"/>
  <c i="37" r="E260"/>
  <c i="37" r="E261"/>
  <c i="37" r="E262"/>
  <c i="37" r="E263"/>
  <c i="37" r="E264"/>
  <c i="37" r="E265"/>
  <c i="37" r="E266"/>
  <c i="37" r="E267"/>
  <c i="37" r="E268"/>
  <c i="37" r="E269"/>
  <c i="37" r="E270"/>
  <c i="37" r="E271"/>
  <c i="37" r="E272"/>
  <c i="37" r="E273"/>
  <c i="37" r="E274"/>
  <c i="37" r="E275"/>
  <c i="37" r="E276"/>
  <c i="37" r="E277"/>
  <c i="37" r="E278"/>
  <c i="37" r="E279"/>
  <c i="37" r="E280"/>
  <c i="37" r="E281"/>
  <c i="37" r="E282"/>
  <c i="37" r="E283"/>
  <c i="37" r="E284"/>
  <c i="37" r="E285"/>
  <c i="37" r="E286"/>
  <c i="37" r="E287"/>
  <c i="37" r="E288"/>
  <c i="37" r="E289"/>
  <c i="37" r="E290"/>
  <c i="37" r="E291"/>
  <c i="37" r="E292"/>
  <c i="37" r="E293"/>
  <c i="37" r="E294"/>
  <c i="37" r="E295"/>
  <c i="37" r="E296"/>
  <c i="37" r="E297"/>
  <c i="37" r="E298"/>
  <c i="37" r="E299"/>
  <c i="37" r="E300"/>
  <c i="37" r="E301"/>
  <c i="37" r="E302"/>
  <c i="37" r="E303"/>
  <c i="37" r="E304"/>
  <c i="37" r="E305"/>
  <c i="37" r="E306"/>
  <c i="37" r="E307"/>
  <c i="37" r="E308"/>
  <c i="37" r="E309"/>
  <c i="37" r="E310"/>
  <c i="37" r="E311"/>
  <c i="37" r="E312"/>
  <c i="37" r="E313"/>
  <c i="37" r="E314"/>
  <c i="37" r="E315"/>
  <c i="37" r="E316"/>
  <c i="37" r="E317"/>
  <c i="37" r="E318"/>
  <c i="37" r="E319"/>
  <c i="37" r="E320"/>
  <c i="37" r="E321"/>
  <c i="37" r="E322"/>
  <c i="37" r="E323"/>
  <c i="37" r="E324"/>
  <c i="37" r="E325"/>
  <c i="37" r="E326"/>
  <c i="37" r="E327"/>
  <c i="37" r="E328"/>
  <c i="37" r="E329"/>
  <c i="37" r="E330"/>
  <c i="37" r="E331"/>
  <c i="37" r="E332"/>
  <c i="37" r="E333"/>
  <c i="37" r="E334"/>
  <c i="37" r="E335"/>
  <c i="37" r="E336"/>
  <c i="37" r="E337"/>
  <c i="37" r="E338"/>
  <c i="37" r="E339"/>
  <c i="37" r="E340"/>
  <c i="37" r="E341"/>
  <c i="37" r="E342"/>
  <c i="37" r="E343"/>
  <c i="37" r="E344"/>
  <c i="37" r="E345"/>
  <c i="37" r="E346"/>
  <c i="37" r="E347"/>
  <c i="37" r="E348"/>
  <c i="37" r="E349"/>
  <c i="37" r="E350"/>
  <c i="37" r="E351"/>
  <c i="37" r="E352"/>
  <c i="37" r="E353"/>
  <c i="37" r="E354"/>
  <c i="37" r="E355"/>
  <c i="37" r="E356"/>
  <c i="37" r="E357"/>
  <c i="37" r="E358"/>
  <c i="37" r="E359"/>
  <c i="37" r="E360"/>
  <c i="37" r="E361"/>
  <c i="37" r="E362"/>
  <c i="37" r="E363"/>
  <c i="37" r="E364"/>
  <c i="37" r="E365"/>
  <c i="37" r="E366"/>
  <c i="37" r="E367"/>
  <c i="37" r="E368"/>
  <c i="37" r="E369"/>
  <c i="37" r="E370"/>
  <c i="37" r="E371"/>
  <c i="37" r="E372"/>
  <c i="37" r="E373"/>
  <c i="37" r="E374"/>
  <c i="37" r="E375"/>
  <c i="37" r="E376"/>
  <c i="37" r="E377"/>
  <c i="37" r="E378"/>
  <c i="37" r="E379"/>
  <c i="37" r="E380"/>
  <c i="37" r="E381"/>
  <c i="37" r="E382"/>
  <c i="37" r="E383"/>
  <c i="37" r="E384"/>
  <c i="37" r="E385"/>
  <c i="37" r="E386"/>
  <c i="37" r="E387"/>
  <c i="37" r="E388"/>
  <c i="37" r="E389"/>
  <c i="37" r="E390"/>
  <c i="37" r="E391"/>
  <c i="37" r="E392"/>
  <c i="37" r="E393"/>
  <c i="37" r="E394"/>
  <c i="37" r="E395"/>
  <c i="37" r="E396"/>
  <c i="37" r="E397"/>
  <c i="37" r="E398"/>
  <c i="37" r="E399"/>
  <c i="37" r="E400"/>
  <c i="37" r="E401"/>
  <c i="37" r="E402"/>
  <c i="37" r="E403"/>
  <c i="37" r="E404"/>
  <c i="37" r="E405"/>
  <c i="37" r="E406"/>
  <c i="37" r="E407"/>
  <c i="37" r="E408"/>
  <c i="37" r="E409"/>
  <c i="37" r="E410"/>
  <c i="37" r="E411"/>
  <c i="37" r="E412"/>
  <c i="37" r="E413"/>
  <c i="37" r="E414"/>
  <c i="37" r="E415"/>
  <c i="37" r="E416"/>
  <c i="37" r="E417"/>
  <c i="37" r="E418"/>
  <c i="37" r="E419"/>
  <c i="37" r="E420"/>
  <c i="37" r="E421"/>
  <c i="37" r="E422"/>
  <c i="37" r="E423"/>
  <c i="37" r="E424"/>
  <c i="37" r="E425"/>
  <c i="37" r="E426"/>
  <c i="37" r="E427"/>
  <c i="37" r="E428"/>
  <c i="37" r="E429"/>
  <c i="37" r="E430"/>
  <c i="37" r="E431"/>
  <c i="37" r="E432"/>
  <c i="37" r="E433"/>
  <c i="37" r="E434"/>
  <c i="37" r="E435"/>
  <c i="37" r="E436"/>
  <c i="37" r="E437"/>
  <c i="37" r="E438"/>
  <c i="37" r="E439"/>
  <c i="37" r="E440"/>
  <c i="37" r="E441"/>
  <c i="37" r="E442"/>
  <c i="37" r="E443"/>
  <c i="37" r="E444"/>
  <c i="37" r="E445"/>
  <c i="37" r="E446"/>
  <c i="37" r="E447"/>
  <c i="37" r="E448"/>
  <c i="37" r="E449"/>
  <c i="37" r="E450"/>
  <c i="37" r="E451"/>
  <c i="37" r="E452"/>
  <c i="37" r="E453"/>
  <c i="37" r="E454"/>
  <c i="37" r="E455"/>
  <c i="37" r="E456"/>
  <c i="37" r="E457"/>
  <c i="37" r="E458"/>
  <c i="37" r="E459"/>
  <c i="37" r="E460"/>
  <c i="37" r="E461"/>
  <c i="37" r="E462"/>
  <c i="37" r="E463"/>
  <c i="37" r="E464"/>
  <c i="37" r="E465"/>
  <c i="37" r="E466"/>
  <c i="37" r="E467"/>
  <c i="37" r="E468"/>
  <c i="37" r="E469"/>
  <c i="37" r="E470"/>
  <c i="37" r="E471"/>
  <c i="37" r="E472"/>
  <c i="37" r="E473"/>
  <c i="37" r="E474"/>
  <c i="37" r="E475"/>
  <c i="37" r="E476"/>
  <c i="37" r="E477"/>
  <c i="37" r="E478"/>
  <c i="37" r="E479"/>
  <c i="37" r="E480"/>
  <c i="37" r="E481"/>
  <c i="37" r="E482"/>
  <c i="37" r="E483"/>
  <c i="37" r="E484"/>
  <c i="37" r="E485"/>
  <c i="37" r="E486"/>
  <c i="37" r="E487"/>
  <c i="37" r="E488"/>
  <c i="37" r="E489"/>
  <c i="37" r="E490"/>
  <c i="37" r="E491"/>
  <c i="37" r="E492"/>
  <c i="37" r="E493"/>
  <c i="37" r="E494"/>
  <c i="37" r="E495"/>
  <c i="37" r="E496"/>
  <c i="37" r="E497"/>
  <c i="37" r="E498"/>
  <c i="37" r="E499"/>
  <c i="37" r="E500"/>
  <c i="37" r="E501"/>
  <c i="37" r="E502"/>
  <c i="37" r="E503"/>
  <c i="37" r="E504"/>
  <c i="37" r="E505"/>
  <c i="37" r="E506"/>
  <c i="37" r="E507"/>
  <c i="37" r="E508"/>
  <c i="37" r="E509"/>
  <c i="37" r="E510"/>
  <c i="37" r="E511"/>
  <c i="37" r="E512"/>
  <c i="37" r="E513"/>
  <c i="37" r="E514"/>
  <c i="37" r="E515"/>
  <c i="37" r="E516"/>
  <c i="37" r="E517"/>
  <c i="37" r="E518"/>
  <c i="37" r="E519"/>
  <c i="37" r="E520"/>
  <c i="37" r="E521"/>
  <c i="37" r="E522"/>
  <c i="37" r="E523"/>
  <c i="37" r="E524"/>
  <c i="37" r="E525"/>
  <c i="37" r="E526"/>
  <c i="37" r="E527"/>
  <c i="37" r="E528"/>
  <c i="37" r="E529"/>
  <c i="37" r="E530"/>
  <c i="37" r="E531"/>
  <c i="37" r="E532"/>
  <c i="37" r="E533"/>
  <c i="37" r="E534"/>
  <c i="37" r="E535"/>
  <c i="37" r="E536"/>
  <c i="37" r="E537"/>
  <c i="37" r="E538"/>
  <c i="37" r="E539"/>
  <c i="37" r="E540"/>
  <c i="37" r="E541"/>
  <c i="37" r="E542"/>
  <c i="37" r="E543"/>
  <c i="37" r="E544"/>
  <c i="37" r="E545"/>
  <c i="37" r="E546"/>
  <c i="37" r="E547"/>
  <c i="37" r="E548"/>
  <c i="37" r="E549"/>
  <c i="37" r="E550"/>
  <c i="37" r="E551"/>
  <c i="37" r="E552"/>
  <c i="37" r="E553"/>
  <c i="37" r="E554"/>
  <c i="37" r="E555"/>
  <c i="37" r="E556"/>
  <c i="37" r="E557"/>
  <c i="37" r="E558"/>
  <c i="37" r="E559"/>
  <c i="37" r="E560"/>
  <c i="37" r="E561"/>
  <c i="37" r="E562"/>
  <c i="37" r="E563"/>
  <c i="37" r="E564"/>
  <c i="37" r="E565"/>
  <c i="37" r="E566"/>
  <c i="37" r="E567"/>
  <c i="37" r="E568"/>
  <c i="37" r="E569"/>
  <c i="37" r="E570"/>
  <c i="37" r="E571"/>
  <c i="37" r="E572"/>
  <c i="37" r="E573"/>
  <c i="37" r="E574"/>
  <c i="37" r="E575"/>
  <c i="37" r="E576"/>
  <c i="37" r="E577"/>
  <c i="37" r="E578"/>
  <c i="37" r="E579"/>
  <c i="37" r="E580"/>
  <c i="37" r="E581"/>
  <c i="37" r="E582"/>
  <c i="37" r="E583"/>
  <c i="37" r="E584"/>
  <c i="37" r="E585"/>
  <c i="37" r="E586"/>
  <c i="37" r="E587"/>
  <c i="37" r="E588"/>
  <c i="37" r="E589"/>
  <c i="37" r="E590"/>
  <c i="37" r="E591"/>
  <c i="37" r="E592"/>
  <c i="37" r="E593"/>
  <c i="37" r="E594"/>
  <c i="37" r="E595"/>
  <c i="37" r="E596"/>
  <c i="37" r="E597"/>
  <c i="37" r="E598"/>
  <c i="37" r="E599"/>
  <c i="37" r="E600"/>
  <c i="37" r="E601"/>
  <c i="37" r="E602"/>
  <c i="37" r="E603"/>
  <c i="37" r="E604"/>
  <c i="37" r="E605"/>
  <c i="37" r="E606"/>
  <c i="37" r="E607"/>
  <c i="37" r="E608"/>
  <c i="37" r="E609"/>
  <c i="37" r="E610"/>
  <c i="37" r="E611"/>
  <c i="37" r="E612"/>
  <c i="37" r="E613"/>
  <c i="37" r="E614"/>
  <c i="37" r="E615"/>
  <c i="37" r="E616"/>
  <c i="37" r="E617"/>
  <c i="37" r="E618"/>
  <c i="37" r="E619"/>
  <c i="37" r="E620"/>
  <c i="37" r="E621"/>
  <c i="37" r="E622"/>
  <c i="37" r="E623"/>
  <c i="37" r="E624"/>
  <c i="37" r="E625"/>
  <c i="37" r="E626"/>
  <c i="37" r="E627"/>
  <c i="37" r="E628"/>
  <c i="37" r="E629"/>
  <c i="37" r="E630"/>
  <c i="37" r="E631"/>
  <c i="37" r="E632"/>
  <c i="37" r="E633"/>
  <c i="37" r="E634"/>
  <c i="37" r="E635"/>
  <c i="37" r="E636"/>
  <c i="37" r="E637"/>
  <c i="37" r="E638"/>
  <c i="37" r="E639"/>
  <c i="37" r="E640"/>
  <c i="37" r="E641"/>
  <c i="37" r="E642"/>
  <c i="37" r="E643"/>
  <c i="37" r="E644"/>
  <c i="37" r="E645"/>
  <c i="37" r="E646"/>
  <c i="37" r="E647"/>
  <c i="37" r="E648"/>
  <c i="37" r="E649"/>
  <c i="37" r="E650"/>
  <c i="37" r="E651"/>
  <c i="37" r="E652"/>
  <c i="37" r="E653"/>
  <c i="37" r="E654"/>
  <c i="37" r="E655"/>
  <c i="37" r="E656"/>
  <c i="37" r="E657"/>
  <c i="37" r="E658"/>
  <c i="37" r="E659"/>
  <c i="37" r="E660"/>
  <c i="37" r="E661"/>
  <c i="37" r="E662"/>
  <c i="37" r="E663"/>
  <c i="37" r="E664"/>
  <c i="37" r="E665"/>
  <c i="37" r="E666"/>
  <c i="37" r="E667"/>
  <c i="37" r="E668"/>
  <c i="37" r="E669"/>
  <c i="37" r="E670"/>
  <c i="37" r="E671"/>
  <c i="37" r="E672"/>
  <c i="37" r="E673"/>
  <c i="37" r="E674"/>
  <c i="37" r="E675"/>
  <c i="37" r="E676"/>
  <c i="37" r="E677"/>
  <c i="37" r="E678"/>
  <c i="37" r="E679"/>
  <c i="37" r="E680"/>
  <c i="37" r="E681"/>
  <c i="37" r="E682"/>
  <c i="37" r="E683"/>
  <c i="37" r="E684"/>
  <c i="37" r="E685"/>
  <c i="37" r="E686"/>
  <c i="37" r="E687"/>
  <c i="37" r="E688"/>
  <c i="37" r="E689"/>
  <c i="37" r="E690"/>
  <c i="37" r="E691"/>
  <c i="37" r="E692"/>
  <c i="37" r="E693"/>
  <c i="37" r="E694"/>
  <c i="37" r="E695"/>
  <c i="37" r="E696"/>
  <c i="37" r="E697"/>
  <c i="37" r="E698"/>
  <c i="37" r="E699"/>
  <c i="37" r="E700"/>
  <c i="37" r="E701"/>
  <c i="37" r="E702"/>
  <c i="37" r="E703"/>
  <c i="37" r="E704"/>
  <c i="37" r="E705"/>
  <c i="37" r="E706"/>
  <c i="37" r="E707"/>
  <c i="37" r="E708"/>
  <c i="37" r="E709"/>
  <c i="37" r="E710"/>
  <c i="37" r="E711"/>
  <c i="37" r="E712"/>
  <c i="37" r="E713"/>
  <c i="37" r="E714"/>
  <c i="37" r="E715"/>
  <c i="37" r="E716"/>
  <c i="37" r="E717"/>
  <c i="37" r="E718"/>
  <c i="37" r="E719"/>
  <c i="37" r="E720"/>
  <c i="37" r="E721"/>
  <c i="37" r="E722"/>
  <c i="37" r="E723"/>
  <c i="37" r="E724"/>
  <c i="37" r="E725"/>
  <c i="37" r="E726"/>
  <c i="37" r="E727"/>
  <c i="37" r="E728"/>
  <c i="37" r="E729"/>
  <c i="37" r="E730"/>
  <c i="37" r="E731"/>
  <c i="37" r="E732"/>
  <c i="37" r="E733"/>
  <c i="37" r="E734"/>
  <c i="37" r="E735"/>
  <c i="37" r="E736"/>
  <c i="37" r="E737"/>
  <c i="37" r="E738"/>
  <c i="37" r="E739"/>
  <c i="37" r="E740"/>
  <c i="37" r="E741"/>
  <c i="37" r="E742"/>
  <c i="37" r="E743"/>
  <c i="37" r="E744"/>
  <c i="37" r="E745"/>
  <c i="37" r="E746"/>
  <c i="37" r="E747"/>
  <c i="37" r="E748"/>
  <c i="37" r="E749"/>
  <c i="37" r="E750"/>
  <c i="37" r="E751"/>
  <c i="37" r="E752"/>
  <c i="37" r="E753"/>
  <c i="37" r="E754"/>
  <c i="37" r="E755"/>
  <c i="37" r="E756"/>
  <c i="37" r="E757"/>
  <c i="37" r="E758"/>
  <c i="37" r="E759"/>
  <c i="37" r="E760"/>
  <c i="37" r="E761"/>
  <c i="37" r="E762"/>
  <c i="37" r="E763"/>
  <c i="37" r="E764"/>
  <c i="37" r="E765"/>
  <c i="37" r="E766"/>
  <c i="37" r="E767"/>
  <c i="37" r="E768"/>
  <c i="37" r="E769"/>
  <c i="37" r="E770"/>
  <c i="37" r="E771"/>
  <c i="37" r="E772"/>
  <c i="37" r="E773"/>
  <c i="37" r="E774"/>
  <c i="37" r="E775"/>
  <c i="37" r="E776"/>
  <c i="37" r="E777"/>
  <c i="37" r="E778"/>
  <c i="37" r="E779"/>
  <c i="37" r="E780"/>
  <c i="37" r="E781"/>
  <c i="37" r="E782"/>
  <c i="37" r="E783"/>
  <c i="37" r="E784"/>
  <c i="37" r="E785"/>
  <c i="37" r="E786"/>
  <c i="37" r="E787"/>
  <c i="37" r="E788"/>
  <c i="37" r="E789"/>
  <c i="37" r="E790"/>
  <c i="37" r="E791"/>
  <c i="37" r="E792"/>
  <c i="37" r="E793"/>
  <c i="37" r="E794"/>
  <c i="37" r="E795"/>
  <c i="37" r="E796"/>
  <c i="37" r="E797"/>
  <c i="37" r="E798"/>
  <c i="37" r="E799"/>
  <c i="37" r="E800"/>
  <c i="37" r="E801"/>
  <c i="37" r="E802"/>
  <c i="37" r="E803"/>
  <c i="37" r="E804"/>
  <c i="37" r="E805"/>
  <c i="37" r="E806"/>
  <c i="37" r="E807"/>
  <c i="37" r="E808"/>
  <c i="37" r="E809"/>
  <c i="37" r="E810"/>
  <c i="37" r="E811"/>
  <c i="37" r="E812"/>
  <c i="37" r="E813"/>
  <c i="37" r="E814"/>
  <c i="37" r="E815"/>
  <c i="37" r="E816"/>
  <c i="37" r="E817"/>
  <c i="37" r="E818"/>
  <c i="37" r="E819"/>
  <c i="37" r="E820"/>
  <c i="37" r="E821"/>
  <c i="37" r="E822"/>
  <c i="37" r="E823"/>
  <c i="37" r="E824"/>
  <c i="37" r="E825"/>
  <c i="37" r="E826"/>
  <c i="37" r="E827"/>
  <c i="37" r="E828"/>
  <c i="37" r="E829"/>
  <c i="37" r="E830"/>
  <c i="37" r="E831"/>
  <c i="37" r="E832"/>
  <c i="37" r="E833"/>
  <c i="37" r="E834"/>
  <c i="37" r="E835"/>
  <c i="37" r="E836"/>
  <c i="37" r="G6"/>
  <c i="37" r="G5"/>
  <c i="116" l="1" r="G11"/>
  <c i="116" r="G12"/>
  <c i="116" r="G13"/>
  <c i="116" r="G14"/>
  <c i="116" r="G16"/>
  <c i="116" r="G17"/>
  <c i="116" r="G19"/>
  <c i="116" r="G20"/>
  <c i="116" r="G21"/>
  <c i="116" r="G23"/>
  <c i="116" r="G24"/>
  <c i="116" r="G25"/>
  <c i="116" r="G26"/>
  <c i="116" r="G28"/>
  <c i="116" r="G29"/>
  <c i="116" r="G31"/>
  <c i="116" r="E11"/>
  <c i="116" r="E12"/>
  <c i="116" r="E13"/>
  <c i="116" r="E14"/>
  <c i="116" r="E16"/>
  <c i="116" r="E17"/>
  <c i="116" r="E19"/>
  <c i="116" r="E20"/>
  <c i="116" r="E21"/>
  <c i="116" r="E23"/>
  <c i="116" r="E24"/>
  <c i="116" r="E25"/>
  <c i="116" r="E26"/>
  <c i="116" r="E28"/>
  <c i="116" r="E29"/>
  <c i="116" r="E31"/>
  <c i="116" r="C11"/>
  <c i="116" r="C12"/>
  <c i="116" r="C13"/>
  <c i="116" r="C14"/>
  <c i="116" r="C16"/>
  <c i="116" r="C17"/>
  <c i="116" r="C19"/>
  <c i="116" r="C20"/>
  <c i="116" r="C21"/>
  <c i="116" r="C23"/>
  <c i="116" r="C24"/>
  <c i="116" r="C25"/>
  <c i="116" r="C26"/>
  <c i="116" r="C28"/>
  <c i="116" r="C29"/>
  <c i="116" r="C31"/>
  <c i="115" r="G13"/>
  <c i="115" r="G14"/>
  <c i="115" r="G15"/>
  <c i="115" r="G16"/>
  <c i="115" r="G17"/>
  <c i="115" r="G19"/>
  <c i="115" r="G20"/>
  <c i="115" r="G21"/>
  <c i="115" r="G22"/>
  <c i="115" r="G23"/>
  <c i="115" r="G25"/>
  <c i="115" r="G26"/>
  <c i="115" r="G27"/>
  <c i="115" r="G28"/>
  <c i="115" r="G30"/>
  <c i="115" r="G31"/>
  <c i="115" r="G32"/>
  <c i="115" r="G33"/>
  <c i="115" r="G34"/>
  <c i="115" r="G35"/>
  <c i="115" r="G36"/>
  <c i="115" r="G38"/>
  <c i="115" r="G39"/>
  <c i="115" r="G40"/>
  <c i="115" r="G42"/>
  <c i="115" r="G43"/>
  <c i="115" r="G44"/>
  <c i="115" r="G45"/>
  <c i="115" r="G47"/>
  <c i="115" r="G48"/>
  <c i="115" r="G49"/>
  <c i="115" r="G51"/>
  <c i="115" r="G52"/>
  <c i="115" r="G53"/>
  <c i="115" r="G54"/>
  <c i="115" r="G55"/>
  <c i="115" r="G56"/>
  <c i="115" r="G57"/>
  <c i="115" r="G58"/>
  <c i="115" r="G59"/>
  <c i="115" r="G61"/>
  <c i="115" r="G62"/>
  <c i="115" r="G65"/>
  <c i="115" r="G67"/>
  <c i="115" r="G70"/>
  <c i="115" r="G72"/>
  <c i="115" r="G75"/>
  <c i="115" r="G76"/>
  <c i="115" r="G78"/>
  <c i="115" r="G79"/>
  <c i="115" r="G80"/>
  <c i="115" r="G81"/>
  <c i="115" r="G82"/>
  <c i="115" r="G83"/>
  <c i="115" r="G84"/>
  <c i="115" r="G85"/>
  <c i="115" r="G88"/>
  <c i="115" r="G89"/>
  <c i="115" r="G90"/>
  <c i="115" r="G91"/>
  <c i="115" r="G92"/>
  <c i="115" r="G94"/>
  <c i="115" r="G96"/>
  <c i="115" r="G97"/>
  <c i="115" r="G98"/>
  <c i="115" r="E98"/>
  <c i="115" r="E97"/>
  <c i="115" r="E96"/>
  <c i="115" r="E94"/>
  <c i="115" r="E92"/>
  <c i="115" r="E91"/>
  <c i="115" r="E90"/>
  <c i="115" r="E89"/>
  <c i="115" r="E88"/>
  <c i="115" r="E85"/>
  <c i="115" r="E84"/>
  <c i="115" r="E83"/>
  <c i="115" r="E82"/>
  <c i="115" r="E81"/>
  <c i="115" r="E80"/>
  <c i="115" r="E79"/>
  <c i="115" r="E78"/>
  <c i="115" r="E76"/>
  <c i="115" r="E75"/>
  <c i="115" r="E72"/>
  <c i="115" r="E70"/>
  <c i="115" r="E67"/>
  <c i="115" r="E65"/>
  <c i="115" r="E62"/>
  <c i="115" r="E61"/>
  <c i="115" r="E59"/>
  <c i="115" r="E58"/>
  <c i="115" r="E57"/>
  <c i="115" r="E56"/>
  <c i="115" r="E55"/>
  <c i="115" r="E54"/>
  <c i="115" r="E53"/>
  <c i="115" r="E52"/>
  <c i="115" r="E51"/>
  <c i="115" r="E49"/>
  <c i="115" r="E48"/>
  <c i="115" r="E47"/>
  <c i="115" r="E45"/>
  <c i="115" r="E44"/>
  <c i="115" r="E43"/>
  <c i="115" r="E42"/>
  <c i="115" r="E40"/>
  <c i="115" r="E39"/>
  <c i="115" r="E38"/>
  <c i="115" r="E36"/>
  <c i="115" r="E35"/>
  <c i="115" r="E34"/>
  <c i="115" r="E33"/>
  <c i="115" r="E32"/>
  <c i="115" r="E31"/>
  <c i="115" r="E30"/>
  <c i="115" r="E28"/>
  <c i="115" r="E27"/>
  <c i="115" r="E26"/>
  <c i="115" r="E25"/>
  <c i="115" r="E23"/>
  <c i="115" r="E22"/>
  <c i="115" r="E21"/>
  <c i="115" r="E20"/>
  <c i="115" r="E19"/>
  <c i="115" r="E17"/>
  <c i="115" r="E16"/>
  <c i="115" r="E15"/>
  <c i="115" r="E14"/>
  <c i="115" r="E13"/>
  <c i="115" r="C98"/>
  <c i="115" r="C97"/>
  <c i="115" r="C96"/>
  <c i="115" r="C94"/>
  <c i="115" r="C92"/>
  <c i="115" r="C91"/>
  <c i="115" r="C90"/>
  <c i="115" r="C89"/>
  <c i="115" r="C88"/>
  <c i="115" r="C85"/>
  <c i="115" r="C84"/>
  <c i="115" r="C83"/>
  <c i="115" r="C82"/>
  <c i="115" r="C81"/>
  <c i="115" r="C80"/>
  <c i="115" r="C79"/>
  <c i="115" r="C78"/>
  <c i="115" r="C76"/>
  <c i="115" r="C75"/>
  <c i="115" r="C72"/>
  <c i="115" r="C70"/>
  <c i="115" r="C67"/>
  <c i="115" r="C65"/>
  <c i="115" r="C62"/>
  <c i="115" r="C61"/>
  <c i="115" r="C59"/>
  <c i="115" r="C58"/>
  <c i="115" r="C57"/>
  <c i="115" r="C56"/>
  <c i="115" r="C55"/>
  <c i="115" r="C54"/>
  <c i="115" r="C53"/>
  <c i="115" r="C52"/>
  <c i="115" r="C51"/>
  <c i="115" r="C49"/>
  <c i="115" r="C48"/>
  <c i="115" r="C47"/>
  <c i="115" r="C45"/>
  <c i="115" r="C44"/>
  <c i="115" r="C43"/>
  <c i="115" r="C42"/>
  <c i="115" r="C40"/>
  <c i="115" r="C39"/>
  <c i="115" r="C38"/>
  <c i="115" r="C36"/>
  <c i="115" r="C35"/>
  <c i="115" r="C34"/>
  <c i="115" r="C33"/>
  <c i="115" r="C32"/>
  <c i="115" r="C31"/>
  <c i="115" r="C30"/>
  <c i="115" r="C28"/>
  <c i="115" r="C27"/>
  <c i="115" r="C26"/>
  <c i="115" r="C25"/>
  <c i="115" r="C23"/>
  <c i="115" r="C22"/>
  <c i="115" r="C21"/>
  <c i="115" r="C20"/>
  <c i="115" r="C19"/>
  <c i="115" r="C17"/>
  <c i="115" r="C16"/>
  <c i="115" r="C15"/>
  <c i="115" r="C14"/>
  <c i="115" r="C13"/>
  <c i="114" l="1" r="B4"/>
  <c i="115" r="B3"/>
  <c i="116" r="B3"/>
  <c i="20" l="1" r="D103"/>
  <c i="20" r="D102" s="1"/>
  <c i="20" r="C103"/>
  <c i="20" r="C102" s="1"/>
  <c i="20" r="D98"/>
  <c i="20" r="C98"/>
  <c i="20" r="D96"/>
  <c i="20" r="C96"/>
  <c i="20" r="D89"/>
  <c i="20" r="C89"/>
  <c i="20" r="E84"/>
  <c i="20" r="D84"/>
  <c i="20" r="C84"/>
  <c i="20" r="D75"/>
  <c i="20" r="C75"/>
  <c i="20" r="D72"/>
  <c i="20" r="C72"/>
  <c i="20" r="D69"/>
  <c i="20" r="C69"/>
  <c i="20" r="D67"/>
  <c i="20" r="D66" s="1"/>
  <c i="20" r="C67"/>
  <c i="20" r="D64"/>
  <c i="20" r="C64"/>
  <c i="20" r="D62"/>
  <c i="20" r="D61" s="1"/>
  <c i="20" r="C62"/>
  <c i="20" r="D58"/>
  <c i="20" r="C58"/>
  <c i="20" r="D48"/>
  <c i="20" r="C48"/>
  <c i="20" r="D44"/>
  <c i="20" r="C44"/>
  <c i="20" r="D39"/>
  <c i="20" r="C39"/>
  <c i="20" r="D35"/>
  <c i="20" r="C35"/>
  <c i="20" r="D28"/>
  <c i="20" r="C28"/>
  <c i="20" r="D23"/>
  <c i="20" r="C23"/>
  <c i="20" r="D17"/>
  <c i="20" r="C17"/>
  <c i="20" r="D11"/>
  <c i="20" r="C11"/>
  <c i="10" r="H147"/>
  <c i="10" r="G147"/>
  <c i="10" r="F147"/>
  <c i="10" r="E147"/>
  <c i="10" r="H143"/>
  <c i="10" r="G143"/>
  <c i="10" r="F143"/>
  <c i="10" r="E143"/>
  <c i="10" r="H140"/>
  <c i="10" r="G140"/>
  <c i="10" r="F140"/>
  <c i="10" r="E140"/>
  <c i="10" r="H137"/>
  <c i="10" r="G137"/>
  <c i="10" r="F137"/>
  <c i="10" r="E137"/>
  <c i="10" r="H134"/>
  <c i="10" r="G134"/>
  <c i="10" r="F134"/>
  <c i="10" r="E134"/>
  <c i="10" r="H133"/>
  <c i="10" r="G133"/>
  <c i="10" r="F133"/>
  <c i="10" r="E133"/>
  <c i="10" r="H128"/>
  <c i="10" r="G128"/>
  <c i="10" r="F128"/>
  <c i="10" r="E128"/>
  <c i="10" r="H125"/>
  <c i="10" r="G125"/>
  <c i="10" r="F125"/>
  <c i="10" r="E125"/>
  <c i="10" r="H120"/>
  <c i="116" r="G30" s="1"/>
  <c i="10" r="G120"/>
  <c i="116" r="E30" s="1"/>
  <c i="10" r="F120"/>
  <c i="116" r="C30" s="1"/>
  <c i="10" r="E120"/>
  <c i="10" r="H117"/>
  <c i="116" r="G27" s="1"/>
  <c i="10" r="G117"/>
  <c i="116" r="E27" s="1"/>
  <c i="10" r="F117"/>
  <c i="116" r="C27" s="1"/>
  <c i="10" r="E117"/>
  <c i="10" r="H112"/>
  <c i="116" r="G22" s="1"/>
  <c i="10" r="G112"/>
  <c i="116" r="E22" s="1"/>
  <c i="10" r="F112"/>
  <c i="116" r="C22" s="1"/>
  <c i="10" r="E112"/>
  <c i="10" r="H108"/>
  <c i="116" r="G18" s="1"/>
  <c i="10" r="G108"/>
  <c i="116" r="E18" s="1"/>
  <c i="10" r="F108"/>
  <c i="116" r="C18" s="1"/>
  <c i="10" r="E108"/>
  <c i="10" r="H105"/>
  <c i="116" r="G15" s="1"/>
  <c i="10" r="G105"/>
  <c i="116" r="E15" s="1"/>
  <c i="10" r="F105"/>
  <c i="116" r="C15" s="1"/>
  <c i="10" r="E105"/>
  <c i="10" r="H100"/>
  <c i="116" r="G10" s="1"/>
  <c i="10" r="G100"/>
  <c i="116" r="E10" s="1"/>
  <c i="10" r="F100"/>
  <c i="116" r="C10" s="1"/>
  <c i="10" r="E100"/>
  <c i="10" r="H99"/>
  <c i="116" r="G9" s="1"/>
  <c i="116" r="H9" s="1"/>
  <c i="10" r="G99"/>
  <c i="116" r="E9" s="1"/>
  <c i="10" r="F99"/>
  <c i="116" r="C9" s="1"/>
  <c i="10" r="E99"/>
  <c i="10" r="H95"/>
  <c i="115" r="G95" s="1"/>
  <c i="10" r="G95"/>
  <c i="115" r="E95" s="1"/>
  <c i="10" r="F95"/>
  <c i="115" r="C95" s="1"/>
  <c i="10" r="E95"/>
  <c i="10" r="H93"/>
  <c i="115" r="G93" s="1"/>
  <c i="10" r="G93"/>
  <c i="115" r="E93" s="1"/>
  <c i="10" r="F93"/>
  <c i="115" r="C93" s="1"/>
  <c i="10" r="E93"/>
  <c i="10" r="H87"/>
  <c i="115" r="G87" s="1"/>
  <c i="10" r="G87"/>
  <c i="115" r="E87" s="1"/>
  <c i="10" r="F87"/>
  <c i="115" r="C87" s="1"/>
  <c i="10" r="E87"/>
  <c i="10" r="E86" s="1"/>
  <c i="10" r="H86"/>
  <c i="115" r="G86" s="1"/>
  <c i="10" r="H77"/>
  <c i="115" r="G77" s="1"/>
  <c i="10" r="G77"/>
  <c i="115" r="E77" s="1"/>
  <c i="10" r="F77"/>
  <c i="115" r="C77" s="1"/>
  <c i="10" r="E77"/>
  <c i="10" r="H74"/>
  <c i="115" r="G74" s="1"/>
  <c i="10" r="G74"/>
  <c i="115" r="E74" s="1"/>
  <c i="10" r="F74"/>
  <c i="115" r="C74" s="1"/>
  <c i="10" r="E74"/>
  <c i="10" r="H73"/>
  <c i="115" r="G73" s="1"/>
  <c i="10" r="G73"/>
  <c i="115" r="E73" s="1"/>
  <c i="10" r="F73"/>
  <c i="10" r="E73"/>
  <c i="10" r="H71"/>
  <c i="115" r="G71" s="1"/>
  <c i="10" r="G71"/>
  <c i="115" r="E71" s="1"/>
  <c i="10" r="F71"/>
  <c i="115" r="C71" s="1"/>
  <c i="10" r="E71"/>
  <c i="10" r="H69"/>
  <c i="115" r="G69" s="1"/>
  <c i="10" r="G69"/>
  <c i="115" r="E69" s="1"/>
  <c i="10" r="F69"/>
  <c i="115" r="C69" s="1"/>
  <c i="10" r="E69"/>
  <c i="10" r="H68"/>
  <c i="115" r="G68" s="1"/>
  <c i="10" r="E68"/>
  <c i="10" r="H66"/>
  <c i="115" r="G66" s="1"/>
  <c i="10" r="G66"/>
  <c i="115" r="E66" s="1"/>
  <c i="10" r="F66"/>
  <c i="115" r="C66" s="1"/>
  <c i="10" r="E66"/>
  <c i="10" r="H64"/>
  <c i="115" r="G64" s="1"/>
  <c i="10" r="G64"/>
  <c i="115" r="E64" s="1"/>
  <c i="10" r="F64"/>
  <c i="115" r="C64" s="1"/>
  <c i="10" r="E64"/>
  <c i="10" r="E63" s="1"/>
  <c i="10" r="H63"/>
  <c i="115" r="G63" s="1"/>
  <c i="10" r="G63"/>
  <c i="115" r="E63" s="1"/>
  <c i="10" r="H60"/>
  <c i="115" r="G60" s="1"/>
  <c i="10" r="G60"/>
  <c i="115" r="E60" s="1"/>
  <c i="10" r="F60"/>
  <c i="115" r="C60" s="1"/>
  <c i="10" r="E60"/>
  <c i="10" r="H50"/>
  <c i="115" r="G50" s="1"/>
  <c i="10" r="G50"/>
  <c i="115" r="E50" s="1"/>
  <c i="10" r="F50"/>
  <c i="115" r="C50" s="1"/>
  <c i="10" r="E50"/>
  <c i="10" r="H46"/>
  <c i="115" r="G46" s="1"/>
  <c i="10" r="G46"/>
  <c i="115" r="E46" s="1"/>
  <c i="10" r="F46"/>
  <c i="115" r="C46" s="1"/>
  <c i="10" r="E46"/>
  <c i="10" r="H41"/>
  <c i="115" r="G41" s="1"/>
  <c i="10" r="G41"/>
  <c i="115" r="E41" s="1"/>
  <c i="10" r="F41"/>
  <c i="115" r="C41" s="1"/>
  <c i="10" r="E41"/>
  <c i="10" r="H37"/>
  <c i="115" r="G37" s="1"/>
  <c i="10" r="G37"/>
  <c i="115" r="E37" s="1"/>
  <c i="10" r="F37"/>
  <c i="115" r="C37" s="1"/>
  <c i="10" r="E37"/>
  <c i="10" r="H29"/>
  <c i="115" r="G29" s="1"/>
  <c i="10" r="G29"/>
  <c i="115" r="E29" s="1"/>
  <c i="10" r="F29"/>
  <c i="115" r="C29" s="1"/>
  <c i="10" r="E29"/>
  <c i="10" r="H24"/>
  <c i="115" r="G24" s="1"/>
  <c i="10" r="G24"/>
  <c i="115" r="E24" s="1"/>
  <c i="10" r="F24"/>
  <c i="115" r="C24" s="1"/>
  <c i="10" r="E24"/>
  <c i="10" r="H18"/>
  <c i="115" r="G18" s="1"/>
  <c i="10" r="G18"/>
  <c i="115" r="E18" s="1"/>
  <c i="10" r="F18"/>
  <c i="115" r="C18" s="1"/>
  <c i="10" r="E18"/>
  <c i="10" r="H12"/>
  <c i="115" r="G12" s="1"/>
  <c i="10" r="G12"/>
  <c i="115" r="E12" s="1"/>
  <c i="10" r="F12"/>
  <c i="115" r="C12" s="1"/>
  <c i="10" r="E12"/>
  <c i="10" r="H11"/>
  <c i="115" r="G11" s="1"/>
  <c i="10" r="G11"/>
  <c i="10" r="F11"/>
  <c i="115" r="C11" s="1"/>
  <c i="10" r="E11"/>
  <c i="32" r="F63"/>
  <c i="197" r="G1041" s="1"/>
  <c i="32" r="E63"/>
  <c i="32" r="D63"/>
  <c i="32" r="C63"/>
  <c i="197" r="G206" s="1"/>
  <c i="32" r="F56"/>
  <c i="197" r="G1034" s="1"/>
  <c i="32" r="E56"/>
  <c i="32" r="D56"/>
  <c i="32" r="C56"/>
  <c i="197" r="G199" s="1"/>
  <c i="32" r="F39"/>
  <c i="197" r="G1030" s="1"/>
  <c i="197" r="H1030" s="1"/>
  <c i="32" r="E39"/>
  <c i="32" r="D39"/>
  <c i="32" r="C39"/>
  <c i="197" r="G195" s="1"/>
  <c i="197" r="H195" s="1"/>
  <c i="32" r="F34"/>
  <c i="197" r="G1029" s="1"/>
  <c i="32" r="E34"/>
  <c i="32" r="D34"/>
  <c i="32" r="C34"/>
  <c i="197" r="G194" s="1"/>
  <c i="197" r="H194" s="1"/>
  <c i="32" r="F33"/>
  <c i="32" r="E33"/>
  <c i="32" r="D33"/>
  <c i="32" r="C33"/>
  <c i="197" r="G193" s="1"/>
  <c i="32" r="F27"/>
  <c i="197" r="G1022" s="1"/>
  <c i="32" r="E27"/>
  <c i="32" r="D27"/>
  <c i="32" r="C27"/>
  <c i="197" r="G187" s="1"/>
  <c i="32" r="F19"/>
  <c i="197" r="G1014" s="1"/>
  <c i="32" r="E19"/>
  <c i="32" r="D19"/>
  <c i="32" r="C19"/>
  <c i="197" r="G179" s="1"/>
  <c i="32" r="F18"/>
  <c i="197" r="G1013" s="1"/>
  <c i="32" r="E18"/>
  <c i="32" r="D18"/>
  <c i="32" r="C18"/>
  <c i="197" r="G178" s="1"/>
  <c i="32" r="F14"/>
  <c i="197" r="G1009" s="1"/>
  <c i="197" r="G1004" s="1"/>
  <c i="32" r="E14"/>
  <c i="32" r="D14"/>
  <c i="32" r="C14"/>
  <c i="197" r="G174" s="1"/>
  <c i="197" r="G169" s="1"/>
  <c i="197" r="G168" s="1"/>
  <c i="32" r="F10"/>
  <c i="32" r="E10"/>
  <c i="32" r="E9" s="1"/>
  <c i="32" r="E8" s="1"/>
  <c i="32" r="D10"/>
  <c i="32" r="D9" s="1"/>
  <c i="32" r="D8" s="1"/>
  <c i="32" r="C10"/>
  <c i="6" r="P33"/>
  <c i="6" r="P32"/>
  <c i="6" r="O31"/>
  <c i="6" r="N31"/>
  <c i="6" r="M31"/>
  <c i="6" r="L31"/>
  <c i="6" r="K31"/>
  <c i="6" r="J31"/>
  <c i="6" r="I31"/>
  <c i="6" r="H31"/>
  <c i="6" r="G31"/>
  <c i="6" r="F31"/>
  <c i="6" r="E31"/>
  <c i="6" r="D31"/>
  <c i="6" r="C31"/>
  <c i="6" r="P30"/>
  <c i="6" r="P29"/>
  <c i="6" r="O28"/>
  <c i="6" r="N28"/>
  <c i="6" r="M28"/>
  <c i="6" r="L28"/>
  <c i="6" r="K28"/>
  <c i="6" r="J28"/>
  <c i="6" r="I28"/>
  <c i="6" r="H28"/>
  <c i="6" r="G28"/>
  <c i="6" r="F28"/>
  <c i="6" r="E28"/>
  <c i="6" r="D28"/>
  <c i="6" r="C28"/>
  <c i="6" r="P27"/>
  <c i="6" r="P26"/>
  <c i="6" r="P24"/>
  <c i="6" r="P23"/>
  <c i="6" r="P22"/>
  <c i="6" r="P21"/>
  <c i="6" r="P20"/>
  <c i="6" r="P19"/>
  <c i="6" r="O18"/>
  <c i="6" r="N18"/>
  <c i="6" r="M18"/>
  <c i="6" r="L18"/>
  <c i="6" r="K18"/>
  <c i="6" r="J18"/>
  <c i="6" r="I18"/>
  <c i="6" r="H18"/>
  <c i="6" r="G18"/>
  <c i="6" r="F18"/>
  <c i="6" r="E18"/>
  <c i="6" r="D18"/>
  <c i="6" r="C18"/>
  <c i="6" r="P17"/>
  <c i="6" r="P16"/>
  <c i="6" r="P15"/>
  <c i="6" r="P14"/>
  <c i="6" r="P13"/>
  <c i="6" r="P12"/>
  <c i="6" r="O11"/>
  <c i="6" r="N11"/>
  <c i="6" r="M11"/>
  <c i="6" r="L11"/>
  <c i="6" r="K11"/>
  <c i="6" r="J11"/>
  <c i="6" r="I11"/>
  <c i="6" r="H11"/>
  <c i="6" r="G11"/>
  <c i="6" r="F11"/>
  <c i="6" r="E11"/>
  <c i="6" r="D11"/>
  <c i="6" r="C11"/>
  <c i="6" r="P10"/>
  <c i="9" r="Q20"/>
  <c i="9" r="Q19"/>
  <c i="9" r="Q18"/>
  <c i="9" r="Q17"/>
  <c i="9" r="P16"/>
  <c i="9" r="O16"/>
  <c i="9" r="N16"/>
  <c i="9" r="M16"/>
  <c i="9" r="L16"/>
  <c i="9" r="K16"/>
  <c i="9" r="J16"/>
  <c i="9" r="I16"/>
  <c i="9" r="H16"/>
  <c i="9" r="G16"/>
  <c i="9" r="F16"/>
  <c i="9" r="E16"/>
  <c i="9" r="D16"/>
  <c i="9" r="C16"/>
  <c i="9" r="Q15"/>
  <c i="9" r="Q14"/>
  <c i="9" r="Q13"/>
  <c i="9" r="Q12"/>
  <c i="9" r="Q11"/>
  <c i="9" r="P10"/>
  <c i="9" r="O10"/>
  <c i="9" r="N10"/>
  <c i="9" r="M10"/>
  <c i="9" r="L10"/>
  <c i="9" r="K10"/>
  <c i="9" r="J10"/>
  <c i="9" r="I10"/>
  <c i="9" r="H10"/>
  <c i="9" r="G10"/>
  <c i="9" r="F10"/>
  <c i="9" r="E10"/>
  <c i="9" r="D10"/>
  <c i="9" r="C10"/>
  <c i="9" r="Q9"/>
  <c i="28" r="F22"/>
  <c i="197" r="G880" s="1"/>
  <c i="28" r="E22"/>
  <c i="28" r="D22"/>
  <c i="28" r="C22"/>
  <c i="197" r="G45" s="1"/>
  <c i="28" r="F15"/>
  <c i="197" r="G873" s="1"/>
  <c i="28" r="E15"/>
  <c i="28" r="E14" s="1"/>
  <c i="28" r="D15"/>
  <c i="28" r="D14" s="1"/>
  <c i="28" r="C15"/>
  <c i="197" r="G38" s="1"/>
  <c i="28" r="F9"/>
  <c i="197" r="G867" s="1"/>
  <c i="28" r="E9"/>
  <c i="28" r="D9"/>
  <c i="28" r="C9"/>
  <c i="197" r="G32" s="1"/>
  <c i="5" r="G23"/>
  <c i="5" r="G22"/>
  <c i="5" r="G21"/>
  <c i="5" r="G20"/>
  <c i="5" r="G19"/>
  <c i="5" r="G17"/>
  <c i="5" r="G14"/>
  <c i="5" r="G13"/>
  <c i="5" r="G12"/>
  <c i="5" r="G11"/>
  <c i="5" r="F10"/>
  <c i="5" r="E10"/>
  <c i="5" r="D10"/>
  <c i="5" r="C10"/>
  <c i="5" r="G9"/>
  <c i="5" r="G8"/>
  <c i="4" r="D299"/>
  <c i="4" r="C299"/>
  <c i="4" r="D295"/>
  <c i="4" r="C295"/>
  <c i="4" r="D291"/>
  <c i="4" r="C291"/>
  <c i="4" r="D284"/>
  <c i="4" r="C284"/>
  <c i="4" r="D280"/>
  <c i="4" r="C280"/>
  <c i="4" r="D268"/>
  <c i="4" r="C268"/>
  <c i="4" r="D257"/>
  <c i="4" r="C257"/>
  <c i="4" r="D249"/>
  <c i="4" r="C249"/>
  <c i="4" r="D244"/>
  <c i="4" r="C244"/>
  <c i="4" r="D239"/>
  <c i="4" r="C239"/>
  <c i="4" r="D230"/>
  <c i="4" r="C230"/>
  <c i="4" r="D227"/>
  <c i="4" r="C227"/>
  <c i="4" r="D224"/>
  <c i="4" r="C224"/>
  <c i="4" r="D222"/>
  <c i="4" r="C222"/>
  <c i="4" r="D219"/>
  <c i="4" r="C219"/>
  <c i="4" r="D217"/>
  <c i="4" r="C217"/>
  <c i="4" r="D213"/>
  <c i="4" r="C213"/>
  <c i="4" r="D199"/>
  <c i="4" r="C199"/>
  <c i="4" r="D195"/>
  <c i="4" r="C195"/>
  <c i="4" r="D190"/>
  <c i="4" r="C190"/>
  <c i="4" r="D186"/>
  <c i="4" r="C186"/>
  <c i="4" r="D175"/>
  <c i="4" r="C175"/>
  <c i="4" r="D169"/>
  <c i="4" r="C169"/>
  <c i="4" r="D162"/>
  <c i="4" r="C162"/>
  <c i="4" r="D155"/>
  <c i="4" r="C155"/>
  <c i="4" r="D148"/>
  <c i="4" r="C148"/>
  <c i="4" r="D142"/>
  <c i="4" r="C142"/>
  <c i="4" r="D134"/>
  <c i="4" r="C134"/>
  <c i="4" r="D127"/>
  <c i="4" r="C127"/>
  <c i="4" r="D117"/>
  <c i="197" r="G23" s="1"/>
  <c i="4" r="C117"/>
  <c i="4" r="D114"/>
  <c i="4" r="C114"/>
  <c i="4" r="D109"/>
  <c i="4" r="C109"/>
  <c i="4" r="D106"/>
  <c i="4" r="C106"/>
  <c i="4" r="D103"/>
  <c i="4" r="C103"/>
  <c i="4" r="D89"/>
  <c i="4" r="D85" s="1"/>
  <c i="4" r="C89"/>
  <c i="4" r="C85" s="1"/>
  <c i="4" r="D79"/>
  <c i="4" r="C79"/>
  <c i="4" r="D74"/>
  <c i="4" r="C74"/>
  <c i="4" r="D71"/>
  <c i="4" r="C71"/>
  <c i="4" r="D59"/>
  <c i="4" r="C59"/>
  <c i="4" r="D55"/>
  <c i="4" r="C55"/>
  <c i="4" r="D53"/>
  <c i="4" r="C53"/>
  <c i="4" r="D44"/>
  <c i="4" r="C44"/>
  <c i="4" r="D40"/>
  <c i="4" r="C40"/>
  <c i="4" r="D35"/>
  <c i="4" r="C35"/>
  <c i="4" r="D29"/>
  <c i="4" r="C29"/>
  <c i="4" r="D27"/>
  <c i="4" r="C27"/>
  <c i="4" r="D25"/>
  <c i="4" r="C25"/>
  <c i="4" r="D23"/>
  <c i="4" r="C23"/>
  <c i="4" r="D21"/>
  <c i="4" r="C21"/>
  <c i="4" r="D12"/>
  <c i="4" r="C12"/>
  <c i="197" l="1" r="G22"/>
  <c i="20" r="C61"/>
  <c i="20" r="C9" s="1"/>
  <c i="20" r="C8" s="1"/>
  <c i="20" r="C66"/>
  <c i="20" r="C71"/>
  <c i="197" r="G253"/>
  <c i="5" r="E16"/>
  <c i="197" r="G8" s="1"/>
  <c i="197" r="G1028"/>
  <c i="197" r="G1003" s="1"/>
  <c i="197" r="H1029"/>
  <c i="5" r="F16"/>
  <c i="5" r="F15"/>
  <c i="5" r="F18" s="1"/>
  <c i="5" r="F24" s="1"/>
  <c i="5" r="C16"/>
  <c i="5" r="C15"/>
  <c i="5" r="D15"/>
  <c i="5" r="D18" s="1"/>
  <c i="197" r="G256" s="1"/>
  <c i="197" r="H256" s="1"/>
  <c i="5" r="D16"/>
  <c i="10" r="F86"/>
  <c i="115" r="C86" s="1"/>
  <c i="10" r="E10"/>
  <c i="10" r="E9" s="1"/>
  <c i="9" r="D21"/>
  <c i="197" r="G927" s="1"/>
  <c i="197" r="H927" s="1"/>
  <c i="9" r="H21"/>
  <c i="197" r="G932" s="1"/>
  <c i="197" r="H932" s="1"/>
  <c i="10" r="G68"/>
  <c i="115" r="E68" s="1"/>
  <c i="10" r="G86"/>
  <c i="115" r="E86" s="1"/>
  <c i="28" r="E8"/>
  <c i="4" r="D11"/>
  <c i="4" r="D10" s="1"/>
  <c i="4" r="D84"/>
  <c i="4" r="D154"/>
  <c i="4" r="C221"/>
  <c i="4" r="C226"/>
  <c i="4" r="C267"/>
  <c i="4" r="C305"/>
  <c i="4" r="C58"/>
  <c i="9" r="L21"/>
  <c i="197" r="G936" s="1"/>
  <c i="197" r="H936" s="1"/>
  <c i="9" r="P21"/>
  <c i="197" r="G940" s="1"/>
  <c i="6" r="F25"/>
  <c i="197" r="G979" s="1"/>
  <c i="197" r="H979" s="1"/>
  <c i="6" r="J25"/>
  <c i="197" r="G988" s="1"/>
  <c i="197" r="H988" s="1"/>
  <c i="6" r="N25"/>
  <c i="197" r="G993" s="1"/>
  <c i="197" r="H993" s="1"/>
  <c i="6" r="F34"/>
  <c i="197" r="G980" s="1"/>
  <c i="197" r="H980" s="1"/>
  <c i="20" r="D88"/>
  <c i="5" r="E15"/>
  <c i="197" r="G252" s="1"/>
  <c i="4" r="D116"/>
  <c i="197" r="E23" s="1"/>
  <c i="197" r="H23" s="1"/>
  <c i="4" r="C84"/>
  <c i="4" r="D221"/>
  <c i="4" r="D226"/>
  <c i="28" r="D8"/>
  <c i="6" r="D25"/>
  <c i="197" r="G975" s="1"/>
  <c i="197" r="H975" s="1"/>
  <c i="6" r="H25"/>
  <c i="197" r="G983" s="1"/>
  <c i="197" r="H983" s="1"/>
  <c i="6" r="L25"/>
  <c i="197" r="G986" s="1"/>
  <c i="197" r="H986" s="1"/>
  <c i="6" r="D34"/>
  <c i="197" r="G976" s="1"/>
  <c i="197" r="H976" s="1"/>
  <c i="6" r="H34"/>
  <c i="197" r="G984" s="1"/>
  <c i="197" r="H984" s="1"/>
  <c i="6" r="L34"/>
  <c i="197" r="G987" s="1"/>
  <c i="197" r="H987" s="1"/>
  <c i="4" r="D58"/>
  <c i="32" r="C9"/>
  <c i="32" r="C8" s="1"/>
  <c i="6" r="J34"/>
  <c i="6" r="N34"/>
  <c i="197" r="G994" s="1"/>
  <c i="197" r="H994" s="1"/>
  <c i="20" r="C10"/>
  <c i="10" r="F63"/>
  <c i="115" r="C63" s="1"/>
  <c i="10" r="F68"/>
  <c i="115" r="C68" s="1"/>
  <c i="115" r="C73"/>
  <c i="116" r="I9"/>
  <c i="116" r="D9"/>
  <c i="116" r="D10"/>
  <c i="9" r="E21"/>
  <c i="197" r="G928" s="1"/>
  <c i="197" r="H928" s="1"/>
  <c i="9" r="I21"/>
  <c i="197" r="G933" s="1"/>
  <c i="197" r="H933" s="1"/>
  <c i="9" r="M21"/>
  <c i="197" r="G937" s="1"/>
  <c i="197" r="H937" s="1"/>
  <c i="6" r="G25"/>
  <c i="197" r="G981" s="1"/>
  <c i="197" r="H981" s="1"/>
  <c i="6" r="K25"/>
  <c i="197" r="G989" s="1"/>
  <c i="197" r="H989" s="1"/>
  <c i="6" r="O25"/>
  <c i="197" r="G995" s="1"/>
  <c i="6" r="G34"/>
  <c i="197" r="G982" s="1"/>
  <c i="197" r="H982" s="1"/>
  <c i="6" r="K34"/>
  <c i="6" r="O34"/>
  <c i="10" r="G10"/>
  <c i="115" r="E11"/>
  <c i="116" r="F9"/>
  <c i="116" r="L9" s="1"/>
  <c i="116" r="K9"/>
  <c i="116" r="F10"/>
  <c i="4" r="C11"/>
  <c i="4" r="C10" s="1"/>
  <c i="10" r="H10"/>
  <c i="32" r="F9"/>
  <c i="4" r="D216"/>
  <c i="37" r="G4"/>
  <c i="28" r="C14"/>
  <c i="197" r="G37" s="1"/>
  <c i="9" r="C21"/>
  <c i="197" r="G926" s="1"/>
  <c i="9" r="G21"/>
  <c i="197" r="G931" s="1"/>
  <c i="9" r="K21"/>
  <c i="197" r="G935" s="1"/>
  <c i="197" r="H935" s="1"/>
  <c i="9" r="O21"/>
  <c i="197" r="G939" s="1"/>
  <c i="197" r="H939" s="1"/>
  <c i="20" r="C88"/>
  <c i="4" r="C216"/>
  <c i="4" r="D267"/>
  <c i="4" r="D305"/>
  <c i="9" r="F21"/>
  <c i="197" r="G929" s="1"/>
  <c i="197" r="H929" s="1"/>
  <c i="9" r="J21"/>
  <c i="197" r="G934" s="1"/>
  <c i="197" r="H934" s="1"/>
  <c i="9" r="N21"/>
  <c i="197" r="G938" s="1"/>
  <c i="197" r="H938" s="1"/>
  <c i="9" r="Q16"/>
  <c i="6" r="E25"/>
  <c i="197" r="G977" s="1"/>
  <c i="197" r="H977" s="1"/>
  <c i="6" r="I25"/>
  <c i="197" r="G985" s="1"/>
  <c i="197" r="H985" s="1"/>
  <c i="6" r="M25"/>
  <c i="197" r="G991" s="1"/>
  <c i="6" r="E34"/>
  <c i="197" r="G978" s="1"/>
  <c i="197" r="H978" s="1"/>
  <c i="6" r="I34"/>
  <c i="6" r="M34"/>
  <c i="197" r="G992" s="1"/>
  <c i="197" r="H992" s="1"/>
  <c i="20" r="D10"/>
  <c i="28" r="F14"/>
  <c i="197" r="G872" s="1"/>
  <c i="4" r="C154"/>
  <c i="6" r="P18"/>
  <c i="6" r="P31"/>
  <c i="20" r="D71"/>
  <c i="4" r="C116"/>
  <c i="197" r="E22" s="1"/>
  <c i="197" r="H22" s="1"/>
  <c i="6" r="P11"/>
  <c i="6" r="P28"/>
  <c i="6" r="C25"/>
  <c i="197" r="G973" s="1"/>
  <c i="6" r="C34"/>
  <c i="197" r="G974" s="1"/>
  <c i="197" r="H974" s="1"/>
  <c i="9" r="Q10"/>
  <c i="5" r="E18"/>
  <c i="5" r="C18"/>
  <c i="5" r="G10"/>
  <c i="6" l="1" r="J35"/>
  <c i="5" r="G15"/>
  <c i="5" r="E24"/>
  <c i="197" r="G9" s="1"/>
  <c i="197" r="G1088"/>
  <c i="197" r="H991"/>
  <c i="197" r="G990"/>
  <c i="197" r="G1087"/>
  <c i="197" r="G972"/>
  <c i="197" r="H973"/>
  <c i="197" r="H931"/>
  <c i="197" r="G930"/>
  <c i="4" r="D153"/>
  <c i="197" r="G925"/>
  <c i="197" r="H926"/>
  <c i="6" r="D35"/>
  <c i="6" r="L35"/>
  <c i="197" r="G12"/>
  <c i="5" r="G16"/>
  <c i="6" r="F35"/>
  <c i="6" r="H35"/>
  <c i="4" r="D266"/>
  <c i="4" r="D9"/>
  <c i="4" r="C153"/>
  <c i="4" r="D152"/>
  <c i="4" r="C9"/>
  <c i="4" r="C266"/>
  <c i="5" r="D24"/>
  <c i="197" r="G1091" s="1"/>
  <c i="197" r="H1091" s="1"/>
  <c i="116" r="J9"/>
  <c i="6" r="N35"/>
  <c i="6" r="M35"/>
  <c i="6" r="K35"/>
  <c i="28" r="C8"/>
  <c i="197" r="G31" s="1"/>
  <c i="10" r="G9"/>
  <c i="115" r="E9" s="1"/>
  <c i="115" r="E10"/>
  <c i="6" r="G35"/>
  <c i="10" r="F10"/>
  <c i="6" r="E35"/>
  <c i="9" r="Q21"/>
  <c i="32" r="F8"/>
  <c i="20" r="D9"/>
  <c i="20" r="D8" s="1"/>
  <c i="10" r="H9"/>
  <c i="115" r="G9" s="1"/>
  <c i="115" r="G10"/>
  <c i="6" r="O35"/>
  <c i="28" r="F8"/>
  <c i="197" r="G866" s="1"/>
  <c i="6" r="P34"/>
  <c i="6" r="I35"/>
  <c i="6" r="C35"/>
  <c i="6" r="P25"/>
  <c i="5" r="G18"/>
  <c i="5" r="C24"/>
  <c i="197" l="1" r="G6"/>
  <c i="197" r="G244"/>
  <c i="197" r="G243"/>
  <c i="197" r="G924"/>
  <c i="197" r="G970"/>
  <c i="197" r="G13"/>
  <c i="4" r="D255"/>
  <c i="197" r="E25"/>
  <c i="4" r="C152"/>
  <c i="4" r="C255" s="1"/>
  <c i="4" r="C282"/>
  <c i="4" r="D282"/>
  <c i="5" r="G24"/>
  <c i="6" r="P35"/>
  <c i="10" r="F9"/>
  <c i="115" r="C9" s="1"/>
  <c i="115" r="C10"/>
  <c i="2" r="D209"/>
  <c i="197" r="E1066" s="1"/>
  <c i="197" l="1" r="E24"/>
  <c i="197" r="G25"/>
  <c i="197" r="H25" s="1"/>
  <c i="197" r="E27"/>
  <c i="197" r="G7"/>
  <c i="197" r="G1079"/>
  <c i="197" r="G1078" s="1"/>
  <c i="197" r="G24"/>
  <c i="197" r="H24" s="1"/>
  <c i="197" r="E26"/>
  <c i="4" r="C306"/>
  <c i="4" r="D306"/>
  <c i="197" l="1" r="G27"/>
  <c i="197" r="H27" s="1"/>
  <c i="197" r="G29"/>
  <c i="197" r="H29" s="1"/>
  <c i="197" r="G28"/>
  <c i="197" r="H28" s="1"/>
  <c i="197" r="G26"/>
  <c i="197" r="H26" s="1"/>
  <c i="37" r="J4"/>
  <c i="37" r="J5"/>
  <c i="37" r="J6"/>
  <c i="37" r="J7"/>
  <c i="37" r="J8"/>
  <c i="37" r="J9"/>
  <c i="37" r="J10"/>
  <c i="37" r="J11"/>
  <c i="37" r="J12"/>
  <c i="37" r="J13"/>
  <c i="37" r="J14"/>
  <c i="37" r="J15"/>
  <c i="37" r="J16"/>
  <c i="37" r="J17"/>
  <c i="37" r="J18"/>
  <c i="37" r="J19"/>
  <c i="37" r="J20"/>
  <c i="37" r="J21"/>
  <c i="37" r="J22"/>
  <c i="37" r="J23"/>
  <c i="37" r="J2"/>
  <c i="37" r="J3"/>
  <c i="37" r="C1059"/>
  <c i="37" r="D1059" s="1"/>
  <c i="37" r="C1058"/>
  <c i="37" r="D1058" s="1"/>
  <c i="37" r="C1057"/>
  <c i="37" r="D1057" s="1"/>
  <c i="37" r="C1056"/>
  <c i="37" r="D1056" s="1"/>
  <c i="37" r="C1055"/>
  <c i="37" r="D1055" s="1"/>
  <c i="37" r="C1054"/>
  <c i="37" r="D1054" s="1"/>
  <c i="37" r="C1053"/>
  <c i="37" r="D1053" s="1"/>
  <c i="37" r="C1052"/>
  <c i="37" r="D1052" s="1"/>
  <c i="37" r="C1051"/>
  <c i="37" r="D1051" s="1"/>
  <c i="37" r="C1050"/>
  <c i="37" r="D1050" s="1"/>
  <c i="37" r="C1049"/>
  <c i="37" r="D1049" s="1"/>
  <c i="37" r="C1048"/>
  <c i="37" r="D1048" s="1"/>
  <c i="37" r="C1047"/>
  <c i="37" r="D1047" s="1"/>
  <c i="37" r="C1046"/>
  <c i="37" r="D1046" s="1"/>
  <c i="37" r="C1045"/>
  <c i="37" r="D1045" s="1"/>
  <c i="37" r="C1044"/>
  <c i="37" r="D1044" s="1"/>
  <c i="37" r="C1043"/>
  <c i="37" r="D1043" s="1"/>
  <c i="37" r="C1042"/>
  <c i="37" r="D1042" s="1"/>
  <c i="37" r="C1041"/>
  <c i="37" r="D1041" s="1"/>
  <c i="37" r="C1040"/>
  <c i="37" r="D1040" s="1"/>
  <c i="37" r="C1039"/>
  <c i="37" r="D1039" s="1"/>
  <c i="37" r="C1038"/>
  <c i="37" r="D1038" s="1"/>
  <c i="37" r="C1037"/>
  <c i="37" r="D1037" s="1"/>
  <c i="37" r="C1036"/>
  <c i="37" r="D1036" s="1"/>
  <c i="37" r="C1035"/>
  <c i="37" r="D1035" s="1"/>
  <c i="37" r="C1034"/>
  <c i="37" r="D1034" s="1"/>
  <c i="37" r="C1033"/>
  <c i="37" r="D1033" s="1"/>
  <c i="37" r="C1032"/>
  <c i="37" r="D1032" s="1"/>
  <c i="37" r="C1031"/>
  <c i="37" r="D1031" s="1"/>
  <c i="37" r="C1030"/>
  <c i="37" r="D1030" s="1"/>
  <c i="37" r="C1029"/>
  <c i="37" r="D1029" s="1"/>
  <c i="37" r="C1028"/>
  <c i="37" r="D1028" s="1"/>
  <c i="37" r="C1027"/>
  <c i="37" r="D1027" s="1"/>
  <c i="37" r="C1026"/>
  <c i="37" r="D1026" s="1"/>
  <c i="37" r="C1025"/>
  <c i="37" r="D1025" s="1"/>
  <c i="37" r="C1024"/>
  <c i="37" r="D1024" s="1"/>
  <c i="37" r="C1023"/>
  <c i="37" r="D1023" s="1"/>
  <c i="37" r="C1022"/>
  <c i="37" r="D1022" s="1"/>
  <c i="37" r="C1021"/>
  <c i="37" r="D1021" s="1"/>
  <c i="37" r="C1020"/>
  <c i="37" r="D1020" s="1"/>
  <c i="37" r="C1019"/>
  <c i="37" r="D1019" s="1"/>
  <c i="37" r="C1018"/>
  <c i="37" r="D1018" s="1"/>
  <c i="37" r="C1017"/>
  <c i="37" r="D1017" s="1"/>
  <c i="37" r="C1016"/>
  <c i="37" r="D1016" s="1"/>
  <c i="37" r="C1015"/>
  <c i="37" r="D1015" s="1"/>
  <c i="37" r="C1014"/>
  <c i="37" r="D1014" s="1"/>
  <c i="37" r="C1013"/>
  <c i="37" r="D1013" s="1"/>
  <c i="37" r="C1012"/>
  <c i="37" r="D1012" s="1"/>
  <c i="37" r="C1011"/>
  <c i="37" r="D1011" s="1"/>
  <c i="37" r="C1010"/>
  <c i="37" r="D1010" s="1"/>
  <c i="37" r="C1009"/>
  <c i="37" r="D1009" s="1"/>
  <c i="37" r="C1008"/>
  <c i="37" r="D1008" s="1"/>
  <c i="37" r="C1007"/>
  <c i="37" r="D1007" s="1"/>
  <c i="37" r="C1006"/>
  <c i="37" r="D1006" s="1"/>
  <c i="37" r="C1005"/>
  <c i="37" r="D1005" s="1"/>
  <c i="37" r="C1004"/>
  <c i="37" r="D1004" s="1"/>
  <c i="37" r="C1003"/>
  <c i="37" r="D1003" s="1"/>
  <c i="37" r="C1002"/>
  <c i="37" r="D1002" s="1"/>
  <c i="37" r="C1001"/>
  <c i="37" r="D1001" s="1"/>
  <c i="37" r="C1000"/>
  <c i="37" r="D1000" s="1"/>
  <c i="37" r="C999"/>
  <c i="37" r="D999" s="1"/>
  <c i="37" r="C998"/>
  <c i="37" r="D998" s="1"/>
  <c i="37" r="C997"/>
  <c i="37" r="D997" s="1"/>
  <c i="37" r="C996"/>
  <c i="37" r="D996" s="1"/>
  <c i="37" r="C995"/>
  <c i="37" r="D995" s="1"/>
  <c i="37" r="C994"/>
  <c i="37" r="D994" s="1"/>
  <c i="37" r="C993"/>
  <c i="37" r="D993" s="1"/>
  <c i="37" r="C992"/>
  <c i="37" r="D992" s="1"/>
  <c i="37" r="C991"/>
  <c i="37" r="D991" s="1"/>
  <c i="37" r="C990"/>
  <c i="37" r="D990" s="1"/>
  <c i="37" r="C989"/>
  <c i="37" r="D989" s="1"/>
  <c i="37" r="C988"/>
  <c i="37" r="D988" s="1"/>
  <c i="37" r="C987"/>
  <c i="37" r="D987" s="1"/>
  <c i="37" r="C986"/>
  <c i="37" r="D986" s="1"/>
  <c i="37" r="C985"/>
  <c i="37" r="D985" s="1"/>
  <c i="37" r="C984"/>
  <c i="37" r="D984" s="1"/>
  <c i="37" r="C983"/>
  <c i="37" r="D983" s="1"/>
  <c i="37" r="C982"/>
  <c i="37" r="D982" s="1"/>
  <c i="37" r="C981"/>
  <c i="37" r="D981" s="1"/>
  <c i="37" r="C980"/>
  <c i="37" r="D980" s="1"/>
  <c i="37" r="C979"/>
  <c i="37" r="D979" s="1"/>
  <c i="37" r="C978"/>
  <c i="37" r="D978" s="1"/>
  <c i="37" r="C977"/>
  <c i="37" r="D977" s="1"/>
  <c i="37" r="C976"/>
  <c i="37" r="D976" s="1"/>
  <c i="37" r="C975"/>
  <c i="37" r="D975" s="1"/>
  <c i="37" r="C974"/>
  <c i="37" r="D974" s="1"/>
  <c i="37" r="C973"/>
  <c i="37" r="D973" s="1"/>
  <c i="37" r="C972"/>
  <c i="37" r="D972" s="1"/>
  <c i="37" r="C971"/>
  <c i="37" r="D971" s="1"/>
  <c i="37" r="C970"/>
  <c i="37" r="D970" s="1"/>
  <c i="37" r="C969"/>
  <c i="37" r="D969" s="1"/>
  <c i="37" r="C968"/>
  <c i="37" r="D968" s="1"/>
  <c i="37" r="C967"/>
  <c i="37" r="D967" s="1"/>
  <c i="37" r="C966"/>
  <c i="37" r="D966" s="1"/>
  <c i="37" r="C965"/>
  <c i="37" r="D965" s="1"/>
  <c i="37" r="C964"/>
  <c i="37" r="D964" s="1"/>
  <c i="37" r="C963"/>
  <c i="37" r="D963" s="1"/>
  <c i="37" r="C962"/>
  <c i="37" r="D962" s="1"/>
  <c i="37" r="C961"/>
  <c i="37" r="D961" s="1"/>
  <c i="37" r="C960"/>
  <c i="37" r="D960" s="1"/>
  <c i="37" r="C959"/>
  <c i="37" r="D959" s="1"/>
  <c i="37" r="C958"/>
  <c i="37" r="D958" s="1"/>
  <c i="37" r="C957"/>
  <c i="37" r="D957" s="1"/>
  <c i="37" r="C956"/>
  <c i="37" r="D956" s="1"/>
  <c i="37" r="C955"/>
  <c i="37" r="D955" s="1"/>
  <c i="37" r="C954"/>
  <c i="37" r="D954" s="1"/>
  <c i="37" r="C953"/>
  <c i="37" r="D953" s="1"/>
  <c i="37" r="C952"/>
  <c i="37" r="D952" s="1"/>
  <c i="37" r="C951"/>
  <c i="37" r="D951" s="1"/>
  <c i="37" r="C950"/>
  <c i="37" r="D950" s="1"/>
  <c i="37" r="C949"/>
  <c i="37" r="D949" s="1"/>
  <c i="37" r="C948"/>
  <c i="37" r="D948" s="1"/>
  <c i="37" r="C947"/>
  <c i="37" r="D947" s="1"/>
  <c i="37" r="C946"/>
  <c i="37" r="D946" s="1"/>
  <c i="37" r="C945"/>
  <c i="37" r="D945" s="1"/>
  <c i="37" r="C944"/>
  <c i="37" r="D944" s="1"/>
  <c i="37" r="C943"/>
  <c i="37" r="D943" s="1"/>
  <c i="37" r="C942"/>
  <c i="37" r="D942" s="1"/>
  <c i="37" r="C941"/>
  <c i="37" r="D941" s="1"/>
  <c i="37" r="C940"/>
  <c i="37" r="D940" s="1"/>
  <c i="37" r="C939"/>
  <c i="37" r="D939" s="1"/>
  <c i="37" r="C938"/>
  <c i="37" r="D938" s="1"/>
  <c i="37" r="C937"/>
  <c i="37" r="D937" s="1"/>
  <c i="37" r="C936"/>
  <c i="37" r="D936" s="1"/>
  <c i="37" r="C935"/>
  <c i="37" r="D935" s="1"/>
  <c i="37" r="C934"/>
  <c i="37" r="D934" s="1"/>
  <c i="37" r="C933"/>
  <c i="37" r="D933" s="1"/>
  <c i="37" r="C932"/>
  <c i="37" r="D932" s="1"/>
  <c i="37" r="C931"/>
  <c i="37" r="D931" s="1"/>
  <c i="37" r="C930"/>
  <c i="37" r="D930" s="1"/>
  <c i="37" r="C929"/>
  <c i="37" r="D929" s="1"/>
  <c i="37" r="C928"/>
  <c i="37" r="D928" s="1"/>
  <c i="37" r="C927"/>
  <c i="37" r="D927" s="1"/>
  <c i="37" r="C926"/>
  <c i="37" r="D926" s="1"/>
  <c i="37" r="C925"/>
  <c i="37" r="D925" s="1"/>
  <c i="37" r="C924"/>
  <c i="37" r="D924" s="1"/>
  <c i="37" r="C923"/>
  <c i="37" r="D923" s="1"/>
  <c i="37" r="C922"/>
  <c i="37" r="D922" s="1"/>
  <c i="37" r="C921"/>
  <c i="37" r="D921" s="1"/>
  <c i="37" r="C920"/>
  <c i="37" r="D920" s="1"/>
  <c i="37" r="C919"/>
  <c i="37" r="D919" s="1"/>
  <c i="37" r="C918"/>
  <c i="37" r="D918" s="1"/>
  <c i="37" r="C917"/>
  <c i="37" r="D917" s="1"/>
  <c i="37" r="C916"/>
  <c i="37" r="D916" s="1"/>
  <c i="37" r="C915"/>
  <c i="37" r="D915" s="1"/>
  <c i="37" r="C914"/>
  <c i="37" r="D914" s="1"/>
  <c i="37" r="C913"/>
  <c i="37" r="D913" s="1"/>
  <c i="37" r="C912"/>
  <c i="37" r="D912" s="1"/>
  <c i="37" r="C911"/>
  <c i="37" r="D911" s="1"/>
  <c i="37" r="C910"/>
  <c i="37" r="D910" s="1"/>
  <c i="37" r="C909"/>
  <c i="37" r="D909" s="1"/>
  <c i="37" r="C908"/>
  <c i="37" r="D908" s="1"/>
  <c i="37" r="C907"/>
  <c i="37" r="D907" s="1"/>
  <c i="37" r="C906"/>
  <c i="37" r="D906" s="1"/>
  <c i="37" r="C905"/>
  <c i="37" r="D905" s="1"/>
  <c i="37" r="C904"/>
  <c i="37" r="D904" s="1"/>
  <c i="37" r="C903"/>
  <c i="37" r="D903" s="1"/>
  <c i="37" r="C902"/>
  <c i="37" r="D902" s="1"/>
  <c i="37" r="C901"/>
  <c i="37" r="D901" s="1"/>
  <c i="37" r="C900"/>
  <c i="37" r="D900" s="1"/>
  <c i="37" r="C899"/>
  <c i="37" r="D899" s="1"/>
  <c i="37" r="C898"/>
  <c i="37" r="D898" s="1"/>
  <c i="37" r="C897"/>
  <c i="37" r="D897" s="1"/>
  <c i="37" r="C896"/>
  <c i="37" r="D896" s="1"/>
  <c i="37" r="C895"/>
  <c i="37" r="D895" s="1"/>
  <c i="37" r="C894"/>
  <c i="37" r="D894" s="1"/>
  <c i="37" r="C893"/>
  <c i="37" r="D893" s="1"/>
  <c i="37" r="C892"/>
  <c i="37" r="D892" s="1"/>
  <c i="37" r="C891"/>
  <c i="37" r="D891" s="1"/>
  <c i="37" r="C890"/>
  <c i="37" r="D890" s="1"/>
  <c i="37" r="C889"/>
  <c i="37" r="D889" s="1"/>
  <c i="37" r="C888"/>
  <c i="37" r="D888" s="1"/>
  <c i="37" r="C887"/>
  <c i="37" r="D887" s="1"/>
  <c i="37" r="C886"/>
  <c i="37" r="D886" s="1"/>
  <c i="37" r="C885"/>
  <c i="37" r="D885" s="1"/>
  <c i="37" r="C884"/>
  <c i="37" r="D884" s="1"/>
  <c i="37" r="C883"/>
  <c i="37" r="D883" s="1"/>
  <c i="37" r="C882"/>
  <c i="37" r="D882" s="1"/>
  <c i="37" r="C881"/>
  <c i="37" r="D881" s="1"/>
  <c i="37" r="C880"/>
  <c i="37" r="D880" s="1"/>
  <c i="37" r="C879"/>
  <c i="37" r="D879" s="1"/>
  <c i="37" r="C878"/>
  <c i="37" r="D878" s="1"/>
  <c i="37" r="C877"/>
  <c i="37" r="D877" s="1"/>
  <c i="37" r="C876"/>
  <c i="37" r="D876" s="1"/>
  <c i="37" r="C875"/>
  <c i="37" r="D875" s="1"/>
  <c i="37" r="C874"/>
  <c i="37" r="D874" s="1"/>
  <c i="37" r="C873"/>
  <c i="37" r="D873" s="1"/>
  <c i="37" r="C872"/>
  <c i="37" r="D872" s="1"/>
  <c i="37" r="C871"/>
  <c i="37" r="D871" s="1"/>
  <c i="37" r="C870"/>
  <c i="37" r="D870" s="1"/>
  <c i="37" r="C869"/>
  <c i="37" r="D869" s="1"/>
  <c i="37" r="C868"/>
  <c i="37" r="D868" s="1"/>
  <c i="37" r="C867"/>
  <c i="37" r="D867" s="1"/>
  <c i="37" r="C866"/>
  <c i="37" r="D866" s="1"/>
  <c i="37" r="C865"/>
  <c i="37" r="D865" s="1"/>
  <c i="37" r="C864"/>
  <c i="37" r="D864" s="1"/>
  <c i="37" r="C863"/>
  <c i="37" r="D863" s="1"/>
  <c i="37" r="C862"/>
  <c i="37" r="D862" s="1"/>
  <c i="37" r="C861"/>
  <c i="37" r="D861" s="1"/>
  <c i="37" r="C860"/>
  <c i="37" r="D860" s="1"/>
  <c i="37" r="C859"/>
  <c i="37" r="D859" s="1"/>
  <c i="37" r="C858"/>
  <c i="37" r="D858" s="1"/>
  <c i="37" r="C857"/>
  <c i="37" r="D857" s="1"/>
  <c i="37" r="C856"/>
  <c i="37" r="D856" s="1"/>
  <c i="37" r="C855"/>
  <c i="37" r="D855" s="1"/>
  <c i="37" r="C854"/>
  <c i="37" r="D854" s="1"/>
  <c i="37" r="C853"/>
  <c i="37" r="D853" s="1"/>
  <c i="37" r="C852"/>
  <c i="37" r="D852" s="1"/>
  <c i="37" r="C851"/>
  <c i="37" r="D851" s="1"/>
  <c i="37" r="C850"/>
  <c i="37" r="D850" s="1"/>
  <c i="37" r="C849"/>
  <c i="37" r="D849" s="1"/>
  <c i="37" r="C848"/>
  <c i="37" r="D848" s="1"/>
  <c i="37" r="C847"/>
  <c i="37" r="D847" s="1"/>
  <c i="37" r="C846"/>
  <c i="37" r="D846" s="1"/>
  <c i="37" r="C845"/>
  <c i="37" r="D845" s="1"/>
  <c i="37" r="C844"/>
  <c i="37" r="D844" s="1"/>
  <c i="37" r="C843"/>
  <c i="37" r="D843" s="1"/>
  <c i="37" r="C842"/>
  <c i="37" r="D842" s="1"/>
  <c i="37" r="C841"/>
  <c i="37" r="D841" s="1"/>
  <c i="37" r="C840"/>
  <c i="37" r="D840" s="1"/>
  <c i="37" r="C839"/>
  <c i="37" r="D839" s="1"/>
  <c i="37" r="C838"/>
  <c i="37" r="D838" s="1"/>
  <c i="37" r="C837"/>
  <c i="37" r="D837" s="1"/>
  <c i="37" r="D836"/>
  <c i="37" r="C835"/>
  <c i="37" r="D835" s="1"/>
  <c i="37" r="C834"/>
  <c i="37" r="D834" s="1"/>
  <c i="37" r="C833"/>
  <c i="37" r="D833" s="1"/>
  <c i="37" r="C832"/>
  <c i="37" r="D832" s="1"/>
  <c i="37" r="C831"/>
  <c i="37" r="D831" s="1"/>
  <c i="37" r="C830"/>
  <c i="37" r="D830" s="1"/>
  <c i="37" r="C829"/>
  <c i="37" r="D829" s="1"/>
  <c i="37" r="C828"/>
  <c i="37" r="D828" s="1"/>
  <c i="37" r="C827"/>
  <c i="37" r="D827" s="1"/>
  <c i="37" r="C826"/>
  <c i="37" r="D826" s="1"/>
  <c i="37" r="C825"/>
  <c i="37" r="D825" s="1"/>
  <c i="37" r="C824"/>
  <c i="37" r="D824" s="1"/>
  <c i="37" r="C823"/>
  <c i="37" r="D823" s="1"/>
  <c i="37" r="C822"/>
  <c i="37" r="D822" s="1"/>
  <c i="37" r="C821"/>
  <c i="37" r="D821" s="1"/>
  <c i="37" r="C820"/>
  <c i="37" r="D820" s="1"/>
  <c i="37" r="C819"/>
  <c i="37" r="D819" s="1"/>
  <c i="37" r="C818"/>
  <c i="37" r="D818" s="1"/>
  <c i="37" r="C817"/>
  <c i="37" r="D817" s="1"/>
  <c i="37" r="C816"/>
  <c i="37" r="D816" s="1"/>
  <c i="37" r="C815"/>
  <c i="37" r="D815" s="1"/>
  <c i="37" r="C814"/>
  <c i="37" r="D814" s="1"/>
  <c i="37" r="C813"/>
  <c i="37" r="D813" s="1"/>
  <c i="37" r="C812"/>
  <c i="37" r="D812" s="1"/>
  <c i="37" r="C811"/>
  <c i="37" r="D811" s="1"/>
  <c i="37" r="C810"/>
  <c i="37" r="D810" s="1"/>
  <c i="37" r="C809"/>
  <c i="37" r="D809" s="1"/>
  <c i="37" r="C808"/>
  <c i="37" r="D808" s="1"/>
  <c i="37" r="C807"/>
  <c i="37" r="D807" s="1"/>
  <c i="37" r="C806"/>
  <c i="37" r="D806" s="1"/>
  <c i="37" r="C805"/>
  <c i="37" r="D805" s="1"/>
  <c i="37" r="C804"/>
  <c i="37" r="D804" s="1"/>
  <c i="37" r="C803"/>
  <c i="37" r="D803" s="1"/>
  <c i="37" r="C802"/>
  <c i="37" r="D802" s="1"/>
  <c i="37" r="C801"/>
  <c i="37" r="D801" s="1"/>
  <c i="37" r="C800"/>
  <c i="37" r="D800" s="1"/>
  <c i="37" r="C799"/>
  <c i="37" r="D799" s="1"/>
  <c i="37" r="C798"/>
  <c i="37" r="D798" s="1"/>
  <c i="37" r="C797"/>
  <c i="37" r="D797" s="1"/>
  <c i="37" r="C796"/>
  <c i="37" r="D796" s="1"/>
  <c i="37" r="C795"/>
  <c i="37" r="D795" s="1"/>
  <c i="37" r="T794"/>
  <c i="37" r="C794"/>
  <c i="37" r="B794"/>
  <c i="37" r="C793"/>
  <c i="37" r="D793" s="1"/>
  <c i="37" r="C792"/>
  <c i="37" r="D792" s="1"/>
  <c i="37" r="C791"/>
  <c i="37" r="D791" s="1"/>
  <c i="37" r="C790"/>
  <c i="37" r="D790" s="1"/>
  <c i="37" r="C789"/>
  <c i="37" r="D789" s="1"/>
  <c i="37" r="C788"/>
  <c i="37" r="D788" s="1"/>
  <c i="37" r="C787"/>
  <c i="37" r="D787" s="1"/>
  <c i="37" r="C786"/>
  <c i="37" r="D786" s="1"/>
  <c i="37" r="C785"/>
  <c i="37" r="D785" s="1"/>
  <c i="37" r="C784"/>
  <c i="37" r="D784" s="1"/>
  <c i="37" r="C783"/>
  <c i="37" r="D783" s="1"/>
  <c i="37" r="C782"/>
  <c i="37" r="D782" s="1"/>
  <c i="37" r="C781"/>
  <c i="37" r="D781" s="1"/>
  <c i="37" r="C780"/>
  <c i="37" r="D780" s="1"/>
  <c i="37" r="C779"/>
  <c i="37" r="D779" s="1"/>
  <c i="37" r="C778"/>
  <c i="37" r="D778" s="1"/>
  <c i="37" r="C777"/>
  <c i="37" r="D777" s="1"/>
  <c i="37" r="C776"/>
  <c i="37" r="D776" s="1"/>
  <c i="37" r="C775"/>
  <c i="37" r="D775" s="1"/>
  <c i="37" r="C774"/>
  <c i="37" r="D774" s="1"/>
  <c i="37" r="C773"/>
  <c i="37" r="D773" s="1"/>
  <c i="37" r="C772"/>
  <c i="37" r="D772" s="1"/>
  <c i="37" r="C771"/>
  <c i="37" r="D771" s="1"/>
  <c i="37" r="C770"/>
  <c i="37" r="D770" s="1"/>
  <c i="37" r="C769"/>
  <c i="37" r="D769" s="1"/>
  <c i="37" r="C768"/>
  <c i="37" r="D768" s="1"/>
  <c i="37" r="T767"/>
  <c i="37" r="C767"/>
  <c i="37" r="B767"/>
  <c i="37" r="C766"/>
  <c i="37" r="D766" s="1"/>
  <c i="37" r="C765"/>
  <c i="37" r="D765" s="1"/>
  <c i="37" r="C764"/>
  <c i="37" r="D764" s="1"/>
  <c i="37" r="C763"/>
  <c i="37" r="D763" s="1"/>
  <c i="37" r="C762"/>
  <c i="37" r="D762" s="1"/>
  <c i="37" r="C761"/>
  <c i="37" r="D761" s="1"/>
  <c i="37" r="C760"/>
  <c i="37" r="D760" s="1"/>
  <c i="37" r="C759"/>
  <c i="37" r="D759" s="1"/>
  <c i="37" r="C758"/>
  <c i="37" r="D758" s="1"/>
  <c i="37" r="C757"/>
  <c i="37" r="D757" s="1"/>
  <c i="37" r="C756"/>
  <c i="37" r="D756" s="1"/>
  <c i="37" r="C755"/>
  <c i="37" r="D755" s="1"/>
  <c i="37" r="C754"/>
  <c i="37" r="D754" s="1"/>
  <c i="37" r="C753"/>
  <c i="37" r="D753" s="1"/>
  <c i="37" r="C752"/>
  <c i="37" r="D752" s="1"/>
  <c i="37" r="C751"/>
  <c i="37" r="D751" s="1"/>
  <c i="37" r="C750"/>
  <c i="37" r="D750" s="1"/>
  <c i="37" r="C749"/>
  <c i="37" r="D749" s="1"/>
  <c i="37" r="C748"/>
  <c i="37" r="D748" s="1"/>
  <c i="37" r="C747"/>
  <c i="37" r="D747" s="1"/>
  <c i="37" r="C746"/>
  <c i="37" r="D746" s="1"/>
  <c i="37" r="C745"/>
  <c i="37" r="D745" s="1"/>
  <c i="37" r="C744"/>
  <c i="37" r="D744" s="1"/>
  <c i="37" r="C743"/>
  <c i="37" r="D743" s="1"/>
  <c i="37" r="C742"/>
  <c i="37" r="D742" s="1"/>
  <c i="37" r="C741"/>
  <c i="37" r="D741" s="1"/>
  <c i="37" r="C740"/>
  <c i="37" r="D740" s="1"/>
  <c i="37" r="C739"/>
  <c i="37" r="D739" s="1"/>
  <c i="37" r="C738"/>
  <c i="37" r="D738" s="1"/>
  <c i="37" r="C737"/>
  <c i="37" r="D737" s="1"/>
  <c i="37" r="C736"/>
  <c i="37" r="D736" s="1"/>
  <c i="37" r="C735"/>
  <c i="37" r="D735" s="1"/>
  <c i="37" r="C734"/>
  <c i="37" r="D734" s="1"/>
  <c i="37" r="C733"/>
  <c i="37" r="D733" s="1"/>
  <c i="37" r="C732"/>
  <c i="37" r="D732" s="1"/>
  <c i="37" r="C731"/>
  <c i="37" r="D731" s="1"/>
  <c i="37" r="C730"/>
  <c i="37" r="D730" s="1"/>
  <c i="37" r="C729"/>
  <c i="37" r="D729" s="1"/>
  <c i="37" r="C728"/>
  <c i="37" r="D728" s="1"/>
  <c i="37" r="C727"/>
  <c i="37" r="D727" s="1"/>
  <c i="37" r="C726"/>
  <c i="37" r="D726" s="1"/>
  <c i="37" r="C725"/>
  <c i="37" r="D725" s="1"/>
  <c i="37" r="C724"/>
  <c i="37" r="D724" s="1"/>
  <c i="37" r="C723"/>
  <c i="37" r="D723" s="1"/>
  <c i="37" r="C722"/>
  <c i="37" r="D722" s="1"/>
  <c i="37" r="C721"/>
  <c i="37" r="D721" s="1"/>
  <c i="37" r="C720"/>
  <c i="37" r="D720" s="1"/>
  <c i="37" r="C719"/>
  <c i="37" r="D719" s="1"/>
  <c i="37" r="C718"/>
  <c i="37" r="D718" s="1"/>
  <c i="37" r="C717"/>
  <c i="37" r="D717" s="1"/>
  <c i="37" r="C716"/>
  <c i="37" r="D716" s="1"/>
  <c i="37" r="C715"/>
  <c i="37" r="D715" s="1"/>
  <c i="37" r="C714"/>
  <c i="37" r="D714" s="1"/>
  <c i="37" r="C713"/>
  <c i="37" r="D713" s="1"/>
  <c i="37" r="C712"/>
  <c i="37" r="D712" s="1"/>
  <c i="37" r="C711"/>
  <c i="37" r="D711" s="1"/>
  <c i="37" r="C710"/>
  <c i="37" r="D710" s="1"/>
  <c i="37" r="C709"/>
  <c i="37" r="D709" s="1"/>
  <c i="37" r="C708"/>
  <c i="37" r="D708" s="1"/>
  <c i="37" r="C707"/>
  <c i="37" r="D707" s="1"/>
  <c i="37" r="C706"/>
  <c i="37" r="D706" s="1"/>
  <c i="37" r="C705"/>
  <c i="37" r="D705" s="1"/>
  <c i="37" r="C704"/>
  <c i="37" r="D704" s="1"/>
  <c i="37" r="C703"/>
  <c i="37" r="D703" s="1"/>
  <c i="37" r="C702"/>
  <c i="37" r="D702" s="1"/>
  <c i="37" r="C701"/>
  <c i="37" r="D701" s="1"/>
  <c i="37" r="C700"/>
  <c i="37" r="D700" s="1"/>
  <c i="37" r="C699"/>
  <c i="37" r="D699" s="1"/>
  <c i="37" r="C698"/>
  <c i="37" r="D698" s="1"/>
  <c i="37" r="C697"/>
  <c i="37" r="D697" s="1"/>
  <c i="37" r="C696"/>
  <c i="37" r="D696" s="1"/>
  <c i="37" r="C695"/>
  <c i="37" r="D695" s="1"/>
  <c i="37" r="C694"/>
  <c i="37" r="D694" s="1"/>
  <c i="37" r="C693"/>
  <c i="37" r="D693" s="1"/>
  <c i="37" r="C692"/>
  <c i="37" r="D692" s="1"/>
  <c i="37" r="C691"/>
  <c i="37" r="D691" s="1"/>
  <c i="37" r="C690"/>
  <c i="37" r="D690" s="1"/>
  <c i="37" r="C689"/>
  <c i="37" r="D689" s="1"/>
  <c i="37" r="C688"/>
  <c i="37" r="D688" s="1"/>
  <c i="37" r="C687"/>
  <c i="37" r="D687" s="1"/>
  <c i="37" r="C686"/>
  <c i="37" r="D686" s="1"/>
  <c i="37" r="C685"/>
  <c i="37" r="D685" s="1"/>
  <c i="37" r="C684"/>
  <c i="37" r="D684" s="1"/>
  <c i="37" r="C683"/>
  <c i="37" r="D683" s="1"/>
  <c i="37" r="C682"/>
  <c i="37" r="D682" s="1"/>
  <c i="37" r="C681"/>
  <c i="37" r="D681" s="1"/>
  <c i="37" r="C680"/>
  <c i="37" r="D680" s="1"/>
  <c i="37" r="C679"/>
  <c i="37" r="D679" s="1"/>
  <c i="37" r="C678"/>
  <c i="37" r="D678" s="1"/>
  <c i="37" r="C677"/>
  <c i="37" r="D677" s="1"/>
  <c i="37" r="C676"/>
  <c i="37" r="D676" s="1"/>
  <c i="37" r="C675"/>
  <c i="37" r="D675" s="1"/>
  <c i="37" r="C674"/>
  <c i="37" r="D674" s="1"/>
  <c i="37" r="C673"/>
  <c i="37" r="D673" s="1"/>
  <c i="37" r="C672"/>
  <c i="37" r="D672" s="1"/>
  <c i="37" r="C671"/>
  <c i="37" r="D671" s="1"/>
  <c i="37" r="C670"/>
  <c i="37" r="D670" s="1"/>
  <c i="37" r="C669"/>
  <c i="37" r="D669" s="1"/>
  <c i="37" r="C668"/>
  <c i="37" r="D668" s="1"/>
  <c i="37" r="C667"/>
  <c i="37" r="D667" s="1"/>
  <c i="37" r="C666"/>
  <c i="37" r="D666" s="1"/>
  <c i="37" r="C665"/>
  <c i="37" r="D665" s="1"/>
  <c i="37" r="C664"/>
  <c i="37" r="D664" s="1"/>
  <c i="37" r="C663"/>
  <c i="37" r="D663" s="1"/>
  <c i="37" r="C662"/>
  <c i="37" r="D662" s="1"/>
  <c i="37" r="C661"/>
  <c i="37" r="D661" s="1"/>
  <c i="37" r="C660"/>
  <c i="37" r="D660" s="1"/>
  <c i="37" r="C659"/>
  <c i="37" r="D659" s="1"/>
  <c i="37" r="C658"/>
  <c i="37" r="D658" s="1"/>
  <c i="37" r="C657"/>
  <c i="37" r="D657" s="1"/>
  <c i="37" r="C656"/>
  <c i="37" r="D656" s="1"/>
  <c i="37" r="C655"/>
  <c i="37" r="D655" s="1"/>
  <c i="37" r="C654"/>
  <c i="37" r="D654" s="1"/>
  <c i="37" r="C653"/>
  <c i="37" r="D653" s="1"/>
  <c i="37" r="C652"/>
  <c i="37" r="D652" s="1"/>
  <c i="37" r="C651"/>
  <c i="37" r="D651" s="1"/>
  <c i="37" r="C650"/>
  <c i="37" r="D650" s="1"/>
  <c i="37" r="C649"/>
  <c i="37" r="D649" s="1"/>
  <c i="37" r="C648"/>
  <c i="37" r="D648" s="1"/>
  <c i="37" r="C647"/>
  <c i="37" r="D647" s="1"/>
  <c i="37" r="C646"/>
  <c i="37" r="D646" s="1"/>
  <c i="37" r="C645"/>
  <c i="37" r="D645" s="1"/>
  <c i="37" r="C644"/>
  <c i="37" r="D644" s="1"/>
  <c i="37" r="C643"/>
  <c i="37" r="D643" s="1"/>
  <c i="37" r="C642"/>
  <c i="37" r="D642" s="1"/>
  <c i="37" r="C641"/>
  <c i="37" r="D641" s="1"/>
  <c i="37" r="C640"/>
  <c i="37" r="D640" s="1"/>
  <c i="37" r="C639"/>
  <c i="37" r="D639" s="1"/>
  <c i="37" r="C638"/>
  <c i="37" r="D638" s="1"/>
  <c i="37" r="C637"/>
  <c i="37" r="D637" s="1"/>
  <c i="37" r="C636"/>
  <c i="37" r="D636" s="1"/>
  <c i="37" r="C635"/>
  <c i="37" r="D635" s="1"/>
  <c i="37" r="C634"/>
  <c i="37" r="D634" s="1"/>
  <c i="37" r="C633"/>
  <c i="37" r="D633" s="1"/>
  <c i="37" r="C632"/>
  <c i="37" r="D632" s="1"/>
  <c i="37" r="C631"/>
  <c i="37" r="D631" s="1"/>
  <c i="37" r="C630"/>
  <c i="37" r="D630" s="1"/>
  <c i="37" r="C629"/>
  <c i="37" r="D629" s="1"/>
  <c i="37" r="C628"/>
  <c i="37" r="D628" s="1"/>
  <c i="37" r="C627"/>
  <c i="37" r="D627" s="1"/>
  <c i="37" r="C626"/>
  <c i="37" r="D626" s="1"/>
  <c i="37" r="C625"/>
  <c i="37" r="D625" s="1"/>
  <c i="37" r="C624"/>
  <c i="37" r="D624" s="1"/>
  <c i="37" r="C623"/>
  <c i="37" r="D623" s="1"/>
  <c i="37" r="C622"/>
  <c i="37" r="D622" s="1"/>
  <c i="37" r="C621"/>
  <c i="37" r="D621" s="1"/>
  <c i="37" r="C620"/>
  <c i="37" r="D620" s="1"/>
  <c i="37" r="C619"/>
  <c i="37" r="D619" s="1"/>
  <c i="37" r="C618"/>
  <c i="37" r="D618" s="1"/>
  <c i="37" r="C617"/>
  <c i="37" r="D617" s="1"/>
  <c i="37" r="C616"/>
  <c i="37" r="D616" s="1"/>
  <c i="37" r="C615"/>
  <c i="37" r="D615" s="1"/>
  <c i="37" r="C614"/>
  <c i="37" r="D614" s="1"/>
  <c i="37" r="C613"/>
  <c i="37" r="D613" s="1"/>
  <c i="37" r="C612"/>
  <c i="37" r="D612" s="1"/>
  <c i="37" r="C611"/>
  <c i="37" r="D611" s="1"/>
  <c i="37" r="C610"/>
  <c i="37" r="D610" s="1"/>
  <c i="37" r="C609"/>
  <c i="37" r="D609" s="1"/>
  <c i="37" r="C608"/>
  <c i="37" r="D608" s="1"/>
  <c i="37" r="C607"/>
  <c i="37" r="D607" s="1"/>
  <c i="37" r="C606"/>
  <c i="37" r="D606" s="1"/>
  <c i="37" r="C605"/>
  <c i="37" r="D605" s="1"/>
  <c i="37" r="C604"/>
  <c i="37" r="D604" s="1"/>
  <c i="37" r="C603"/>
  <c i="37" r="D603" s="1"/>
  <c i="37" r="C602"/>
  <c i="37" r="D602" s="1"/>
  <c i="37" r="C601"/>
  <c i="37" r="D601" s="1"/>
  <c i="37" r="C600"/>
  <c i="37" r="D600" s="1"/>
  <c i="37" r="C599"/>
  <c i="37" r="D599" s="1"/>
  <c i="37" r="C598"/>
  <c i="37" r="D598" s="1"/>
  <c i="37" r="C597"/>
  <c i="37" r="D597" s="1"/>
  <c i="37" r="C596"/>
  <c i="37" r="D596" s="1"/>
  <c i="37" r="C595"/>
  <c i="37" r="D595" s="1"/>
  <c i="37" r="C594"/>
  <c i="37" r="D594" s="1"/>
  <c i="37" r="C593"/>
  <c i="37" r="D593" s="1"/>
  <c i="37" r="C592"/>
  <c i="37" r="D592" s="1"/>
  <c i="37" r="C591"/>
  <c i="37" r="D591" s="1"/>
  <c i="37" r="C590"/>
  <c i="37" r="D590" s="1"/>
  <c i="37" r="C589"/>
  <c i="37" r="D589" s="1"/>
  <c i="37" r="C588"/>
  <c i="37" r="D588" s="1"/>
  <c i="37" r="C587"/>
  <c i="37" r="D587" s="1"/>
  <c i="37" r="C586"/>
  <c i="37" r="D586" s="1"/>
  <c i="37" r="C585"/>
  <c i="37" r="D585" s="1"/>
  <c i="37" r="C584"/>
  <c i="37" r="D584" s="1"/>
  <c i="37" r="C583"/>
  <c i="37" r="D583" s="1"/>
  <c i="37" r="C582"/>
  <c i="37" r="D582" s="1"/>
  <c i="37" r="C581"/>
  <c i="37" r="D581" s="1"/>
  <c i="37" r="C580"/>
  <c i="37" r="D580" s="1"/>
  <c i="37" r="C579"/>
  <c i="37" r="D579" s="1"/>
  <c i="37" r="C578"/>
  <c i="37" r="D578" s="1"/>
  <c i="37" r="C577"/>
  <c i="37" r="D577" s="1"/>
  <c i="37" r="C576"/>
  <c i="37" r="D576" s="1"/>
  <c i="37" r="C575"/>
  <c i="37" r="D575" s="1"/>
  <c i="37" r="C574"/>
  <c i="37" r="D574" s="1"/>
  <c i="37" r="C573"/>
  <c i="37" r="D573" s="1"/>
  <c i="37" r="C572"/>
  <c i="37" r="D572" s="1"/>
  <c i="37" r="C571"/>
  <c i="37" r="D571" s="1"/>
  <c i="37" r="C570"/>
  <c i="37" r="D570" s="1"/>
  <c i="37" r="C569"/>
  <c i="37" r="D569" s="1"/>
  <c i="37" r="C568"/>
  <c i="37" r="D568" s="1"/>
  <c i="37" r="C567"/>
  <c i="37" r="D567" s="1"/>
  <c i="37" r="C566"/>
  <c i="37" r="D566" s="1"/>
  <c i="37" r="C565"/>
  <c i="37" r="D565" s="1"/>
  <c i="37" r="C564"/>
  <c i="37" r="D564" s="1"/>
  <c i="37" r="C563"/>
  <c i="37" r="D563" s="1"/>
  <c i="37" r="C562"/>
  <c i="37" r="D562" s="1"/>
  <c i="37" r="C561"/>
  <c i="37" r="D561" s="1"/>
  <c i="37" r="C560"/>
  <c i="37" r="D560" s="1"/>
  <c i="37" r="C559"/>
  <c i="37" r="D559" s="1"/>
  <c i="37" r="C558"/>
  <c i="37" r="D558" s="1"/>
  <c i="37" r="C557"/>
  <c i="37" r="D557" s="1"/>
  <c i="37" r="C556"/>
  <c i="37" r="D556" s="1"/>
  <c i="37" r="C555"/>
  <c i="37" r="D555" s="1"/>
  <c i="37" r="C554"/>
  <c i="37" r="D554" s="1"/>
  <c i="37" r="C553"/>
  <c i="37" r="D553" s="1"/>
  <c i="37" r="C552"/>
  <c i="37" r="D552" s="1"/>
  <c i="37" r="C551"/>
  <c i="37" r="D551" s="1"/>
  <c i="37" r="C550"/>
  <c i="37" r="D550" s="1"/>
  <c i="37" r="C549"/>
  <c i="37" r="D549" s="1"/>
  <c i="37" r="C548"/>
  <c i="37" r="D548" s="1"/>
  <c i="37" r="C547"/>
  <c i="37" r="D547" s="1"/>
  <c i="37" r="C546"/>
  <c i="37" r="D546" s="1"/>
  <c i="37" r="C545"/>
  <c i="37" r="D545" s="1"/>
  <c i="37" r="C544"/>
  <c i="37" r="D544" s="1"/>
  <c i="37" r="C543"/>
  <c i="37" r="D543" s="1"/>
  <c i="37" r="C542"/>
  <c i="37" r="D542" s="1"/>
  <c i="37" r="C541"/>
  <c i="37" r="D541" s="1"/>
  <c i="37" r="C540"/>
  <c i="37" r="D540" s="1"/>
  <c i="37" r="C539"/>
  <c i="37" r="D539" s="1"/>
  <c i="37" r="C538"/>
  <c i="37" r="D538" s="1"/>
  <c i="37" r="C537"/>
  <c i="37" r="D537" s="1"/>
  <c i="37" r="C536"/>
  <c i="37" r="D536" s="1"/>
  <c i="37" r="C535"/>
  <c i="37" r="D535" s="1"/>
  <c i="37" r="C534"/>
  <c i="37" r="D534" s="1"/>
  <c i="37" r="C533"/>
  <c i="37" r="D533" s="1"/>
  <c i="37" r="C532"/>
  <c i="37" r="D532" s="1"/>
  <c i="37" r="C531"/>
  <c i="37" r="D531" s="1"/>
  <c i="37" r="C530"/>
  <c i="37" r="D530" s="1"/>
  <c i="37" r="C529"/>
  <c i="37" r="D529" s="1"/>
  <c i="37" r="C528"/>
  <c i="37" r="D528" s="1"/>
  <c i="37" r="C527"/>
  <c i="37" r="D527" s="1"/>
  <c i="37" r="C526"/>
  <c i="37" r="D526" s="1"/>
  <c i="37" r="C525"/>
  <c i="37" r="D525" s="1"/>
  <c i="37" r="C524"/>
  <c i="37" r="D524" s="1"/>
  <c i="37" r="C523"/>
  <c i="37" r="D523" s="1"/>
  <c i="37" r="C522"/>
  <c i="37" r="D522" s="1"/>
  <c i="37" r="C521"/>
  <c i="37" r="D521" s="1"/>
  <c i="37" r="C520"/>
  <c i="37" r="D520" s="1"/>
  <c i="37" r="C519"/>
  <c i="37" r="D519" s="1"/>
  <c i="37" r="C518"/>
  <c i="37" r="D518" s="1"/>
  <c i="37" r="C517"/>
  <c i="37" r="D517" s="1"/>
  <c i="37" r="C516"/>
  <c i="37" r="D516" s="1"/>
  <c i="37" r="C515"/>
  <c i="37" r="D515" s="1"/>
  <c i="37" r="C514"/>
  <c i="37" r="D514" s="1"/>
  <c i="37" r="C513"/>
  <c i="37" r="D513" s="1"/>
  <c i="37" r="C512"/>
  <c i="37" r="D512" s="1"/>
  <c i="37" r="C511"/>
  <c i="37" r="D511" s="1"/>
  <c i="37" r="C510"/>
  <c i="37" r="D510" s="1"/>
  <c i="37" r="C509"/>
  <c i="37" r="D509" s="1"/>
  <c i="37" r="C508"/>
  <c i="37" r="D508" s="1"/>
  <c i="37" r="C507"/>
  <c i="37" r="D507" s="1"/>
  <c i="37" r="C506"/>
  <c i="37" r="D506" s="1"/>
  <c i="37" r="C505"/>
  <c i="37" r="D505" s="1"/>
  <c i="37" r="C504"/>
  <c i="37" r="D504" s="1"/>
  <c i="37" r="C503"/>
  <c i="37" r="D503" s="1"/>
  <c i="37" r="C502"/>
  <c i="37" r="D502" s="1"/>
  <c i="37" r="C501"/>
  <c i="37" r="D501" s="1"/>
  <c i="37" r="C500"/>
  <c i="37" r="D500" s="1"/>
  <c i="37" r="C499"/>
  <c i="37" r="D499" s="1"/>
  <c i="37" r="C498"/>
  <c i="37" r="D498" s="1"/>
  <c i="37" r="C497"/>
  <c i="37" r="D497" s="1"/>
  <c i="37" r="C496"/>
  <c i="37" r="D496" s="1"/>
  <c i="37" r="C495"/>
  <c i="37" r="D495" s="1"/>
  <c i="37" r="C494"/>
  <c i="37" r="D494" s="1"/>
  <c i="37" r="C493"/>
  <c i="37" r="D493" s="1"/>
  <c i="37" r="C492"/>
  <c i="37" r="D492" s="1"/>
  <c i="37" r="C491"/>
  <c i="37" r="D491" s="1"/>
  <c i="37" r="C490"/>
  <c i="37" r="D490" s="1"/>
  <c i="37" r="C489"/>
  <c i="37" r="D489" s="1"/>
  <c i="37" r="C488"/>
  <c i="37" r="D488" s="1"/>
  <c i="37" r="C487"/>
  <c i="37" r="D487" s="1"/>
  <c i="37" r="C486"/>
  <c i="37" r="D486" s="1"/>
  <c i="37" r="C485"/>
  <c i="37" r="D485" s="1"/>
  <c i="37" r="C484"/>
  <c i="37" r="D484" s="1"/>
  <c i="37" r="C483"/>
  <c i="37" r="D483" s="1"/>
  <c i="37" r="C482"/>
  <c i="37" r="D482" s="1"/>
  <c i="37" r="C481"/>
  <c i="37" r="D481" s="1"/>
  <c i="37" r="C480"/>
  <c i="37" r="D480" s="1"/>
  <c i="37" r="C479"/>
  <c i="37" r="D479" s="1"/>
  <c i="37" r="C478"/>
  <c i="37" r="D478" s="1"/>
  <c i="37" r="C477"/>
  <c i="37" r="D477" s="1"/>
  <c i="37" r="C476"/>
  <c i="37" r="D476" s="1"/>
  <c i="37" r="C475"/>
  <c i="37" r="D475" s="1"/>
  <c i="37" r="C474"/>
  <c i="37" r="D474" s="1"/>
  <c i="37" r="C473"/>
  <c i="37" r="D473" s="1"/>
  <c i="37" r="C472"/>
  <c i="37" r="D472" s="1"/>
  <c i="37" r="C471"/>
  <c i="37" r="D471" s="1"/>
  <c i="37" r="C470"/>
  <c i="37" r="D470" s="1"/>
  <c i="37" r="C469"/>
  <c i="37" r="D469" s="1"/>
  <c i="37" r="C468"/>
  <c i="37" r="D468" s="1"/>
  <c i="37" r="C467"/>
  <c i="37" r="D467" s="1"/>
  <c i="37" r="C466"/>
  <c i="37" r="D466" s="1"/>
  <c i="37" r="C465"/>
  <c i="37" r="D465" s="1"/>
  <c i="37" r="C464"/>
  <c i="37" r="D464" s="1"/>
  <c i="37" r="C463"/>
  <c i="37" r="D463" s="1"/>
  <c i="37" r="C462"/>
  <c i="37" r="D462" s="1"/>
  <c i="37" r="C461"/>
  <c i="37" r="D461" s="1"/>
  <c i="37" r="C460"/>
  <c i="37" r="D460" s="1"/>
  <c i="37" r="C459"/>
  <c i="37" r="D459" s="1"/>
  <c i="37" r="C458"/>
  <c i="37" r="D458" s="1"/>
  <c i="37" r="C457"/>
  <c i="37" r="D457" s="1"/>
  <c i="37" r="C456"/>
  <c i="37" r="D456" s="1"/>
  <c i="37" r="C455"/>
  <c i="37" r="D455" s="1"/>
  <c i="37" r="C454"/>
  <c i="37" r="D454" s="1"/>
  <c i="37" r="C453"/>
  <c i="37" r="D453" s="1"/>
  <c i="37" r="C452"/>
  <c i="37" r="D452" s="1"/>
  <c i="37" r="C451"/>
  <c i="37" r="D451" s="1"/>
  <c i="37" r="C450"/>
  <c i="37" r="D450" s="1"/>
  <c i="37" r="C449"/>
  <c i="37" r="D449" s="1"/>
  <c i="37" r="C448"/>
  <c i="37" r="D448" s="1"/>
  <c i="37" r="C447"/>
  <c i="37" r="D447" s="1"/>
  <c i="37" r="C446"/>
  <c i="37" r="D446" s="1"/>
  <c i="37" r="C445"/>
  <c i="37" r="D445" s="1"/>
  <c i="37" r="C444"/>
  <c i="37" r="D444" s="1"/>
  <c i="37" r="C443"/>
  <c i="37" r="D443" s="1"/>
  <c i="37" r="C442"/>
  <c i="37" r="D442" s="1"/>
  <c i="37" r="C441"/>
  <c i="37" r="D441" s="1"/>
  <c i="37" r="C440"/>
  <c i="37" r="D440" s="1"/>
  <c i="37" r="C439"/>
  <c i="37" r="D439" s="1"/>
  <c i="37" r="C438"/>
  <c i="37" r="D438" s="1"/>
  <c i="37" r="C437"/>
  <c i="37" r="D437" s="1"/>
  <c i="37" r="C436"/>
  <c i="37" r="D436" s="1"/>
  <c i="37" r="C435"/>
  <c i="37" r="D435" s="1"/>
  <c i="37" r="C434"/>
  <c i="37" r="D434" s="1"/>
  <c i="37" r="C433"/>
  <c i="37" r="D433" s="1"/>
  <c i="37" r="C432"/>
  <c i="37" r="D432" s="1"/>
  <c i="37" r="C431"/>
  <c i="37" r="D431" s="1"/>
  <c i="37" r="C430"/>
  <c i="37" r="D430" s="1"/>
  <c i="37" r="C429"/>
  <c i="37" r="D429" s="1"/>
  <c i="37" r="C428"/>
  <c i="37" r="D428" s="1"/>
  <c i="37" r="C427"/>
  <c i="37" r="D427" s="1"/>
  <c i="37" r="C426"/>
  <c i="37" r="D426" s="1"/>
  <c i="37" r="C425"/>
  <c i="37" r="D425" s="1"/>
  <c i="37" r="C424"/>
  <c i="37" r="D424" s="1"/>
  <c i="37" r="C423"/>
  <c i="37" r="D423" s="1"/>
  <c i="37" r="C422"/>
  <c i="37" r="D422" s="1"/>
  <c i="37" r="C421"/>
  <c i="37" r="D421" s="1"/>
  <c i="37" r="C420"/>
  <c i="37" r="D420" s="1"/>
  <c i="37" r="C419"/>
  <c i="37" r="D419" s="1"/>
  <c i="37" r="C418"/>
  <c i="37" r="D418" s="1"/>
  <c i="37" r="C417"/>
  <c i="37" r="D417" s="1"/>
  <c i="37" r="C416"/>
  <c i="37" r="D416" s="1"/>
  <c i="37" r="C415"/>
  <c i="37" r="D415" s="1"/>
  <c i="37" r="C414"/>
  <c i="37" r="D414" s="1"/>
  <c i="37" r="C413"/>
  <c i="37" r="D413" s="1"/>
  <c i="37" r="C412"/>
  <c i="37" r="D412" s="1"/>
  <c i="37" r="C411"/>
  <c i="37" r="D411" s="1"/>
  <c i="37" r="C410"/>
  <c i="37" r="D410" s="1"/>
  <c i="37" r="C409"/>
  <c i="37" r="D409" s="1"/>
  <c i="37" r="C408"/>
  <c i="37" r="D408" s="1"/>
  <c i="37" r="C407"/>
  <c i="37" r="D407" s="1"/>
  <c i="37" r="C406"/>
  <c i="37" r="D406" s="1"/>
  <c i="37" r="C405"/>
  <c i="37" r="D405" s="1"/>
  <c i="37" r="C404"/>
  <c i="37" r="D404" s="1"/>
  <c i="37" r="C403"/>
  <c i="37" r="D403" s="1"/>
  <c i="37" r="C402"/>
  <c i="37" r="D402" s="1"/>
  <c i="37" r="C401"/>
  <c i="37" r="D401" s="1"/>
  <c i="37" r="C400"/>
  <c i="37" r="D400" s="1"/>
  <c i="37" r="C399"/>
  <c i="37" r="D399" s="1"/>
  <c i="37" r="C398"/>
  <c i="37" r="D398" s="1"/>
  <c i="37" r="C397"/>
  <c i="37" r="D397" s="1"/>
  <c i="37" r="C396"/>
  <c i="37" r="D396" s="1"/>
  <c i="37" r="C395"/>
  <c i="37" r="D395" s="1"/>
  <c i="37" r="C394"/>
  <c i="37" r="D394" s="1"/>
  <c i="37" r="C393"/>
  <c i="37" r="D393" s="1"/>
  <c i="37" r="C392"/>
  <c i="37" r="D392" s="1"/>
  <c i="37" r="C391"/>
  <c i="37" r="D391" s="1"/>
  <c i="37" r="C390"/>
  <c i="37" r="D390" s="1"/>
  <c i="37" r="C389"/>
  <c i="37" r="D389" s="1"/>
  <c i="37" r="C388"/>
  <c i="37" r="D388" s="1"/>
  <c i="37" r="C387"/>
  <c i="37" r="D387" s="1"/>
  <c i="37" r="C386"/>
  <c i="37" r="D386" s="1"/>
  <c i="37" r="C385"/>
  <c i="37" r="D385" s="1"/>
  <c i="37" r="C384"/>
  <c i="37" r="D384" s="1"/>
  <c i="37" r="C383"/>
  <c i="37" r="D383" s="1"/>
  <c i="37" r="C382"/>
  <c i="37" r="D382" s="1"/>
  <c i="37" r="C381"/>
  <c i="37" r="D381" s="1"/>
  <c i="37" r="C380"/>
  <c i="37" r="D380" s="1"/>
  <c i="37" r="C379"/>
  <c i="37" r="D379" s="1"/>
  <c i="37" r="C378"/>
  <c i="37" r="D378" s="1"/>
  <c i="37" r="C377"/>
  <c i="37" r="D377" s="1"/>
  <c i="37" r="C376"/>
  <c i="37" r="D376" s="1"/>
  <c i="37" r="C375"/>
  <c i="37" r="D375" s="1"/>
  <c i="37" r="C374"/>
  <c i="37" r="D374" s="1"/>
  <c i="37" r="C373"/>
  <c i="37" r="D373" s="1"/>
  <c i="37" r="C372"/>
  <c i="37" r="D372" s="1"/>
  <c i="37" r="C371"/>
  <c i="37" r="D371" s="1"/>
  <c i="37" r="C370"/>
  <c i="37" r="D370" s="1"/>
  <c i="37" r="C369"/>
  <c i="37" r="D369" s="1"/>
  <c i="37" r="C368"/>
  <c i="37" r="D368" s="1"/>
  <c i="37" r="C367"/>
  <c i="37" r="D367" s="1"/>
  <c i="37" r="C366"/>
  <c i="37" r="D366" s="1"/>
  <c i="37" r="C365"/>
  <c i="37" r="D365" s="1"/>
  <c i="37" r="C364"/>
  <c i="37" r="D364" s="1"/>
  <c i="37" r="C363"/>
  <c i="37" r="D363" s="1"/>
  <c i="37" r="C362"/>
  <c i="37" r="D362" s="1"/>
  <c i="37" r="C361"/>
  <c i="37" r="D361" s="1"/>
  <c i="37" r="C360"/>
  <c i="37" r="D360" s="1"/>
  <c i="37" r="C359"/>
  <c i="37" r="D359" s="1"/>
  <c i="37" r="C358"/>
  <c i="37" r="D358" s="1"/>
  <c i="37" r="C357"/>
  <c i="37" r="D357" s="1"/>
  <c i="37" r="C356"/>
  <c i="37" r="D356" s="1"/>
  <c i="37" r="C355"/>
  <c i="37" r="D355" s="1"/>
  <c i="37" r="C354"/>
  <c i="37" r="D354" s="1"/>
  <c i="37" r="C353"/>
  <c i="37" r="D353" s="1"/>
  <c i="37" r="C352"/>
  <c i="37" r="D352" s="1"/>
  <c i="37" r="C351"/>
  <c i="37" r="D351" s="1"/>
  <c i="37" r="C350"/>
  <c i="37" r="D350" s="1"/>
  <c i="37" r="C349"/>
  <c i="37" r="D349" s="1"/>
  <c i="37" r="C348"/>
  <c i="37" r="D348" s="1"/>
  <c i="37" r="C347"/>
  <c i="37" r="D347" s="1"/>
  <c i="37" r="C346"/>
  <c i="37" r="D346" s="1"/>
  <c i="37" r="C345"/>
  <c i="37" r="D345" s="1"/>
  <c i="37" r="C344"/>
  <c i="37" r="D344" s="1"/>
  <c i="37" r="C343"/>
  <c i="37" r="D343" s="1"/>
  <c i="37" r="C342"/>
  <c i="37" r="D342" s="1"/>
  <c i="37" r="C341"/>
  <c i="37" r="D341" s="1"/>
  <c i="37" r="C340"/>
  <c i="37" r="D340" s="1"/>
  <c i="37" r="C339"/>
  <c i="37" r="D339" s="1"/>
  <c i="37" r="C338"/>
  <c i="37" r="D338" s="1"/>
  <c i="37" r="C337"/>
  <c i="37" r="D337" s="1"/>
  <c i="37" r="C336"/>
  <c i="37" r="D336" s="1"/>
  <c i="37" r="C335"/>
  <c i="37" r="D335" s="1"/>
  <c i="37" r="C334"/>
  <c i="37" r="D334" s="1"/>
  <c i="37" r="C333"/>
  <c i="37" r="D333" s="1"/>
  <c i="37" r="C332"/>
  <c i="37" r="D332" s="1"/>
  <c i="37" r="C331"/>
  <c i="37" r="D331" s="1"/>
  <c i="37" r="C330"/>
  <c i="37" r="D330" s="1"/>
  <c i="37" r="C329"/>
  <c i="37" r="D329" s="1"/>
  <c i="37" r="C328"/>
  <c i="37" r="D328" s="1"/>
  <c i="37" r="C327"/>
  <c i="37" r="D327" s="1"/>
  <c i="37" r="C326"/>
  <c i="37" r="D326" s="1"/>
  <c i="37" r="C325"/>
  <c i="37" r="D325" s="1"/>
  <c i="37" r="C324"/>
  <c i="37" r="D324" s="1"/>
  <c i="37" r="C323"/>
  <c i="37" r="D323" s="1"/>
  <c i="37" r="C322"/>
  <c i="37" r="D322" s="1"/>
  <c i="37" r="C321"/>
  <c i="37" r="D321" s="1"/>
  <c i="37" r="C320"/>
  <c i="37" r="D320" s="1"/>
  <c i="37" r="C319"/>
  <c i="37" r="D319" s="1"/>
  <c i="37" r="C318"/>
  <c i="37" r="D318" s="1"/>
  <c i="37" r="C317"/>
  <c i="37" r="D317" s="1"/>
  <c i="37" r="C316"/>
  <c i="37" r="D316" s="1"/>
  <c i="37" r="C315"/>
  <c i="37" r="D315" s="1"/>
  <c i="37" r="C314"/>
  <c i="37" r="D314" s="1"/>
  <c i="37" r="C313"/>
  <c i="37" r="D313" s="1"/>
  <c i="37" r="C312"/>
  <c i="37" r="D312" s="1"/>
  <c i="37" r="C311"/>
  <c i="37" r="D311" s="1"/>
  <c i="37" r="C310"/>
  <c i="37" r="D310" s="1"/>
  <c i="37" r="C309"/>
  <c i="37" r="D309" s="1"/>
  <c i="37" r="C308"/>
  <c i="37" r="D308" s="1"/>
  <c i="37" r="C307"/>
  <c i="37" r="D307" s="1"/>
  <c i="37" r="C306"/>
  <c i="37" r="D306" s="1"/>
  <c i="37" r="C305"/>
  <c i="37" r="D305" s="1"/>
  <c i="37" r="C304"/>
  <c i="37" r="D304" s="1"/>
  <c i="37" r="C303"/>
  <c i="37" r="D303" s="1"/>
  <c i="37" r="C302"/>
  <c i="37" r="D302" s="1"/>
  <c i="37" r="C301"/>
  <c i="37" r="D301" s="1"/>
  <c i="37" r="C300"/>
  <c i="37" r="D300" s="1"/>
  <c i="37" r="C299"/>
  <c i="37" r="D299" s="1"/>
  <c i="37" r="C298"/>
  <c i="37" r="D298" s="1"/>
  <c i="37" r="C297"/>
  <c i="37" r="D297" s="1"/>
  <c i="37" r="C296"/>
  <c i="37" r="D296" s="1"/>
  <c i="37" r="C295"/>
  <c i="37" r="D295" s="1"/>
  <c i="37" r="C294"/>
  <c i="37" r="D294" s="1"/>
  <c i="37" r="C293"/>
  <c i="37" r="D293" s="1"/>
  <c i="37" r="C292"/>
  <c i="37" r="D292" s="1"/>
  <c i="37" r="C291"/>
  <c i="37" r="D291" s="1"/>
  <c i="37" r="C290"/>
  <c i="37" r="D290" s="1"/>
  <c i="37" r="C289"/>
  <c i="37" r="D289" s="1"/>
  <c i="37" r="C288"/>
  <c i="37" r="D288" s="1"/>
  <c i="37" r="C287"/>
  <c i="37" r="D287" s="1"/>
  <c i="37" r="C286"/>
  <c i="37" r="D286" s="1"/>
  <c i="37" r="C285"/>
  <c i="37" r="D285" s="1"/>
  <c i="37" r="C284"/>
  <c i="37" r="D284" s="1"/>
  <c i="37" r="C283"/>
  <c i="37" r="D283" s="1"/>
  <c i="37" r="C282"/>
  <c i="37" r="D282" s="1"/>
  <c i="37" r="C281"/>
  <c i="37" r="D281" s="1"/>
  <c i="37" r="C280"/>
  <c i="37" r="D280" s="1"/>
  <c i="37" r="C279"/>
  <c i="37" r="D279" s="1"/>
  <c i="37" r="C278"/>
  <c i="37" r="D278" s="1"/>
  <c i="37" r="C277"/>
  <c i="37" r="D277" s="1"/>
  <c i="37" r="C276"/>
  <c i="37" r="D276" s="1"/>
  <c i="37" r="C275"/>
  <c i="37" r="D275" s="1"/>
  <c i="37" r="C274"/>
  <c i="37" r="D274" s="1"/>
  <c i="37" r="C273"/>
  <c i="37" r="D273" s="1"/>
  <c i="37" r="C272"/>
  <c i="37" r="D272" s="1"/>
  <c i="37" r="C271"/>
  <c i="37" r="D271" s="1"/>
  <c i="37" r="C270"/>
  <c i="37" r="D270" s="1"/>
  <c i="37" r="C269"/>
  <c i="37" r="D269" s="1"/>
  <c i="37" r="C268"/>
  <c i="37" r="D268" s="1"/>
  <c i="37" r="C267"/>
  <c i="37" r="D267" s="1"/>
  <c i="37" r="C266"/>
  <c i="37" r="D266" s="1"/>
  <c i="37" r="C265"/>
  <c i="37" r="D265" s="1"/>
  <c i="37" r="C264"/>
  <c i="37" r="D264" s="1"/>
  <c i="37" r="C263"/>
  <c i="37" r="D263" s="1"/>
  <c i="37" r="C262"/>
  <c i="37" r="D262" s="1"/>
  <c i="37" r="C261"/>
  <c i="37" r="D261" s="1"/>
  <c i="37" r="C260"/>
  <c i="37" r="D260" s="1"/>
  <c i="37" r="C259"/>
  <c i="37" r="D259" s="1"/>
  <c i="37" r="C258"/>
  <c i="37" r="D258" s="1"/>
  <c i="37" r="C257"/>
  <c i="37" r="D257" s="1"/>
  <c i="37" r="C256"/>
  <c i="37" r="D256" s="1"/>
  <c i="37" r="C255"/>
  <c i="37" r="D255" s="1"/>
  <c i="37" r="C254"/>
  <c i="37" r="D254" s="1"/>
  <c i="37" r="C253"/>
  <c i="37" r="D253" s="1"/>
  <c i="37" r="C252"/>
  <c i="37" r="D252" s="1"/>
  <c i="37" r="C251"/>
  <c i="37" r="D251" s="1"/>
  <c i="37" r="C250"/>
  <c i="37" r="D250" s="1"/>
  <c i="37" r="C249"/>
  <c i="37" r="D249" s="1"/>
  <c i="37" r="C248"/>
  <c i="37" r="D248" s="1"/>
  <c i="37" r="C247"/>
  <c i="37" r="D247" s="1"/>
  <c i="37" r="C246"/>
  <c i="37" r="D246" s="1"/>
  <c i="37" r="C245"/>
  <c i="37" r="D245" s="1"/>
  <c i="37" r="C244"/>
  <c i="37" r="D244" s="1"/>
  <c i="37" r="C243"/>
  <c i="37" r="D243" s="1"/>
  <c i="37" r="C242"/>
  <c i="37" r="D242" s="1"/>
  <c i="37" r="C241"/>
  <c i="37" r="D241" s="1"/>
  <c i="37" r="C240"/>
  <c i="37" r="D240" s="1"/>
  <c i="37" r="C239"/>
  <c i="37" r="D239" s="1"/>
  <c i="37" r="C238"/>
  <c i="37" r="D238" s="1"/>
  <c i="37" r="C237"/>
  <c i="37" r="D237" s="1"/>
  <c i="37" r="C236"/>
  <c i="37" r="D236" s="1"/>
  <c i="37" r="C235"/>
  <c i="37" r="D235" s="1"/>
  <c i="37" r="C234"/>
  <c i="37" r="D234" s="1"/>
  <c i="37" r="C233"/>
  <c i="37" r="D233" s="1"/>
  <c i="37" r="C232"/>
  <c i="37" r="D232" s="1"/>
  <c i="37" r="F231"/>
  <c i="37" r="C231"/>
  <c i="37" r="D231" s="1"/>
  <c i="37" r="F230"/>
  <c i="37" r="C230"/>
  <c i="37" r="D230" s="1"/>
  <c i="37" r="F229"/>
  <c i="37" r="C229"/>
  <c i="37" r="D229" s="1"/>
  <c i="37" r="F228"/>
  <c i="37" r="C228"/>
  <c i="37" r="D228" s="1"/>
  <c i="37" r="F227"/>
  <c i="37" r="C227"/>
  <c i="37" r="D227" s="1"/>
  <c i="37" r="F226"/>
  <c i="37" r="C226"/>
  <c i="37" r="D226" s="1"/>
  <c i="37" r="F225"/>
  <c i="37" r="C225"/>
  <c i="37" r="D225" s="1"/>
  <c i="37" r="C224"/>
  <c i="37" r="D224" s="1"/>
  <c i="37" r="F223"/>
  <c i="37" r="C223"/>
  <c i="37" r="D223" s="1"/>
  <c i="37" r="F222"/>
  <c i="37" r="C222"/>
  <c i="37" r="D222" s="1"/>
  <c i="37" r="F221"/>
  <c i="37" r="C221"/>
  <c i="37" r="D221" s="1"/>
  <c i="37" r="F220"/>
  <c i="37" r="C220"/>
  <c i="37" r="D220" s="1"/>
  <c i="37" r="F219"/>
  <c i="37" r="C219"/>
  <c i="37" r="D219" s="1"/>
  <c i="37" r="F218"/>
  <c i="37" r="C218"/>
  <c i="37" r="D218" s="1"/>
  <c i="37" r="C217"/>
  <c i="37" r="D217" s="1"/>
  <c i="37" r="C216"/>
  <c i="37" r="D216" s="1"/>
  <c i="37" r="C215"/>
  <c i="37" r="D215" s="1"/>
  <c i="37" r="F214"/>
  <c i="37" r="C214"/>
  <c i="37" r="D214" s="1"/>
  <c i="37" r="F213"/>
  <c i="37" r="C213"/>
  <c i="37" r="D213" s="1"/>
  <c i="37" r="F212"/>
  <c i="37" r="C212"/>
  <c i="37" r="D212" s="1"/>
  <c i="37" r="F211"/>
  <c i="37" r="C211"/>
  <c i="37" r="D211" s="1"/>
  <c i="37" r="F210"/>
  <c i="37" r="C210"/>
  <c i="37" r="D210" s="1"/>
  <c i="37" r="F209"/>
  <c i="37" r="C209"/>
  <c i="37" r="D209" s="1"/>
  <c i="37" r="F208"/>
  <c i="37" r="C208"/>
  <c i="37" r="D208" s="1"/>
  <c i="37" r="F207"/>
  <c i="37" r="C207"/>
  <c i="37" r="D207" s="1"/>
  <c i="37" r="F206"/>
  <c i="37" r="C206"/>
  <c i="37" r="D206" s="1"/>
  <c i="37" r="F205"/>
  <c i="37" r="C205"/>
  <c i="37" r="D205" s="1"/>
  <c i="37" r="F204"/>
  <c i="37" r="C204"/>
  <c i="37" r="D204" s="1"/>
  <c i="37" r="C203"/>
  <c i="37" r="D203" s="1"/>
  <c i="37" r="F202"/>
  <c i="37" r="C202"/>
  <c i="37" r="D202" s="1"/>
  <c i="37" r="F201"/>
  <c i="37" r="C201"/>
  <c i="37" r="D201" s="1"/>
  <c i="37" r="F200"/>
  <c i="37" r="C200"/>
  <c i="37" r="D200" s="1"/>
  <c i="37" r="F199"/>
  <c i="37" r="C199"/>
  <c i="37" r="D199" s="1"/>
  <c i="37" r="F198"/>
  <c i="37" r="C198"/>
  <c i="37" r="D198" s="1"/>
  <c i="37" r="F197"/>
  <c i="37" r="C197"/>
  <c i="37" r="D197" s="1"/>
  <c i="37" r="F196"/>
  <c i="37" r="C196"/>
  <c i="37" r="D196" s="1"/>
  <c i="37" r="C195"/>
  <c i="37" r="D195" s="1"/>
  <c i="37" r="C194"/>
  <c i="37" r="D194" s="1"/>
  <c i="37" r="F193"/>
  <c i="37" r="C193"/>
  <c i="37" r="D193" s="1"/>
  <c i="37" r="F192"/>
  <c i="37" r="C192"/>
  <c i="37" r="D192" s="1"/>
  <c i="37" r="F191"/>
  <c i="37" r="C191"/>
  <c i="37" r="D191" s="1"/>
  <c i="37" r="C190"/>
  <c i="37" r="D190" s="1"/>
  <c i="37" r="F189"/>
  <c i="37" r="C189"/>
  <c i="37" r="D189" s="1"/>
  <c i="37" r="F188"/>
  <c i="37" r="C188"/>
  <c i="37" r="D188" s="1"/>
  <c i="37" r="F187"/>
  <c i="37" r="C187"/>
  <c i="37" r="D187" s="1"/>
  <c i="37" r="C186"/>
  <c i="37" r="D186" s="1"/>
  <c i="37" r="C185"/>
  <c i="37" r="D185" s="1"/>
  <c i="37" r="C184"/>
  <c i="37" r="D184" s="1"/>
  <c i="37" r="F183"/>
  <c i="37" r="C183"/>
  <c i="37" r="D183" s="1"/>
  <c i="37" r="F182"/>
  <c i="37" r="C182"/>
  <c i="37" r="D182" s="1"/>
  <c i="37" r="F181"/>
  <c i="37" r="C181"/>
  <c i="37" r="D181" s="1"/>
  <c i="37" r="F180"/>
  <c i="37" r="C180"/>
  <c i="37" r="D180" s="1"/>
  <c i="37" r="F179"/>
  <c i="37" r="C179"/>
  <c i="37" r="D179" s="1"/>
  <c i="37" r="C178"/>
  <c i="37" r="D178" s="1"/>
  <c i="37" r="F177"/>
  <c i="37" r="C177"/>
  <c i="37" r="D177" s="1"/>
  <c i="37" r="F176"/>
  <c i="37" r="C176"/>
  <c i="37" r="D176" s="1"/>
  <c i="37" r="F175"/>
  <c i="37" r="C175"/>
  <c i="37" r="D175" s="1"/>
  <c i="37" r="F174"/>
  <c i="37" r="C174"/>
  <c i="37" r="D174" s="1"/>
  <c i="37" r="F173"/>
  <c i="37" r="C173"/>
  <c i="37" r="D173" s="1"/>
  <c i="37" r="F172"/>
  <c i="37" r="C172"/>
  <c i="37" r="D172" s="1"/>
  <c i="37" r="C171"/>
  <c i="37" r="D171" s="1"/>
  <c i="37" r="F170"/>
  <c i="37" r="C170"/>
  <c i="37" r="D170" s="1"/>
  <c i="37" r="F169"/>
  <c i="37" r="C169"/>
  <c i="37" r="D169" s="1"/>
  <c i="37" r="F168"/>
  <c i="37" r="C168"/>
  <c i="37" r="D168" s="1"/>
  <c i="37" r="F167"/>
  <c i="37" r="C167"/>
  <c i="37" r="D167" s="1"/>
  <c i="37" r="F166"/>
  <c i="37" r="C166"/>
  <c i="37" r="D166" s="1"/>
  <c i="37" r="C165"/>
  <c i="37" r="D165" s="1"/>
  <c i="37" r="F164"/>
  <c i="37" r="C164"/>
  <c i="37" r="D164" s="1"/>
  <c i="37" r="F163"/>
  <c i="37" r="C163"/>
  <c i="37" r="D163" s="1"/>
  <c i="37" r="F162"/>
  <c i="37" r="C162"/>
  <c i="37" r="D162" s="1"/>
  <c i="37" r="F161"/>
  <c i="37" r="C161"/>
  <c i="37" r="D161" s="1"/>
  <c i="37" r="F160"/>
  <c i="37" r="C160"/>
  <c i="37" r="D160" s="1"/>
  <c i="37" r="C159"/>
  <c i="37" r="D159" s="1"/>
  <c i="37" r="F158"/>
  <c i="37" r="C158"/>
  <c i="37" r="D158" s="1"/>
  <c i="37" r="F157"/>
  <c i="37" r="C157"/>
  <c i="37" r="D157" s="1"/>
  <c i="37" r="F156"/>
  <c i="37" r="C156"/>
  <c i="37" r="D156" s="1"/>
  <c i="37" r="F155"/>
  <c i="37" r="C155"/>
  <c i="37" r="D155" s="1"/>
  <c i="37" r="F154"/>
  <c i="37" r="C154"/>
  <c i="37" r="D154" s="1"/>
  <c i="37" r="F153"/>
  <c i="37" r="C153"/>
  <c i="37" r="D153" s="1"/>
  <c i="37" r="F152"/>
  <c i="37" r="C152"/>
  <c i="37" r="D152" s="1"/>
  <c i="37" r="C151"/>
  <c i="37" r="D151" s="1"/>
  <c i="37" r="C150"/>
  <c i="37" r="D150" s="1"/>
  <c i="37" r="F149"/>
  <c i="37" r="C149"/>
  <c i="37" r="D149" s="1"/>
  <c i="37" r="F148"/>
  <c i="37" r="C148"/>
  <c i="37" r="D148" s="1"/>
  <c i="37" r="F147"/>
  <c i="37" r="C147"/>
  <c i="37" r="D147" s="1"/>
  <c i="37" r="C146"/>
  <c i="37" r="D146" s="1"/>
  <c i="37" r="F145"/>
  <c i="37" r="C145"/>
  <c i="37" r="D145" s="1"/>
  <c i="37" r="F144"/>
  <c i="37" r="C144"/>
  <c i="37" r="D144" s="1"/>
  <c i="37" r="F143"/>
  <c i="37" r="C143"/>
  <c i="37" r="D143" s="1"/>
  <c i="37" r="C142"/>
  <c i="37" r="D142" s="1"/>
  <c i="37" r="C141"/>
  <c i="37" r="D141" s="1"/>
  <c i="37" r="C140"/>
  <c i="37" r="D140" s="1"/>
  <c i="37" r="C139"/>
  <c i="37" r="D139" s="1"/>
  <c i="37" r="C138"/>
  <c i="37" r="D138" s="1"/>
  <c i="37" r="F137"/>
  <c i="37" r="C137"/>
  <c i="37" r="D137" s="1"/>
  <c i="37" r="F136"/>
  <c i="37" r="C136"/>
  <c i="37" r="D136" s="1"/>
  <c i="37" r="F135"/>
  <c i="37" r="C135"/>
  <c i="37" r="D135" s="1"/>
  <c i="37" r="F134"/>
  <c i="37" r="C134"/>
  <c i="37" r="D134" s="1"/>
  <c i="37" r="F133"/>
  <c i="37" r="C133"/>
  <c i="37" r="D133" s="1"/>
  <c i="37" r="C132"/>
  <c i="37" r="D132" s="1"/>
  <c i="37" r="F131"/>
  <c i="37" r="C131"/>
  <c i="37" r="D131" s="1"/>
  <c i="37" r="F130"/>
  <c i="37" r="C130"/>
  <c i="37" r="D130" s="1"/>
  <c i="37" r="F129"/>
  <c i="37" r="C129"/>
  <c i="37" r="D129" s="1"/>
  <c i="37" r="F128"/>
  <c i="37" r="C128"/>
  <c i="37" r="D128" s="1"/>
  <c i="37" r="C127"/>
  <c i="37" r="D127" s="1"/>
  <c i="37" r="F126"/>
  <c i="37" r="C126"/>
  <c i="37" r="D126" s="1"/>
  <c i="37" r="F125"/>
  <c i="37" r="C125"/>
  <c i="37" r="D125" s="1"/>
  <c i="37" r="F124"/>
  <c i="37" r="C124"/>
  <c i="37" r="D124" s="1"/>
  <c i="37" r="F123"/>
  <c i="37" r="C123"/>
  <c i="37" r="D123" s="1"/>
  <c i="37" r="F122"/>
  <c i="37" r="C122"/>
  <c i="37" r="D122" s="1"/>
  <c i="37" r="F121"/>
  <c i="37" r="C121"/>
  <c i="37" r="D121" s="1"/>
  <c i="37" r="F120"/>
  <c i="37" r="C120"/>
  <c i="37" r="D120" s="1"/>
  <c i="37" r="F119"/>
  <c i="37" r="C119"/>
  <c i="37" r="D119" s="1"/>
  <c i="37" r="F118"/>
  <c i="37" r="C118"/>
  <c i="37" r="D118" s="1"/>
  <c i="37" r="F117"/>
  <c i="37" r="C117"/>
  <c i="37" r="D117" s="1"/>
  <c i="37" r="F116"/>
  <c i="37" r="C116"/>
  <c i="37" r="D116" s="1"/>
  <c i="37" r="F115"/>
  <c i="37" r="C115"/>
  <c i="37" r="D115" s="1"/>
  <c i="37" r="F114"/>
  <c i="37" r="C114"/>
  <c i="37" r="D114" s="1"/>
  <c i="37" r="F113"/>
  <c i="37" r="C113"/>
  <c i="37" r="D113" s="1"/>
  <c i="37" r="F112"/>
  <c i="37" r="C112"/>
  <c i="37" r="D112" s="1"/>
  <c i="37" r="F111"/>
  <c i="37" r="C111"/>
  <c i="37" r="D111" s="1"/>
  <c i="37" r="F110"/>
  <c i="37" r="C110"/>
  <c i="37" r="D110" s="1"/>
  <c i="37" r="C109"/>
  <c i="37" r="D109" s="1"/>
  <c i="37" r="F108"/>
  <c i="37" r="C108"/>
  <c i="37" r="D108" s="1"/>
  <c i="37" r="C107"/>
  <c i="37" r="D107" s="1"/>
  <c i="37" r="F106"/>
  <c i="37" r="C106"/>
  <c i="37" r="D106" s="1"/>
  <c i="37" r="F105"/>
  <c i="37" r="C105"/>
  <c i="37" r="D105" s="1"/>
  <c i="37" r="F104"/>
  <c i="37" r="C104"/>
  <c i="37" r="D104" s="1"/>
  <c i="37" r="F103"/>
  <c i="37" r="C103"/>
  <c i="37" r="D103" s="1"/>
  <c i="37" r="C102"/>
  <c i="37" r="D102" s="1"/>
  <c i="37" r="F101"/>
  <c i="37" r="C101"/>
  <c i="37" r="D101" s="1"/>
  <c i="37" r="F100"/>
  <c i="37" r="C100"/>
  <c i="37" r="D100" s="1"/>
  <c i="37" r="F99"/>
  <c i="37" r="C99"/>
  <c i="37" r="D99" s="1"/>
  <c i="37" r="F98"/>
  <c i="37" r="C98"/>
  <c i="37" r="D98" s="1"/>
  <c i="37" r="F97"/>
  <c i="37" r="C97"/>
  <c i="37" r="D97" s="1"/>
  <c i="37" r="C96"/>
  <c i="37" r="D96" s="1"/>
  <c i="37" r="C95"/>
  <c i="37" r="D95" s="1"/>
  <c i="37" r="F94"/>
  <c i="37" r="C94"/>
  <c i="37" r="D94" s="1"/>
  <c i="37" r="F93"/>
  <c i="37" r="C93"/>
  <c i="37" r="D93" s="1"/>
  <c i="37" r="C92"/>
  <c i="37" r="D92" s="1"/>
  <c i="37" r="F91"/>
  <c i="37" r="C91"/>
  <c i="37" r="D91" s="1"/>
  <c i="37" r="F90"/>
  <c i="37" r="C90"/>
  <c i="37" r="D90" s="1"/>
  <c i="37" r="C89"/>
  <c i="37" r="D89" s="1"/>
  <c i="37" r="C88"/>
  <c i="37" r="D88" s="1"/>
  <c i="37" r="C87"/>
  <c i="37" r="D87" s="1"/>
  <c i="37" r="F86"/>
  <c i="37" r="C86"/>
  <c i="37" r="D86" s="1"/>
  <c i="37" r="F85"/>
  <c i="37" r="C85"/>
  <c i="37" r="D85" s="1"/>
  <c i="37" r="F84"/>
  <c i="37" r="C84"/>
  <c i="37" r="D84" s="1"/>
  <c i="37" r="F83"/>
  <c i="37" r="C83"/>
  <c i="37" r="D83" s="1"/>
  <c i="37" r="F82"/>
  <c i="37" r="C82"/>
  <c i="37" r="D82" s="1"/>
  <c i="37" r="F81"/>
  <c i="37" r="C81"/>
  <c i="37" r="D81" s="1"/>
  <c i="37" r="F80"/>
  <c i="37" r="C80"/>
  <c i="37" r="D80" s="1"/>
  <c i="37" r="F79"/>
  <c i="37" r="C79"/>
  <c i="37" r="D79" s="1"/>
  <c i="37" r="F78"/>
  <c i="37" r="C78"/>
  <c i="37" r="D78" s="1"/>
  <c i="37" r="C77"/>
  <c i="37" r="D77" s="1"/>
  <c i="37" r="F76"/>
  <c i="37" r="C76"/>
  <c i="37" r="D76" s="1"/>
  <c i="37" r="F75"/>
  <c i="37" r="C75"/>
  <c i="37" r="D75" s="1"/>
  <c i="37" r="F74"/>
  <c i="37" r="C74"/>
  <c i="37" r="D74" s="1"/>
  <c i="37" r="F73"/>
  <c i="37" r="C73"/>
  <c i="37" r="D73" s="1"/>
  <c i="37" r="F72"/>
  <c i="37" r="C72"/>
  <c i="37" r="D72" s="1"/>
  <c i="37" r="F71"/>
  <c i="37" r="C71"/>
  <c i="37" r="D71" s="1"/>
  <c i="37" r="F70"/>
  <c i="37" r="C70"/>
  <c i="37" r="D70" s="1"/>
  <c i="37" r="F69"/>
  <c i="37" r="C69"/>
  <c i="37" r="D69" s="1"/>
  <c i="37" r="F68"/>
  <c i="37" r="C68"/>
  <c i="37" r="D68" s="1"/>
  <c i="37" r="C67"/>
  <c i="37" r="D67" s="1"/>
  <c i="37" r="F66"/>
  <c i="37" r="C66"/>
  <c i="37" r="D66" s="1"/>
  <c i="37" r="F65"/>
  <c i="37" r="C65"/>
  <c i="37" r="D65" s="1"/>
  <c i="37" r="F64"/>
  <c i="37" r="C64"/>
  <c i="37" r="D64" s="1"/>
  <c i="37" r="F63"/>
  <c i="37" r="C63"/>
  <c i="37" r="D63" s="1"/>
  <c i="37" r="C62"/>
  <c i="37" r="D62" s="1"/>
  <c i="37" r="C61"/>
  <c i="37" r="D61" s="1"/>
  <c i="37" r="F60"/>
  <c i="37" r="C60"/>
  <c i="37" r="D60" s="1"/>
  <c i="37" r="F59"/>
  <c i="37" r="C59"/>
  <c i="37" r="D59" s="1"/>
  <c i="37" r="F58"/>
  <c i="37" r="C58"/>
  <c i="37" r="D58" s="1"/>
  <c i="37" r="F57"/>
  <c i="37" r="C57"/>
  <c i="37" r="D57" s="1"/>
  <c i="37" r="C56"/>
  <c i="37" r="D56" s="1"/>
  <c i="37" r="F55"/>
  <c i="37" r="C55"/>
  <c i="37" r="D55" s="1"/>
  <c i="37" r="F54"/>
  <c i="37" r="C54"/>
  <c i="37" r="D54" s="1"/>
  <c i="37" r="F53"/>
  <c i="37" r="C53"/>
  <c i="37" r="D53" s="1"/>
  <c i="37" r="F52"/>
  <c i="37" r="C52"/>
  <c i="37" r="D52" s="1"/>
  <c i="37" r="F51"/>
  <c i="37" r="C51"/>
  <c i="37" r="D51" s="1"/>
  <c i="37" r="F50"/>
  <c i="37" r="C50"/>
  <c i="37" r="D50" s="1"/>
  <c i="37" r="C49"/>
  <c i="37" r="D49" s="1"/>
  <c i="37" r="F48"/>
  <c i="37" r="C48"/>
  <c i="37" r="D48" s="1"/>
  <c i="37" r="F47"/>
  <c i="37" r="C47"/>
  <c i="37" r="D47" s="1"/>
  <c i="37" r="F46"/>
  <c i="37" r="C46"/>
  <c i="37" r="D46" s="1"/>
  <c i="37" r="C45"/>
  <c i="37" r="D45" s="1"/>
  <c i="37" r="F44"/>
  <c i="37" r="C44"/>
  <c i="37" r="D44" s="1"/>
  <c i="37" r="F43"/>
  <c i="37" r="C43"/>
  <c i="37" r="D43" s="1"/>
  <c i="37" r="F42"/>
  <c i="37" r="C42"/>
  <c i="37" r="D42" s="1"/>
  <c i="37" r="F41"/>
  <c i="37" r="C41"/>
  <c i="37" r="D41" s="1"/>
  <c i="37" r="F40"/>
  <c i="37" r="C40"/>
  <c i="37" r="D40" s="1"/>
  <c i="37" r="C39"/>
  <c i="37" r="D39" s="1"/>
  <c i="37" r="C38"/>
  <c i="37" r="D38" s="1"/>
  <c i="37" r="F37"/>
  <c i="37" r="C37"/>
  <c i="37" r="D37" s="1"/>
  <c i="37" r="F36"/>
  <c i="37" r="C36"/>
  <c i="37" r="D36" s="1"/>
  <c i="37" r="C35"/>
  <c i="37" r="D35" s="1"/>
  <c i="37" r="F34"/>
  <c i="37" r="C34"/>
  <c i="37" r="D34" s="1"/>
  <c i="37" r="F33"/>
  <c i="37" r="C33"/>
  <c i="37" r="D33" s="1"/>
  <c i="37" r="F32"/>
  <c i="37" r="C32"/>
  <c i="37" r="D32" s="1"/>
  <c i="37" r="F31"/>
  <c i="37" r="C31"/>
  <c i="37" r="D31" s="1"/>
  <c i="37" r="F30"/>
  <c i="37" r="C30"/>
  <c i="37" r="D30" s="1"/>
  <c i="37" r="F29"/>
  <c i="37" r="C29"/>
  <c i="37" r="D29" s="1"/>
  <c i="37" r="C28"/>
  <c i="37" r="D28" s="1"/>
  <c i="37" r="F27"/>
  <c i="37" r="C27"/>
  <c i="37" r="D27" s="1"/>
  <c i="37" r="F26"/>
  <c i="37" r="C26"/>
  <c i="37" r="D26" s="1"/>
  <c i="37" r="C25"/>
  <c i="37" r="D25" s="1"/>
  <c i="37" r="C24"/>
  <c i="37" r="D24" s="1"/>
  <c i="37" r="K23"/>
  <c i="37" r="G23"/>
  <c i="37" r="F23"/>
  <c i="37" r="C23"/>
  <c i="37" r="D23" s="1"/>
  <c i="37" r="K22"/>
  <c i="37" r="G22"/>
  <c i="37" r="F22"/>
  <c i="37" r="C22"/>
  <c i="37" r="D22" s="1"/>
  <c i="37" r="K21"/>
  <c i="37" r="G21"/>
  <c i="37" r="F21"/>
  <c i="37" r="C21"/>
  <c i="37" r="D21" s="1"/>
  <c i="37" r="K20"/>
  <c i="37" r="G20"/>
  <c i="37" r="F20"/>
  <c i="37" r="C20"/>
  <c i="37" r="D20" s="1"/>
  <c i="37" r="K19"/>
  <c i="37" r="G19"/>
  <c i="37" r="F19"/>
  <c i="37" r="C19"/>
  <c i="37" r="D19" s="1"/>
  <c i="37" r="K18"/>
  <c i="37" r="G18"/>
  <c i="37" r="F18"/>
  <c i="37" r="C18"/>
  <c i="37" r="D18" s="1"/>
  <c i="37" r="C17"/>
  <c i="37" r="D17" s="1"/>
  <c i="37" r="K16"/>
  <c i="37" r="G16"/>
  <c i="37" r="F16"/>
  <c i="37" r="C16"/>
  <c i="37" r="D16" s="1"/>
  <c i="37" r="K15"/>
  <c i="37" r="G15"/>
  <c i="37" r="F15"/>
  <c i="37" r="C15"/>
  <c i="37" r="D15" s="1"/>
  <c i="37" r="K14"/>
  <c i="37" r="G14"/>
  <c i="37" r="F14"/>
  <c i="37" r="C14"/>
  <c i="37" r="D14" s="1"/>
  <c i="37" r="K13"/>
  <c i="37" r="G13"/>
  <c i="37" r="F13"/>
  <c i="37" r="C13"/>
  <c i="37" r="D13" s="1"/>
  <c i="37" r="K12"/>
  <c i="37" r="G12"/>
  <c i="37" r="F12"/>
  <c i="37" r="C12"/>
  <c i="37" r="D12" s="1"/>
  <c i="37" r="K11"/>
  <c i="37" r="G11"/>
  <c i="37" r="F11"/>
  <c i="37" r="C11"/>
  <c i="37" r="D11" s="1"/>
  <c i="37" r="C10"/>
  <c i="37" r="D10" s="1"/>
  <c i="37" r="C9"/>
  <c i="37" r="D9" s="1"/>
  <c i="37" r="K8"/>
  <c i="37" r="G8"/>
  <c i="37" r="F8"/>
  <c i="37" r="K7"/>
  <c i="37" r="G7"/>
  <c i="37" r="F7"/>
  <c i="37" r="K6"/>
  <c i="37" r="F6"/>
  <c i="37" r="K5"/>
  <c i="37" r="F5"/>
  <c i="37" r="C4"/>
  <c i="37" r="D4" s="1"/>
  <c i="37" r="C2"/>
  <c i="37" r="D2" s="1"/>
  <c i="37" r="M24"/>
  <c i="37" l="1" r="D794"/>
  <c i="37" r="D767"/>
  <c i="37" r="H13"/>
  <c i="37" r="I13" s="1"/>
  <c i="37" r="L7"/>
  <c i="37" r="M7" s="1"/>
  <c i="37" r="H19"/>
  <c i="37" r="I19" s="1"/>
  <c i="37" r="H11"/>
  <c i="37" r="I11" s="1"/>
  <c i="37" r="H14"/>
  <c i="37" r="I14" s="1"/>
  <c i="37" r="L19"/>
  <c i="37" r="M19" s="1"/>
  <c i="37" r="L23"/>
  <c i="37" r="M23" s="1"/>
  <c i="37" r="L11"/>
  <c i="37" r="M11" s="1"/>
  <c i="37" r="L15"/>
  <c i="37" r="M15" s="1"/>
  <c i="37" r="L16"/>
  <c i="37" r="M16" s="1"/>
  <c i="37" r="H7"/>
  <c i="37" r="I7" s="1"/>
  <c i="37" r="H21"/>
  <c i="37" r="I21" s="1"/>
  <c i="37" r="H15"/>
  <c i="37" r="I15" s="1"/>
  <c i="37" r="H18"/>
  <c i="37" r="I18" s="1"/>
  <c i="37" r="L18"/>
  <c i="37" r="M18" s="1"/>
  <c i="37" r="L6"/>
  <c i="37" r="M6" s="1"/>
  <c i="37" r="H20"/>
  <c i="37" r="I20" s="1"/>
  <c i="37" r="H23"/>
  <c i="37" r="I23" s="1"/>
  <c i="37" r="L5"/>
  <c i="37" r="M5" s="1"/>
  <c i="37" r="H5"/>
  <c i="37" r="I5" s="1"/>
  <c i="37" r="L22"/>
  <c i="37" r="M22" s="1"/>
  <c i="37" r="L14"/>
  <c i="37" r="M14" s="1"/>
  <c i="37" r="H6"/>
  <c i="37" r="I6" s="1"/>
  <c i="37" r="L21"/>
  <c i="37" r="M21" s="1"/>
  <c i="37" r="H22"/>
  <c i="37" r="I22" s="1"/>
  <c i="37" r="L13"/>
  <c i="37" r="M13" s="1"/>
  <c i="37" r="H8"/>
  <c i="37" r="I8" s="1"/>
  <c i="37" r="L20"/>
  <c i="37" r="M20" s="1"/>
  <c i="37" r="L12"/>
  <c i="37" r="M12" s="1"/>
  <c i="37" r="H16"/>
  <c i="37" r="I16" s="1"/>
  <c i="37" r="L8"/>
  <c i="37" r="M8" s="1"/>
  <c i="37" r="H12"/>
  <c i="37" r="I12" s="1"/>
  <c i="166" l="1" r="R1"/>
  <c i="147" l="1" r="C61"/>
  <c i="147" r="D61"/>
  <c i="147" r="C62"/>
  <c i="147" r="D62"/>
  <c i="114" l="1" r="B5"/>
  <c i="115" r="B4"/>
  <c i="116" r="B4"/>
  <c i="116" l="1" r="A31"/>
  <c i="116" r="B31"/>
  <c i="116" r="A27"/>
  <c i="116" r="B27"/>
  <c i="116" r="A28"/>
  <c i="116" r="B28"/>
  <c i="116" r="A29"/>
  <c i="116" r="B29"/>
  <c i="116" r="A30"/>
  <c i="116" r="B30"/>
  <c i="116" r="A19"/>
  <c i="116" r="B19"/>
  <c i="116" r="A20"/>
  <c i="116" r="B20"/>
  <c i="116" r="A21"/>
  <c i="116" r="B21"/>
  <c i="116" r="A22"/>
  <c i="116" r="B22"/>
  <c i="116" r="A23"/>
  <c i="116" r="B23"/>
  <c i="116" r="A24"/>
  <c i="116" r="B24"/>
  <c i="116" r="A25"/>
  <c i="116" r="B25"/>
  <c i="116" r="A26"/>
  <c i="116" r="B26"/>
  <c i="116" r="A10"/>
  <c i="116" r="B10"/>
  <c i="116" r="A11"/>
  <c i="116" r="B11"/>
  <c i="116" r="A12"/>
  <c i="116" r="B12"/>
  <c i="116" r="A13"/>
  <c i="116" r="B13"/>
  <c i="116" r="A14"/>
  <c i="116" r="B14"/>
  <c i="116" r="A15"/>
  <c i="116" r="B15"/>
  <c i="116" r="A16"/>
  <c i="116" r="B16"/>
  <c i="116" r="A17"/>
  <c i="116" r="B17"/>
  <c i="116" r="A18"/>
  <c i="116" r="B18"/>
  <c i="116" r="B9"/>
  <c i="116" l="1" r="K30"/>
  <c i="116" r="I22"/>
  <c i="116" r="K26"/>
  <c i="116" r="I13"/>
  <c i="116" r="K17"/>
  <c i="116" r="I29"/>
  <c i="116" r="K21"/>
  <c i="116" r="I25"/>
  <c i="116" r="K12"/>
  <c i="116" r="I20"/>
  <c i="116" r="K24"/>
  <c i="116" r="K15"/>
  <c i="116" r="I27"/>
  <c i="116" r="I14"/>
  <c i="116" r="K18"/>
  <c i="116" r="I30"/>
  <c i="116" r="K22"/>
  <c i="116" r="I26"/>
  <c i="116" r="K13"/>
  <c i="116" r="I17"/>
  <c i="116" r="K29"/>
  <c i="116" r="I21"/>
  <c i="116" r="K25"/>
  <c i="116" r="I12"/>
  <c i="116" r="K20"/>
  <c i="116" r="I24"/>
  <c i="116" r="I15"/>
  <c i="116" r="K27"/>
  <c i="116" r="K14"/>
  <c i="116" r="I18"/>
  <c i="116" l="1" r="A9"/>
  <c i="115" r="B98"/>
  <c i="115" r="A98"/>
  <c i="115" r="B97"/>
  <c i="115" r="A97"/>
  <c i="115" r="B96"/>
  <c i="115" r="A96"/>
  <c i="115" r="B95"/>
  <c i="115" r="A95"/>
  <c i="115" r="B94"/>
  <c i="115" r="A94"/>
  <c i="115" r="B93"/>
  <c i="115" r="A93"/>
  <c i="115" r="B92"/>
  <c i="115" r="A92"/>
  <c i="115" r="B91"/>
  <c i="115" r="A91"/>
  <c i="115" r="B90"/>
  <c i="115" r="A90"/>
  <c i="115" r="B89"/>
  <c i="115" r="A89"/>
  <c i="115" r="B88"/>
  <c i="115" r="A88"/>
  <c i="115" r="B87"/>
  <c i="115" r="A87"/>
  <c i="115" r="B86"/>
  <c i="115" r="A86"/>
  <c i="115" r="B85"/>
  <c i="115" r="A85"/>
  <c i="115" r="B84"/>
  <c i="115" r="A84"/>
  <c i="115" r="B83"/>
  <c i="115" r="A83"/>
  <c i="115" r="B82"/>
  <c i="115" r="A82"/>
  <c i="115" r="B81"/>
  <c i="115" r="A81"/>
  <c i="115" r="B80"/>
  <c i="115" r="A80"/>
  <c i="115" r="B79"/>
  <c i="115" r="A79"/>
  <c i="115" r="B78"/>
  <c i="115" r="A78"/>
  <c i="115" r="B77"/>
  <c i="115" r="A77"/>
  <c i="115" r="B76"/>
  <c i="115" r="A76"/>
  <c i="115" r="B75"/>
  <c i="115" r="A75"/>
  <c i="115" r="B74"/>
  <c i="115" r="A74"/>
  <c i="115" r="B73"/>
  <c i="115" r="A73"/>
  <c i="115" r="B72"/>
  <c i="115" r="A72"/>
  <c i="115" r="B71"/>
  <c i="115" r="A71"/>
  <c i="115" r="B70"/>
  <c i="115" r="A70"/>
  <c i="115" r="B69"/>
  <c i="115" r="A69"/>
  <c i="115" r="B68"/>
  <c i="115" r="A68"/>
  <c i="115" r="B67"/>
  <c i="115" r="A67"/>
  <c i="115" r="B66"/>
  <c i="115" r="A66"/>
  <c i="115" r="B65"/>
  <c i="115" r="A65"/>
  <c i="115" r="B64"/>
  <c i="115" r="A64"/>
  <c i="115" r="B63"/>
  <c i="115" r="A63"/>
  <c i="115" r="B62"/>
  <c i="115" r="A62"/>
  <c i="115" r="B61"/>
  <c i="115" r="A61"/>
  <c i="115" r="B60"/>
  <c i="115" r="A60"/>
  <c i="115" r="B59"/>
  <c i="115" r="A59"/>
  <c i="115" r="B58"/>
  <c i="115" r="A58"/>
  <c i="115" r="B57"/>
  <c i="115" r="A57"/>
  <c i="115" r="B56"/>
  <c i="115" r="A56"/>
  <c i="115" r="B55"/>
  <c i="115" r="A55"/>
  <c i="115" r="B54"/>
  <c i="115" r="A54"/>
  <c i="115" r="B53"/>
  <c i="115" r="A53"/>
  <c i="115" r="B52"/>
  <c i="115" r="A52"/>
  <c i="115" r="B51"/>
  <c i="115" r="A51"/>
  <c i="115" r="B50"/>
  <c i="115" r="A50"/>
  <c i="115" r="B49"/>
  <c i="115" r="A49"/>
  <c i="115" r="B48"/>
  <c i="115" r="A48"/>
  <c i="115" r="B47"/>
  <c i="115" r="A47"/>
  <c i="115" r="B46"/>
  <c i="115" r="A46"/>
  <c i="115" r="B45"/>
  <c i="115" r="A45"/>
  <c i="115" r="B44"/>
  <c i="115" r="A44"/>
  <c i="115" r="B43"/>
  <c i="115" r="A43"/>
  <c i="115" r="B42"/>
  <c i="115" r="A42"/>
  <c i="115" r="B41"/>
  <c i="115" r="A41"/>
  <c i="115" r="B40"/>
  <c i="115" r="A40"/>
  <c i="115" r="B39"/>
  <c i="115" r="A39"/>
  <c i="115" r="B38"/>
  <c i="115" r="A38"/>
  <c i="115" r="B37"/>
  <c i="115" r="A37"/>
  <c i="115" r="B36"/>
  <c i="115" r="A36"/>
  <c i="115" r="B35"/>
  <c i="115" r="A35"/>
  <c i="115" r="B34"/>
  <c i="115" r="A34"/>
  <c i="115" r="B33"/>
  <c i="115" r="A33"/>
  <c i="115" r="B32"/>
  <c i="115" r="A32"/>
  <c i="115" r="B31"/>
  <c i="115" r="A31"/>
  <c i="115" r="B30"/>
  <c i="115" r="A30"/>
  <c i="115" r="B29"/>
  <c i="115" r="A29"/>
  <c i="115" r="B28"/>
  <c i="115" r="A28"/>
  <c i="115" r="B27"/>
  <c i="115" r="A27"/>
  <c i="115" r="B26"/>
  <c i="115" r="A26"/>
  <c i="115" r="B25"/>
  <c i="115" r="A25"/>
  <c i="115" r="B24"/>
  <c i="115" r="A24"/>
  <c i="115" r="B23"/>
  <c i="115" r="A23"/>
  <c i="115" r="B22"/>
  <c i="115" r="A22"/>
  <c i="115" r="B21"/>
  <c i="115" r="A21"/>
  <c i="115" r="B20"/>
  <c i="115" r="A20"/>
  <c i="115" r="B19"/>
  <c i="115" r="A19"/>
  <c i="115" r="B18"/>
  <c i="115" r="A18"/>
  <c i="115" r="B17"/>
  <c i="115" r="A17"/>
  <c i="115" r="B16"/>
  <c i="115" r="A16"/>
  <c i="115" r="B15"/>
  <c i="115" r="A15"/>
  <c i="115" r="B14"/>
  <c i="115" r="A14"/>
  <c i="115" r="B13"/>
  <c i="115" r="A13"/>
  <c i="115" r="B12"/>
  <c i="115" r="A12"/>
  <c i="115" r="B11"/>
  <c i="115" r="A11"/>
  <c i="115" r="B10"/>
  <c i="115" r="A10"/>
  <c i="115" r="B9"/>
  <c i="114" r="D27"/>
  <c i="114" r="H20"/>
  <c i="114" r="H26"/>
  <c i="115" l="1" r="I30"/>
  <c i="115" r="I31"/>
  <c i="115" r="K53"/>
  <c i="115" r="I32"/>
  <c i="115" r="I53"/>
  <c i="115" r="I54"/>
  <c i="115" r="K86"/>
  <c i="115" r="K45"/>
  <c i="115" r="K30"/>
  <c i="115" r="I36"/>
  <c i="115" r="I50"/>
  <c i="115" r="K33"/>
  <c i="115" r="I45"/>
  <c i="115" r="I46"/>
  <c i="115" r="K84"/>
  <c i="115" r="I15"/>
  <c i="115" r="I16"/>
  <c i="115" r="I27"/>
  <c i="115" r="I28"/>
  <c i="115" r="K23"/>
  <c i="115" r="I33"/>
  <c i="115" r="K76"/>
  <c i="115" r="I25"/>
  <c i="115" r="K56"/>
  <c i="115" r="I41"/>
  <c i="115" r="I80"/>
  <c i="115" r="K62"/>
  <c i="115" l="1" r="I62"/>
  <c i="115" r="I92"/>
  <c i="115" r="I86"/>
  <c i="115" r="I93"/>
  <c i="115" r="I68"/>
  <c i="115" r="I21"/>
  <c i="115" r="K27"/>
  <c i="115" r="K58"/>
  <c i="115" r="I60"/>
  <c i="115" r="K15"/>
  <c i="115" r="K68"/>
  <c i="115" r="K92"/>
  <c i="115" r="K80"/>
  <c i="115" r="I98"/>
  <c i="115" r="I49"/>
  <c i="115" r="K31"/>
  <c i="115" r="I23"/>
  <c i="115" r="I84"/>
  <c i="115" r="K37"/>
  <c i="115" r="K39"/>
  <c i="115" r="I83"/>
  <c i="115" r="I58"/>
  <c i="115" r="K49"/>
  <c i="115" r="I19"/>
  <c i="115" r="K36"/>
  <c i="116" r="F30"/>
  <c i="116" r="F12"/>
  <c i="116" r="F22"/>
  <c i="116" r="F27"/>
  <c i="116" r="F26"/>
  <c i="116" r="F13"/>
  <c i="116" r="F17"/>
  <c i="116" r="F24"/>
  <c i="116" r="F18"/>
  <c i="116" r="F29"/>
  <c i="116" r="F20"/>
  <c i="116" r="F14"/>
  <c i="116" r="F21"/>
  <c i="116" r="F15"/>
  <c i="116" r="F25"/>
  <c i="116" r="D13"/>
  <c i="116" r="D17"/>
  <c i="116" r="D24"/>
  <c i="116" r="D18"/>
  <c i="116" r="D29"/>
  <c i="116" r="D12"/>
  <c i="116" r="D22"/>
  <c i="116" r="D25"/>
  <c i="116" r="D27"/>
  <c i="116" r="D30"/>
  <c i="116" r="D26"/>
  <c i="116" r="D15"/>
  <c i="116" r="D20"/>
  <c i="116" r="D14"/>
  <c i="116" r="D21"/>
  <c i="115" r="K35"/>
  <c i="116" r="H17"/>
  <c i="116" r="H13"/>
  <c i="116" r="H20"/>
  <c i="116" r="H14"/>
  <c i="116" r="H21"/>
  <c i="116" r="H24"/>
  <c i="116" r="H30"/>
  <c i="116" r="H12"/>
  <c i="116" r="H15"/>
  <c i="116" r="H25"/>
  <c i="116" r="H27"/>
  <c i="116" r="H26"/>
  <c i="116" r="H22"/>
  <c i="116" r="H18"/>
  <c i="116" r="H29"/>
  <c i="115" r="I37"/>
  <c i="115" r="I76"/>
  <c i="115" r="K50"/>
  <c i="115" r="I39"/>
  <c i="115" r="I66"/>
  <c i="115" r="K25"/>
  <c i="115" r="K21"/>
  <c i="115" r="I82"/>
  <c i="115" r="K41"/>
  <c i="115" r="I35"/>
  <c i="115" r="K32"/>
  <c i="115" r="I26"/>
  <c i="115" r="K19"/>
  <c i="115" r="K60"/>
  <c i="115" r="K34"/>
  <c i="115" r="K43"/>
  <c i="115" r="K28"/>
  <c i="115" r="K26"/>
  <c i="115" r="I55"/>
  <c i="115" r="K17"/>
  <c i="115" r="I34"/>
  <c i="115" r="I71"/>
  <c i="115" r="I43"/>
  <c i="115" r="I90"/>
  <c i="115" r="K98"/>
  <c i="115" r="K48"/>
  <c i="115" r="K44"/>
  <c i="115" r="K22"/>
  <c i="115" r="I22"/>
  <c i="115" r="K55"/>
  <c i="115" r="K90"/>
  <c i="115" r="K82"/>
  <c i="115" r="K66"/>
  <c i="115" r="K46"/>
  <c i="115" r="K40"/>
  <c i="115" r="I17"/>
  <c i="115" r="K16"/>
  <c i="115" r="K20"/>
  <c i="115" r="I56"/>
  <c i="115" r="I52"/>
  <c i="115" r="I48"/>
  <c i="115" r="I44"/>
  <c i="115" r="I40"/>
  <c i="115" r="I20"/>
  <c i="115" r="K54"/>
  <c i="115" r="K52"/>
  <c i="115" r="K97"/>
  <c i="115" r="I97"/>
  <c i="115" r="K89"/>
  <c i="115" r="I89"/>
  <c i="115" r="K81"/>
  <c i="115" r="I81"/>
  <c i="115" r="K73"/>
  <c i="115" r="I73"/>
  <c i="115" r="K57"/>
  <c i="115" r="I57"/>
  <c i="115" r="K14"/>
  <c i="115" r="K95"/>
  <c i="115" r="K79"/>
  <c i="115" r="K71"/>
  <c i="115" r="K63"/>
  <c i="115" r="I95"/>
  <c i="115" r="I63"/>
  <c i="115" r="K93"/>
  <c i="115" r="K85"/>
  <c i="115" r="K77"/>
  <c i="115" r="I85"/>
  <c i="115" r="K13"/>
  <c i="115" r="K91"/>
  <c i="115" r="K83"/>
  <c i="115" r="K59"/>
  <c i="115" r="I79"/>
  <c i="115" r="I77"/>
  <c i="115" r="I13"/>
  <c i="115" r="I91"/>
  <c i="115" r="I59"/>
  <c i="115" r="I14"/>
  <c i="116" l="1" r="J26"/>
  <c i="116" r="J13"/>
  <c i="116" r="J20"/>
  <c i="116" r="L12"/>
  <c i="116" r="J21"/>
  <c i="116" r="J27"/>
  <c i="116" r="J18"/>
  <c i="116" r="J14"/>
  <c i="116" r="J25"/>
  <c i="116" r="J17"/>
  <c i="116" r="L29"/>
  <c i="116" r="J30"/>
  <c i="116" r="J22"/>
  <c i="116" r="L15"/>
  <c i="116" r="L26"/>
  <c i="116" r="J29"/>
  <c i="116" r="L21"/>
  <c i="116" r="L18"/>
  <c i="116" r="L13"/>
  <c i="116" r="L27"/>
  <c i="116" r="L14"/>
  <c i="116" r="L24"/>
  <c i="116" r="J15"/>
  <c i="116" r="J12"/>
  <c i="116" r="J24"/>
  <c i="116" r="L25"/>
  <c i="116" r="L20"/>
  <c i="116" r="L17"/>
  <c i="116" r="L22"/>
  <c i="116" r="L30"/>
  <c i="3" l="1" r="D88"/>
  <c i="3" r="C88"/>
  <c i="3" l="1" r="C84"/>
  <c i="3" r="D84"/>
  <c i="8" r="D38"/>
  <c i="8" r="E38"/>
  <c i="8" r="F38"/>
  <c i="197" r="G908" s="1"/>
  <c i="8" r="C38"/>
  <c i="197" r="G73" s="1"/>
  <c i="37" l="1" r="K17"/>
  <c i="37" r="L17" s="1"/>
  <c i="37" r="M17" s="1"/>
  <c i="37" l="1" r="G10"/>
  <c i="37" r="G17"/>
  <c i="37" r="K10"/>
  <c i="37" r="K4"/>
  <c i="37" r="L4" s="1"/>
  <c i="37" r="M4" s="1"/>
  <c i="37" l="1" r="G9"/>
  <c i="37" r="K9"/>
  <c i="37" r="G3"/>
  <c i="37" r="K3"/>
  <c i="2" l="1" r="D230"/>
  <c i="2" r="C230"/>
  <c i="2" r="D223"/>
  <c i="2" r="C223"/>
  <c i="2" r="C209"/>
  <c i="197" r="E231" s="1"/>
  <c i="2" r="D201"/>
  <c i="197" r="E1058" s="1"/>
  <c i="2" r="C201"/>
  <c i="197" r="E223" s="1"/>
  <c i="2" r="D196"/>
  <c i="197" r="E1053" s="1"/>
  <c i="2" r="C196"/>
  <c i="197" r="E218" s="1"/>
  <c i="2" r="D192"/>
  <c i="197" r="E1049" s="1"/>
  <c i="2" r="C192"/>
  <c i="197" r="E214" s="1"/>
  <c i="2" r="D184"/>
  <c i="197" r="E1041" s="1"/>
  <c i="197" r="H1041" s="1"/>
  <c i="2" r="C184"/>
  <c i="197" r="E206" s="1"/>
  <c i="197" r="H206" s="1"/>
  <c i="2" r="D177"/>
  <c i="197" r="E1034" s="1"/>
  <c i="197" r="H1034" s="1"/>
  <c i="2" r="C177"/>
  <c i="197" r="E199" s="1"/>
  <c i="197" r="H199" s="1"/>
  <c i="2" r="D165"/>
  <c i="197" r="E1022" s="1"/>
  <c i="197" r="H1022" s="1"/>
  <c i="2" r="C165"/>
  <c i="197" r="E187" s="1"/>
  <c i="197" r="H187" s="1"/>
  <c i="2" r="D157"/>
  <c i="197" r="E1014" s="1"/>
  <c i="197" r="H1014" s="1"/>
  <c i="2" r="C157"/>
  <c i="197" r="E179" s="1"/>
  <c i="197" r="H179" s="1"/>
  <c i="2" r="D152"/>
  <c i="197" r="E1009" s="1"/>
  <c i="197" r="H1009" s="1"/>
  <c i="2" r="C152"/>
  <c i="197" r="E174" s="1"/>
  <c i="197" r="H174" s="1"/>
  <c i="2" r="D148"/>
  <c i="197" r="E1005" s="1"/>
  <c i="197" r="H1005" s="1"/>
  <c i="2" r="C148"/>
  <c i="197" r="E170" s="1"/>
  <c i="197" r="H170" s="1"/>
  <c i="2" r="D138"/>
  <c i="197" r="E995" s="1"/>
  <c i="197" r="H995" s="1"/>
  <c i="2" r="C138"/>
  <c i="197" r="E160" s="1"/>
  <c i="197" r="H160" s="1"/>
  <c i="2" r="D133"/>
  <c i="197" r="E990" s="1"/>
  <c i="197" r="H990" s="1"/>
  <c i="2" r="C133"/>
  <c i="197" r="E155" s="1"/>
  <c i="197" r="H155" s="1"/>
  <c i="2" r="D115"/>
  <c i="197" r="E972" s="1"/>
  <c i="197" r="H972" s="1"/>
  <c i="2" r="C115"/>
  <c i="197" r="E137" s="1"/>
  <c i="197" r="H137" s="1"/>
  <c i="2" r="D108"/>
  <c i="197" r="E965" s="1"/>
  <c i="2" r="C108"/>
  <c i="197" r="E130" s="1"/>
  <c i="2" r="D102"/>
  <c i="197" r="E959" s="1"/>
  <c i="2" r="C102"/>
  <c i="197" r="E124" s="1"/>
  <c i="2" r="D98"/>
  <c i="197" r="E955" s="1"/>
  <c i="2" r="C98"/>
  <c i="197" r="E120" s="1"/>
  <c i="2" r="D95"/>
  <c i="197" r="E952" s="1"/>
  <c i="197" r="H952" s="1"/>
  <c i="2" r="C95"/>
  <c i="197" r="E117" s="1"/>
  <c i="2" r="D83"/>
  <c i="197" r="E940" s="1"/>
  <c i="197" r="H940" s="1"/>
  <c i="2" r="C83"/>
  <c i="197" r="E105" s="1"/>
  <c i="197" r="H105" s="1"/>
  <c i="2" r="D73"/>
  <c i="197" r="E930" s="1"/>
  <c i="197" r="H930" s="1"/>
  <c i="2" r="C73"/>
  <c i="197" r="E95" s="1"/>
  <c i="197" r="H95" s="1"/>
  <c i="2" r="D68"/>
  <c i="197" r="E925" s="1"/>
  <c i="197" r="H925" s="1"/>
  <c i="2" r="C68"/>
  <c i="197" r="E90" s="1"/>
  <c i="197" r="H90" s="1"/>
  <c i="2" r="D62"/>
  <c i="197" r="E919" s="1"/>
  <c i="2" r="C62"/>
  <c i="197" r="E84" s="1"/>
  <c i="2" r="D51"/>
  <c i="197" r="E908" s="1"/>
  <c i="197" r="H908" s="1"/>
  <c i="2" r="C51"/>
  <c i="197" r="E73" s="1"/>
  <c i="197" r="H73" s="1"/>
  <c i="2" r="D45"/>
  <c i="197" r="E902" s="1"/>
  <c i="2" r="C45"/>
  <c i="197" r="E67" s="1"/>
  <c i="2" r="D41"/>
  <c i="197" r="E898" s="1"/>
  <c i="2" r="C41"/>
  <c i="197" r="E63" s="1"/>
  <c i="2" r="D31"/>
  <c i="197" r="E888" s="1"/>
  <c i="2" r="C31"/>
  <c i="197" r="E53" s="1"/>
  <c i="2" r="D23"/>
  <c i="197" r="E880" s="1"/>
  <c i="197" r="H880" s="1"/>
  <c i="2" r="C23"/>
  <c i="197" r="E45" s="1"/>
  <c i="197" r="H45" s="1"/>
  <c i="2" r="D16"/>
  <c i="197" r="E873" s="1"/>
  <c i="197" r="H873" s="1"/>
  <c i="2" r="C16"/>
  <c i="197" r="E38" s="1"/>
  <c i="197" r="H38" s="1"/>
  <c i="2" r="D10"/>
  <c i="197" r="E867" s="1"/>
  <c i="197" r="H867" s="1"/>
  <c i="2" r="C10"/>
  <c i="197" r="E32" s="1"/>
  <c i="197" r="H32" s="1"/>
  <c i="197" l="1" r="E12"/>
  <c i="197" r="H12" s="1"/>
  <c i="197" r="E13"/>
  <c i="197" r="H13" s="1"/>
  <c i="197" r="E252"/>
  <c i="197" r="E8"/>
  <c i="197" r="H8" s="1"/>
  <c i="197" r="E1087"/>
  <c i="197" r="H1087" s="1"/>
  <c i="197" r="E9"/>
  <c i="197" r="H9" s="1"/>
  <c i="37" r="L10"/>
  <c i="37" r="M10" s="1"/>
  <c i="2" r="D30"/>
  <c i="197" r="E887" s="1"/>
  <c i="114" r="C15"/>
  <c i="114" r="C19"/>
  <c i="114" r="E15"/>
  <c i="114" r="E19"/>
  <c i="2" r="D171"/>
  <c i="197" r="E1028" s="1"/>
  <c i="197" r="H1028" s="1"/>
  <c i="2" r="C30"/>
  <c i="197" r="E52" s="1"/>
  <c i="37" r="F25"/>
  <c i="2" r="C55"/>
  <c i="197" r="E77" s="1"/>
  <c i="37" r="F56"/>
  <c i="37" r="F109"/>
  <c i="37" r="F146"/>
  <c i="37" r="F178"/>
  <c i="37" r="F203"/>
  <c i="37" r="F224"/>
  <c i="37" r="F127"/>
  <c i="37" r="F39"/>
  <c i="37" r="F67"/>
  <c i="37" r="F96"/>
  <c i="37" r="F132"/>
  <c i="37" r="F159"/>
  <c i="37" r="F190"/>
  <c i="2" r="D55"/>
  <c i="197" r="E912" s="1"/>
  <c i="37" r="F4"/>
  <c i="37" r="H4" s="1"/>
  <c i="37" r="I4" s="1"/>
  <c i="37" r="F17"/>
  <c i="37" r="H17" s="1"/>
  <c i="37" r="I17" s="1"/>
  <c i="37" r="F35"/>
  <c i="37" r="F45"/>
  <c i="37" r="F62"/>
  <c i="37" r="F77"/>
  <c i="37" r="F92"/>
  <c i="37" r="F102"/>
  <c i="37" r="F142"/>
  <c i="37" r="F151"/>
  <c i="2" r="C171"/>
  <c i="197" r="E193" s="1"/>
  <c i="197" r="H193" s="1"/>
  <c i="37" r="F171"/>
  <c i="37" r="F186"/>
  <c i="37" r="F195"/>
  <c i="37" r="F217"/>
  <c i="37" r="F89"/>
  <c i="37" r="F10"/>
  <c i="37" r="H10" s="1"/>
  <c i="37" r="I10" s="1"/>
  <c i="2" r="C191"/>
  <c i="197" r="E213" s="1"/>
  <c i="2" r="C101"/>
  <c i="197" r="E123" s="1"/>
  <c i="2" r="D200"/>
  <c i="197" r="E1057" s="1"/>
  <c i="147" r="D6"/>
  <c i="147" r="C10"/>
  <c i="147" r="C14"/>
  <c i="147" r="C6"/>
  <c i="147" r="D10"/>
  <c i="147" r="D14"/>
  <c i="2" r="C44"/>
  <c i="197" r="E66" s="1"/>
  <c i="2" r="D67"/>
  <c i="197" r="E924" s="1"/>
  <c i="197" r="H924" s="1"/>
  <c i="2" r="D156"/>
  <c i="197" r="E1013" s="1"/>
  <c i="197" r="H1013" s="1"/>
  <c i="2" r="D113"/>
  <c i="197" r="E970" s="1"/>
  <c i="197" r="H970" s="1"/>
  <c i="2" r="D222"/>
  <c i="197" r="E1079" s="1"/>
  <c i="197" r="H1079" s="1"/>
  <c i="2" r="D44"/>
  <c i="197" r="E901" s="1"/>
  <c i="2" r="C67"/>
  <c i="197" r="E89" s="1"/>
  <c i="197" r="H89" s="1"/>
  <c i="2" r="C147"/>
  <c i="197" r="E169" s="1"/>
  <c i="197" r="H169" s="1"/>
  <c i="2" r="C15"/>
  <c i="197" r="E37" s="1"/>
  <c i="197" r="H37" s="1"/>
  <c i="2" r="C200"/>
  <c i="197" r="E222" s="1"/>
  <c i="2" r="C94"/>
  <c i="197" r="E116" s="1"/>
  <c i="2" r="D15"/>
  <c i="197" r="E872" s="1"/>
  <c i="197" r="H872" s="1"/>
  <c i="2" r="D191"/>
  <c i="197" r="E1048" s="1"/>
  <c i="2" r="D101"/>
  <c i="197" r="E958" s="1"/>
  <c i="2" r="C113"/>
  <c i="197" r="E135" s="1"/>
  <c i="197" r="H135" s="1"/>
  <c i="2" r="D147"/>
  <c i="197" r="E1004" s="1"/>
  <c i="197" r="H1004" s="1"/>
  <c i="2" r="C156"/>
  <c i="197" r="E178" s="1"/>
  <c i="197" r="H178" s="1"/>
  <c i="2" r="C222"/>
  <c i="197" r="E244" s="1"/>
  <c i="2" r="C34"/>
  <c i="197" r="E56" s="1"/>
  <c i="147" l="1" r="D8"/>
  <c i="147" r="C8"/>
  <c i="2" r="D9"/>
  <c i="114" r="E14"/>
  <c i="114" r="C17"/>
  <c i="114" r="C13"/>
  <c i="114" r="E11"/>
  <c i="2" r="D94"/>
  <c i="197" r="E951" s="1"/>
  <c i="114" r="E18"/>
  <c i="114" r="C12"/>
  <c i="114" r="C18"/>
  <c i="114" r="C14"/>
  <c i="114" r="E13"/>
  <c i="114" r="C11"/>
  <c i="114" r="G11" s="1"/>
  <c i="114" r="C25"/>
  <c i="2" r="D221"/>
  <c i="114" r="E25"/>
  <c i="37" r="F216"/>
  <c i="37" r="F28"/>
  <c i="37" r="F107"/>
  <c i="37" r="F194"/>
  <c i="37" r="F141"/>
  <c i="37" r="F95"/>
  <c i="37" r="F165"/>
  <c i="37" r="F49"/>
  <c i="37" r="F61"/>
  <c i="37" r="F185"/>
  <c i="37" r="F150"/>
  <c i="37" r="F88"/>
  <c i="37" r="F38"/>
  <c i="114" r="G13"/>
  <c i="37" r="F24"/>
  <c i="37" r="L9"/>
  <c i="37" r="M9" s="1"/>
  <c i="2" r="C9"/>
  <c i="37" r="F9"/>
  <c i="37" r="H9" s="1"/>
  <c i="37" r="I9" s="1"/>
  <c i="2" r="C190"/>
  <c i="197" r="E212" s="1"/>
  <c i="147" r="D13"/>
  <c i="2" r="C221"/>
  <c i="147" r="C20"/>
  <c i="147" r="C9"/>
  <c i="147" r="C7"/>
  <c i="2" r="D146"/>
  <c i="197" r="E1003" s="1"/>
  <c i="197" r="H1003" s="1"/>
  <c i="2" r="D190"/>
  <c i="197" r="E1047" s="1"/>
  <c i="147" r="C12"/>
  <c i="147" r="D20"/>
  <c i="114" r="G19"/>
  <c i="147" r="C13"/>
  <c i="2" r="C146"/>
  <c i="197" r="E168" s="1"/>
  <c i="197" r="H168" s="1"/>
  <c i="147" r="D19"/>
  <c i="2" r="D34"/>
  <c i="197" r="E891" s="1"/>
  <c i="147" r="D9"/>
  <c i="114" r="G15"/>
  <c i="2" r="C93"/>
  <c i="197" r="E115" s="1"/>
  <c i="197" l="1" r="E6"/>
  <c i="197" r="H6" s="1"/>
  <c i="197" r="E243"/>
  <c i="197" r="H243" s="1"/>
  <c i="197" r="E866"/>
  <c i="197" r="H866" s="1"/>
  <c i="197" r="E5"/>
  <c i="197" r="H5" s="1"/>
  <c i="147" r="D12"/>
  <c i="197" r="E31"/>
  <c i="197" r="H31" s="1"/>
  <c i="197" r="E4"/>
  <c i="197" r="H4" s="1"/>
  <c i="2" r="D93"/>
  <c i="197" r="E950" s="1"/>
  <c i="197" r="E1078"/>
  <c i="197" r="H1078" s="1"/>
  <c i="197" r="E7"/>
  <c i="197" r="H7" s="1"/>
  <c i="147" r="C5"/>
  <c i="2" r="C8"/>
  <c i="197" r="E30" s="1"/>
  <c i="2" r="D8"/>
  <c i="197" r="E865" s="1"/>
  <c i="147" r="D5"/>
  <c i="114" r="E12"/>
  <c i="114" r="E22"/>
  <c i="114" r="C10"/>
  <c i="114" r="E10"/>
  <c i="114" r="C16"/>
  <c i="114" r="C22"/>
  <c i="114" r="E17"/>
  <c i="114" r="G17" s="1"/>
  <c i="114" r="E24"/>
  <c i="114" r="C24"/>
  <c i="114" r="E23"/>
  <c i="114" r="C23"/>
  <c i="2" r="D145"/>
  <c i="197" r="E1002" s="1"/>
  <c i="37" r="F140"/>
  <c i="37" r="F87"/>
  <c i="37" r="F184"/>
  <c i="37" r="F215"/>
  <c i="37" r="F3"/>
  <c i="37" r="H3" s="1"/>
  <c i="37" r="L3"/>
  <c i="114" r="G18"/>
  <c i="147" r="C18"/>
  <c i="147" r="C19"/>
  <c i="114" r="G24"/>
  <c i="2" r="C145"/>
  <c i="197" r="E167" s="1"/>
  <c i="147" r="C17"/>
  <c i="114" r="G25"/>
  <c i="147" r="D17"/>
  <c i="147" r="C11"/>
  <c i="114" r="G14"/>
  <c i="147" r="D7"/>
  <c i="147" r="D18"/>
  <c i="147" l="1" r="D11"/>
  <c i="114" r="E16"/>
  <c i="114" r="G16" s="1"/>
  <c i="2" r="D144"/>
  <c i="37" r="F2"/>
  <c i="114" r="C9"/>
  <c i="147" r="C4"/>
  <c i="2" r="C144"/>
  <c i="114" r="G10"/>
  <c i="147" r="D4"/>
  <c i="114" r="E9"/>
  <c i="114" r="E20"/>
  <c i="114" r="E21"/>
  <c i="114" r="C21"/>
  <c i="37" r="I3"/>
  <c i="37" r="F139"/>
  <c i="2" r="D238"/>
  <c i="147" r="D16"/>
  <c i="37" r="M3"/>
  <c i="37" r="F138"/>
  <c i="147" r="D15"/>
  <c i="114" r="G23"/>
  <c i="114" r="G12"/>
  <c i="147" r="C15"/>
  <c i="114" r="G22"/>
  <c i="147" r="C16"/>
  <c i="2" r="C238"/>
  <c i="197" l="1" r="G2"/>
  <c i="197" r="E260"/>
  <c i="197" r="E1095"/>
  <c i="197" r="G3"/>
  <c i="197" r="E166"/>
  <c i="197" r="E2"/>
  <c i="197" r="H2" s="1"/>
  <c i="197" r="E3"/>
  <c i="197" r="E1001"/>
  <c i="114" r="F9"/>
  <c i="114" r="G9"/>
  <c i="114" r="C20"/>
  <c i="114" r="D15" s="1"/>
  <c i="114" r="E26"/>
  <c i="114" r="F23" s="1"/>
  <c i="114" r="C26"/>
  <c i="147" r="D21"/>
  <c i="37" r="F232"/>
  <c i="114" r="F12"/>
  <c i="114" r="E27"/>
  <c i="114" r="F19"/>
  <c i="114" r="F11"/>
  <c i="114" r="F13"/>
  <c i="114" r="F15"/>
  <c i="114" r="F10"/>
  <c i="114" r="F18"/>
  <c i="114" r="F14"/>
  <c i="114" r="F17"/>
  <c i="114" r="D13"/>
  <c i="147" r="C21"/>
  <c i="114" r="G21"/>
  <c i="114" r="F16"/>
  <c i="114" l="1" r="F24"/>
  <c i="114" r="F22"/>
  <c i="197" r="H3"/>
  <c i="114" r="D14"/>
  <c i="114" r="H14" s="1"/>
  <c i="114" r="D10"/>
  <c i="114" r="D17"/>
  <c i="114" r="H17" s="1"/>
  <c i="114" r="D19"/>
  <c i="114" r="H19" s="1"/>
  <c i="114" r="G20"/>
  <c i="114" r="C27"/>
  <c i="114" r="D18"/>
  <c i="114" r="H18" s="1"/>
  <c i="114" r="D9"/>
  <c i="114" r="H9" s="1"/>
  <c i="114" r="D16"/>
  <c i="114" r="H16" s="1"/>
  <c i="114" r="D12"/>
  <c i="114" r="H12" s="1"/>
  <c i="114" r="D11"/>
  <c i="114" r="H11" s="1"/>
  <c i="114" r="F25"/>
  <c i="114" r="F21"/>
  <c i="114" r="D21"/>
  <c i="114" r="G26"/>
  <c i="114" r="H13"/>
  <c i="114" r="H15"/>
  <c i="114" r="D25"/>
  <c i="114" r="D24"/>
  <c i="114" r="H24" s="1"/>
  <c i="114" r="D23"/>
  <c i="114" r="H23" s="1"/>
  <c i="114" r="D22"/>
  <c i="114" r="H22" s="1"/>
  <c i="114" r="H10"/>
  <c i="114" l="1" r="H25"/>
  <c i="114" r="H21"/>
  <c i="24" l="1" r="D283"/>
  <c i="24" r="C283"/>
  <c i="24" r="D279"/>
  <c i="24" r="C279"/>
  <c i="24" r="D275"/>
  <c i="24" r="C275"/>
  <c i="116" l="1" r="H28"/>
  <c i="147" r="D58"/>
  <c i="147" r="C58"/>
  <c i="116" l="1" r="I28"/>
  <c i="116" r="D28"/>
  <c i="116" r="K28"/>
  <c i="116" r="F28"/>
  <c i="116" r="L28" s="1"/>
  <c i="116" l="1" r="J28"/>
  <c i="15" r="T7"/>
  <c i="15" r="T8"/>
  <c i="15" r="T9"/>
  <c i="15" r="T10"/>
  <c i="15" r="T11"/>
  <c i="15" r="T12"/>
  <c i="15" r="T6"/>
  <c i="15" r="M7"/>
  <c i="15" r="M8"/>
  <c i="15" r="M9"/>
  <c i="15" r="M10"/>
  <c i="15" r="M11"/>
  <c i="15" r="M12"/>
  <c i="15" r="M6"/>
  <c i="15" l="1" r="U8"/>
  <c i="15" r="U11"/>
  <c i="15" r="U10"/>
  <c i="116" r="D31"/>
  <c i="116" r="D23"/>
  <c i="116" r="D19"/>
  <c i="116" r="D16"/>
  <c i="116" r="D11"/>
  <c i="15" r="U12"/>
  <c i="15" r="U7"/>
  <c i="15" r="U6"/>
  <c i="15" r="U9"/>
  <c i="115" l="1" r="K94"/>
  <c i="115" r="I94"/>
  <c i="116" r="H31"/>
  <c i="116" r="H23"/>
  <c i="116" r="H19"/>
  <c i="116" r="H16"/>
  <c i="116" r="H11"/>
  <c i="115" r="K88"/>
  <c i="115" r="I88"/>
  <c i="115" r="K78"/>
  <c i="115" r="I78"/>
  <c i="116" l="1" r="K31"/>
  <c i="116" r="F31"/>
  <c i="116" r="I31"/>
  <c i="116" r="H10"/>
  <c i="115" r="K87"/>
  <c i="115" r="I87"/>
  <c i="115" r="D10"/>
  <c i="115" r="D9"/>
  <c i="115" r="D30"/>
  <c i="115" r="D54"/>
  <c i="115" r="D50"/>
  <c i="115" r="D62"/>
  <c i="115" r="D25"/>
  <c i="115" r="D93"/>
  <c i="115" r="D87"/>
  <c i="115" r="D79"/>
  <c i="115" r="D84"/>
  <c i="115" r="D86"/>
  <c i="115" r="D92"/>
  <c i="115" r="D70"/>
  <c i="115" r="D29"/>
  <c i="115" r="D32"/>
  <c i="115" r="D60"/>
  <c i="115" r="D31"/>
  <c i="115" r="D78"/>
  <c i="115" r="D53"/>
  <c i="115" r="D66"/>
  <c i="115" r="D58"/>
  <c i="115" r="D19"/>
  <c i="115" r="D71"/>
  <c i="115" r="D38"/>
  <c i="115" r="D55"/>
  <c i="115" r="D85"/>
  <c i="115" r="D88"/>
  <c i="115" r="D22"/>
  <c i="115" r="D63"/>
  <c i="115" r="D98"/>
  <c i="115" r="D72"/>
  <c i="115" r="D77"/>
  <c i="115" r="D15"/>
  <c i="115" r="D96"/>
  <c i="115" r="D39"/>
  <c i="115" r="D90"/>
  <c i="115" r="D83"/>
  <c i="115" r="D91"/>
  <c i="115" r="D76"/>
  <c i="115" r="D73"/>
  <c i="115" r="D17"/>
  <c i="115" r="D44"/>
  <c i="115" r="D69"/>
  <c i="115" r="D27"/>
  <c i="115" r="D81"/>
  <c i="115" r="D89"/>
  <c i="115" r="D45"/>
  <c i="115" r="D75"/>
  <c i="115" r="D20"/>
  <c i="115" r="D65"/>
  <c i="115" r="D36"/>
  <c i="115" r="D47"/>
  <c i="115" r="D80"/>
  <c i="115" r="D13"/>
  <c i="115" r="D41"/>
  <c i="115" r="D56"/>
  <c i="115" r="D82"/>
  <c i="115" r="D28"/>
  <c i="115" r="D26"/>
  <c i="115" r="D59"/>
  <c i="115" r="D34"/>
  <c i="115" r="D48"/>
  <c i="115" r="D97"/>
  <c i="115" r="D68"/>
  <c i="115" r="D42"/>
  <c i="115" r="D64"/>
  <c i="115" r="D95"/>
  <c i="115" r="D74"/>
  <c i="115" r="D51"/>
  <c i="115" r="D21"/>
  <c i="115" r="D40"/>
  <c i="115" r="D52"/>
  <c i="115" r="D49"/>
  <c i="115" r="D43"/>
  <c i="115" r="D67"/>
  <c i="115" r="D61"/>
  <c i="115" r="D24"/>
  <c i="115" r="D37"/>
  <c i="115" r="D16"/>
  <c i="115" r="D23"/>
  <c i="115" r="D57"/>
  <c i="115" r="D18"/>
  <c i="115" r="D46"/>
  <c i="115" r="D33"/>
  <c i="115" r="D94"/>
  <c i="115" r="D35"/>
  <c i="115" r="D14"/>
  <c i="115" r="D12"/>
  <c i="115" r="D11"/>
  <c i="116" l="1" r="L31"/>
  <c i="116" r="J31"/>
  <c i="115" r="K29"/>
  <c i="115" r="I29"/>
  <c i="3" r="D260"/>
  <c i="3" r="C260"/>
  <c i="115" l="1" r="H9"/>
  <c i="115" r="H33"/>
  <c i="115" r="H71"/>
  <c i="115" r="H86"/>
  <c i="115" r="H63"/>
  <c i="115" r="H78"/>
  <c i="115" r="H68"/>
  <c i="115" r="H84"/>
  <c i="115" r="H60"/>
  <c i="115" r="H76"/>
  <c i="115" r="H92"/>
  <c i="115" r="H48"/>
  <c i="115" r="H45"/>
  <c i="115" r="H62"/>
  <c i="115" r="H53"/>
  <c i="115" r="H94"/>
  <c i="115" r="H87"/>
  <c i="115" r="H79"/>
  <c i="115" r="H69"/>
  <c i="115" r="H85"/>
  <c i="115" r="H56"/>
  <c i="115" r="H95"/>
  <c i="115" r="H18"/>
  <c i="115" r="H70"/>
  <c i="115" r="H61"/>
  <c i="115" r="H77"/>
  <c i="115" r="H93"/>
  <c i="115" r="H66"/>
  <c i="115" r="H38"/>
  <c i="115" r="H57"/>
  <c i="115" r="H30"/>
  <c i="115" r="H98"/>
  <c i="115" r="H42"/>
  <c i="115" r="H23"/>
  <c i="115" r="H54"/>
  <c i="115" r="H89"/>
  <c i="115" r="H27"/>
  <c i="115" r="H51"/>
  <c i="115" r="H58"/>
  <c i="115" r="H43"/>
  <c i="115" r="H24"/>
  <c i="115" r="H39"/>
  <c i="115" r="H22"/>
  <c i="115" r="H50"/>
  <c i="115" r="H91"/>
  <c i="115" r="H75"/>
  <c i="115" r="H15"/>
  <c i="115" r="H67"/>
  <c i="115" r="H88"/>
  <c i="115" r="H44"/>
  <c i="115" r="H13"/>
  <c i="115" r="H20"/>
  <c i="115" r="H65"/>
  <c i="115" r="H73"/>
  <c i="115" r="H59"/>
  <c i="115" r="H96"/>
  <c i="115" r="H90"/>
  <c i="115" r="H21"/>
  <c i="115" r="H34"/>
  <c i="115" r="H40"/>
  <c i="115" r="H83"/>
  <c i="115" r="H36"/>
  <c i="115" r="H46"/>
  <c i="115" r="H97"/>
  <c i="115" r="H31"/>
  <c i="115" r="H25"/>
  <c i="115" r="H26"/>
  <c i="115" r="H14"/>
  <c i="115" r="H19"/>
  <c i="115" r="H28"/>
  <c i="115" r="H82"/>
  <c i="115" r="H37"/>
  <c i="115" r="H72"/>
  <c i="115" r="H32"/>
  <c i="115" r="H35"/>
  <c i="115" r="H29"/>
  <c i="115" r="H47"/>
  <c i="115" r="H64"/>
  <c i="115" r="H80"/>
  <c i="115" r="H74"/>
  <c i="115" r="H49"/>
  <c i="115" r="H41"/>
  <c i="115" r="H16"/>
  <c i="115" r="H17"/>
  <c i="115" r="H81"/>
  <c i="115" r="H52"/>
  <c i="115" r="H55"/>
  <c i="115" r="H12"/>
  <c i="115" r="H11"/>
  <c i="115" r="H10"/>
  <c i="31" r="D15"/>
  <c i="31" r="D8" s="1"/>
  <c i="31" r="E15"/>
  <c i="31" r="E8" s="1"/>
  <c i="31" r="F15"/>
  <c i="197" r="G919" s="1"/>
  <c i="197" r="H919" s="1"/>
  <c i="31" r="C15"/>
  <c i="197" r="G84" s="1"/>
  <c i="197" r="H84" s="1"/>
  <c i="34" r="F22"/>
  <c i="197" r="G965" s="1"/>
  <c i="197" r="H965" s="1"/>
  <c i="34" r="E22"/>
  <c i="34" r="D22"/>
  <c i="34" r="C22"/>
  <c i="197" r="G130" s="1"/>
  <c i="197" r="H130" s="1"/>
  <c i="34" r="F16"/>
  <c i="197" r="G959" s="1"/>
  <c i="197" r="H959" s="1"/>
  <c i="34" r="E16"/>
  <c i="34" r="D16"/>
  <c i="34" r="C16"/>
  <c i="197" r="G124" s="1"/>
  <c i="197" r="H124" s="1"/>
  <c i="34" r="F12"/>
  <c i="197" r="G955" s="1"/>
  <c i="34" r="E12"/>
  <c i="34" r="D12"/>
  <c i="34" r="C12"/>
  <c i="197" r="G120" s="1"/>
  <c i="197" r="H120" s="1"/>
  <c i="34" r="F9"/>
  <c i="34" r="E9"/>
  <c i="34" r="D9"/>
  <c i="34" r="C9"/>
  <c i="197" r="G117" s="1"/>
  <c i="197" r="H117" s="1"/>
  <c i="197" l="1" r="H955"/>
  <c i="31" r="F8"/>
  <c i="197" r="G912" s="1"/>
  <c i="197" r="H912" s="1"/>
  <c i="34" r="F15"/>
  <c i="31" r="C8"/>
  <c i="197" r="G77" s="1"/>
  <c i="197" r="H77" s="1"/>
  <c i="34" r="D15"/>
  <c i="34" r="D8" s="1"/>
  <c i="34" r="C15"/>
  <c i="197" r="G123" s="1"/>
  <c i="197" r="H123" s="1"/>
  <c i="34" r="E15"/>
  <c i="34" r="E8" s="1"/>
  <c i="33" r="F9"/>
  <c i="197" r="G888" s="1"/>
  <c i="197" r="H888" s="1"/>
  <c i="33" r="E9"/>
  <c i="33" r="E8" s="1"/>
  <c i="33" r="D9"/>
  <c i="33" r="D8" s="1"/>
  <c i="33" r="C9"/>
  <c i="197" r="G53" s="1"/>
  <c i="197" r="H53" s="1"/>
  <c i="34" l="1" r="F8"/>
  <c i="197" r="G958"/>
  <c i="33" r="C8"/>
  <c i="197" r="G52" s="1"/>
  <c i="34" r="C8"/>
  <c i="197" r="G116" s="1"/>
  <c i="33" r="F8"/>
  <c i="197" r="G887" s="1"/>
  <c i="29" r="D10"/>
  <c i="29" r="E10"/>
  <c i="29" r="F10"/>
  <c i="197" r="G1049" s="1"/>
  <c i="197" r="H1049" s="1"/>
  <c i="29" r="D14"/>
  <c i="29" r="E14"/>
  <c i="29" r="F14"/>
  <c i="197" r="G1053" s="1"/>
  <c i="197" r="H1053" s="1"/>
  <c i="29" r="D19"/>
  <c i="29" r="E19"/>
  <c i="29" r="F19"/>
  <c i="197" r="G1058" s="1"/>
  <c i="197" r="H1058" s="1"/>
  <c i="29" r="D27"/>
  <c i="29" r="E27"/>
  <c i="29" r="F27"/>
  <c i="197" r="G1066" s="1"/>
  <c i="197" r="H1066" s="1"/>
  <c i="8" r="D16"/>
  <c i="8" r="E16"/>
  <c i="8" r="F16"/>
  <c i="197" r="G899" s="1"/>
  <c i="197" r="H899" s="1"/>
  <c i="8" r="D32"/>
  <c i="8" r="E32"/>
  <c i="8" r="F32"/>
  <c i="197" r="G902" s="1"/>
  <c i="197" r="H902" s="1"/>
  <c i="8" r="C16"/>
  <c i="197" r="G64" s="1"/>
  <c i="197" r="H64" s="1"/>
  <c i="8" r="C32"/>
  <c i="197" r="G67" s="1"/>
  <c i="197" r="H67" s="1"/>
  <c i="197" l="1" r="G115"/>
  <c i="197" r="H115" s="1"/>
  <c i="197" r="H116"/>
  <c i="197" r="H958"/>
  <c i="197" r="G951"/>
  <c i="197" r="H887"/>
  <c i="197" r="H52"/>
  <c i="8" r="C31"/>
  <c i="197" r="G66" s="1"/>
  <c i="197" r="H66" s="1"/>
  <c i="8" r="C15"/>
  <c i="197" r="G63" s="1"/>
  <c i="197" r="H63" s="1"/>
  <c i="8" r="F15"/>
  <c i="197" r="G898" s="1"/>
  <c i="197" r="H898" s="1"/>
  <c i="8" r="D15"/>
  <c i="8" r="E15"/>
  <c i="8" r="C8"/>
  <c i="197" r="G56" s="1"/>
  <c i="197" r="H56" s="1"/>
  <c i="29" r="F18"/>
  <c i="197" r="G1057" s="1"/>
  <c i="197" r="H1057" s="1"/>
  <c i="29" r="E18"/>
  <c i="29" r="F9"/>
  <c i="197" r="G1048" s="1"/>
  <c i="197" r="H1048" s="1"/>
  <c i="8" r="F31"/>
  <c i="197" r="G901" s="1"/>
  <c i="197" r="H901" s="1"/>
  <c i="29" r="D18"/>
  <c i="29" r="E9"/>
  <c i="29" r="D9"/>
  <c i="8" r="E31"/>
  <c i="8" r="D31"/>
  <c i="3" r="D200"/>
  <c i="3" r="C200"/>
  <c i="3" r="D176"/>
  <c i="3" r="C176"/>
  <c i="3" r="D170"/>
  <c i="3" r="C170"/>
  <c i="3" r="D163"/>
  <c i="3" r="C163"/>
  <c i="3" r="D156"/>
  <c i="3" r="C156"/>
  <c i="197" l="1" r="G950"/>
  <c i="197" r="H951"/>
  <c i="197" r="H950" s="1"/>
  <c i="197" r="G30"/>
  <c i="168" r="N17"/>
  <c i="168" r="O17" s="1"/>
  <c i="168" r="N18"/>
  <c i="168" r="O18" s="1"/>
  <c i="8" r="F8"/>
  <c i="197" r="G891" s="1"/>
  <c i="8" r="E8"/>
  <c i="8" r="D8"/>
  <c i="29" r="F8"/>
  <c i="197" r="G1047" s="1"/>
  <c i="29" r="E8"/>
  <c i="29" r="D8"/>
  <c i="197" l="1" r="G1002"/>
  <c i="197" r="H1047"/>
  <c i="197" r="H891"/>
  <c i="197" r="H865" s="1"/>
  <c i="197" r="G865"/>
  <c i="197" r="G1001" s="1"/>
  <c i="197" r="H1001" s="1"/>
  <c i="197" r="G166"/>
  <c i="197" r="H166" s="1"/>
  <c i="197" r="H30"/>
  <c i="147" r="C51"/>
  <c i="147" r="D51"/>
  <c i="29" r="C27"/>
  <c i="197" r="G231" s="1"/>
  <c i="197" r="H231" s="1"/>
  <c i="29" r="C19"/>
  <c i="197" r="G223" s="1"/>
  <c i="197" r="H223" s="1"/>
  <c i="29" r="C14"/>
  <c i="197" r="G218" s="1"/>
  <c i="197" r="H218" s="1"/>
  <c i="29" r="C10"/>
  <c i="197" r="G214" s="1"/>
  <c i="197" r="H214" s="1"/>
  <c i="197" l="1" r="G1095"/>
  <c i="197" r="H1095" s="1"/>
  <c i="197" r="H1002"/>
  <c i="29" r="C18"/>
  <c i="197" r="G222" s="1"/>
  <c i="197" r="H222" s="1"/>
  <c i="29" r="C9"/>
  <c i="197" r="G213" s="1"/>
  <c i="197" r="H213" s="1"/>
  <c i="30" r="A11"/>
  <c i="30" r="A12" s="1"/>
  <c i="30" r="A13" s="1"/>
  <c i="30" r="A14" s="1"/>
  <c i="30" r="A15" s="1"/>
  <c i="30" r="A16" s="1"/>
  <c i="30" r="A17" s="1"/>
  <c i="30" r="A18" s="1"/>
  <c i="30" r="A19" s="1"/>
  <c i="30" r="A20" s="1"/>
  <c i="30" r="A21" s="1"/>
  <c i="30" r="A22" s="1"/>
  <c i="30" r="A23" s="1"/>
  <c i="30" r="A24" s="1"/>
  <c i="30" r="A25" s="1"/>
  <c i="30" r="A26" s="1"/>
  <c i="30" r="A27" s="1"/>
  <c i="30" r="A28" s="1"/>
  <c i="30" r="A29" s="1"/>
  <c i="30" r="A30" s="1"/>
  <c i="30" r="A31" s="1"/>
  <c i="30" r="A32" s="1"/>
  <c i="30" r="A33" s="1"/>
  <c i="30" r="A34" s="1"/>
  <c i="30" r="A36" s="1"/>
  <c i="30" r="A37" s="1"/>
  <c i="30" r="A38" s="1"/>
  <c i="30" r="A39" s="1"/>
  <c i="30" r="A40" s="1"/>
  <c i="30" r="A41" s="1"/>
  <c i="30" r="A42" s="1"/>
  <c i="30" r="A43" s="1"/>
  <c i="30" r="A44" s="1"/>
  <c i="30" r="A45" s="1"/>
  <c i="30" r="A46" s="1"/>
  <c i="30" r="A47" s="1"/>
  <c i="30" r="A48" s="1"/>
  <c i="30" r="A49" s="1"/>
  <c i="30" r="A50" s="1"/>
  <c i="30" r="A51" s="1"/>
  <c i="30" r="A52" s="1"/>
  <c i="30" r="A53" s="1"/>
  <c i="29" l="1" r="C8"/>
  <c i="197" r="G212" s="1"/>
  <c i="197" l="1" r="G167"/>
  <c i="197" r="H212"/>
  <c i="3" r="D282"/>
  <c i="3" r="C282"/>
  <c i="147" r="C35" s="1"/>
  <c i="3" r="D113"/>
  <c i="3" r="C113"/>
  <c i="197" l="1" r="G260"/>
  <c i="197" r="H260" s="1"/>
  <c i="197" r="H167"/>
  <c i="147" r="D35"/>
  <c i="3" r="D275"/>
  <c i="197" r="G19" s="1"/>
  <c i="3" r="C275"/>
  <c i="197" r="G18" s="1"/>
  <c i="147" l="1" r="C55"/>
  <c i="147" r="D55"/>
  <c i="3" r="D293"/>
  <c i="197" r="E19" s="1"/>
  <c i="197" r="H19" s="1"/>
  <c i="147" r="D34"/>
  <c i="3" r="C293"/>
  <c i="197" r="E18" s="1"/>
  <c i="197" r="H18" s="1"/>
  <c i="147" r="C34"/>
  <c i="147" l="1" r="C36"/>
  <c i="115" r="K65"/>
  <c i="115" r="I65"/>
  <c i="115" r="K72"/>
  <c i="115" r="I72"/>
  <c i="115" r="K24"/>
  <c i="115" r="I24"/>
  <c i="115" r="K38"/>
  <c i="115" r="I38"/>
  <c i="115" r="K61"/>
  <c i="115" r="I61"/>
  <c i="115" r="K18"/>
  <c i="115" r="I18"/>
  <c i="115" r="K47"/>
  <c i="115" r="I47"/>
  <c i="115" r="K67"/>
  <c i="115" r="I67"/>
  <c i="115" r="K96"/>
  <c i="115" r="I96"/>
  <c i="115" r="K75"/>
  <c i="115" r="I75"/>
  <c i="115" r="K51"/>
  <c i="115" r="I51"/>
  <c i="115" r="K42"/>
  <c i="115" r="I42"/>
  <c i="115" r="K12"/>
  <c i="115" r="I12"/>
  <c i="115" l="1" r="K64"/>
  <c i="115" r="I64"/>
  <c i="115" r="K69"/>
  <c i="115" r="I69"/>
  <c i="115" r="K70"/>
  <c i="115" r="I70"/>
  <c i="116" r="K23"/>
  <c i="116" r="F23"/>
  <c i="116" r="I23"/>
  <c i="116" r="K19"/>
  <c i="116" r="F19"/>
  <c i="116" r="I19"/>
  <c i="116" r="K16"/>
  <c i="116" r="F16"/>
  <c i="116" r="I16"/>
  <c i="116" r="K11"/>
  <c i="116" r="F11"/>
  <c i="116" r="I11"/>
  <c i="115" r="K74"/>
  <c i="115" r="I74"/>
  <c i="115" r="K11"/>
  <c i="115" r="I11"/>
  <c i="116" l="1" r="L23"/>
  <c i="116" r="J23"/>
  <c i="116" r="L19"/>
  <c i="116" r="J19"/>
  <c i="116" r="L16"/>
  <c i="116" r="J16"/>
  <c i="116" r="K10"/>
  <c i="116" r="I10"/>
  <c i="116" r="L11"/>
  <c i="116" r="J11"/>
  <c i="116" l="1" r="L10"/>
  <c i="116" r="J10"/>
  <c i="115" r="F10"/>
  <c i="115" r="K10"/>
  <c i="115" r="I10"/>
  <c i="115" r="F22"/>
  <c i="115" r="F42"/>
  <c i="115" r="F16"/>
  <c i="115" r="F32"/>
  <c i="115" r="F50"/>
  <c i="115" r="F34"/>
  <c i="115" r="K9"/>
  <c i="115" r="F62"/>
  <c i="115" r="F88"/>
  <c i="115" r="F33"/>
  <c i="115" r="F49"/>
  <c i="115" r="F19"/>
  <c i="115" r="F37"/>
  <c i="115" r="F40"/>
  <c i="115" r="F20"/>
  <c i="115" r="F38"/>
  <c i="115" r="F36"/>
  <c i="115" r="F46"/>
  <c i="115" r="F54"/>
  <c i="115" r="F23"/>
  <c i="115" r="F31"/>
  <c i="115" r="F41"/>
  <c i="115" r="F45"/>
  <c i="115" r="F26"/>
  <c i="115" r="F30"/>
  <c i="115" r="F9"/>
  <c i="115" r="F13"/>
  <c i="115" r="F70"/>
  <c i="115" r="F18"/>
  <c i="115" r="F80"/>
  <c i="115" r="F53"/>
  <c i="115" r="F24"/>
  <c i="115" r="F28"/>
  <c i="115" r="F86"/>
  <c i="115" r="F15"/>
  <c i="115" r="F27"/>
  <c i="115" r="F94"/>
  <c i="115" r="F58"/>
  <c i="115" r="F47"/>
  <c i="115" r="F35"/>
  <c i="115" r="F92"/>
  <c i="115" r="F51"/>
  <c i="115" r="F39"/>
  <c i="115" r="F25"/>
  <c i="115" r="F44"/>
  <c i="115" r="F90"/>
  <c i="115" r="F97"/>
  <c i="115" r="F65"/>
  <c i="115" r="F66"/>
  <c i="115" r="F56"/>
  <c i="115" r="F96"/>
  <c i="115" r="F74"/>
  <c i="115" r="F68"/>
  <c i="115" r="F52"/>
  <c i="115" r="F89"/>
  <c i="115" r="F87"/>
  <c i="115" r="F77"/>
  <c i="115" r="F61"/>
  <c i="115" r="F83"/>
  <c i="115" r="F64"/>
  <c i="115" r="F82"/>
  <c i="115" r="F78"/>
  <c i="115" r="F84"/>
  <c i="115" r="F76"/>
  <c i="115" r="F21"/>
  <c i="115" r="F60"/>
  <c i="115" r="F43"/>
  <c i="115" r="F29"/>
  <c i="115" r="F73"/>
  <c i="115" r="F95"/>
  <c i="115" r="F79"/>
  <c i="115" r="F63"/>
  <c i="115" r="F85"/>
  <c i="115" r="F69"/>
  <c i="115" r="F91"/>
  <c i="115" r="F75"/>
  <c i="115" r="F59"/>
  <c i="115" r="F48"/>
  <c i="115" r="F17"/>
  <c i="115" r="F81"/>
  <c i="115" r="F55"/>
  <c i="115" r="F72"/>
  <c i="115" r="F98"/>
  <c i="115" r="F57"/>
  <c i="115" r="F14"/>
  <c i="115" r="F71"/>
  <c i="115" r="F93"/>
  <c i="115" r="F67"/>
  <c i="115" r="I9"/>
  <c i="115" r="F12"/>
  <c i="115" r="F11"/>
  <c i="147" r="C57"/>
  <c i="147" l="1" r="C56"/>
  <c i="147" r="D56"/>
  <c i="147" r="C53"/>
  <c i="147" r="D57"/>
  <c i="115" r="L14"/>
  <c i="115" r="J14"/>
  <c i="115" r="L59"/>
  <c i="115" r="J59"/>
  <c i="115" r="L73"/>
  <c i="115" r="J73"/>
  <c i="115" r="L21"/>
  <c i="115" r="J21"/>
  <c i="115" r="L77"/>
  <c i="115" r="J77"/>
  <c i="115" r="L66"/>
  <c i="115" r="J66"/>
  <c i="115" r="L92"/>
  <c i="115" r="J92"/>
  <c i="115" r="L18"/>
  <c i="115" r="J18"/>
  <c i="115" r="L36"/>
  <c i="115" r="J36"/>
  <c i="115" r="L88"/>
  <c i="115" r="J88"/>
  <c i="115" r="J50"/>
  <c i="115" r="L50"/>
  <c i="115" r="L67"/>
  <c i="115" r="J67"/>
  <c i="115" r="L81"/>
  <c i="115" r="J81"/>
  <c i="115" r="L76"/>
  <c i="115" r="J76"/>
  <c i="115" r="L87"/>
  <c i="115" r="J87"/>
  <c i="115" r="L35"/>
  <c i="115" r="J35"/>
  <c i="115" r="L70"/>
  <c i="115" r="J70"/>
  <c i="115" r="L32"/>
  <c i="115" r="J32"/>
  <c i="115" r="L98"/>
  <c i="115" r="J98"/>
  <c i="115" r="L79"/>
  <c i="115" r="J79"/>
  <c i="115" r="L43"/>
  <c i="115" r="J43"/>
  <c i="115" r="L84"/>
  <c i="115" r="J84"/>
  <c i="115" r="L83"/>
  <c i="115" r="J83"/>
  <c i="115" r="L89"/>
  <c i="115" r="J89"/>
  <c i="115" r="L96"/>
  <c i="115" r="J96"/>
  <c i="115" r="L97"/>
  <c i="115" r="J97"/>
  <c i="115" r="L39"/>
  <c i="115" r="J39"/>
  <c i="115" r="L47"/>
  <c i="115" r="J47"/>
  <c i="115" r="L15"/>
  <c i="115" r="J15"/>
  <c i="115" r="L53"/>
  <c i="115" r="J53"/>
  <c i="115" r="L13"/>
  <c i="115" r="J13"/>
  <c i="115" r="L45"/>
  <c i="115" r="J45"/>
  <c i="115" r="L54"/>
  <c i="115" r="J54"/>
  <c i="115" r="L20"/>
  <c i="115" r="J20"/>
  <c i="115" r="L49"/>
  <c i="115" r="J49"/>
  <c i="115" r="L16"/>
  <c i="115" r="J16"/>
  <c i="115" r="L55"/>
  <c i="115" r="J55"/>
  <c i="115" r="L85"/>
  <c i="115" r="J85"/>
  <c i="115" r="L82"/>
  <c i="115" r="J82"/>
  <c i="115" r="L68"/>
  <c i="115" r="J68"/>
  <c i="115" r="L44"/>
  <c i="115" r="J44"/>
  <c i="115" r="L94"/>
  <c i="115" r="J94"/>
  <c i="115" r="L28"/>
  <c i="115" r="J28"/>
  <c i="115" r="L30"/>
  <c i="115" r="J30"/>
  <c i="115" r="L31"/>
  <c i="115" r="J31"/>
  <c i="115" r="L37"/>
  <c i="115" r="J37"/>
  <c i="115" r="L22"/>
  <c i="115" r="J22"/>
  <c i="115" r="L57"/>
  <c i="115" r="J57"/>
  <c i="115" r="L75"/>
  <c i="115" r="J75"/>
  <c i="115" r="L63"/>
  <c i="115" r="J63"/>
  <c i="115" r="L29"/>
  <c i="115" r="J29"/>
  <c i="115" r="L64"/>
  <c i="115" r="J64"/>
  <c i="115" r="L74"/>
  <c i="115" r="J74"/>
  <c i="115" r="L65"/>
  <c i="115" r="J65"/>
  <c i="115" r="L25"/>
  <c i="115" r="J25"/>
  <c i="115" r="L27"/>
  <c i="115" r="J27"/>
  <c i="115" r="L24"/>
  <c i="115" r="J24"/>
  <c i="115" r="L26"/>
  <c i="115" r="J26"/>
  <c i="115" r="L23"/>
  <c i="115" r="J23"/>
  <c i="115" r="L38"/>
  <c i="115" r="J38"/>
  <c i="115" r="L19"/>
  <c i="115" r="J19"/>
  <c i="115" r="L62"/>
  <c i="115" r="J62"/>
  <c i="115" r="L11"/>
  <c i="115" r="J11"/>
  <c i="115" r="L93"/>
  <c i="115" r="J93"/>
  <c i="115" r="L17"/>
  <c i="115" r="J17"/>
  <c i="115" r="L91"/>
  <c i="115" r="J91"/>
  <c i="115" r="L12"/>
  <c i="115" r="J12"/>
  <c i="115" r="L71"/>
  <c i="115" r="J71"/>
  <c i="115" r="L72"/>
  <c i="115" r="J72"/>
  <c i="115" r="L48"/>
  <c i="115" r="J48"/>
  <c i="115" r="L69"/>
  <c i="115" r="J69"/>
  <c i="115" r="L95"/>
  <c i="115" r="J95"/>
  <c i="115" r="L60"/>
  <c i="115" r="J60"/>
  <c i="115" r="L78"/>
  <c i="115" r="J78"/>
  <c i="115" r="L61"/>
  <c i="115" r="J61"/>
  <c i="115" r="L52"/>
  <c i="115" r="J52"/>
  <c i="115" r="L56"/>
  <c i="115" r="J56"/>
  <c i="115" r="L90"/>
  <c i="115" r="J90"/>
  <c i="115" r="L51"/>
  <c i="115" r="J51"/>
  <c i="115" r="L58"/>
  <c i="115" r="J58"/>
  <c i="115" r="L86"/>
  <c i="115" r="J86"/>
  <c i="115" r="L80"/>
  <c i="115" r="J80"/>
  <c i="115" r="L9"/>
  <c i="115" r="J9"/>
  <c i="115" r="L41"/>
  <c i="115" r="J41"/>
  <c i="115" r="L46"/>
  <c i="115" r="J46"/>
  <c i="115" r="J40"/>
  <c i="115" r="L40"/>
  <c i="115" r="L33"/>
  <c i="115" r="J33"/>
  <c i="115" r="L34"/>
  <c i="115" r="J34"/>
  <c i="115" r="L42"/>
  <c i="115" r="J42"/>
  <c i="115" r="L10"/>
  <c i="115" r="J10"/>
  <c i="147" l="1" r="C46"/>
  <c i="147" r="C59"/>
  <c i="147" r="C47"/>
  <c i="147" r="D47"/>
  <c i="147" r="D59"/>
  <c i="147" r="D52"/>
  <c i="147" r="D46"/>
  <c i="147" r="D53"/>
  <c i="147" r="C52"/>
  <c i="3" r="D272"/>
  <c i="3" r="D253"/>
  <c i="3" r="D248"/>
  <c i="3" r="D243"/>
  <c i="3" r="D234"/>
  <c i="3" r="D231"/>
  <c i="3" r="D228"/>
  <c i="3" r="D226"/>
  <c i="3" r="D223"/>
  <c i="3" r="D221"/>
  <c i="3" r="D215"/>
  <c i="3" r="D196"/>
  <c i="3" r="D191"/>
  <c i="3" r="D187"/>
  <c i="3" r="D149"/>
  <c i="3" r="D143"/>
  <c i="3" r="D135"/>
  <c i="3" r="D128"/>
  <c i="3" r="D118"/>
  <c i="3" r="D108"/>
  <c i="3" r="D105"/>
  <c i="3" r="D102"/>
  <c i="3" r="D78"/>
  <c i="3" r="D73"/>
  <c i="3" r="D70"/>
  <c i="3" r="D58"/>
  <c i="3" r="D54"/>
  <c i="3" r="D52"/>
  <c i="3" r="D43"/>
  <c i="3" r="D39"/>
  <c i="3" r="D34"/>
  <c i="3" r="D28"/>
  <c i="3" r="D26"/>
  <c i="3" r="D24"/>
  <c i="3" r="D22"/>
  <c i="3" r="D20"/>
  <c i="3" r="D11"/>
  <c i="3" r="C272"/>
  <c i="3" r="C253"/>
  <c i="3" r="C248"/>
  <c i="3" r="C243"/>
  <c i="3" r="C234"/>
  <c i="3" r="C231"/>
  <c i="3" r="C228"/>
  <c i="3" r="C226"/>
  <c i="3" r="C223"/>
  <c i="3" r="C221"/>
  <c i="3" r="C215"/>
  <c i="3" r="C196"/>
  <c i="3" r="C191"/>
  <c i="3" r="C187"/>
  <c i="3" r="C149"/>
  <c i="3" r="C143"/>
  <c i="3" r="C135"/>
  <c i="3" r="C128"/>
  <c i="3" r="C118"/>
  <c i="3" r="C108"/>
  <c i="3" r="C105"/>
  <c i="3" r="C102"/>
  <c i="147" l="1" r="D44"/>
  <c i="147" r="C54"/>
  <c i="147" r="D49"/>
  <c i="147" r="D54"/>
  <c i="3" r="D83"/>
  <c i="147" r="C45"/>
  <c i="147" r="C48"/>
  <c i="147" r="C49"/>
  <c i="147" r="D45"/>
  <c i="3" r="C83"/>
  <c i="3" r="C117"/>
  <c i="3" r="C230"/>
  <c i="3" r="D155"/>
  <c i="3" r="C155"/>
  <c i="3" r="C225"/>
  <c i="3" r="D220"/>
  <c i="3" r="C220"/>
  <c i="3" r="D57"/>
  <c i="3" r="C259"/>
  <c i="3" r="D259"/>
  <c i="3" r="D225"/>
  <c i="3" r="D230"/>
  <c i="3" r="D117"/>
  <c i="3" r="D10"/>
  <c i="3" r="C26"/>
  <c i="3" r="C24"/>
  <c i="3" r="C22"/>
  <c i="3" r="C20"/>
  <c i="3" r="C11"/>
  <c i="3" r="C28"/>
  <c i="3" r="C34"/>
  <c i="3" r="C39"/>
  <c i="3" r="C43"/>
  <c i="3" r="C52"/>
  <c i="3" r="C54"/>
  <c i="3" r="C78"/>
  <c i="3" r="C73"/>
  <c i="3" r="C70"/>
  <c i="3" r="C58"/>
  <c i="147" l="1" r="C28"/>
  <c i="147" r="C44"/>
  <c i="147" r="C32"/>
  <c i="147" r="C29"/>
  <c i="147" r="C50"/>
  <c i="147" r="D48"/>
  <c i="147" r="D28"/>
  <c i="147" r="D29"/>
  <c i="147" r="D32"/>
  <c i="3" r="D9"/>
  <c i="3" r="C154"/>
  <c i="197" r="G14" s="1"/>
  <c i="3" r="D154"/>
  <c i="3" r="C57"/>
  <c i="3" r="C10"/>
  <c i="147" l="1" r="D31"/>
  <c i="147" r="D50"/>
  <c i="3" r="C153"/>
  <c i="197" r="E14" s="1"/>
  <c i="197" r="H14" s="1"/>
  <c i="147" r="C31"/>
  <c i="147" r="D27"/>
  <c i="3" r="D153"/>
  <c i="3" r="D8"/>
  <c i="3" r="C9"/>
  <c i="197" l="1" r="G17"/>
  <c i="147" r="C30"/>
  <c i="147" r="C60"/>
  <c i="147" r="D60"/>
  <c i="3" r="C8"/>
  <c i="147" r="C27"/>
  <c i="147" r="D36"/>
  <c i="147" r="D26"/>
  <c i="147" r="D30"/>
  <c i="3" r="D274"/>
  <c i="197" l="1" r="G16"/>
  <c i="197" r="G15"/>
  <c i="197" r="E17"/>
  <c i="197" r="H17" s="1"/>
  <c i="197" r="G21"/>
  <c i="147" r="C26"/>
  <c i="3" r="C274"/>
  <c i="147" r="C33"/>
  <c i="147" r="D33"/>
  <c i="3" r="D294"/>
  <c i="197" r="E21" s="1"/>
  <c i="197" r="H21" s="1"/>
  <c i="197" l="1" r="G20"/>
  <c i="197" r="E15"/>
  <c i="197" r="H15" s="1"/>
  <c i="197" r="E16"/>
  <c i="197" r="H16" s="1"/>
  <c i="3" r="C294"/>
  <c i="197" r="E20" s="1"/>
  <c i="147" r="D37"/>
  <c i="197" l="1" r="H20"/>
  <c i="147" r="C37"/>
</calcChain>
</file>

<file path=xl/sharedStrings.xml><?xml version="1.0" encoding="utf-8"?>
<sst xmlns="http://schemas.openxmlformats.org/spreadsheetml/2006/main" count="30315" uniqueCount="2675">
  <si>
    <t>Байгууллагын нэр</t>
  </si>
  <si>
    <t>ЕРӨНХИЙ ЖУРНАЛ</t>
  </si>
  <si>
    <t>БАТЛАГДСАН ТӨСВИЙН ХУВААРЬ</t>
  </si>
  <si>
    <t>ҮНДСЭН ХӨРӨНГИЙН ДЭЛГЭРЭНГҮЙ</t>
  </si>
  <si>
    <t>ЦАЛИНГИЙН ДЭЛГЭРЭНГҮЙ</t>
  </si>
  <si>
    <t>САНХҮҮГИЙН БАЙДЛЫН ТАЙЛАН</t>
  </si>
  <si>
    <t>САНХҮҮГИЙН ҮР ДҮНГИЙН ТАЙЛАН</t>
  </si>
  <si>
    <t>МӨНГӨН ГҮЙЛГЭЭНИЙ ТАЙЛАН</t>
  </si>
  <si>
    <t>ТӨСВИЙН ГҮЙЦЭТГЭЛИЙН ТАЙЛАН</t>
  </si>
  <si>
    <t>ТӨСВИЙН ГҮЙЦЭТГЭЛИЙН ТОХИРУУЛГЫН ТАЙЛАН</t>
  </si>
  <si>
    <t>НЭМЭЛТ САНХҮҮЖИЛТИЙН ТАЙЛАН</t>
  </si>
  <si>
    <t>Код</t>
  </si>
  <si>
    <t>Үзүүлэлт</t>
  </si>
  <si>
    <t>Жилийн дүн</t>
  </si>
  <si>
    <t>1-р сар</t>
  </si>
  <si>
    <t>2-р сар</t>
  </si>
  <si>
    <t>3-р сар</t>
  </si>
  <si>
    <t>4-р сар</t>
  </si>
  <si>
    <t>5-р сар</t>
  </si>
  <si>
    <t>6-р сар</t>
  </si>
  <si>
    <t>7-р сар</t>
  </si>
  <si>
    <t>8-р сар</t>
  </si>
  <si>
    <t>9-р сар</t>
  </si>
  <si>
    <t>10-р сар</t>
  </si>
  <si>
    <t>11-р сар</t>
  </si>
  <si>
    <t>12-р сар</t>
  </si>
  <si>
    <t>Данс</t>
  </si>
  <si>
    <t>Огноо</t>
  </si>
  <si>
    <t>Баримт №</t>
  </si>
  <si>
    <t>Батлагдсан төсөв</t>
  </si>
  <si>
    <t>Гүйцэтгэл</t>
  </si>
  <si>
    <t>Эдийн засгийн ангилал</t>
  </si>
  <si>
    <t>Орлого</t>
  </si>
  <si>
    <t>Зарлага</t>
  </si>
  <si>
    <t>Гүйлгээний утга</t>
  </si>
  <si>
    <t>НДШ</t>
  </si>
  <si>
    <t>Дүн</t>
  </si>
  <si>
    <t>Д/д</t>
  </si>
  <si>
    <t>Дебет</t>
  </si>
  <si>
    <t>Кредит</t>
  </si>
  <si>
    <t>Мөнгөн дүн</t>
  </si>
  <si>
    <t>Тоо ширхэг</t>
  </si>
  <si>
    <t>Тодруулга</t>
  </si>
  <si>
    <t>Бараа бүтээгдэхүүний нэр</t>
  </si>
  <si>
    <t>Хөрөнгийн код</t>
  </si>
  <si>
    <t>Хөрөнгийн нэр</t>
  </si>
  <si>
    <t>Анхны өртөг</t>
  </si>
  <si>
    <t>Ашиглалтанд орсон огноо</t>
  </si>
  <si>
    <t>Ашиглагдах жил</t>
  </si>
  <si>
    <t>Эхний үлдэгдэл</t>
  </si>
  <si>
    <t>Эцсийн үлдэгдэл</t>
  </si>
  <si>
    <t>Нэмж байгуулсан элэгдэл</t>
  </si>
  <si>
    <t>Хөрөнгийн үзүүүлэлт</t>
  </si>
  <si>
    <t>Тоо хэмжээ</t>
  </si>
  <si>
    <t>Элэгдэл</t>
  </si>
  <si>
    <t>Хуримтлагдсан элэгдэл</t>
  </si>
  <si>
    <t>Нэмж байгуулсан</t>
  </si>
  <si>
    <t>Хасагдсанд ногдох</t>
  </si>
  <si>
    <t>Элэгдлийн дүн</t>
  </si>
  <si>
    <t>Сар</t>
  </si>
  <si>
    <t>Регистр №</t>
  </si>
  <si>
    <t>Овог</t>
  </si>
  <si>
    <t>Нэр</t>
  </si>
  <si>
    <t>Балансын үзүүлэлт</t>
  </si>
  <si>
    <t>Дансны код</t>
  </si>
  <si>
    <t>Тайлант оны гүйцэтгэл</t>
  </si>
  <si>
    <t>Өмнөх оны гүйцэтгэл</t>
  </si>
  <si>
    <t>Тохируулга</t>
  </si>
  <si>
    <t>Хөрөнгө оруулалт</t>
  </si>
  <si>
    <t>Номын фонд</t>
  </si>
  <si>
    <t>Програм хангамж</t>
  </si>
  <si>
    <t>Сэлбэг хэрэгсэл</t>
  </si>
  <si>
    <t>Түлш, шатах тослох материал</t>
  </si>
  <si>
    <t>Барилгын засварын материал</t>
  </si>
  <si>
    <t>Хүнсний материал</t>
  </si>
  <si>
    <t>Бусад хангамжийн материал</t>
  </si>
  <si>
    <t>Мал амьтад</t>
  </si>
  <si>
    <t>Нөөцийн бараа</t>
  </si>
  <si>
    <t>Дансны нэр</t>
  </si>
  <si>
    <t>Албан тушаал</t>
  </si>
  <si>
    <t>Удирдах ажилтан</t>
  </si>
  <si>
    <t>Гүйцэтгэх ажилтан</t>
  </si>
  <si>
    <t>Бусад</t>
  </si>
  <si>
    <t>БАРАА МАТЕРИАЛЫН ДЭЛГЭРЭНГҮЙ</t>
  </si>
  <si>
    <t>Бараа материал, үнэ бүхий зүйл</t>
  </si>
  <si>
    <t>Нэг бүрийн үнэ</t>
  </si>
  <si>
    <t>Журналын төрөл</t>
  </si>
  <si>
    <t>Банкны дансны дугаар</t>
  </si>
  <si>
    <t>Харилцагчийн банк</t>
  </si>
  <si>
    <t>АККРЭУЛЬ СУУРЬТ ШАЛГАХ БАЛАНС</t>
  </si>
  <si>
    <t>Шалгах баланс</t>
  </si>
  <si>
    <t>МӨНГӨН СУУРЬТ ШАЛГАХ БАЛАНС</t>
  </si>
  <si>
    <t>Зардал</t>
  </si>
  <si>
    <t>Урсгал зардал</t>
  </si>
  <si>
    <t>Хөрөнгийн зардал</t>
  </si>
  <si>
    <t>Төвсийн гүйцэтгэл</t>
  </si>
  <si>
    <t>Нэмэлт санхүүжилт</t>
  </si>
  <si>
    <t>Гүйлгээ</t>
  </si>
  <si>
    <t>Тохируулах бичилт</t>
  </si>
  <si>
    <t>ОЗНД</t>
  </si>
  <si>
    <t>Үлдэгдэл баланс</t>
  </si>
  <si>
    <t>Бараа материалын нэр</t>
  </si>
  <si>
    <t/>
  </si>
  <si>
    <t>Тайлант үеийн үр дүн</t>
  </si>
  <si>
    <t>Нягтлан бодох бүртгэлийн бодлогын өөрчлөлт</t>
  </si>
  <si>
    <t>Дахин илэрхийлсэн үлдэгдэл</t>
  </si>
  <si>
    <t>Шилжүүлэн авсан</t>
  </si>
  <si>
    <t>Дахин үнэлгээний нэмэгдэл</t>
  </si>
  <si>
    <t>Худалдсан</t>
  </si>
  <si>
    <t>Дахин үнэлгээний хорогдол</t>
  </si>
  <si>
    <t>Оны эхний үлдэгдэл</t>
  </si>
  <si>
    <t>Өмнөх оны элэгдлийн зөрүү</t>
  </si>
  <si>
    <t>Хөтөлбөрийн код</t>
  </si>
  <si>
    <t>Зориулалт, арга хэмжээний код</t>
  </si>
  <si>
    <t>Эдийн засгийн ангилалын код</t>
  </si>
  <si>
    <t>Барааны код</t>
  </si>
  <si>
    <t>Хэмжих нэгж</t>
  </si>
  <si>
    <t>Биет ба биет бус хөрөнгийн зардал</t>
  </si>
  <si>
    <t>ЭЗ Ангилал 2015</t>
  </si>
  <si>
    <t>Элэгдлийн залруулга</t>
  </si>
  <si>
    <t>Шилжиж ирсэн элэгдэл</t>
  </si>
  <si>
    <t>ЭРГЭЛТИЙН ХӨРӨНГИЙН ДҮН</t>
  </si>
  <si>
    <t>31</t>
  </si>
  <si>
    <t xml:space="preserve">   МӨНГӨН ХӨРӨНГӨ</t>
  </si>
  <si>
    <t xml:space="preserve">      Кассанд байгаа бэлэн мөнгө</t>
  </si>
  <si>
    <t xml:space="preserve">           Төгрөг</t>
  </si>
  <si>
    <t xml:space="preserve">           Гадаад валют</t>
  </si>
  <si>
    <t xml:space="preserve">           Нэмэлт санхүүжилт</t>
  </si>
  <si>
    <t xml:space="preserve">      Банкинд байгаа бэлэн мөнгө</t>
  </si>
  <si>
    <t xml:space="preserve">         Төгрөг</t>
  </si>
  <si>
    <t xml:space="preserve">               Төрийн сангийн харилцах</t>
  </si>
  <si>
    <t xml:space="preserve">               Монгол банкин дахь харилцах</t>
  </si>
  <si>
    <t xml:space="preserve">               Арилжааны банк дахь харилцах</t>
  </si>
  <si>
    <t xml:space="preserve">               Бусад төсөл, нөөцийн харилцах</t>
  </si>
  <si>
    <t xml:space="preserve">               Нэмэлт санхүүжилтийн харилцах</t>
  </si>
  <si>
    <t xml:space="preserve">         Гадаад валют</t>
  </si>
  <si>
    <t xml:space="preserve">               Монгол банк дахь харилцах</t>
  </si>
  <si>
    <t xml:space="preserve">           Замд яваа мөнгөн хөрөнгө</t>
  </si>
  <si>
    <t xml:space="preserve">           Хадгаламж</t>
  </si>
  <si>
    <t>32</t>
  </si>
  <si>
    <t xml:space="preserve">   БОГИНО ХУГАЦААТ ХӨРӨНГӨ ОРУУЛАЛТ</t>
  </si>
  <si>
    <t xml:space="preserve">      Yнэт цаас</t>
  </si>
  <si>
    <t>33</t>
  </si>
  <si>
    <t xml:space="preserve">   АВЛАГА</t>
  </si>
  <si>
    <t xml:space="preserve">       Ажиллагчидтай холбогдсон авлага</t>
  </si>
  <si>
    <t xml:space="preserve">       Төлбөртэй үйлчилгээний авлага</t>
  </si>
  <si>
    <t xml:space="preserve">       Татаас, санхүүжилтийн авлага</t>
  </si>
  <si>
    <t xml:space="preserve">       Зээлийн хүүгийн авлага</t>
  </si>
  <si>
    <t xml:space="preserve">      Бусад авлага</t>
  </si>
  <si>
    <t xml:space="preserve">           Байгууллагаас авах авлага</t>
  </si>
  <si>
    <t xml:space="preserve">           Хувь хүмүүсээс авах авлага</t>
  </si>
  <si>
    <t xml:space="preserve">      Зээлийн авлага</t>
  </si>
  <si>
    <t xml:space="preserve">         Дотоод эх үүсвэрээс олгосон зээлийн авлага</t>
  </si>
  <si>
    <t xml:space="preserve">               Засгийн газрын байгууллага, бусад шатны төсөвт олгосон</t>
  </si>
  <si>
    <t xml:space="preserve">               Хувь хүмүүст олгосон зээл</t>
  </si>
  <si>
    <t xml:space="preserve">               Сургалтын төрийн сангийн зээлийн авлага</t>
  </si>
  <si>
    <t xml:space="preserve">               Төрийн өмчит аж ахуйн нэгжүүдэд олгосон зээл</t>
  </si>
  <si>
    <t xml:space="preserve">               Хувийн хэвшлийн аж ахуйн нэгжид олгосон зээл</t>
  </si>
  <si>
    <t xml:space="preserve">         Гадаад зээлээс дамжуулан зээлдүүлсэн зээлийн авлага</t>
  </si>
  <si>
    <t>34</t>
  </si>
  <si>
    <t xml:space="preserve">   УРЬДЧИЛГАА</t>
  </si>
  <si>
    <t xml:space="preserve">       Засгийн газрын байгууллага, бусад шатны төсөвт олгосон</t>
  </si>
  <si>
    <t xml:space="preserve">       Төсөвт байгууллага</t>
  </si>
  <si>
    <t xml:space="preserve">       Тусгай зориулалтын сан</t>
  </si>
  <si>
    <t xml:space="preserve">       Төрийн өмчийн үйлдвэр, аж ахуйн газар</t>
  </si>
  <si>
    <t xml:space="preserve">       Хувийн хэвшлийн үйлдвэр, аж ахуйн газар</t>
  </si>
  <si>
    <t xml:space="preserve">       Урьдчилж гарсан зардал</t>
  </si>
  <si>
    <t xml:space="preserve">         Урьдчилгаа тооцоо</t>
  </si>
  <si>
    <t xml:space="preserve">               Бараа материал бэлтгэх урьдчилгаа</t>
  </si>
  <si>
    <t xml:space="preserve">               Yндсэн хөрөнгө бэлтгэх урьдчилгаа</t>
  </si>
  <si>
    <t xml:space="preserve">               Цалингийн урьдчилгаа</t>
  </si>
  <si>
    <t xml:space="preserve">               Томилолтын урьдчилгаа</t>
  </si>
  <si>
    <t>35</t>
  </si>
  <si>
    <t xml:space="preserve">   БАРАА МАТЕРИАЛ</t>
  </si>
  <si>
    <t>35110</t>
  </si>
  <si>
    <t xml:space="preserve">           Тусгай зориулалттай материал</t>
  </si>
  <si>
    <t>35130</t>
  </si>
  <si>
    <t xml:space="preserve">           Эм боох материал</t>
  </si>
  <si>
    <t>35200</t>
  </si>
  <si>
    <t xml:space="preserve">        Дуусаагүй үйлдвэрлэл</t>
  </si>
  <si>
    <t>35300</t>
  </si>
  <si>
    <t xml:space="preserve">        Бэлэн бүтээгдэхүүн</t>
  </si>
  <si>
    <t xml:space="preserve">      Хангамжийн материал</t>
  </si>
  <si>
    <t>35410</t>
  </si>
  <si>
    <t xml:space="preserve">           Бичиг хэргийн материал</t>
  </si>
  <si>
    <t>35420</t>
  </si>
  <si>
    <t xml:space="preserve">           Аж ахуйн материал</t>
  </si>
  <si>
    <t>35430</t>
  </si>
  <si>
    <t xml:space="preserve">           Сэлбэг хэрэгсэл</t>
  </si>
  <si>
    <t>35440</t>
  </si>
  <si>
    <t xml:space="preserve">           Түлш, шатах тослох материал</t>
  </si>
  <si>
    <t>35450</t>
  </si>
  <si>
    <t xml:space="preserve">           Барилгын засварын материал</t>
  </si>
  <si>
    <t>35460</t>
  </si>
  <si>
    <t xml:space="preserve">           Хүнсний материал</t>
  </si>
  <si>
    <t>35470</t>
  </si>
  <si>
    <t xml:space="preserve">           Бусад хангамжийн материал</t>
  </si>
  <si>
    <t>35500</t>
  </si>
  <si>
    <t xml:space="preserve">        Биологийн хөрөнгө</t>
  </si>
  <si>
    <t>35600</t>
  </si>
  <si>
    <t xml:space="preserve">        Мал амьтад</t>
  </si>
  <si>
    <t>36</t>
  </si>
  <si>
    <t xml:space="preserve">   НӨӨЦИЙН БАРАА</t>
  </si>
  <si>
    <t xml:space="preserve">        Барааны нөөц</t>
  </si>
  <si>
    <t xml:space="preserve">        Yрийн нөөц</t>
  </si>
  <si>
    <t xml:space="preserve">        Тэжээлийн нөөц</t>
  </si>
  <si>
    <t xml:space="preserve">        Шатахууны нөөц</t>
  </si>
  <si>
    <t xml:space="preserve">        Буудайн нөөц</t>
  </si>
  <si>
    <t xml:space="preserve">        Бусад нөөц</t>
  </si>
  <si>
    <t>ЭРГЭЛТИЙН БУС ХӨРӨНГИЙН ДҮН</t>
  </si>
  <si>
    <t>37</t>
  </si>
  <si>
    <t xml:space="preserve">   УРТ ХУГАЦААТ ХӨРӨНГӨ ОРУУЛАЛТ</t>
  </si>
  <si>
    <t xml:space="preserve">      Урт хугацаат хадгаламж</t>
  </si>
  <si>
    <t xml:space="preserve">      Урт хугацаат зээл</t>
  </si>
  <si>
    <t xml:space="preserve">           Урт хугацаат хөрөнгө оруулалт-зам, гүүр</t>
  </si>
  <si>
    <t xml:space="preserve">   ҮНДСЭН ХӨРӨНГӨ</t>
  </si>
  <si>
    <t xml:space="preserve">        Газар</t>
  </si>
  <si>
    <t xml:space="preserve">      Биет хөрөнгө</t>
  </si>
  <si>
    <t>39201</t>
  </si>
  <si>
    <t xml:space="preserve">               Барилга, байгууламж, орон сууц</t>
  </si>
  <si>
    <t xml:space="preserve">               Хуримтлагдсан элэгдэл</t>
  </si>
  <si>
    <t>39203</t>
  </si>
  <si>
    <t xml:space="preserve">               Авто-тээврийн хэрэгсэл</t>
  </si>
  <si>
    <t>39205</t>
  </si>
  <si>
    <t>39207</t>
  </si>
  <si>
    <t xml:space="preserve">               Тавилга, аж ахуйн эд хогшил</t>
  </si>
  <si>
    <t>39209</t>
  </si>
  <si>
    <t xml:space="preserve">               Зам, гүүрийн байгууламж</t>
  </si>
  <si>
    <t>39211</t>
  </si>
  <si>
    <t xml:space="preserve">               Батлан хамгаалах, цэргийн зориулалттай тоног төхөөрөмж</t>
  </si>
  <si>
    <t>39213</t>
  </si>
  <si>
    <t xml:space="preserve">               Түүх соёл, музейн  дурсгалт зүйлс</t>
  </si>
  <si>
    <t>39214</t>
  </si>
  <si>
    <t xml:space="preserve">               Бусад үндсэн хөрөнгө</t>
  </si>
  <si>
    <t>39216</t>
  </si>
  <si>
    <t xml:space="preserve">               Дуусаагүй барилга, байгууламж</t>
  </si>
  <si>
    <t>39217</t>
  </si>
  <si>
    <t xml:space="preserve">               Ном</t>
  </si>
  <si>
    <t xml:space="preserve">      Биет бус хөрөнгө</t>
  </si>
  <si>
    <t>39301</t>
  </si>
  <si>
    <t xml:space="preserve">               Програм хангамж</t>
  </si>
  <si>
    <t>39303</t>
  </si>
  <si>
    <t xml:space="preserve">               Бусад биет бус хөрөнгө</t>
  </si>
  <si>
    <t>НИЙТ ӨР ТӨЛБӨР</t>
  </si>
  <si>
    <t xml:space="preserve">   БОГИНО ХУГАЦААТ ӨР ТӨЛБӨР</t>
  </si>
  <si>
    <t xml:space="preserve">      Богино хугацаат үнэт цаас</t>
  </si>
  <si>
    <t xml:space="preserve">               Бонд</t>
  </si>
  <si>
    <t xml:space="preserve">               Бусад үнэт цаас</t>
  </si>
  <si>
    <t xml:space="preserve">               Бондын хөнгөлөлт</t>
  </si>
  <si>
    <t xml:space="preserve">      Богино хугацаат зээлийн өглөг</t>
  </si>
  <si>
    <t xml:space="preserve">               Засгийн газрын байгууллага, бусад шатны төсөв</t>
  </si>
  <si>
    <t xml:space="preserve">               Сургалтын төрийн сангийн зээлийн өглөг</t>
  </si>
  <si>
    <t xml:space="preserve">               Төрийн өмчит аж ахуйн нэгжүүдийн зээл</t>
  </si>
  <si>
    <t xml:space="preserve">               Монгол банк</t>
  </si>
  <si>
    <t xml:space="preserve">               Арилжааны банк</t>
  </si>
  <si>
    <t xml:space="preserve">               Санхүүгийн бусад байгууллага</t>
  </si>
  <si>
    <t xml:space="preserve">               Гадаадын Засгийн газар</t>
  </si>
  <si>
    <t xml:space="preserve">               Олон улсын байгууллага</t>
  </si>
  <si>
    <t xml:space="preserve">               Санхүүгийн зээл</t>
  </si>
  <si>
    <t xml:space="preserve">               Төслийн зээл</t>
  </si>
  <si>
    <t xml:space="preserve">               Гадаадын арилжааны банк</t>
  </si>
  <si>
    <t xml:space="preserve">               Бусад гадаад эх үүсвэр</t>
  </si>
  <si>
    <t xml:space="preserve">      Өглөг</t>
  </si>
  <si>
    <t xml:space="preserve">           Ажилчидтай холбогдсон өглөг</t>
  </si>
  <si>
    <t xml:space="preserve">           Бараа үйлчилгээний зардлын өглөг</t>
  </si>
  <si>
    <t xml:space="preserve">           Татаас, санхүүжилт, шилжүүлгийн өглөг</t>
  </si>
  <si>
    <t xml:space="preserve">           Хөрөнгө бэлтгэхтэй холбогдсон өглөг</t>
  </si>
  <si>
    <t xml:space="preserve">           Зээлийн хүүгийн өглөг</t>
  </si>
  <si>
    <t xml:space="preserve">               Байгууллагад төлөх өглөг</t>
  </si>
  <si>
    <t xml:space="preserve">               Хувь хүмүүст төлөх өглөг</t>
  </si>
  <si>
    <t xml:space="preserve">      Урьдчилж орсон орлого</t>
  </si>
  <si>
    <t xml:space="preserve">           Засгийн газрын байгууллага, бусад шатны төсөв</t>
  </si>
  <si>
    <t xml:space="preserve">           Төлбөртэй ажил үйлчилгээний урьдчилж орсон орлого</t>
  </si>
  <si>
    <t xml:space="preserve">           Барьцаа, дэнчингийн урьдчилж орсон орлого</t>
  </si>
  <si>
    <t xml:space="preserve">           Бусад урьдчилж орсон орлого</t>
  </si>
  <si>
    <t xml:space="preserve">           Төрийн өмчийн үйлдвэр, аж ахуйн газар</t>
  </si>
  <si>
    <t xml:space="preserve">   УРТ ХУГАЦААТ ӨР ТӨЛБӨР</t>
  </si>
  <si>
    <t xml:space="preserve">      Урт хугацаат үнэт цаас</t>
  </si>
  <si>
    <t xml:space="preserve">               Хувь хүмүүсийн зээл</t>
  </si>
  <si>
    <t xml:space="preserve">               Гадаадын засгийн газраас</t>
  </si>
  <si>
    <t xml:space="preserve">               Олон улсын санхүүгийн байгууллагаас</t>
  </si>
  <si>
    <t>ЦЭВЭР ХӨРӨНГӨ ӨМЧИЙН ДҮН</t>
  </si>
  <si>
    <t xml:space="preserve">   Засгийн газрын хувь оролцоо</t>
  </si>
  <si>
    <t xml:space="preserve">      Хуримтлагдсан үр дүн</t>
  </si>
  <si>
    <t xml:space="preserve">           Өмнөх үеийн үр дүн</t>
  </si>
  <si>
    <t xml:space="preserve">           Тайлант үеийн үр дүн</t>
  </si>
  <si>
    <t xml:space="preserve">           Давхардсан гүйлгээг цэвэрлэх данс</t>
  </si>
  <si>
    <t xml:space="preserve">        Хөрөнгийн дахин үнэлгээний зөрүү</t>
  </si>
  <si>
    <t xml:space="preserve">        Бодлогын өөрчлөлт алдааны залруулга</t>
  </si>
  <si>
    <t xml:space="preserve">        Нөөцийн сан</t>
  </si>
  <si>
    <t xml:space="preserve">        Гадаад валютын хөрвүүлэлтийн зөрүү</t>
  </si>
  <si>
    <t>ӨР ТӨЛБӨР, ЦЭВЭР ХӨРӨНГӨ ӨМЧИЙН ДҮН VI=IV+V</t>
  </si>
  <si>
    <t>I</t>
  </si>
  <si>
    <t>YЙЛ АЖИЛЛАГААНЫ ОРЛОГЫН ДYН (I)</t>
  </si>
  <si>
    <t xml:space="preserve">               Зарим бүтээгдэхүүний үнийн өсөлтийн албан татвар</t>
  </si>
  <si>
    <t xml:space="preserve">               Бусад татвар</t>
  </si>
  <si>
    <t xml:space="preserve">         Газрын төлбөр</t>
  </si>
  <si>
    <t xml:space="preserve">               Нийслэл хотын албан татвар</t>
  </si>
  <si>
    <t xml:space="preserve">               Өв, залгамжлал, бэлэглэлийн албан татвар</t>
  </si>
  <si>
    <t xml:space="preserve">               Нохойны албан татвар</t>
  </si>
  <si>
    <t xml:space="preserve">   ТАТВАРЫН БУС ОРЛОГО</t>
  </si>
  <si>
    <t xml:space="preserve">      Нийтлэг татварын бус орлого</t>
  </si>
  <si>
    <t xml:space="preserve">      Тусламжийн орлого</t>
  </si>
  <si>
    <t xml:space="preserve">               Хандив тусламж /дотоод/</t>
  </si>
  <si>
    <t xml:space="preserve">               Хандив тусламж /гадаад/</t>
  </si>
  <si>
    <t xml:space="preserve">      Улсын төсөв орон нутгийн төсөв хоорондын шилжүүлэг</t>
  </si>
  <si>
    <t xml:space="preserve">               Тусгай зориулалтын шилжүүлгийн орлого</t>
  </si>
  <si>
    <t xml:space="preserve">               Орон нутгийн хөгжлийн нэгдсэн сангаас шилжүүлсэн орлого</t>
  </si>
  <si>
    <t xml:space="preserve">               Улсын төсвөөс орон нутгийн төсөвт олгох санхүүгийн дэмжлэг</t>
  </si>
  <si>
    <t xml:space="preserve">               Улсын төсвөөс орон нутгийн төсвөөс төвлөрүүлэх шилжүүлэг</t>
  </si>
  <si>
    <t xml:space="preserve">               Урсгал үйл ажиллагааны санхүүжилт</t>
  </si>
  <si>
    <t xml:space="preserve">               Төвлөрүүлэх шилжүүлэг</t>
  </si>
  <si>
    <t xml:space="preserve">               Төсөв болон дамжуулан зээлдүүлсэн зээлээс эргэж төлөгдөх	</t>
  </si>
  <si>
    <t xml:space="preserve">               Засгийн газрын тусгай сангаас санхүүжих</t>
  </si>
  <si>
    <t xml:space="preserve">               Тусгай зориулалтын шилжүүлгээс санхүүжих</t>
  </si>
  <si>
    <t xml:space="preserve">               Орон нутгийн хөгжлийн нэгдсэн сангаас санхүүжих</t>
  </si>
  <si>
    <t xml:space="preserve">         Нэмэлт санхүүжилтийн орлого</t>
  </si>
  <si>
    <t xml:space="preserve">               Төрийн болон орон нутгийн өмчит бус этгээдээс авсан хандив, тусламж</t>
  </si>
  <si>
    <t xml:space="preserve">               Төсвийн жилийн явцад УИХ-аас соёрхон баталсан, ЗГ хоорондын гэрээ болон ОУ байгууллагаас авах хөнгөлөлттэй зээл</t>
  </si>
  <si>
    <t xml:space="preserve">               Дээд шатны төсвийн захирагчийн төсөвт тусгагдсан төсвөөс доод шатны төсвийн захирагчид хуваарилсан хөрөнгө</t>
  </si>
  <si>
    <t xml:space="preserve">               Төсвийн байгууллагын үндсэн үйл ажиллагааны хүрээнд бий болсон нэмэлт орлого</t>
  </si>
  <si>
    <t xml:space="preserve">               Төсвийн урамшуулал</t>
  </si>
  <si>
    <t xml:space="preserve">               Орон нутгийн хөгжлийн сангаас санхүүжих</t>
  </si>
  <si>
    <t xml:space="preserve">               Хөрөнгийн</t>
  </si>
  <si>
    <t xml:space="preserve">               Төсвийн ерөнхийлөн захирагч хооронд хийсэн санхүүжилт</t>
  </si>
  <si>
    <t xml:space="preserve">               Нийгмийн даатгалын сангаас санхүүжих</t>
  </si>
  <si>
    <t xml:space="preserve">               Эрүүл мэндийн даатгалын сангаас санхүүжих</t>
  </si>
  <si>
    <t>II</t>
  </si>
  <si>
    <t>ҮЙЛ АЖИЛЛАГААНЫ ЗАРДЛЫН ДҮН</t>
  </si>
  <si>
    <t>21</t>
  </si>
  <si>
    <t xml:space="preserve">   УРСГАЛ ЗАРДАЛ </t>
  </si>
  <si>
    <t>210</t>
  </si>
  <si>
    <t xml:space="preserve">      БАРАА, АЖИЛ ҮЙЛЧИЛГЭЭНИЙ ЗАРДАЛ</t>
  </si>
  <si>
    <t xml:space="preserve">         Цалин хөлс болон нэмэгдэл урамшил</t>
  </si>
  <si>
    <t xml:space="preserve">               Нэмэгдэл</t>
  </si>
  <si>
    <t xml:space="preserve">               Гэрээт ажлын хөлс</t>
  </si>
  <si>
    <t xml:space="preserve">         Ажил олгогчоос нийгмийн даатгалд төлөх шимтгэл</t>
  </si>
  <si>
    <t xml:space="preserve">               Тэтгэврийн даатгал</t>
  </si>
  <si>
    <t xml:space="preserve">               Тэтгэмжийн даатгал</t>
  </si>
  <si>
    <t xml:space="preserve">               ҮОМШӨ-ний даатгал</t>
  </si>
  <si>
    <t xml:space="preserve">               Ажилгүйдлийн даатгал</t>
  </si>
  <si>
    <t xml:space="preserve">               Эрүүл мэндийн даатгал</t>
  </si>
  <si>
    <t xml:space="preserve">         Байр ашиглалттай холбоотой тогтмол зардал</t>
  </si>
  <si>
    <t xml:space="preserve">               Гэрэл, цахилгаан</t>
  </si>
  <si>
    <t xml:space="preserve">               Түлш, халаалт</t>
  </si>
  <si>
    <t xml:space="preserve">               Цэвэр, бохир ус</t>
  </si>
  <si>
    <t xml:space="preserve">               Байрны түрээс</t>
  </si>
  <si>
    <t xml:space="preserve">         Хангамж, бараа материалын зардал</t>
  </si>
  <si>
    <t xml:space="preserve">               Бичиг хэрэг</t>
  </si>
  <si>
    <t xml:space="preserve">               Тээвэр, шатахуун</t>
  </si>
  <si>
    <t xml:space="preserve">               Шуудан, холбоо, интернэтийн төлбөр</t>
  </si>
  <si>
    <t xml:space="preserve">               Ном, хэвлэл</t>
  </si>
  <si>
    <t xml:space="preserve">               Хог хаягдал зайлуулах, хортон мэрэгчдийн устгал, ариутгал</t>
  </si>
  <si>
    <t xml:space="preserve">               Бага үнэтэй, түргэн элэгдэх, ахуйн эд зүйлс</t>
  </si>
  <si>
    <t xml:space="preserve">         Нормативт зардал</t>
  </si>
  <si>
    <t xml:space="preserve">               Эм, бэлдмэл, эмнэлгийн хэрэгсэл</t>
  </si>
  <si>
    <t xml:space="preserve">               Хоол, хүнс</t>
  </si>
  <si>
    <t xml:space="preserve">               Нормын хувцас, зөөлөн эдлэл</t>
  </si>
  <si>
    <t xml:space="preserve">         Эд хогшил, урсгал засварын зардал</t>
  </si>
  <si>
    <t xml:space="preserve">               Багаж, техник, хэрэгсэл</t>
  </si>
  <si>
    <t xml:space="preserve">               Тавилга</t>
  </si>
  <si>
    <t xml:space="preserve">               Хөдөлмөр хамгааллын хэрэглэл</t>
  </si>
  <si>
    <t xml:space="preserve">               Урсгал засвар</t>
  </si>
  <si>
    <t xml:space="preserve">         Томилолт, зочны зардал</t>
  </si>
  <si>
    <t xml:space="preserve">               Гадаад албан томилолт</t>
  </si>
  <si>
    <t xml:space="preserve">               Дотоод албан томилолт</t>
  </si>
  <si>
    <t xml:space="preserve">               Зочин төлөөлөгч хүлээн авах</t>
  </si>
  <si>
    <t xml:space="preserve">         Бусдаар гүйцэтгүүлсэн ажил, үйлчилгээний төлбөр, хураамж</t>
  </si>
  <si>
    <t xml:space="preserve">               Бусдаар гүйцэтгүүлсэн бусад нийтлэг ажил үйлчилгээний төлбөр хураамж</t>
  </si>
  <si>
    <t xml:space="preserve">               Даатгалын үйлчилгээ</t>
  </si>
  <si>
    <t xml:space="preserve">               Тээврийн хэрэгслийн татвар</t>
  </si>
  <si>
    <t xml:space="preserve">               Тээврийн хэрэгслийн оношлогоо</t>
  </si>
  <si>
    <t xml:space="preserve">               Мэдээлэл, технологийн үйлчилгээ</t>
  </si>
  <si>
    <t>210808</t>
  </si>
  <si>
    <t xml:space="preserve">               Банк, санхүүгийн байгууллагын үйлчилгээний хураамж</t>
  </si>
  <si>
    <t>210809</t>
  </si>
  <si>
    <t xml:space="preserve">               Улсын мэдээллийн маягт хэвлэх, бэлтгэх</t>
  </si>
  <si>
    <t>2109</t>
  </si>
  <si>
    <t xml:space="preserve">         Бараа үйлчилгээний бусад зардал</t>
  </si>
  <si>
    <t>210901</t>
  </si>
  <si>
    <t xml:space="preserve">               Бараа үйлчилгээний бусад зардал</t>
  </si>
  <si>
    <t>210902</t>
  </si>
  <si>
    <t>211</t>
  </si>
  <si>
    <t xml:space="preserve">      ХҮҮ</t>
  </si>
  <si>
    <t>2111</t>
  </si>
  <si>
    <t xml:space="preserve">         Гадаад зээлийн үйлчилгээний төлбөр</t>
  </si>
  <si>
    <t>211101</t>
  </si>
  <si>
    <t xml:space="preserve">               Гадаад зээлийн үйлчилгээний төлбөр</t>
  </si>
  <si>
    <t>2112</t>
  </si>
  <si>
    <t xml:space="preserve">         Дотоод зээлийн үйлчилгээний төлбөр</t>
  </si>
  <si>
    <t>211201</t>
  </si>
  <si>
    <t xml:space="preserve">               Дотоод зээлийн үйлчилгээний төлбөр</t>
  </si>
  <si>
    <t>212</t>
  </si>
  <si>
    <t xml:space="preserve">      ТАТААС</t>
  </si>
  <si>
    <t>2121</t>
  </si>
  <si>
    <t xml:space="preserve">         Төрийн өмчит байгууллагад олгох татаас</t>
  </si>
  <si>
    <t>212101</t>
  </si>
  <si>
    <t xml:space="preserve">               Төрийн өмчит байгууллагад олгох татаас</t>
  </si>
  <si>
    <t>2122</t>
  </si>
  <si>
    <t xml:space="preserve">         Хувийн хэвшлийн байгууллагад олгох татаас</t>
  </si>
  <si>
    <t>212201</t>
  </si>
  <si>
    <t xml:space="preserve">               Хувийн хэвшлийн байгууллагад олгох татаас</t>
  </si>
  <si>
    <t>213</t>
  </si>
  <si>
    <t xml:space="preserve">      УРСГАЛ ШИЛЖҮҮЛЭГ</t>
  </si>
  <si>
    <t>2131</t>
  </si>
  <si>
    <t xml:space="preserve">         Засгийн газрын урсгал шилжүүлэг</t>
  </si>
  <si>
    <t>213101</t>
  </si>
  <si>
    <t xml:space="preserve">               Засгийн газрын дотоод шилжүүлэг</t>
  </si>
  <si>
    <t>213102</t>
  </si>
  <si>
    <t xml:space="preserve">               Засгийн газрын гадаад шилжүүлэг</t>
  </si>
  <si>
    <t>2132</t>
  </si>
  <si>
    <t xml:space="preserve">         Бусад урсгал шилжүүлэг</t>
  </si>
  <si>
    <t>213202</t>
  </si>
  <si>
    <t xml:space="preserve">               Нийгмийн даатгалын тэтгэвэр, тэтгэмж</t>
  </si>
  <si>
    <t>213203</t>
  </si>
  <si>
    <t xml:space="preserve">               Нийгмийн халамжийн тэтгэвэр, тэтгэмж</t>
  </si>
  <si>
    <t>213204</t>
  </si>
  <si>
    <t>213205</t>
  </si>
  <si>
    <t xml:space="preserve">               Төрөөс иргэдэд олгох тэтгэмж, урамшуулал</t>
  </si>
  <si>
    <t>213206</t>
  </si>
  <si>
    <t xml:space="preserve">               Ээлжийн амралтаар нутаг явах унааны хөнгөлөлт</t>
  </si>
  <si>
    <t>213207</t>
  </si>
  <si>
    <t xml:space="preserve">               Тэтгэвэрт гарахад олгох нэг удаагийн мөнгөн тэтгэмж</t>
  </si>
  <si>
    <t>213208</t>
  </si>
  <si>
    <t>213209</t>
  </si>
  <si>
    <t xml:space="preserve">         Улсын төсвөөс олгосон санхүүжилт, шилжүүлэг</t>
  </si>
  <si>
    <t xml:space="preserve">               Засгийн газрын, Засаг даргын нөөц хөрөнгө</t>
  </si>
  <si>
    <t xml:space="preserve">         Орон нутгийн төсвийн ерөнхийлөн захирагчдад олгох татаас, санхүүжилт</t>
  </si>
  <si>
    <t xml:space="preserve">               Урсгал үйл ажиллагааны санхүүжилт төсөвт байгууллага</t>
  </si>
  <si>
    <t xml:space="preserve">               Урсгал үйл ажиллагааны санхүүжилт сумдад</t>
  </si>
  <si>
    <t xml:space="preserve">         Төсвийн захирагчдаас олгосон санхүүжилт, шилжүүлэг</t>
  </si>
  <si>
    <t>22</t>
  </si>
  <si>
    <t xml:space="preserve">   ХӨРӨНГИЙН ЗАРДАЛ</t>
  </si>
  <si>
    <t>220001</t>
  </si>
  <si>
    <t xml:space="preserve">               Барилга байгууламж</t>
  </si>
  <si>
    <t>221001</t>
  </si>
  <si>
    <t xml:space="preserve">               Их засвар</t>
  </si>
  <si>
    <t>222001</t>
  </si>
  <si>
    <t xml:space="preserve">               Тоног төхөөрөмж</t>
  </si>
  <si>
    <t>223001</t>
  </si>
  <si>
    <t xml:space="preserve">               Бусад хөрөнгө</t>
  </si>
  <si>
    <t>224001</t>
  </si>
  <si>
    <t xml:space="preserve">               Стратегийн нөөц хөрөнгө</t>
  </si>
  <si>
    <t>III</t>
  </si>
  <si>
    <t>IV</t>
  </si>
  <si>
    <t>YЙЛ АЖИЛЛАГААНЫ БУС ОРЛОГЫН ДYН</t>
  </si>
  <si>
    <t xml:space="preserve">               Хөрөнгө оруулалтын олз</t>
  </si>
  <si>
    <t>YЙЛ АЖИЛЛАГААНЫ БУС ЗАРДЛЫН ДYН</t>
  </si>
  <si>
    <t xml:space="preserve">      Түүхий эд материал</t>
  </si>
  <si>
    <t>СТ-2А</t>
  </si>
  <si>
    <t>СТ-1А</t>
  </si>
  <si>
    <t>/мянган төгрөгөөр/</t>
  </si>
  <si>
    <t xml:space="preserve">               ЗГНХ,ЗДНХөрөнгө,түүнтэй адилтгах ангилагдаагүй нөөц хөрөнгөөс тухайн төсвийн захирагчид хуваарилсан хөрөнгө </t>
  </si>
  <si>
    <t xml:space="preserve">               Үндсэн цалин </t>
  </si>
  <si>
    <t xml:space="preserve">               Унаа хоолны хөнгөлөлт </t>
  </si>
  <si>
    <t xml:space="preserve">               Урамшуулал </t>
  </si>
  <si>
    <t xml:space="preserve">               Аудит, баталгаажуулалт, зэрэглэл тогтоох </t>
  </si>
  <si>
    <t xml:space="preserve">               Газрын төлбөр </t>
  </si>
  <si>
    <t xml:space="preserve">               Хичээл үйлдвэрлэлийн дадлага хийх </t>
  </si>
  <si>
    <t xml:space="preserve">               Ажил олгогчоос олгох  бусад тэтгэмж, урамшуулал</t>
  </si>
  <si>
    <t xml:space="preserve">               Хөдөө орон нутагт тогтвор суурьшилтай ажилласан албан хаагчдад төрөөс үзүүлэх дэмжлэг </t>
  </si>
  <si>
    <t xml:space="preserve">               Нэг удаагийн тэтгэмж, шагнал урамшуулал </t>
  </si>
  <si>
    <t xml:space="preserve">               Үндсэн хөрөнгө борлуулсны орлого</t>
  </si>
  <si>
    <t xml:space="preserve">               Улсын төсвөөс олгосон зээл</t>
  </si>
  <si>
    <t xml:space="preserve">               Бусдад олгосон зээл болон урьдчилгааны эргэн төлөлт</t>
  </si>
  <si>
    <t>23</t>
  </si>
  <si>
    <t xml:space="preserve">   ЭPГЭЖ ТӨЛӨГДӨХ ТӨЛБӨРИЙГ ХАССАН ЦЭВЭР ЗЭЭЛ</t>
  </si>
  <si>
    <t>230001</t>
  </si>
  <si>
    <t xml:space="preserve">               Эргэж төлөгдөх зээл</t>
  </si>
  <si>
    <t>231001</t>
  </si>
  <si>
    <t xml:space="preserve">               Гадаадын санхүүгийн зах зээлээс санхүүжих зээл</t>
  </si>
  <si>
    <t>232001</t>
  </si>
  <si>
    <t xml:space="preserve">               Гадаадын төслийн зээлээс санхүүжих зээл</t>
  </si>
  <si>
    <t xml:space="preserve">   ГАДААД ЗЭЭЛИЙН ҮНДСЭН ТӨЛБӨР</t>
  </si>
  <si>
    <t xml:space="preserve">               Гадаад зээлийн үндсэн төлбөр</t>
  </si>
  <si>
    <t xml:space="preserve">               Засгийн газрын бондын үндсэн төлбөр</t>
  </si>
  <si>
    <t xml:space="preserve">               Засгийн газрын үнэт цаасны үндсэн төлбөр</t>
  </si>
  <si>
    <t xml:space="preserve">               Гадаад валютын ханшийн зөрүү</t>
  </si>
  <si>
    <t>Мөнгө, түүнтэй адилтгах хөрөнгийн эхний үлдэгдэл</t>
  </si>
  <si>
    <t>Мөнгө, түүнтэй адилтгах хөрөнгийн эцсийн үлдэгдэл</t>
  </si>
  <si>
    <t>СТ-4А</t>
  </si>
  <si>
    <t>ЦЭВЭР ХӨРӨНГӨ/ӨМЧИЙН ӨӨРЧЛӨЛТИЙН ТАЙЛАН</t>
  </si>
  <si>
    <t>/ төгрөгөөр /</t>
  </si>
  <si>
    <t xml:space="preserve"> Дансны код</t>
  </si>
  <si>
    <t>Засгийн газрын оруулсан капитал</t>
  </si>
  <si>
    <t>Дахин үнэлгээний нөөц</t>
  </si>
  <si>
    <t>Хуримтлагдсан дүн</t>
  </si>
  <si>
    <t>Засгийн газрын хувь оролцооний нийт дүн</t>
  </si>
  <si>
    <t>2015 оны 12-р сарын 31-нээрх үлдэгдэл</t>
  </si>
  <si>
    <t xml:space="preserve">Мөнгө, түүнтэй адилтгах хөрөнгийн эхний үлдэгдэл </t>
  </si>
  <si>
    <t>НИЙТ ЗАРЛАГА БА ЦЭВЭР ЗЭЭЛИЙН ДҮН</t>
  </si>
  <si>
    <t>ЗАРДЛЫГ САНХҮҮЖҮҮЛЭХ ЭХ ҮҮСВЭР</t>
  </si>
  <si>
    <t xml:space="preserve">   УЛСЫН ТӨСВӨӨС САНХҮҮЖИХ</t>
  </si>
  <si>
    <t>310001</t>
  </si>
  <si>
    <t xml:space="preserve">               Улсын төсвөөс санхүүжих</t>
  </si>
  <si>
    <t>310002</t>
  </si>
  <si>
    <t>310003</t>
  </si>
  <si>
    <t>310004</t>
  </si>
  <si>
    <t xml:space="preserve">   ОРОН НУТГИЙН ТӨСВӨӨС САНХҮҮЖИХ</t>
  </si>
  <si>
    <t>320001</t>
  </si>
  <si>
    <t xml:space="preserve">               Орон нутгийн төсвөөс</t>
  </si>
  <si>
    <t>320002</t>
  </si>
  <si>
    <t xml:space="preserve">   НИЙГМИЙН ДААТГАЛЫН САНГИЙН ТӨСВӨӨС САНХҮҮЖИХ</t>
  </si>
  <si>
    <t>330001</t>
  </si>
  <si>
    <t>330002</t>
  </si>
  <si>
    <t xml:space="preserve">   ХҮНИЙ ХӨГЖИЛ САНГИЙН ТӨСВӨӨС САНХҮҮЖИХ</t>
  </si>
  <si>
    <t>340001</t>
  </si>
  <si>
    <t xml:space="preserve">               Хүний хөгжил сангийн төсвөөс санхүүжих</t>
  </si>
  <si>
    <t xml:space="preserve">   ТӨСӨВТ БАЙГУУЛЛАГЫН ҮЙЛ АЖИЛЛАГААНААС</t>
  </si>
  <si>
    <t>350001</t>
  </si>
  <si>
    <t xml:space="preserve">               Үндсэн үйл ажиллагааны орлогоос санхүүжих</t>
  </si>
  <si>
    <t>350002</t>
  </si>
  <si>
    <t xml:space="preserve">               Туслах үйл ажиллагааны орлогоос санхүүжих</t>
  </si>
  <si>
    <t>350003</t>
  </si>
  <si>
    <t xml:space="preserve">               Урьд оны үлдэгдлээс санхүүжих</t>
  </si>
  <si>
    <t>350004</t>
  </si>
  <si>
    <t xml:space="preserve">               Гадаадын эх үүсвэрээс санхүүжих</t>
  </si>
  <si>
    <t xml:space="preserve">   ТУСЛАМЖИЙН ЭХ ҮҮСВЭРЭЭС САНХҮҮЖИХ</t>
  </si>
  <si>
    <t>360001</t>
  </si>
  <si>
    <t xml:space="preserve">               Тусламжийн эх үүсвэрээс санхүүжих</t>
  </si>
  <si>
    <t xml:space="preserve">   БУСАД ЭХ ҮҮСВЭР</t>
  </si>
  <si>
    <t>370001</t>
  </si>
  <si>
    <t xml:space="preserve">Мөнгө, түүнтэй адилтгах хөрөнгийн эцсийн үлдэгдэл </t>
  </si>
  <si>
    <t>ТӨСВИЙН БУСАД МЭДЭЭЛЛИЙН АНГИЛАЛ</t>
  </si>
  <si>
    <t xml:space="preserve">   БАЙГУУЛЛАГЫН ТОО </t>
  </si>
  <si>
    <t xml:space="preserve">               Төсвийн байгууллага</t>
  </si>
  <si>
    <t xml:space="preserve">               Төсвөөс гадуур байгууллага</t>
  </si>
  <si>
    <t xml:space="preserve">   АЖИЛЛАГСАДЫН ТОО</t>
  </si>
  <si>
    <t xml:space="preserve">               Удирдах ажилтан</t>
  </si>
  <si>
    <t xml:space="preserve">               Гүйцэтгэх ажилтан</t>
  </si>
  <si>
    <t xml:space="preserve">               Үйлчлэх ажилтан</t>
  </si>
  <si>
    <t xml:space="preserve">               Гэрээт ажилтан</t>
  </si>
  <si>
    <t xml:space="preserve">   СУРАЛЦАГЧДЫН ТОО (ЖИЛИЙН ДУНДЖААР)</t>
  </si>
  <si>
    <t xml:space="preserve">      ЕРӨНХИЙ БОЛОВСРОЛЫН СУРГУУЛЬД СУРАЛЦАГЧИД</t>
  </si>
  <si>
    <t xml:space="preserve">               Төрийн өмчит ЕБС</t>
  </si>
  <si>
    <t xml:space="preserve">               Хувийн ЕБС</t>
  </si>
  <si>
    <t xml:space="preserve">      СУРГУУЛИЙН ӨМНӨХ БОЛОВСРОЛЫН БАЙГУУЛЛАГА</t>
  </si>
  <si>
    <t xml:space="preserve">               Төрийн өмчит СӨБ байгууллага</t>
  </si>
  <si>
    <t xml:space="preserve">               Хувийн өмчит СӨБ байгууллага</t>
  </si>
  <si>
    <t xml:space="preserve">      МЭРГЭЖЛИЙН СУРГАЛТ, ҮЙЛДВЭРЛЭЛИЙН ТӨВ</t>
  </si>
  <si>
    <t xml:space="preserve">               Төрийн өмчит МСҮТ</t>
  </si>
  <si>
    <t xml:space="preserve">               Хувийн МСҮТ</t>
  </si>
  <si>
    <t xml:space="preserve">   ЭМЧЛҮҮЛЭГСЭДИЙН ТОО</t>
  </si>
  <si>
    <t xml:space="preserve">               Улсын эмнэлгээр хэвтэн эмчлүүлэгсдийн тоо</t>
  </si>
  <si>
    <t xml:space="preserve">               Улсын эмнэлгийн амбулатороор эмчлүүлэгсдийн тоо</t>
  </si>
  <si>
    <t xml:space="preserve">               Хувийн эмнэлгээр эмчлүүлэгсдийн тоо</t>
  </si>
  <si>
    <t>Өмнөх он</t>
  </si>
  <si>
    <t>Бусад үндсэн хөрөнгө</t>
  </si>
  <si>
    <t>Бусад биет бус хөрөнгө</t>
  </si>
  <si>
    <t>Шилжүүлсэн</t>
  </si>
  <si>
    <t>Элэгдлийн зардал Бусад</t>
  </si>
  <si>
    <t>Дансны хасалт</t>
  </si>
  <si>
    <t>Хуримтлагдсан элэгдлийн эцсийн үлдэгдэл</t>
  </si>
  <si>
    <t>Үлдэгдэл өртөг</t>
  </si>
  <si>
    <t>Тусгай зориулалтын материал</t>
  </si>
  <si>
    <t>Эм боох материал</t>
  </si>
  <si>
    <t>Дуусаагүй үйлдвэрлэл</t>
  </si>
  <si>
    <t>Бэлэн бүтээгдэхүүн</t>
  </si>
  <si>
    <t>Бичиг хэргийн материал</t>
  </si>
  <si>
    <t>Аж ахуйн материал</t>
  </si>
  <si>
    <t>Биологийн хөрөнгө</t>
  </si>
  <si>
    <t>Гэрэл цахилгааны авлага</t>
  </si>
  <si>
    <t>Түлш халаалтын авлага</t>
  </si>
  <si>
    <t>Шуудан холбооны авлага</t>
  </si>
  <si>
    <t>Цэвэр бохир усны авлага</t>
  </si>
  <si>
    <t>Тээвэр шатхууны авлага</t>
  </si>
  <si>
    <t>Албан томилолтын авлага</t>
  </si>
  <si>
    <t>Хоолны авлага</t>
  </si>
  <si>
    <t>Эмийн авлага</t>
  </si>
  <si>
    <t>Байрны түрээсийн авлага</t>
  </si>
  <si>
    <t>Урсгал засварын авлага</t>
  </si>
  <si>
    <t>Банкны байгууллагаас авах авлага</t>
  </si>
  <si>
    <t>Засгийн газрын түвшин хоорондын авлага</t>
  </si>
  <si>
    <t>Бусад зардлын тооцооны авлага</t>
  </si>
  <si>
    <t>Цалингийн өглөг</t>
  </si>
  <si>
    <t>НДШ-ийн өглөг</t>
  </si>
  <si>
    <t>ХАОАТ-ын өглөг</t>
  </si>
  <si>
    <t>ҮЭ-ийн өглөг</t>
  </si>
  <si>
    <t>Гэрэл цахилгааны өглөг</t>
  </si>
  <si>
    <t>Түлш халаалтын өглөг</t>
  </si>
  <si>
    <t>Шуудан холбооны өглөг</t>
  </si>
  <si>
    <t>Цэвэр, бохир усны өглөг</t>
  </si>
  <si>
    <t>Тээвэр шатахууны өглөг</t>
  </si>
  <si>
    <t>Албан томилолтын өглөг</t>
  </si>
  <si>
    <t>Хоолны өглөг</t>
  </si>
  <si>
    <t>Эмийн өглөг</t>
  </si>
  <si>
    <t>Байрны түрээсийн өглөг</t>
  </si>
  <si>
    <t>Урсгал засварын өглөг</t>
  </si>
  <si>
    <t>Банкны байгууллагад өгөх өглөг</t>
  </si>
  <si>
    <t>Засгийн газрын түвшин хоорондын өглөг</t>
  </si>
  <si>
    <t>Бусад зардлын өглөг</t>
  </si>
  <si>
    <t>Мөнгөн хөрөнгийн орлого</t>
  </si>
  <si>
    <t>Мөнгөн хөрөнгийн зарлага</t>
  </si>
  <si>
    <t>БМО</t>
  </si>
  <si>
    <t>БМЗ</t>
  </si>
  <si>
    <t>Бараа материалын орлого</t>
  </si>
  <si>
    <t>Бараа материалын зарлага</t>
  </si>
  <si>
    <t>Үндсэн хөрөнгийн орлого</t>
  </si>
  <si>
    <t>Үндсэн хөрөнгийн зарлага</t>
  </si>
  <si>
    <t>Үндсэн хөрөнгийн элэгдэл</t>
  </si>
  <si>
    <t>ЦАЛ</t>
  </si>
  <si>
    <t>Цалингийн тооцоо</t>
  </si>
  <si>
    <t>ГРЗ</t>
  </si>
  <si>
    <t>ОЛЗ</t>
  </si>
  <si>
    <t>Ханшийн тэгшитгэл</t>
  </si>
  <si>
    <t>Олз</t>
  </si>
  <si>
    <t>Гарз</t>
  </si>
  <si>
    <t>ЕЖ</t>
  </si>
  <si>
    <t>ҮО</t>
  </si>
  <si>
    <t>ҮЗ</t>
  </si>
  <si>
    <t>ҮЭ</t>
  </si>
  <si>
    <t>ЭЗ</t>
  </si>
  <si>
    <t>ДҮ</t>
  </si>
  <si>
    <t>МО</t>
  </si>
  <si>
    <t>МЗ</t>
  </si>
  <si>
    <t>ХТ</t>
  </si>
  <si>
    <t>Дахин үнэлгээний өсөлт/бууралт</t>
  </si>
  <si>
    <t>Сайжруулалт</t>
  </si>
  <si>
    <t>Нийт өртөг</t>
  </si>
  <si>
    <t>Дахин үнэлгээний хасалт</t>
  </si>
  <si>
    <t>Дахин үнэлгээний нөөц дахь үлдэгдэл</t>
  </si>
  <si>
    <t>Дахин үнэлгээний өсөлт, бууралт</t>
  </si>
  <si>
    <t>Өртгийн өөрчлөлт</t>
  </si>
  <si>
    <t>НТ-2</t>
  </si>
  <si>
    <t>Үндсэн цалин</t>
  </si>
  <si>
    <t>Бусад хөрөнгө</t>
  </si>
  <si>
    <t xml:space="preserve">    Бусад эх үүсвэр</t>
  </si>
  <si>
    <t>НИЙТ ЦЭВЭР МӨНГӨН ГYЙЛГЭЭ (III)=(II)-(I)</t>
  </si>
  <si>
    <t xml:space="preserve">               ОУВС-ийн зээл</t>
  </si>
  <si>
    <t xml:space="preserve">                    Биет ба биет бус хөрөнгө худалдан авсан зардал</t>
  </si>
  <si>
    <t xml:space="preserve">            Гадаад эх үүсвэрээр</t>
  </si>
  <si>
    <t xml:space="preserve">          Дотоод эх үүсвэрээр</t>
  </si>
  <si>
    <t xml:space="preserve">                    Гадаад эх үүсвэрээр</t>
  </si>
  <si>
    <t>Гадаад зээлээс дамжуулан зээлдүүлсэн зээлийн авлага</t>
  </si>
  <si>
    <t>ХӨРӨНГӨ ОРУУЛАЛТЫН ҮЙЛ АЖИЛЛАГААНЫ МӨНГӨН ГYЙЛГЭЭ</t>
  </si>
  <si>
    <t xml:space="preserve">       Дансны авлага /ТӨҮГ/</t>
  </si>
  <si>
    <t xml:space="preserve">       Татвар, НДШ – ийн авлага /ТӨҮГ/</t>
  </si>
  <si>
    <t xml:space="preserve">        Бусад санхүүгийн хөрөнгө /ТӨҮГ/</t>
  </si>
  <si>
    <t xml:space="preserve">        Бусад эргэлтийн хөрөнгө /ТӨҮГ/</t>
  </si>
  <si>
    <t xml:space="preserve">   Засгийн газрын оруулсан капитал /Засгийн газрын сан/ орон нутгийн сан</t>
  </si>
  <si>
    <t xml:space="preserve">           Бусад өглөг</t>
  </si>
  <si>
    <t xml:space="preserve">               Биет бус хөрөнгө борлуулсны орлого</t>
  </si>
  <si>
    <t xml:space="preserve">               Бусад урт хугацаат хөрөнгө борлуулсны орлого</t>
  </si>
  <si>
    <t xml:space="preserve">               Хүлээн авсан хүүний орлого</t>
  </si>
  <si>
    <t xml:space="preserve">               Хүлээн авсан ногдол ашиг</t>
  </si>
  <si>
    <t xml:space="preserve">   Санхүүгийн үйл ажиллагааны зардал</t>
  </si>
  <si>
    <t xml:space="preserve">               Зээл, өрийн үнэт цаасны төлбөрт төлсөн мөнгө</t>
  </si>
  <si>
    <t xml:space="preserve">               Санхүүгийн түрээсийн өглөгт төлсөн</t>
  </si>
  <si>
    <t xml:space="preserve">               Хувьцаа буцаан худалдаж авахад төлсөн</t>
  </si>
  <si>
    <t xml:space="preserve">               Төлсөн ногдол ашиг</t>
  </si>
  <si>
    <t>№</t>
  </si>
  <si>
    <t>Авлагын тодруулга</t>
  </si>
  <si>
    <t>Бараа материалын тодруулга</t>
  </si>
  <si>
    <t>Үндсэн хөрөнгийн тодруулга</t>
  </si>
  <si>
    <t xml:space="preserve">               Татварын өглөг  /ТӨҮГ/</t>
  </si>
  <si>
    <t xml:space="preserve">               Санхүүгийн бусад  байгууллага  /ТӨҮГ/</t>
  </si>
  <si>
    <t xml:space="preserve">               Нэмэлт санхүүжилтийн арилжааны банк</t>
  </si>
  <si>
    <t xml:space="preserve">          Касс арилжааны банк</t>
  </si>
  <si>
    <t xml:space="preserve">               Хүүний төлбөрт төлсөн    /ТӨҮГ/</t>
  </si>
  <si>
    <t xml:space="preserve">               Татварын байгууллагад төлсөн  /ТӨҮГ/</t>
  </si>
  <si>
    <t xml:space="preserve">               Даатгалын төлбөрт төлсөн   /ТӨҮГ/</t>
  </si>
  <si>
    <t xml:space="preserve">               Бусад мөнгөн зарлага   /ТӨҮГ/</t>
  </si>
  <si>
    <t>Үйлчлэх ажилтан</t>
  </si>
  <si>
    <t>Гэрээт ажилтан</t>
  </si>
  <si>
    <t>ОРОН ТООНЫ МЭДЭЭЛЭЛ</t>
  </si>
  <si>
    <t>Тєрийн захиргааны албан хаагч (ТЗ)</t>
  </si>
  <si>
    <t>Тєрийн тусгай албан хаагч (ТТ)</t>
  </si>
  <si>
    <t>Ажлын албаны албан хаагч (АА)</t>
  </si>
  <si>
    <t>СЄБ болон бага, дунд боловсролын албан хаагч (ТҮБД)</t>
  </si>
  <si>
    <t>ШУ-ны салбарын төрийн үйлчилгээний албан хаагч (ТҮШУ)</t>
  </si>
  <si>
    <t>Соёл урлагийн салбарын тєрийн їйлчилгээний албан хаагч (ТҮСУ)</t>
  </si>
  <si>
    <t>Мэргэжлийн боловсролын төрийн үйлчилгээний албан хаагч (ТҮМБ)</t>
  </si>
  <si>
    <t>Эрүүл мэндийн салбарын төрийн үйлчилгээний албан хаагч (ТҮЭМ)</t>
  </si>
  <si>
    <t>Тєрийн үйлчилгээний бусад албан хаагч (ТҮ)</t>
  </si>
  <si>
    <t>Улс төрийн албан хаагч (УТ)</t>
  </si>
  <si>
    <t>Олгосон санхүүжилт, шилжүүлэг</t>
  </si>
  <si>
    <t>Улсын төсвөөс олгосон санхүүжилт, төвлөрүүлэх шилжүүлэг</t>
  </si>
  <si>
    <t>Орон нутгийн төсвийн ерөнхийлөн захирагчдад олгох татаас, төвлөрүүлэх шилжүүлэг</t>
  </si>
  <si>
    <t>Төсвийн захирагчдаас олгосон санхүүжилт, төвлөрүүлэх шилжүүлэг</t>
  </si>
  <si>
    <t xml:space="preserve">               Машин тоног төхөөрөмж (компьютер)</t>
  </si>
  <si>
    <t xml:space="preserve">               НДШ - ийн  өглөг   /ТӨҮГ/</t>
  </si>
  <si>
    <t xml:space="preserve">               Ноогдол ашгийн өглөг   /ТӨҮГ/</t>
  </si>
  <si>
    <t xml:space="preserve">               Дансны өглөг  /ТӨҮГ/</t>
  </si>
  <si>
    <t xml:space="preserve">               Нөөц /өр төлбөр/    /ТӨҮГ/</t>
  </si>
  <si>
    <t xml:space="preserve">               Хойшлогдсон татварын өр  /ТӨҮГ/</t>
  </si>
  <si>
    <t xml:space="preserve">               Бусад урт хугацаат өр төлбөр   /ТӨҮГ/</t>
  </si>
  <si>
    <t xml:space="preserve">        Өмч:  - төрийн </t>
  </si>
  <si>
    <t xml:space="preserve">                  - хувийн </t>
  </si>
  <si>
    <t xml:space="preserve">                  - хувьцаат </t>
  </si>
  <si>
    <t xml:space="preserve">        Халаасны хувьцаа </t>
  </si>
  <si>
    <t xml:space="preserve">        Нэмж төлөгдсөн капитал </t>
  </si>
  <si>
    <t xml:space="preserve">        Эздийн өмчийн бусад хэсэг  </t>
  </si>
  <si>
    <t xml:space="preserve">               Бусад гадаад эх үүсвэрээс</t>
  </si>
  <si>
    <t xml:space="preserve">      Бусад хөрөнгө  /ТӨҮГ/</t>
  </si>
  <si>
    <t xml:space="preserve">               Биологийн хөрөнгө    /ТӨҮГ/</t>
  </si>
  <si>
    <t xml:space="preserve">               Хайгуул ба үнэлгээний хөрөнгө  /ТӨҮГ/</t>
  </si>
  <si>
    <t xml:space="preserve">               Хойшлогдсон татварын хөрөнгө    /ТӨҮГ/</t>
  </si>
  <si>
    <t xml:space="preserve">               Хөрөнгө оруулалтын зориулалттай үл хөдлөх хөрөнгө   /ТӨҮГ/ </t>
  </si>
  <si>
    <t xml:space="preserve">               Бусад эргэлтийн бус хөрөнгө   /ТӨҮГ/</t>
  </si>
  <si>
    <t>Байгууллагын талаарх ерөнхий мэдээлэл</t>
  </si>
  <si>
    <t xml:space="preserve">Үйлчлүүлэгч байгууллагын нэр:                         </t>
  </si>
  <si>
    <t>Мэдээлэл оруулах хэсэг</t>
  </si>
  <si>
    <t>Тайлбар</t>
  </si>
  <si>
    <t>А</t>
  </si>
  <si>
    <t>Өөрийн байгууллагын талаарх мэдээллийг харгалзах мөрөнд асуултын дагуу оруулах хэсэг</t>
  </si>
  <si>
    <t>Байгууллагын албан ёсны нэр</t>
  </si>
  <si>
    <t>Регистрийн дугаар</t>
  </si>
  <si>
    <t>Улсын бүртгэлийн дугаар</t>
  </si>
  <si>
    <t>Байгуулагдсан огноо</t>
  </si>
  <si>
    <t>Санхүүгийн тайлан тушаадаг дээд шатны байгууллагын нэр</t>
  </si>
  <si>
    <t>Харилцагч татварын байгууллага</t>
  </si>
  <si>
    <t>Харилцагч нийгмийн даатгалын байгууллага</t>
  </si>
  <si>
    <t>Удирдлагыг томилдог албан тушаал</t>
  </si>
  <si>
    <t>Харилцагч арилжааны банк, дансны дугаар</t>
  </si>
  <si>
    <t>Мөр нэмж болно</t>
  </si>
  <si>
    <t>Төрийн сан дахь харилцах дансны дугаар</t>
  </si>
  <si>
    <t>Цахим хуудас</t>
  </si>
  <si>
    <t>Цахим шуудангийн хаяг</t>
  </si>
  <si>
    <t>Албан ёсны хаяг</t>
  </si>
  <si>
    <t>Утас</t>
  </si>
  <si>
    <t>Факс</t>
  </si>
  <si>
    <t>Байгууллагын байршлын код</t>
  </si>
  <si>
    <t>www.zipcode.mn - c хайлт хийх замаар тодорхойлно</t>
  </si>
  <si>
    <t>Үйл ажиллагааны чиглэл</t>
  </si>
  <si>
    <t>Хууль, тогтоомжоор тодорхойлсон чиг үүрэг</t>
  </si>
  <si>
    <t>Байгууллагын тодорхойлж баталгаажуулсан үндсэн болон туслах үйл ажиллагаа</t>
  </si>
  <si>
    <t>Удирдлагын талаарх мэдээлэл</t>
  </si>
  <si>
    <t>Албан тушаалын нэр</t>
  </si>
  <si>
    <t>Тухайн албан тушаалд ажилласан жил</t>
  </si>
  <si>
    <t>Мэргэжил</t>
  </si>
  <si>
    <t>Ерөнхий нягтлан бодогчийн талаарх мэдээлэл</t>
  </si>
  <si>
    <t>Батлагдсан төсөв (сая.төгрөгөөр)</t>
  </si>
  <si>
    <t>2013 он</t>
  </si>
  <si>
    <t>Тухайн жилийн төсвийн гүйцэтгэлийн тайлангаас дүнг авна</t>
  </si>
  <si>
    <t>2014 он</t>
  </si>
  <si>
    <t>2015 он</t>
  </si>
  <si>
    <t>Төсвийн гүйцэтгэл (сая.төгрөгөөр)</t>
  </si>
  <si>
    <t>Өөрийн байгууллагад хамааралтай хэсэгт сонголт хийх хэсэг (Заавал нэг хувилбар сонгох ёстой)</t>
  </si>
  <si>
    <t xml:space="preserve">Төрийн аудитын байгууллагаас санхүүгийн тайлангийн аудит хийсэн эсэх, санхүүгийн тайлангийн аудитаар авсан санал дүгнэлтийн хэлбэр </t>
  </si>
  <si>
    <t>Зөрчилгүй</t>
  </si>
  <si>
    <t>Энэ хэсэгт санхүүгийн тайлангийн аудит хийсэн байгууллагын нэрийг оруулна</t>
  </si>
  <si>
    <t>Хязгаарлалттай</t>
  </si>
  <si>
    <t>Сөрөг</t>
  </si>
  <si>
    <t>Дүгнэлт өгөхөөс татгалзах</t>
  </si>
  <si>
    <t>Түүвэрт хамруулсан боловч дүгнэлт гаргаагүй</t>
  </si>
  <si>
    <t>Санхүүгийн аудит хийгээгүй</t>
  </si>
  <si>
    <t>Санхүүжилтийн эх үүсвэр</t>
  </si>
  <si>
    <t>Улсын төсөв</t>
  </si>
  <si>
    <t>Орон нутгийн төсөв</t>
  </si>
  <si>
    <t>Нийгмийн даатгалын сан</t>
  </si>
  <si>
    <t>Хүний хөгжлийн сан</t>
  </si>
  <si>
    <t>Тогтворжуулалтын сан</t>
  </si>
  <si>
    <t>Тусгай шилжүүлэг</t>
  </si>
  <si>
    <t>Монгол Улсыг хөгжүүлэх сан</t>
  </si>
  <si>
    <t>Гадаадын зээл, тусламжийн хөрөнгө</t>
  </si>
  <si>
    <t>Өөрийгөө санхүүжүүлэх</t>
  </si>
  <si>
    <t>Байгууллагын төрөл</t>
  </si>
  <si>
    <t>Төсвийн ерөнхийлөн захирагч (ТЕЗ)</t>
  </si>
  <si>
    <t>Төсвийн төвлөрүүлэн захирагч (ТТЗ)</t>
  </si>
  <si>
    <t>Төсвийн шууд захирагч (ТШЗ)</t>
  </si>
  <si>
    <t>Төрийн өмчит үйлдвэрийн газар (ТӨҮГ)</t>
  </si>
  <si>
    <t>Аж ахуйн  тооцоотой үйлдвэрийн газар (ААТҮГ)</t>
  </si>
  <si>
    <t>Улсын төсөвт үйлдвэрийн газар (УТҮГ)</t>
  </si>
  <si>
    <t>Төрийн өмчийн оролцоотой аж ахуйн нэгж (ТӨОААН)</t>
  </si>
  <si>
    <t>Орон нутгийн өмчит аж ахуйн нэгж (ОНӨААН)</t>
  </si>
  <si>
    <t>Орон нутгийн өмчийн оролцоотой аж ахуйн нэгж (ОНӨОААН)</t>
  </si>
  <si>
    <t>Засгийн газрын тусгай сан (ЗГТС)</t>
  </si>
  <si>
    <t>Орон нутгийн тусгай сан (ОНТС)</t>
  </si>
  <si>
    <t>Төсөл хөтөлбөрийн нэгж (ТХН)</t>
  </si>
  <si>
    <t>Бусад (БСД)</t>
  </si>
  <si>
    <t>ТШЗ-ийн түвшиний байгууллагад хамаарах салбар нэгж (ТШЗСН)</t>
  </si>
  <si>
    <t>Тухайн байгууллагад хамаарах төсвийн зарлагын хөтөлбөрийн ангилал</t>
  </si>
  <si>
    <t>Ерөнхийлөгч, хууль тогтоох болон гүйцэтгэх засаглалын удирдлага</t>
  </si>
  <si>
    <t>Ерөнхий төлөвлөлт, санхүү төсвийн харилцаа</t>
  </si>
  <si>
    <t>Гадаад харилцаа</t>
  </si>
  <si>
    <t>Төрийн нийтлэг бусад үйлчилгээ, үйл ажиллагаа</t>
  </si>
  <si>
    <t>Засаг захиргааны төвшин хоорондын шилжүүлэг</t>
  </si>
  <si>
    <t>Батлан хамгаалах</t>
  </si>
  <si>
    <t>Эрх зүй, нийгмийн хэв журам, аюулгүй байдал</t>
  </si>
  <si>
    <t>Хөдөө аж ахуй, газар тариалан, аж үйлдвэр</t>
  </si>
  <si>
    <t>Эрчим хүч, уул уурхай</t>
  </si>
  <si>
    <t>Зам тээвэр</t>
  </si>
  <si>
    <t>Худалдаа</t>
  </si>
  <si>
    <t>Харилцаа холбоо</t>
  </si>
  <si>
    <t>Хүрээлэн буй орчин, аялал жуулчлал</t>
  </si>
  <si>
    <t>Барилга, хот байгуулалт, нийтийн аж ахуй</t>
  </si>
  <si>
    <t>Эрүүл мэнд, спорт</t>
  </si>
  <si>
    <t>Боловсрол, соёл, шинжлэх ухаан</t>
  </si>
  <si>
    <t>Нийгмийн хамгаалал</t>
  </si>
  <si>
    <t>Хөдөлмөр эрхлэлт</t>
  </si>
  <si>
    <t>Нийгмийн бүлэгт чиглэсэн хөтөлбөрүүд</t>
  </si>
  <si>
    <t>Ангилагдаагүй бусад</t>
  </si>
  <si>
    <t>Ажиллагсдын тоо</t>
  </si>
  <si>
    <t>Бусад ажилтан</t>
  </si>
  <si>
    <t xml:space="preserve">        Борлуулах зорилгоор эзэмшиж буй бусад эргэлтийн хөрөнгө /ТӨҮГ/</t>
  </si>
  <si>
    <t>/Төгрөгөөр/</t>
  </si>
  <si>
    <t>Нэмэгдсэн гүйлгээний дүн</t>
  </si>
  <si>
    <t>Хорогдсон гүйлгээний дүн</t>
  </si>
  <si>
    <t xml:space="preserve">               Гадаадын санхүүгийн зээлийн эх үүсвэр</t>
  </si>
  <si>
    <t xml:space="preserve">       Зээлийн орлого</t>
  </si>
  <si>
    <t xml:space="preserve"> ТАТВАРЫН ОРЛОГО</t>
  </si>
  <si>
    <t xml:space="preserve">   Орлогын албан татвар</t>
  </si>
  <si>
    <t xml:space="preserve">     Хувь хүний орлогын албан татвар</t>
  </si>
  <si>
    <t xml:space="preserve">       Цалин, хөдөлмөрийн хөлс, шагнал, урамшуулал болон тэдгээртэй адилтгах хөдөлмөр эрх</t>
  </si>
  <si>
    <t xml:space="preserve">       Үйл ажиллагааны орлого</t>
  </si>
  <si>
    <t xml:space="preserve">       Хөрөнгийн орлого</t>
  </si>
  <si>
    <t xml:space="preserve">       Хөрөнгө борлуулсны орлого</t>
  </si>
  <si>
    <t xml:space="preserve">        Урлагийн тоглолт, спортын тэмцээний шагнал, наадмын бай шагнал</t>
  </si>
  <si>
    <t xml:space="preserve">        Төлбөрт таавар, бооцоот тоглоом, эд мөнгөний хонжворт сугалааны орлого</t>
  </si>
  <si>
    <t xml:space="preserve">        Шууд бус орлого</t>
  </si>
  <si>
    <t xml:space="preserve">     Хувь хүний орлогын албан татварын буцаан олголт</t>
  </si>
  <si>
    <t xml:space="preserve">        Хувь хүний орлогын албан татварын буцаан олголт</t>
  </si>
  <si>
    <t xml:space="preserve">       Орлогыг нь тухай бүр тодорхойлох боломжгүй ажил, үйлчилгээ хувиараа эрхлэгч иргэний орлогын албан татвар</t>
  </si>
  <si>
    <t xml:space="preserve">        ААН-ын орлогын албан татвар</t>
  </si>
  <si>
    <t xml:space="preserve">     Орлогыг нь тухай бүр тодорхойлох боломжгүй ажил, үйлчилгээ хувиараа эрхлэгч</t>
  </si>
  <si>
    <t xml:space="preserve">     ААН-ын орлогын албан татвар</t>
  </si>
  <si>
    <t xml:space="preserve">     Зарим бүтээгдэхүүний үнийн өсөлтийн албан татвар</t>
  </si>
  <si>
    <t xml:space="preserve">  Нийгмийн даатгалын шимтгэлийн орлого</t>
  </si>
  <si>
    <t xml:space="preserve">  Хөрөнгийн албан татвар</t>
  </si>
  <si>
    <t xml:space="preserve">  Нэмэгдсэн өртгийн албан татвар</t>
  </si>
  <si>
    <t xml:space="preserve">  Онцгой албан татвар</t>
  </si>
  <si>
    <t xml:space="preserve">    Тэтгэврийн даатгалын шимтгэл</t>
  </si>
  <si>
    <t xml:space="preserve">    Тэтгэмжийн даатгалын шимтгэл</t>
  </si>
  <si>
    <t xml:space="preserve">    ҮОМШ өвчний даатгалын шимтгэл</t>
  </si>
  <si>
    <t xml:space="preserve">    Ажилгүйдлийн даатгалын шимтгэл</t>
  </si>
  <si>
    <t xml:space="preserve">    Эрүүл мэндийн даатгалын шимтгэл</t>
  </si>
  <si>
    <t xml:space="preserve">    Үл хөдлөх эд хөрөнгийн албан татвар</t>
  </si>
  <si>
    <t xml:space="preserve">    Бууны албан татвар</t>
  </si>
  <si>
    <t xml:space="preserve">    Автотээврийн болон өөрөө явагч хэрэгслийн албан татвар</t>
  </si>
  <si>
    <t xml:space="preserve">    Малд ногдуулах албан татвар</t>
  </si>
  <si>
    <t xml:space="preserve">    Дотоодын барааны НӨАТ</t>
  </si>
  <si>
    <t xml:space="preserve">    Импортын барааны НӨАТ</t>
  </si>
  <si>
    <t xml:space="preserve">    НӨАТ-ын буцаан олголт</t>
  </si>
  <si>
    <t xml:space="preserve">    Дотоодын архи, дарсны онцгой албан татвар</t>
  </si>
  <si>
    <t xml:space="preserve">    Дотоодын тамхины онцгой албан татвар</t>
  </si>
  <si>
    <t xml:space="preserve">    Дотоодын пивоны онцгой албан татвар</t>
  </si>
  <si>
    <t xml:space="preserve">    Имтортын архи, дарсны онцгой албан татвар</t>
  </si>
  <si>
    <t xml:space="preserve">    Имтортын тамхины онцгой албан татвар</t>
  </si>
  <si>
    <t xml:space="preserve">    Имтортын пивоны онцгой албан татвар</t>
  </si>
  <si>
    <t xml:space="preserve">    Суудлын автомашины онцгой албан татвар</t>
  </si>
  <si>
    <t xml:space="preserve">    Автобензин, дизелийн түлшний онцгой албан татвар</t>
  </si>
  <si>
    <t xml:space="preserve">  Тусгай зориулалтын орлого</t>
  </si>
  <si>
    <t xml:space="preserve">    Автобензин, дизелийн түлшний албан татвар</t>
  </si>
  <si>
    <t xml:space="preserve">  Гадаад үйл ажиллагааны орлого</t>
  </si>
  <si>
    <t xml:space="preserve">    Импортын гаалийн албан татвар</t>
  </si>
  <si>
    <t xml:space="preserve">    Экспортын гаалийн албан татвар</t>
  </si>
  <si>
    <t xml:space="preserve">  Бусад татвар, төлбөр, хураамж</t>
  </si>
  <si>
    <t xml:space="preserve">    Бусад нийтлэг төлбөр, хураамж</t>
  </si>
  <si>
    <t xml:space="preserve">      Улсын тэмдэгтийн хураамж</t>
  </si>
  <si>
    <t xml:space="preserve">      Ашигт малтмалын хайгуулын болон ашиглалтын тусгай зөвшөөрлийн төлбөр</t>
  </si>
  <si>
    <t xml:space="preserve">      Улсын төсвийн хөрөнгөөр хайгуул хийсэн ордын нөхөн төлбөр</t>
  </si>
  <si>
    <t xml:space="preserve">      Агаарын бохирдлын төлбөр</t>
  </si>
  <si>
    <t xml:space="preserve">      Түгээмэл тархацтай ашигт малтмал ашигласны төлбөр</t>
  </si>
  <si>
    <t xml:space="preserve">      Ус бохирдлын төлбөр</t>
  </si>
  <si>
    <t xml:space="preserve">      Улсын төсвийн хөрөнгөөр тогтоосон усны нөөцийн зардлын нөхөн төлбөр</t>
  </si>
  <si>
    <t xml:space="preserve">      Хог хаягдлын үйлчилгээний хураамж</t>
  </si>
  <si>
    <t xml:space="preserve">      Ашигт малтмалаас бусад байгалийн баялаг ашиглахад олгох эрхийн зөвшөөрлийн хураамж</t>
  </si>
  <si>
    <t xml:space="preserve">      Бусад татвар</t>
  </si>
  <si>
    <t xml:space="preserve">    Газрын төлбөр</t>
  </si>
  <si>
    <t xml:space="preserve">      Газрын төлбөр</t>
  </si>
  <si>
    <t xml:space="preserve">      Дуудлага худалдаа</t>
  </si>
  <si>
    <t xml:space="preserve">    Байгалийн нөөц ашигласны төлбөр</t>
  </si>
  <si>
    <t xml:space="preserve">      Ойн нөөц ашигласны төлбөр</t>
  </si>
  <si>
    <t xml:space="preserve">      Ан амьтны нөөц ашигласны төлбөр</t>
  </si>
  <si>
    <t xml:space="preserve">      Ус, рашааны нөөц ашигласны төлбөр</t>
  </si>
  <si>
    <t xml:space="preserve">      Байгалийн ургамлын нөөц ашигласны төлбөр</t>
  </si>
  <si>
    <t xml:space="preserve">   Бусад татвар</t>
  </si>
  <si>
    <t xml:space="preserve">      Нийслэл хотын албан татвар</t>
  </si>
  <si>
    <t xml:space="preserve">      Өв, залгамжлал, бэлэглэлийн албан татвар</t>
  </si>
  <si>
    <t xml:space="preserve">      Нохойны албан татвар</t>
  </si>
  <si>
    <t xml:space="preserve"> ТАТВАРЫН БУС ОРЛОГО</t>
  </si>
  <si>
    <t xml:space="preserve">    Нийтлэг татварын бус орлого</t>
  </si>
  <si>
    <t xml:space="preserve">       Хувьцааны ногдол ашиг</t>
  </si>
  <si>
    <t xml:space="preserve">       Хүүгийн орлого</t>
  </si>
  <si>
    <t xml:space="preserve">       Торгуулийн орлого</t>
  </si>
  <si>
    <t xml:space="preserve">            Үндсэн үйл ажиллагааны орлогоос санхүүжих</t>
  </si>
  <si>
    <t xml:space="preserve">            Туслах үйл ажиллагааны орлогоос санхүүжих</t>
  </si>
  <si>
    <t xml:space="preserve">            Урьд оны үлдэгдэлээс санхүүжих</t>
  </si>
  <si>
    <t xml:space="preserve">             Гадаадын эх үүсвэрээс санхүүжих</t>
  </si>
  <si>
    <t xml:space="preserve">             Үнэ төлбөргүй хүлээн авсан орлого</t>
  </si>
  <si>
    <t xml:space="preserve">       Түрээсийн орлого</t>
  </si>
  <si>
    <t xml:space="preserve">       Газрын тосны орлого</t>
  </si>
  <si>
    <t xml:space="preserve">       Навигацийн орлого</t>
  </si>
  <si>
    <t xml:space="preserve">       Монгол банкны ашиг</t>
  </si>
  <si>
    <t xml:space="preserve">       Бусад орлого</t>
  </si>
  <si>
    <t xml:space="preserve">    Хөрөнгийн орлого</t>
  </si>
  <si>
    <t xml:space="preserve">     Төрийн болон орон нутгийн өмчид бүртгэлтэй хөрөнгө борлуулсны орлого</t>
  </si>
  <si>
    <t xml:space="preserve">     Өмч хувьчлалын орлого</t>
  </si>
  <si>
    <t xml:space="preserve"> ТУСЛАМЖ, САНХҮҮЖИЛТИЙН ОРЛОГО</t>
  </si>
  <si>
    <t xml:space="preserve">    Улсын төвлөрсөн төсвөөс</t>
  </si>
  <si>
    <t xml:space="preserve">      Урсгал үйл ажиллагааны санхүүжилт</t>
  </si>
  <si>
    <t xml:space="preserve">      Засгийн газрын, Засаг даргын нөөц хөрөнгийн санхүүжилт</t>
  </si>
  <si>
    <t xml:space="preserve">      Төвлөрүүлэх шилжүүлэг</t>
  </si>
  <si>
    <t xml:space="preserve">      Төсөв болон дамжуулан зээлдүүлсэн зээлээс эргэж төлөгдөх	</t>
  </si>
  <si>
    <t xml:space="preserve">      Хөрөнгийн санхүүжилт</t>
  </si>
  <si>
    <t xml:space="preserve">      Засгийн газрын тусгай сангаас санхүүжих</t>
  </si>
  <si>
    <t xml:space="preserve">      Орон нутгийн хөгжлийн нэгдсэн сангаас санхүүжих</t>
  </si>
  <si>
    <t xml:space="preserve">     Оны эхний үлдэгдлээс санхүүжих</t>
  </si>
  <si>
    <t xml:space="preserve">      Тусгай зориулалтын шилжүүлгээс санхүүжих</t>
  </si>
  <si>
    <t xml:space="preserve">   Нэмэлт санхүүжилтийн орлого</t>
  </si>
  <si>
    <t xml:space="preserve">      Төрийн болон орон нутгийн өмчит бус этгээдээс авсан хандив, тусламж</t>
  </si>
  <si>
    <t xml:space="preserve">      Төсвийн жилийн явцад УИХ-аас соёрхон баталсан, ЗГ хоорондын гэрээ болон ОУ байгууллагаас авах хөнгөлөлттэй зээл</t>
  </si>
  <si>
    <t xml:space="preserve">      ЗГНХ,ЗДНХөрөнгө,түүнтэй адилтгах ангилагдаагүй нөөц хөрөнгөөс тухайн төсвийн захирагчид хуваарилсан хөрөнгө</t>
  </si>
  <si>
    <t xml:space="preserve">      Дээд шатны төсвийн захирагчийн төсөвт тусгагдсан төсвөөс доод шатны төсвийн захирагчид хуваарилсан хөрөнгө</t>
  </si>
  <si>
    <t xml:space="preserve">      Төсвийн байгууллагын үндсэн үйл ажиллагааны хүрээнд бий болсон нэмэлт орлого</t>
  </si>
  <si>
    <t xml:space="preserve">      Төсвийн урамшуулал</t>
  </si>
  <si>
    <t xml:space="preserve">   Орон нутгийн төсвөөс санхүүжих</t>
  </si>
  <si>
    <t xml:space="preserve">      Урсгал үйл ажиллагааны санхүүжилт /орон нутгийн төсөвт байгууллага/</t>
  </si>
  <si>
    <t xml:space="preserve">      Төвлөрүүлэх шилжүүлэг /орон нутгийн төсөвт байгууллага улсад төвлөрүүлэх орлого/</t>
  </si>
  <si>
    <t xml:space="preserve">      Оны эхний үлдэгдлээс санхүүжих / орон нутгийн төсөв/</t>
  </si>
  <si>
    <t xml:space="preserve">      Хөрөнгийн санхүүжилт / орон нутгийн төсөвт байгууллага/</t>
  </si>
  <si>
    <t xml:space="preserve">      Урсгал үйл ажиллагааны санхүүжилт / аймгаас авсан санхүүгийн дэмжлэг/</t>
  </si>
  <si>
    <t xml:space="preserve">      Орон нутгийн хөгжлийн сангаас санхүүжих</t>
  </si>
  <si>
    <t xml:space="preserve">   Төсвийн захирагчдаас </t>
  </si>
  <si>
    <t xml:space="preserve">      Хөрөнгийн</t>
  </si>
  <si>
    <t xml:space="preserve">      Төсвийн ерөнхийлөн захирагчаас олгосон санхүүжилт</t>
  </si>
  <si>
    <t xml:space="preserve">      Төсвийн ерөнхийлөн захирагч хооронд хийсэн санхүүжилт</t>
  </si>
  <si>
    <t xml:space="preserve">   Нийгмийн даатгалын сангийн төсвөөс санхүүжих</t>
  </si>
  <si>
    <t xml:space="preserve">      Нийгмийн даатгалын сангаас санхүүжих</t>
  </si>
  <si>
    <t xml:space="preserve">       Эрүүл мэндийн даатгалын сангаас санхүүжих</t>
  </si>
  <si>
    <t xml:space="preserve">       Нийгмийн даатгалын сангаас эмнэлгүүдэд олгох санхүүжилт</t>
  </si>
  <si>
    <t xml:space="preserve">  УРСГАЛ ЗАРДАЛ </t>
  </si>
  <si>
    <t xml:space="preserve">    БАРАА, АЖИЛ ҮЙЛЧИЛГЭЭНИЙ ЗАРДАЛ</t>
  </si>
  <si>
    <t xml:space="preserve">      Цалин хөлс болон нэмэгдэл урамшил</t>
  </si>
  <si>
    <t xml:space="preserve">          Үндсэн цалин</t>
  </si>
  <si>
    <t xml:space="preserve">          Нэмэгдэл</t>
  </si>
  <si>
    <t xml:space="preserve">          Унаа хоолны хөнгөлөлт</t>
  </si>
  <si>
    <t xml:space="preserve">          Урамшуулал</t>
  </si>
  <si>
    <t xml:space="preserve">          Гэрээт ажлын хөлс</t>
  </si>
  <si>
    <t xml:space="preserve">      Ажил олгогчоос нийгмийн даатгалд төлөх шимтгэл</t>
  </si>
  <si>
    <t xml:space="preserve">      Байр ашиглалттай холбоотой тогтмол зардал</t>
  </si>
  <si>
    <t xml:space="preserve">      Хангамж, бараа материалын зардал</t>
  </si>
  <si>
    <t xml:space="preserve">          Тэтгэврийн даатгал</t>
  </si>
  <si>
    <t xml:space="preserve">          Тэтгэмжийн даатгал</t>
  </si>
  <si>
    <t xml:space="preserve">          ҮОМШӨ-ний даатгал</t>
  </si>
  <si>
    <t xml:space="preserve">          Ажилгүйдлийн даатгал</t>
  </si>
  <si>
    <t xml:space="preserve">          Эрүүл мэндийн даатгал</t>
  </si>
  <si>
    <t xml:space="preserve">        Цэвэр, бохир ус</t>
  </si>
  <si>
    <t xml:space="preserve">        Байрны түрээс</t>
  </si>
  <si>
    <t xml:space="preserve">        Түлш, халаалт</t>
  </si>
  <si>
    <t xml:space="preserve">        Гэрэл, цахилгаан</t>
  </si>
  <si>
    <t xml:space="preserve">        Бичиг хэрэг</t>
  </si>
  <si>
    <t xml:space="preserve">        Тээвэр, шатахуун</t>
  </si>
  <si>
    <t xml:space="preserve">        Шуудан, холбоо, интернэтийн төлбөр</t>
  </si>
  <si>
    <t xml:space="preserve">        Ном, хэвлэл</t>
  </si>
  <si>
    <t xml:space="preserve">         Бага үнэтэй, түргэн элэгдэх, ахуйн эд зүйлс</t>
  </si>
  <si>
    <t xml:space="preserve">         Аж ахуйн материал худалдан авах зардал</t>
  </si>
  <si>
    <t xml:space="preserve">         Бараа материал акталсны зардал</t>
  </si>
  <si>
    <t xml:space="preserve">        Хог хаягдал зайлуулах, хортон мэрэгчдийн устгал, ариутгал</t>
  </si>
  <si>
    <t xml:space="preserve">     Нормативт зардал</t>
  </si>
  <si>
    <t xml:space="preserve">         Эм, бэлдмэл, эмнэлгийн хэрэгсэл</t>
  </si>
  <si>
    <t xml:space="preserve">         Хоол, хүнс</t>
  </si>
  <si>
    <t xml:space="preserve">         Нормын хувцас, зөөлөн эдлэл</t>
  </si>
  <si>
    <t xml:space="preserve">     Эд хогшил, урсгал засварын зардал</t>
  </si>
  <si>
    <t xml:space="preserve">         Багаж, техник, хэрэгсэл</t>
  </si>
  <si>
    <t xml:space="preserve">         Тавилга</t>
  </si>
  <si>
    <t xml:space="preserve">         Хөдөлмөр хамгааллын хэрэглэл</t>
  </si>
  <si>
    <t xml:space="preserve">         Урсгал засвар</t>
  </si>
  <si>
    <t xml:space="preserve">     Томилолт, зочны зардал</t>
  </si>
  <si>
    <t xml:space="preserve">         Гадаад албан томилолт</t>
  </si>
  <si>
    <t xml:space="preserve">         Дотоод албан томилолт</t>
  </si>
  <si>
    <t xml:space="preserve">          Зочин төлөөлөгч хүлээн авах</t>
  </si>
  <si>
    <t xml:space="preserve">     Бусдаар гүйцэтгүүлсэн ажил, үйлчилгээний төлбөр, хураамж</t>
  </si>
  <si>
    <t xml:space="preserve">         Бусдаар гүйцэтгүүлсэн бусад нийтлэг ажил үйлчилгээний төлбөр хураамж</t>
  </si>
  <si>
    <t xml:space="preserve">         Аудит, баталгаажуулалт, зэрэглэл тогтоох</t>
  </si>
  <si>
    <t xml:space="preserve">         Даатгалын үйлчилгээ</t>
  </si>
  <si>
    <t xml:space="preserve">         Тээврийн хэрэгслийн татвар</t>
  </si>
  <si>
    <t xml:space="preserve">         Тээврийн хэрэгслийн оношлогоо</t>
  </si>
  <si>
    <t xml:space="preserve">         Мэдээлэл, технологийн үйлчилгээ</t>
  </si>
  <si>
    <t xml:space="preserve">         Банк, санхүүгийн байгууллагын үйлчилгээний хураамж</t>
  </si>
  <si>
    <t xml:space="preserve">         Улсын мэдээллийн маягт хэвлэх, бэлтгэх</t>
  </si>
  <si>
    <t xml:space="preserve">         Борлуулалт, маркетингийн зардал   /ТӨҮГ/</t>
  </si>
  <si>
    <t xml:space="preserve">         Ерөнхий ба удирдлагын зардал     /ТӨҮГ/</t>
  </si>
  <si>
    <t xml:space="preserve">         Санхүүгийн зардал     /ТӨҮГ/</t>
  </si>
  <si>
    <t xml:space="preserve">         Бусад зардал  /ТӨҮГ/</t>
  </si>
  <si>
    <t xml:space="preserve">         Орлогын татварын зардал   /ТӨҮГ/</t>
  </si>
  <si>
    <t xml:space="preserve">     Бараа үйлчилгээний бусад зардал</t>
  </si>
  <si>
    <t xml:space="preserve">         Хичээл үйлдвэрлэлийн дадлага хийх</t>
  </si>
  <si>
    <t xml:space="preserve">         Yндсэн хөрөнгийн элэгдэл, хорогдол</t>
  </si>
  <si>
    <t xml:space="preserve">         Найдваргүй авлагын алдагдал</t>
  </si>
  <si>
    <t xml:space="preserve">   ХҮҮ</t>
  </si>
  <si>
    <t xml:space="preserve">      Гадаад зээлийн үйлчилгээний төлбөр</t>
  </si>
  <si>
    <t xml:space="preserve">          Гадаад зээлийн үйлчилгээний төлбөр</t>
  </si>
  <si>
    <t xml:space="preserve">     Дотоод зээлийн үйлчилгээний төлбөр</t>
  </si>
  <si>
    <t xml:space="preserve">          Дотоод зээлийн үйлчилгээний төлбөр</t>
  </si>
  <si>
    <t xml:space="preserve">  ТАТААС</t>
  </si>
  <si>
    <t xml:space="preserve">     Төрийн өмчит байгууллагад олгох татаас</t>
  </si>
  <si>
    <t xml:space="preserve">     Хувийн хэвшлийн байгууллагад олгох татаас</t>
  </si>
  <si>
    <t xml:space="preserve">  УРСГАЛ ШИЛЖҮҮЛЭГ</t>
  </si>
  <si>
    <t xml:space="preserve">     Засгийн газрын урсгал шилжүүлэг</t>
  </si>
  <si>
    <t xml:space="preserve">     Бусад урсгал шилжүүлэг</t>
  </si>
  <si>
    <t xml:space="preserve">       Засгийн газрын дотоод шилжүүлэг</t>
  </si>
  <si>
    <t xml:space="preserve">       Засгийн газрын гадаад шилжүүлэг</t>
  </si>
  <si>
    <t xml:space="preserve">       Нийгмийн даатгалын тэтгэвэр, тэтгэмж</t>
  </si>
  <si>
    <t xml:space="preserve">       Нийгмийн халамжийн тэтгэвэр, тэтгэмж</t>
  </si>
  <si>
    <t xml:space="preserve">       Ажил олгогчоос олгох бусад тэтгэмж, урамшуулал</t>
  </si>
  <si>
    <t xml:space="preserve">       Төрөөс иргэдэд олгох тэтгэмж, урамшуулал</t>
  </si>
  <si>
    <t xml:space="preserve">       Ээлжийн амралтаар нутаг явах унааны хөнгөлөлт</t>
  </si>
  <si>
    <t xml:space="preserve">       Тэтгэвэрт гарахад олгох нэг удаагийн мөнгөн тэтгэмж</t>
  </si>
  <si>
    <t xml:space="preserve">       Хөдөө орон нутагт тогтвор суурьшилтай ажилласан албан хаагчдад төрөөс үзүүлэх дэмжлэг</t>
  </si>
  <si>
    <t xml:space="preserve">       Нэг удаагийн тэтгэмж, шагнал урамшуулал</t>
  </si>
  <si>
    <t xml:space="preserve">     Улсын төсвөөс олгосон санхүүжилт, шилжүүлэг</t>
  </si>
  <si>
    <t xml:space="preserve">        Урсгал үйл ажиллагааны санхүүжилт</t>
  </si>
  <si>
    <t xml:space="preserve">       Засгийн газрын, Засаг даргын нөөц хөрөнгө</t>
  </si>
  <si>
    <t xml:space="preserve">       Урсгал үйл ажиллагааны санхүүжилт</t>
  </si>
  <si>
    <t xml:space="preserve">       Төвлөрүүлэх шилжүүлэг</t>
  </si>
  <si>
    <t xml:space="preserve">       Хөрөнгийн</t>
  </si>
  <si>
    <t xml:space="preserve">    Орон нутгийн төсвийн ерөнхийлөн захирагчдад олгох татаас, санхүүжилт</t>
  </si>
  <si>
    <t xml:space="preserve">       Урсгал үйл ажиллагааны санхүүжилт төсөвт байгууллага</t>
  </si>
  <si>
    <t xml:space="preserve">       Урсгал үйл ажиллагааны санхүүжилт сумдад</t>
  </si>
  <si>
    <t xml:space="preserve">    Төсвийн захирагчдаас олгосон санхүүжилт, шилжүүлэг</t>
  </si>
  <si>
    <t xml:space="preserve">        Засгийн газрын, Засаг даргын нөөц хөрөнгө</t>
  </si>
  <si>
    <t xml:space="preserve">         Төвлөрүүлэх шилжүүлэг</t>
  </si>
  <si>
    <t xml:space="preserve">         Хөрөнгийн</t>
  </si>
  <si>
    <t xml:space="preserve">        Төсвийн ерөнхийлөн захирагч хооронд хийсэн санхүүжилт</t>
  </si>
  <si>
    <t xml:space="preserve">  ХӨРӨНГИЙН ЗАРДАЛ</t>
  </si>
  <si>
    <t xml:space="preserve">     Дотоод эх үүсвэрээр</t>
  </si>
  <si>
    <t xml:space="preserve">        Барилга байгууламж</t>
  </si>
  <si>
    <t xml:space="preserve">        Их засвар</t>
  </si>
  <si>
    <t xml:space="preserve">        Тоног төхөөрөмж</t>
  </si>
  <si>
    <t xml:space="preserve">        Бусад хөрөнгө</t>
  </si>
  <si>
    <t xml:space="preserve">        Стратегийн нөөц хөрөнгө</t>
  </si>
  <si>
    <t xml:space="preserve">     Гадаад эх үүсвэрээр</t>
  </si>
  <si>
    <t xml:space="preserve">        Гадаад эх үүсвэрээр</t>
  </si>
  <si>
    <t xml:space="preserve">     Гадаад валютын ханшийн зөрүүний олз</t>
  </si>
  <si>
    <t xml:space="preserve">     Yндсэн хөрөнгө, бараа материал худалдсаны олз</t>
  </si>
  <si>
    <t xml:space="preserve">     Хөрөнгө оруулалтын олз</t>
  </si>
  <si>
    <t xml:space="preserve">      Yндсэн хөрөнгө худалдсаны гарз</t>
  </si>
  <si>
    <t xml:space="preserve">       Найдваргүй авлагын алдагдал</t>
  </si>
  <si>
    <t xml:space="preserve">       Хөрөнгө оруулалтын гарз</t>
  </si>
  <si>
    <t xml:space="preserve">        Гадаад валютын ханшийн зөрүүний гарз</t>
  </si>
  <si>
    <t xml:space="preserve">        Yнэ төлбөргүй гарсан зардал</t>
  </si>
  <si>
    <t xml:space="preserve">        Гадаадын төслийн зээлээс санхүүжих дамжуулан зээлдүүлэх</t>
  </si>
  <si>
    <t xml:space="preserve">        Хөрөнгийн дахин үнэлгээний зардал</t>
  </si>
  <si>
    <t xml:space="preserve">        Дотоод эх үүсвэрээс олгосон зээл</t>
  </si>
  <si>
    <t xml:space="preserve">        Дамжуулан зээлдүүлэх зээл</t>
  </si>
  <si>
    <t xml:space="preserve">       Борлуулалтын орлого (цэвэр)  /ТӨҮГ/</t>
  </si>
  <si>
    <t xml:space="preserve">       Борлуулалтын өртөг   /ТӨҮГ/</t>
  </si>
  <si>
    <t xml:space="preserve">       Эрхийн шимтгэлийн орлого   /ТӨҮГ/</t>
  </si>
  <si>
    <t>Тодруулга №1</t>
  </si>
  <si>
    <t>Богино хугацаат хөрөнгө оруулалтын тодруулга</t>
  </si>
  <si>
    <t>Тодруулга № 2</t>
  </si>
  <si>
    <t>Мөнгө, түүнтэй адилтгах хөрөнгийн тодруулга</t>
  </si>
  <si>
    <t>Тодруулга № 3</t>
  </si>
  <si>
    <t>Тодруулга № 4</t>
  </si>
  <si>
    <t>/ Төгрөгөөр /</t>
  </si>
  <si>
    <t>Тодруулга № 5</t>
  </si>
  <si>
    <t>Тодруулга № 6</t>
  </si>
  <si>
    <t>Бонгино хугацаат өр төлбөрийн тодруулга</t>
  </si>
  <si>
    <t>Урт хугацаат өр төлбөрийн тодруулга</t>
  </si>
  <si>
    <t>Тодруулга № 8</t>
  </si>
  <si>
    <t xml:space="preserve">               Бараа материал худалдан авахад төлсөн    /ТӨҮГ/</t>
  </si>
  <si>
    <t>САНХYYГИЙН YЙЛ АЖИЛЛАГААНЫ МӨНГӨН ГYЙЛГЭЭ</t>
  </si>
  <si>
    <t>Дансны дугаар</t>
  </si>
  <si>
    <t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</si>
  <si>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 xml:space="preserve">      Ашигт малтмалын нөөц ашигласны төлбөр</t>
  </si>
  <si>
    <t xml:space="preserve">         Ажиллагчдад төлсөн   /ТӨҮГ/</t>
  </si>
  <si>
    <t xml:space="preserve">          Нийгмийн даатгалын байгууллагад төлсөн   /ТӨҮГ/</t>
  </si>
  <si>
    <t xml:space="preserve">        Ашиглалтын зардалд төлсөн   /ТӨҮГ/</t>
  </si>
  <si>
    <t xml:space="preserve">         Түлш шатахуун, тээврийн хөлс, сэлбэг хэрэгсэлд төлсөн  /ТӨҮГ/</t>
  </si>
  <si>
    <t xml:space="preserve">         Бараа материал худалдан авахад төлсөн    /ТӨҮГ/</t>
  </si>
  <si>
    <t xml:space="preserve">         Хүүний төлбөрт төлсөн    /ТӨҮГ/</t>
  </si>
  <si>
    <t xml:space="preserve">         Татварын байгууллагад төлсөн  /ТӨҮГ/</t>
  </si>
  <si>
    <t xml:space="preserve">         Даатгалын төлбөрт төлсөн   /ТӨҮГ/</t>
  </si>
  <si>
    <t xml:space="preserve">         Бусад мөнгөн зарлага   /ТӨҮГ/</t>
  </si>
  <si>
    <t xml:space="preserve">      Дотоод эх үүсвэрээс олгосон зээлээс эргэж төлөгдөх</t>
  </si>
  <si>
    <t xml:space="preserve">      Дамжуулан зээлдүүлэх зээлээс эргэж төлөгдөх</t>
  </si>
  <si>
    <t xml:space="preserve">      Гадаадын санхүүгийн зах зээлээс санхүүжих</t>
  </si>
  <si>
    <t xml:space="preserve">      Зээл авсан, өрийн үнэт цаас гаргаснаас хүлээн авсан</t>
  </si>
  <si>
    <t xml:space="preserve">      Хувьцаа болон өмчийн бусад үнэт цаас гаргаснаас хүлээн авсан</t>
  </si>
  <si>
    <t xml:space="preserve">      Төрөл бүрийн хандив</t>
  </si>
  <si>
    <t xml:space="preserve">      Дотоод эх үүсвэрээр</t>
  </si>
  <si>
    <t xml:space="preserve">         Барилга байгууламж</t>
  </si>
  <si>
    <t xml:space="preserve">         Их засвар</t>
  </si>
  <si>
    <t xml:space="preserve">         Тоног төхөөрөмж</t>
  </si>
  <si>
    <t xml:space="preserve">         Бусад хөрөнгө</t>
  </si>
  <si>
    <t xml:space="preserve">         Стратегийн нөөц хөрөнгө</t>
  </si>
  <si>
    <t xml:space="preserve">         Биет ба биет бус хөрөнгө худалдан авсан зардал</t>
  </si>
  <si>
    <t xml:space="preserve">         Үндсэн хөрөнгө олж эзэмшихэд төлсөн   /ТӨҮГ/</t>
  </si>
  <si>
    <t xml:space="preserve">          Биет бус хөрөнгө олж эзэмшихэд төлсөн  /ТӨҮГ/</t>
  </si>
  <si>
    <t xml:space="preserve">          Хөрөнгө оруулалт олж эзэмшихэд төлсөн  /ТӨҮГ/</t>
  </si>
  <si>
    <t xml:space="preserve">          Бусад урт хугацаат хөрөнгө олж эзэмшихэд төлсөн  /ТӨҮГ/</t>
  </si>
  <si>
    <t xml:space="preserve">          Бусдад олгосон зээл болон урьдчилгаа   /ТӨҮГ/</t>
  </si>
  <si>
    <t xml:space="preserve">          Гадаад эх үүсвэрээр</t>
  </si>
  <si>
    <t>YЙЛ АЖИЛЛАГААНЫ YР ДYН (3)=(1)-(2)</t>
  </si>
  <si>
    <t>НИЙТ YР ДYН (5)=(3)+(4)</t>
  </si>
  <si>
    <t>ХӨРӨНГӨ ОРУУЛАЛТЫН МӨНГӨН ОРЛОГЫН ДYН (4)</t>
  </si>
  <si>
    <t>YЙЛ АЖИЛЛАГААНЫ МӨНГӨН ОРЛОГЫН ДYН (1)</t>
  </si>
  <si>
    <t>НИЙТ ЗАРЛАГА ба ЦЭВЭР ЗЭЭЛИЙН ДҮН (2)</t>
  </si>
  <si>
    <t xml:space="preserve">           Байгууллагад төлөх өглөг</t>
  </si>
  <si>
    <t xml:space="preserve">            Хувь хүмүүст төлөх өглөг</t>
  </si>
  <si>
    <t xml:space="preserve">        Бусад өглөг</t>
  </si>
  <si>
    <t xml:space="preserve">          Хог хаягдлын үйлчилгээний хураамж</t>
  </si>
  <si>
    <t xml:space="preserve">         Ашигт малтмалаас бусад байгалийн баялаг ашиглахад олгох эрхийн зөвшөөрлийн хураамж</t>
  </si>
  <si>
    <t xml:space="preserve">           Газрын төлбөр</t>
  </si>
  <si>
    <t xml:space="preserve">           Дуудлага худалдаа</t>
  </si>
  <si>
    <t xml:space="preserve">     Байгалийн нөөц ашигласны төлбөр</t>
  </si>
  <si>
    <t xml:space="preserve">          Ойн нөөц ашигласны төлбөр</t>
  </si>
  <si>
    <t xml:space="preserve">          Ан амьтны нөөц ашигласны төлбөр</t>
  </si>
  <si>
    <t xml:space="preserve">          Ус, рашааны нөөц ашигласны төлбөр</t>
  </si>
  <si>
    <t xml:space="preserve">          Байгалийн ургамлын нөөц ашигласны төлбөр</t>
  </si>
  <si>
    <t xml:space="preserve">    Бусад татвар</t>
  </si>
  <si>
    <t xml:space="preserve">         Хувьцааны ногдол ашиг</t>
  </si>
  <si>
    <t xml:space="preserve">         Хүүгийн орлого</t>
  </si>
  <si>
    <t xml:space="preserve">        Торгуулийн орлого</t>
  </si>
  <si>
    <t xml:space="preserve">        Төсөв байгууллагын өөрийн орлого</t>
  </si>
  <si>
    <t xml:space="preserve">             Үндсэн үйл ажиллагааны орлогоос санхүүжих</t>
  </si>
  <si>
    <t xml:space="preserve">             Туслах үйл ажиллагааны орлогоос санхүүжих</t>
  </si>
  <si>
    <t xml:space="preserve">             Урьд оны үлдэгдэлээс санхүүжих</t>
  </si>
  <si>
    <t xml:space="preserve">       Бараа борлуулсан, үйлчилгээ үзүүлсний орлого /ТӨҮГ/</t>
  </si>
  <si>
    <t xml:space="preserve">       Эрхийн шимтгэл, хураамж, төлбөрийн орлого    /ТӨҮГ/</t>
  </si>
  <si>
    <t xml:space="preserve">       Даатгалын нөхвөрөөс хүлээн авсан мөнгө   /ТӨҮГ/</t>
  </si>
  <si>
    <t xml:space="preserve">       Буцаан авсан албан татвар    /ТӨҮГ/</t>
  </si>
  <si>
    <t xml:space="preserve">       Төрийн болон орон нутгийн өмчид бүртгэлтэй хөрөнгө борлуулсны орлого</t>
  </si>
  <si>
    <t xml:space="preserve">        Өмч хувьчлалын орлого</t>
  </si>
  <si>
    <t xml:space="preserve">   Тусламжийн орлого</t>
  </si>
  <si>
    <t xml:space="preserve">          Хандив тусламж /дотоод/</t>
  </si>
  <si>
    <t xml:space="preserve">          Хандив тусламж /гадаад/</t>
  </si>
  <si>
    <t xml:space="preserve">    Улсын төсөв орон нутгийн төсөв хоорондын шилжүүлэг</t>
  </si>
  <si>
    <t xml:space="preserve">          Тусгай зориулалтын шилжүүлгийн орлого</t>
  </si>
  <si>
    <t xml:space="preserve">          Орон нутгийн хөгжлийн нэгдсэн сангаас шилжүүлсэн орлого</t>
  </si>
  <si>
    <t xml:space="preserve">          Улсын төсвөөс орон нутгийн төсөвт олгох санхүүгийн дэмжлэг </t>
  </si>
  <si>
    <t xml:space="preserve">          Улсын төсвөөс орон нутгийн төсвөөс төвлөрүүлэх шилжүүлэг</t>
  </si>
  <si>
    <t xml:space="preserve">   Зээлийн орлого</t>
  </si>
  <si>
    <t xml:space="preserve">          Гадаадын санхүүгийн зээлийн эх үүсвэр</t>
  </si>
  <si>
    <t xml:space="preserve">      Улсын төвлөрсөн төсвөөс</t>
  </si>
  <si>
    <t xml:space="preserve">          Урсгал үйл ажиллагааны санхүүжилт</t>
  </si>
  <si>
    <t xml:space="preserve">          Засгийн газрын, Засаг даргын нөөц хөрөнгийн санхүүжилт</t>
  </si>
  <si>
    <t xml:space="preserve">          Төвлөрүүлэх шилжүүлэг</t>
  </si>
  <si>
    <t xml:space="preserve">          Төсөв болон дамжуулан зээлдүүлсэн зээлээс эргэж төлөгдөх	</t>
  </si>
  <si>
    <t xml:space="preserve">          Хөрөнгийн санхүүжилт</t>
  </si>
  <si>
    <t xml:space="preserve">          Засгийн газрын тусгай сангаас санхүүжих</t>
  </si>
  <si>
    <t xml:space="preserve">          Тусгай зориулалтын шилжүүлгээс санхүүжих</t>
  </si>
  <si>
    <t xml:space="preserve">          Орон нутгийн хөгжлийн нэгдсэн сангаас санхүүжих</t>
  </si>
  <si>
    <t xml:space="preserve">          Оны эхний үлдэгдлээс санхүүжих</t>
  </si>
  <si>
    <t xml:space="preserve">      Нэмэлт санхүүжилтийн орлого</t>
  </si>
  <si>
    <t xml:space="preserve">        Төрийн болон орон нутгийн өмчит бус этгээдээс авсан хандив, тусламж</t>
  </si>
  <si>
    <t xml:space="preserve">        Төсвийн жилийн явцад УИХ-аас соёрхон баталсан, ЗГ хоорондын гэрээ болон ОУ байгууллагаас авах хөнгөлөлттэй зээл</t>
  </si>
  <si>
    <t xml:space="preserve">         ЗГНХ,ЗДНХөрөнгө,түүнтэй адилтгах ангилагдаагүй нөөц хөрөнгөөс тухайн төсвийн захирагчид хуваарилсан хөрөнгө </t>
  </si>
  <si>
    <t xml:space="preserve">         Дээд шатны төсвийн захирагчийн төсөвт тусгагдсан төсвөөс доод шатны төсвийн захирагчид хуваарилсан хөрөнгө</t>
  </si>
  <si>
    <t xml:space="preserve">         Төсвийн байгууллагын үндсэн үйл ажиллагааны хүрээнд бий болсон нэмэлт орлого</t>
  </si>
  <si>
    <t xml:space="preserve">        Төсвийн урамшуулал</t>
  </si>
  <si>
    <t xml:space="preserve">      Орон нутгийн төсвөөс санхүүжих</t>
  </si>
  <si>
    <t xml:space="preserve">          Урсгал үйл ажиллагааны санхүүжилт /орон нутгийн төсөвт байгууллага/</t>
  </si>
  <si>
    <t xml:space="preserve">          Төвлөрүүлэх шилжүүлэг /орон нутгийн төсөвт байгууллага улсад төвлөрүүлэх орлого/</t>
  </si>
  <si>
    <t xml:space="preserve">          Оны эхний үлдэгдлээс санхүүжих / орон нутгийн төсөв/</t>
  </si>
  <si>
    <t xml:space="preserve">          Хөрөнгийн санхүүжилт / орон нутгийн төсөвт байгууллага/</t>
  </si>
  <si>
    <t xml:space="preserve">          Урсгал үйл ажиллагааны санхүүжилт / аймгаас авсан санхүүгийн дэмжлэг/</t>
  </si>
  <si>
    <t xml:space="preserve">          Орон нутгийн хөгжлийн сангаас санхүүжих</t>
  </si>
  <si>
    <t xml:space="preserve">     Төсвийн захирагчдаас </t>
  </si>
  <si>
    <t xml:space="preserve">          Хөрөнгийн</t>
  </si>
  <si>
    <t xml:space="preserve">          Төсвийн ерөнхийлөн захирагчаас олгосон санхүүжилт</t>
  </si>
  <si>
    <t xml:space="preserve">          Төсвийн ерөнхийлөн захирагч хооронд хийсэн санхүүжилт</t>
  </si>
  <si>
    <t xml:space="preserve">    Нийгмийн даатгалын сангийн төсвөөс санхүүжих</t>
  </si>
  <si>
    <t xml:space="preserve">          Нийгмийн даатгалын сангаас санхүүжих</t>
  </si>
  <si>
    <t xml:space="preserve">          Эрүүл мэндийн даатгалын сангаас санхүүжих</t>
  </si>
  <si>
    <t xml:space="preserve">          Нийгмийн даатгалын сангаас эмнэлгүүдэд олгох санхүүжилт</t>
  </si>
  <si>
    <t xml:space="preserve">          Аж ахуйн материал худалдан авах зардал</t>
  </si>
  <si>
    <t xml:space="preserve">          Бага үнэтэй, түргэн элэгдэх, ахуйн эд зүйлс</t>
  </si>
  <si>
    <t xml:space="preserve">          Хог хаягдал зайлуулах, хортон мэрэгчдийн устгал, ариутгал</t>
  </si>
  <si>
    <t xml:space="preserve">          Ном, хэвлэл</t>
  </si>
  <si>
    <t xml:space="preserve">          Шуудан, холбоо, интернэтийн төлбөр</t>
  </si>
  <si>
    <t xml:space="preserve">          Тээвэр, шатахуун</t>
  </si>
  <si>
    <t xml:space="preserve">          Бичиг хэрэг</t>
  </si>
  <si>
    <t xml:space="preserve">         Ашиглалтын зардалд төлсөн   /ТӨҮГ/</t>
  </si>
  <si>
    <t xml:space="preserve">         Байрны түрээс</t>
  </si>
  <si>
    <t xml:space="preserve">         Цэвэр, бохир ус</t>
  </si>
  <si>
    <t xml:space="preserve">         Түлш, халаалт</t>
  </si>
  <si>
    <t xml:space="preserve">         Гэрэл, цахилгаан</t>
  </si>
  <si>
    <t xml:space="preserve">     Ажил олгогчоос нийгмийн даатгалд төлөх шимтгэл</t>
  </si>
  <si>
    <t xml:space="preserve">           Ажиллагчдад төлсөн   /ТӨҮГ/</t>
  </si>
  <si>
    <t xml:space="preserve">           Гэрээт ажлын хөлс</t>
  </si>
  <si>
    <t xml:space="preserve">           Урамшуулал </t>
  </si>
  <si>
    <t xml:space="preserve">           Унаа хоолны хөнгөлөлт </t>
  </si>
  <si>
    <t xml:space="preserve">           Нэмэгдэл</t>
  </si>
  <si>
    <t xml:space="preserve">           Үндсэн цалин </t>
  </si>
  <si>
    <t xml:space="preserve">       Үндсэн хөрөнгө борлуулсны орлого</t>
  </si>
  <si>
    <t xml:space="preserve">       Улсын төсвөөс олгосон зээл</t>
  </si>
  <si>
    <t xml:space="preserve">      Бусдад олгосон зээл болон урьдчилгааны эргэн төлөлт</t>
  </si>
  <si>
    <t xml:space="preserve">      Хөрөнгө оруулалтын олз</t>
  </si>
  <si>
    <t xml:space="preserve">      Биет бус хөрөнгө борлуулсны орлого</t>
  </si>
  <si>
    <t xml:space="preserve">      Бусад урт хугацаат хөрөнгө борлуулсны орлого</t>
  </si>
  <si>
    <t xml:space="preserve">      Хүлээн авсан хүүний орлого</t>
  </si>
  <si>
    <t xml:space="preserve">      Хүлээн авсан ногдол ашиг</t>
  </si>
  <si>
    <t xml:space="preserve">      Гадаадын санхүүгийн зээлийн эх үүсвэр</t>
  </si>
  <si>
    <t>НИЙТ ХӨРӨНГИЙН ДҮН</t>
  </si>
  <si>
    <t>Жич: Авлагын дансны үлдэгдэл, гүйлгээг дээрх дансны код, ангилалын дагуу нэгтгэн, дэд данс буюу харилцагч бүрээр задлан дэлгэрэнгүйгээр илэрхийлнэ</t>
  </si>
  <si>
    <t>Урт хугацаат хөрөнгө оруулалтын тодруулга</t>
  </si>
  <si>
    <t>Тодруулга № 9</t>
  </si>
  <si>
    <t>Урьдчилгаа дансны тодруулга</t>
  </si>
  <si>
    <t>Жич: Урьдчилгаа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</si>
  <si>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Урьдчилж гарсан зардлын дансдын үлдэгдэл, гүйлгээг дээрх дансны код, ангилалын дагуу нэгтгэн, дэд данс буюу хөрөнгө оруулалтын төрөл тус бүрээр нээсэн дансдаар задлан дэлгэрэнгүйгээр илэрхийлнэ</t>
  </si>
  <si>
    <t>Жич: Бонгино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</si>
  <si>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Урт хугацаат өр төлбөрийн дансны үлдэгдэл, гүйлгээг дээрх дансны код, ангилалын дагуу нэгтгэн, дэд данс буюу харилцагч бүрээр задлан дэлгэрэнгүйгээр илэрхийлнэ</t>
  </si>
  <si>
    <t>Жич: Богино хугацаат хөрөнгө оруулалтын үлдэгдэл, гүйлгээг дээрх дансны код, ангилалын дагуу нэгтгэн, дэд данс буюу үнэт цаасны төрөл тус бүрээр нээсэн дансдаар задлан дэлгэрэнгүйгээр илэрхийлнэ</t>
  </si>
  <si>
    <t xml:space="preserve">          Биет ба биет бус хөрөнгө худалдан авсан зардал</t>
  </si>
  <si>
    <t>ТГ</t>
  </si>
  <si>
    <t xml:space="preserve">              Аж ахуйн материал худалдан авах зардал</t>
  </si>
  <si>
    <t xml:space="preserve">               Гадаад эх үүсвэрээр</t>
  </si>
  <si>
    <t>Ерөнхий мэдээлэл</t>
  </si>
  <si>
    <t>Бодогдсон цалин болон нэмэгдлүүд</t>
  </si>
  <si>
    <t>Суутгал болон суутгалын дүн</t>
  </si>
  <si>
    <t>Гарт Олгох</t>
  </si>
  <si>
    <t>Лист</t>
  </si>
  <si>
    <t>Хоол, унаа</t>
  </si>
  <si>
    <t>Хавсран ажилласан</t>
  </si>
  <si>
    <t>Зэрэг  дэвийн нэмэгдэл</t>
  </si>
  <si>
    <t>Үр дүнгийн урамшуулал</t>
  </si>
  <si>
    <t>Илүү цаг</t>
  </si>
  <si>
    <t>Бүгд дүн</t>
  </si>
  <si>
    <t>Ашиг</t>
  </si>
  <si>
    <t>бусад</t>
  </si>
  <si>
    <t>Суутгалын дүн</t>
  </si>
  <si>
    <t xml:space="preserve">Өмнөх оны </t>
  </si>
  <si>
    <t>Батлагдсан төлөвлөгөө</t>
  </si>
  <si>
    <t xml:space="preserve">Тайлант оны </t>
  </si>
  <si>
    <t xml:space="preserve">         Бусад ашиг (алдагдал)   /ТӨҮГ/</t>
  </si>
  <si>
    <t>C01</t>
  </si>
  <si>
    <t>C02</t>
  </si>
  <si>
    <t>C03</t>
  </si>
  <si>
    <t>C04</t>
  </si>
  <si>
    <t>C05</t>
  </si>
  <si>
    <t>C06</t>
  </si>
  <si>
    <t>C07</t>
  </si>
  <si>
    <t>C08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</si>
  <si>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</si>
  <si>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</si>
  <si>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</si>
  <si>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</si>
  <si>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</si>
  <si>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</si>
  <si>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</si>
  <si>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</si>
  <si>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</si>
  <si>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 xml:space="preserve">               Нийгмийн даатгалын сангаас эмнэлгүүдэд олгох санхүүжилт</t>
  </si>
  <si>
    <t>Зөрүү</t>
  </si>
  <si>
    <t xml:space="preserve">       Төсөвт байгууллагын өөрийн орлого</t>
  </si>
  <si>
    <t>Богино хугацаат үнэт цаас</t>
  </si>
  <si>
    <t>Богино хугацаат зээлийн өглөг</t>
  </si>
  <si>
    <t>Урт хугацаат үнэт цаас</t>
  </si>
  <si>
    <t>Урт хугацаат зээл</t>
  </si>
  <si>
    <t>2.CT1A</t>
  </si>
  <si>
    <t>3.CT2A</t>
  </si>
  <si>
    <t>4.CT3A</t>
  </si>
  <si>
    <t>5.CT4A</t>
  </si>
  <si>
    <t>6.CTT1</t>
  </si>
  <si>
    <t>7.CTT2</t>
  </si>
  <si>
    <t>8.CTT3</t>
  </si>
  <si>
    <t>9.CTT4</t>
  </si>
  <si>
    <t>10.CTT5</t>
  </si>
  <si>
    <t>зөрүү</t>
  </si>
  <si>
    <t>Шийт нэр</t>
  </si>
  <si>
    <t>Барилга байгууламж</t>
  </si>
  <si>
    <t>Төлөвлөгөө</t>
  </si>
  <si>
    <t>Төлөвлөгөөнөөс</t>
  </si>
  <si>
    <t>дүн</t>
  </si>
  <si>
    <t>Залруулсан</t>
  </si>
  <si>
    <t>Мөнгөн хөрөнгө</t>
  </si>
  <si>
    <t>Бараа материал</t>
  </si>
  <si>
    <t>Үндсэн хөрөнгө</t>
  </si>
  <si>
    <t>Цалингийн зардал</t>
  </si>
  <si>
    <t xml:space="preserve">Өмнөх оны эцсийн үлдэгдэл </t>
  </si>
  <si>
    <t>Тайлант оны эцсийн үлдэгдэл</t>
  </si>
  <si>
    <t>Хувийн жин</t>
  </si>
  <si>
    <t xml:space="preserve">/+илүү,-дутуу/    </t>
  </si>
  <si>
    <t>Хувь</t>
  </si>
  <si>
    <t>Авлага</t>
  </si>
  <si>
    <t>Бэлтгэсэн:</t>
  </si>
  <si>
    <t>Өглөг</t>
  </si>
  <si>
    <t>НИЙТ ХӨРӨНГИЙН ДҮН III=I+II</t>
  </si>
  <si>
    <t>YЙЛ АЖИЛЛАГААНЫ БУС YР ДYН (4)=(145-225)</t>
  </si>
  <si>
    <t xml:space="preserve">         Бусад татвар (төлбөр, хураамж)</t>
  </si>
  <si>
    <t>Барилга байгууламж, орон сууц</t>
  </si>
  <si>
    <t>Тээврийн хэсэгсэл</t>
  </si>
  <si>
    <t>Машин тоног төхөөрөмж</t>
  </si>
  <si>
    <t>Тавилга эд хогшил</t>
  </si>
  <si>
    <t>Зам гүүрийн байгууламж</t>
  </si>
  <si>
    <t>Батлан хамгаалахын тоног төхөөрөмж</t>
  </si>
  <si>
    <t>Түүх соёлын дурсгалт зүйл</t>
  </si>
  <si>
    <t>Дуусаагүй барилга байгууламж</t>
  </si>
  <si>
    <t>210805</t>
  </si>
  <si>
    <t>210806</t>
  </si>
  <si>
    <t>210807</t>
  </si>
  <si>
    <t>МӨНГӨН ХӨРӨНГӨ</t>
  </si>
  <si>
    <t>КВ87042312</t>
  </si>
  <si>
    <t>НАРАНХҮҮ</t>
  </si>
  <si>
    <t>ОДГЭРЭЛ</t>
  </si>
  <si>
    <t>техникч</t>
  </si>
  <si>
    <t xml:space="preserve">       Төсөв байгууллагын өөрийн орлого</t>
  </si>
  <si>
    <t xml:space="preserve">     Дотоод эх үүсвэрээс олгосон зээлээс эргэж төлөгдөх</t>
  </si>
  <si>
    <t xml:space="preserve">     Дамжуулан зээлдүүлэх зээлээс эргэж төлөгдөх</t>
  </si>
  <si>
    <t xml:space="preserve">     Гадаадын санхүүгийн зах зээлээс санхүүжих</t>
  </si>
  <si>
    <t xml:space="preserve">        Эргэж төлөгдөх зээл</t>
  </si>
  <si>
    <t xml:space="preserve">               Хөрөнгө оруулалтын зориулалттай үл хөдлөх хөрөнгө /ТӨҮГ/ </t>
  </si>
  <si>
    <t>YЙЛ АЖИЛЛАГААНЫ МӨНГӨН ГҮЙЛГЭЭ</t>
  </si>
  <si>
    <t xml:space="preserve">   ТАТВАРЫН ОРЛОГО</t>
  </si>
  <si>
    <t xml:space="preserve">      Орлогын албан татвар</t>
  </si>
  <si>
    <t xml:space="preserve">         Хувь хүний орлогын албан татвар</t>
  </si>
  <si>
    <t xml:space="preserve">               Цалин, хөдөлмөрийн хөлс, шагнал, урамшуулал болон тэдгээртэй адилтгах хөдөлмөр эрх</t>
  </si>
  <si>
    <t xml:space="preserve">               Үйл ажиллагааны орлого</t>
  </si>
  <si>
    <t xml:space="preserve">               Хөрөнгийн орлого</t>
  </si>
  <si>
    <t xml:space="preserve">               Хөрөнгө борлуулсны орлого</t>
  </si>
  <si>
    <t xml:space="preserve">              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</si>
  <si>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              Урлагийн тоглолт, спортын тэмцээний шагнал, наадмын бай шагнал</t>
  </si>
  <si>
    <t xml:space="preserve">               Төлбөрт таавар, бооцоот тоглоом, эд мөнгөний хонжворт сугалааны орлого</t>
  </si>
  <si>
    <t xml:space="preserve">               Шууд бус орлого</t>
  </si>
  <si>
    <t xml:space="preserve">         Хувь хүний орлогын албан татварын буцаан олголт</t>
  </si>
  <si>
    <t xml:space="preserve">               Хувь хүний орлогын албан татварын буцаан олголт</t>
  </si>
  <si>
    <t xml:space="preserve">         Орлогыг нь тухай бүр тодорхойлох боломжгүй ажил, үйлчилгээ хувиараа эрхлэгч</t>
  </si>
  <si>
    <t xml:space="preserve">               Орлогыг нь тухай бүр тодорхойлох боломжгүй ажил, үйлчилгээ хувиараа эрхлэгч иргэний орлогын албан татвар</t>
  </si>
  <si>
    <t xml:space="preserve">         ААН-ын орлогын албан татвар</t>
  </si>
  <si>
    <t xml:space="preserve">               ААН-ын орлогын албан татвар</t>
  </si>
  <si>
    <t xml:space="preserve">         Зарим бүтээгдэхүүний үнийн өсөлтийн албан татвар</t>
  </si>
  <si>
    <t xml:space="preserve">      Нийгмийн даатгалын шимтгэлийн орлого</t>
  </si>
  <si>
    <t xml:space="preserve">               Тэтгэврийн даатгалын шимтгэл</t>
  </si>
  <si>
    <t xml:space="preserve">               Тэтгэмжийн даатгалын шимтгэл</t>
  </si>
  <si>
    <t xml:space="preserve">               ҮОМШ өвчний даатгалын шимтгэл</t>
  </si>
  <si>
    <t xml:space="preserve">               Ажилгүйдлийн даатгалын шимтгэл</t>
  </si>
  <si>
    <t xml:space="preserve">               Эрүүл мэндийн даатгалын шимтгэл</t>
  </si>
  <si>
    <t xml:space="preserve">      Хөрөнгийн албан татвар</t>
  </si>
  <si>
    <t xml:space="preserve">               Үл хөдлөх эд хөрөнгийн албан татвар</t>
  </si>
  <si>
    <t xml:space="preserve">               Бууны албан татвар</t>
  </si>
  <si>
    <t xml:space="preserve">               Автотээврийн болон өөрөө явагч хэрэгслийн албан татвар</t>
  </si>
  <si>
    <t xml:space="preserve">               Малд ногдуулах албан татвар</t>
  </si>
  <si>
    <t xml:space="preserve">      Нэмэгдсэн өртгийн албан татвар</t>
  </si>
  <si>
    <t xml:space="preserve">               Дотоодын барааны НӨАТ</t>
  </si>
  <si>
    <t xml:space="preserve">               Импортын барааны НӨАТ</t>
  </si>
  <si>
    <t xml:space="preserve">               НӨАТ-ын буцаан олголт</t>
  </si>
  <si>
    <t xml:space="preserve">      Онцгой албан татвар</t>
  </si>
  <si>
    <t xml:space="preserve">               Дотоодын архи, дарсны онцгой албан татвар</t>
  </si>
  <si>
    <t xml:space="preserve">               Дотоодын тамхины онцгой албан татвар</t>
  </si>
  <si>
    <t xml:space="preserve">               Дотоодын пивоны онцгой албан татвар</t>
  </si>
  <si>
    <t xml:space="preserve">               Имтортын архи, дарсны онцгой албан татвар</t>
  </si>
  <si>
    <t xml:space="preserve">               Имтортын тамхины онцгой албан татвар</t>
  </si>
  <si>
    <t xml:space="preserve">               Имтортын пивоны онцгой албан татвар</t>
  </si>
  <si>
    <t xml:space="preserve">               Суудлын автомашины онцгой албан татвар</t>
  </si>
  <si>
    <t xml:space="preserve">               Автобензин, дизелийн түлшний онцгой албан татвар</t>
  </si>
  <si>
    <t xml:space="preserve">      Тусгай зориулалтын орлого</t>
  </si>
  <si>
    <t xml:space="preserve">               Автобензин, дизелийн түлшний албан татвар</t>
  </si>
  <si>
    <t xml:space="preserve">      Гадаад үйл ажиллагааны орлого</t>
  </si>
  <si>
    <t xml:space="preserve">               Импортын гаалийн албан татвар</t>
  </si>
  <si>
    <t xml:space="preserve">               Экспортын гаалийн албан татвар</t>
  </si>
  <si>
    <t xml:space="preserve">      Бусад татвар, төлбөр, хураамж</t>
  </si>
  <si>
    <t xml:space="preserve">       Бусад нийтлэг төлбөр, хураамж</t>
  </si>
  <si>
    <t xml:space="preserve">         Улсын тэмдэгтийн хураамж</t>
  </si>
  <si>
    <t xml:space="preserve">         Ашигт малтмалын хайгуулын болон ашиглалтын тусгай зөвшөөрлийн төлбөр</t>
  </si>
  <si>
    <t xml:space="preserve">         Улсын төсвийн хөрөнгөөр хайгуул хийсэн ордын нөхөн төлбөр</t>
  </si>
  <si>
    <t xml:space="preserve">         Ашигт малтмалын нөөц ашигласны төлбөр</t>
  </si>
  <si>
    <t xml:space="preserve">         Агаарын бохирдлын төлбөр</t>
  </si>
  <si>
    <t xml:space="preserve">         Түгээмэл тархацтай ашигт малтмал ашигласны төлбөр</t>
  </si>
  <si>
    <t xml:space="preserve">         Ус бохирдлын төлбөр</t>
  </si>
  <si>
    <t xml:space="preserve">         Улсын төсвийн хөрөнгөөр тогтоосон усны нөөцийн зардлын нөхөн төлбөр</t>
  </si>
  <si>
    <t>YЙЛ АЖИЛЛАГААНЫ ЦЭВЭР МӨНГӨН ГYЙЛГЭЭ (3)=(1)-(2)</t>
  </si>
  <si>
    <t>ХӨРӨНГӨ ОРУУЛАЛТЫН МӨНГӨН ЗАРДЛЫН ДYН (5)</t>
  </si>
  <si>
    <t>ХӨРӨНГӨ ОРУУЛАЛТЫН ҮЙЛ АЖИЛЛАГААНЫ ЦЭВЭР МӨНГӨН ГYЙЛГЭЭ (6)=(4)-(5)</t>
  </si>
  <si>
    <t>САНХYYГИЙН YЙЛ АЖИЛЛАГААНЫ ЦЭВЭР МӨНГӨН ГYЙЛГЭЭ</t>
  </si>
  <si>
    <t>НИЙТ ЦЭВЭР МӨНГӨН ГYЙЛГЭЭ (8)=(3)+(6)+(7)</t>
  </si>
  <si>
    <t>АВЛАГЫН ДҮН</t>
  </si>
  <si>
    <t xml:space="preserve">       Татвар, НДШ-ын авлага /ТӨҮГ/</t>
  </si>
  <si>
    <t xml:space="preserve">       Бусад авлага</t>
  </si>
  <si>
    <t>2013 оны 12-р сарын 31-нээрх үлдэгдэл</t>
  </si>
  <si>
    <t>Үндсэн хөрөнгийн дахин үнэлгээний өсөлт</t>
  </si>
  <si>
    <t>Үндсэн хөрөнгийн дахин үнэлгээний  бууралт</t>
  </si>
  <si>
    <t>Орлогын тайланд хүлээн зөвшөөрөөгүй олз, гарз</t>
  </si>
  <si>
    <t>2014 оны 12-р сарын 31-нээрх үлдэгдэл</t>
  </si>
  <si>
    <t>Үндсэн хөрөнгийн дахин үнэлгээний өсөлт,  бууралт</t>
  </si>
  <si>
    <t>Үндсэн хөрөнгийн өсөлт, бууралт</t>
  </si>
  <si>
    <t>Гадаад валютын хөрвүүлэлтийн зөрүү</t>
  </si>
  <si>
    <t>Нэмэгдсэн</t>
  </si>
  <si>
    <t>Худалдан авсан</t>
  </si>
  <si>
    <t>Хандиваар</t>
  </si>
  <si>
    <t>Шилжүүлэн авсан бүтцийн өөрчлөлтөөр</t>
  </si>
  <si>
    <t>Хасагдсан</t>
  </si>
  <si>
    <t>Худалдсан, зарцуулсан</t>
  </si>
  <si>
    <t>Шилжүүлсэн бүтцийн өөрчлөлтөөр</t>
  </si>
  <si>
    <t>Тодруулга № 7</t>
  </si>
  <si>
    <t>БИЕТ ХӨРӨНГӨ</t>
  </si>
  <si>
    <t>БИЕТ БУС ХӨРӨНГӨ</t>
  </si>
  <si>
    <t>Үндсэн хөрөнгийн оны эхний үлдэгдэл</t>
  </si>
  <si>
    <t>Акталсан</t>
  </si>
  <si>
    <t>Үндсэн хөрөнгийн эцсийн үлдэгдэл</t>
  </si>
  <si>
    <t>Хуримтлагдсан элэгдлийн оны эхний үлдэгдэл</t>
  </si>
  <si>
    <t>Элэгдлийн зардал тайлант хугацааны</t>
  </si>
  <si>
    <t>Дахин үнэлгээний</t>
  </si>
  <si>
    <t xml:space="preserve">   БОГИНО ХУГАЦААТ ӨР ТӨЛБӨР ДҮН</t>
  </si>
  <si>
    <t>ҮЭ-н татвар</t>
  </si>
  <si>
    <t>Шийтгэл</t>
  </si>
  <si>
    <t>2101</t>
  </si>
  <si>
    <t>210101</t>
  </si>
  <si>
    <t>210102</t>
  </si>
  <si>
    <t>210103</t>
  </si>
  <si>
    <t>210104</t>
  </si>
  <si>
    <t>210105</t>
  </si>
  <si>
    <t>2102</t>
  </si>
  <si>
    <t>210201</t>
  </si>
  <si>
    <t>210202</t>
  </si>
  <si>
    <t>210203</t>
  </si>
  <si>
    <t>210204</t>
  </si>
  <si>
    <t>210205</t>
  </si>
  <si>
    <t>2103</t>
  </si>
  <si>
    <t>210301</t>
  </si>
  <si>
    <t>210302</t>
  </si>
  <si>
    <t>210303</t>
  </si>
  <si>
    <t>210304</t>
  </si>
  <si>
    <t>2104</t>
  </si>
  <si>
    <t>210401</t>
  </si>
  <si>
    <t>210402</t>
  </si>
  <si>
    <t>210403</t>
  </si>
  <si>
    <t>210404</t>
  </si>
  <si>
    <t>210405</t>
  </si>
  <si>
    <t>210406</t>
  </si>
  <si>
    <t>2105</t>
  </si>
  <si>
    <t>210501</t>
  </si>
  <si>
    <t>210502</t>
  </si>
  <si>
    <t>210503</t>
  </si>
  <si>
    <t>2106</t>
  </si>
  <si>
    <t>210601</t>
  </si>
  <si>
    <t>210602</t>
  </si>
  <si>
    <t>210603</t>
  </si>
  <si>
    <t>210604</t>
  </si>
  <si>
    <t>210701</t>
  </si>
  <si>
    <t>210702</t>
  </si>
  <si>
    <t>210703</t>
  </si>
  <si>
    <t>2108</t>
  </si>
  <si>
    <t>210801</t>
  </si>
  <si>
    <t>210802</t>
  </si>
  <si>
    <t>210803</t>
  </si>
  <si>
    <t>210804</t>
  </si>
  <si>
    <t>ТАБ-СТА-А6-3</t>
  </si>
  <si>
    <t>данс код</t>
  </si>
  <si>
    <t xml:space="preserve">/төгрөг/          </t>
  </si>
  <si>
    <t>Санхүүгийн тайлан үлдэгдэл тэнцлийн судалгаа</t>
  </si>
  <si>
    <t>Гүйцэтгэл/ ХБГ</t>
  </si>
  <si>
    <t>Өмнөх оноос</t>
  </si>
  <si>
    <t>Урьдчилсан шинжилгээний горим орлогын судалгаа</t>
  </si>
  <si>
    <t>ТАБ-СТА-А-6-1</t>
  </si>
  <si>
    <t>Урьдчилсан шинжилгээний горим зардлын судалгаа</t>
  </si>
  <si>
    <t>Зөрүү/+,-/</t>
  </si>
  <si>
    <t>ТАБ-СТА-А-6-2</t>
  </si>
  <si>
    <t>Кассын нярав овог нэр</t>
  </si>
  <si>
    <t>/төгрөг/</t>
  </si>
  <si>
    <t>Зээлийн авлага</t>
  </si>
  <si>
    <t>Урьдчилгаа</t>
  </si>
  <si>
    <t>Урьдчилж орсон орлого</t>
  </si>
  <si>
    <t xml:space="preserve"> Эрүүл мэндийн даатгалын сангаас санхүүжих</t>
  </si>
  <si>
    <t xml:space="preserve"> Нийгмийн даатгалын сангаас эмнэлгүүдэд олгох санхүүжилт</t>
  </si>
  <si>
    <t xml:space="preserve"> Үндсэн үйл ажиллагааны орлогоос санхүүжих</t>
  </si>
  <si>
    <t xml:space="preserve"> Туслах үйл ажиллагааны орлогоос санхүүжих</t>
  </si>
  <si>
    <t xml:space="preserve"> Гадаадын эх үүсвэрээс санхүүжих</t>
  </si>
  <si>
    <t>Хандив тусламж /дотоод/</t>
  </si>
  <si>
    <t>Хандив тусламж /гадаад/</t>
  </si>
  <si>
    <t>Данс код</t>
  </si>
  <si>
    <t>3</t>
  </si>
  <si>
    <t>ID</t>
  </si>
  <si>
    <t>Ц</t>
  </si>
  <si>
    <t>Х</t>
  </si>
  <si>
    <t>Їндсэн цалин</t>
  </si>
  <si>
    <t>Илїї цаг</t>
  </si>
  <si>
    <t>Бодогдсон цалин</t>
  </si>
  <si>
    <t>лист</t>
  </si>
  <si>
    <t>Амралт</t>
  </si>
  <si>
    <t>Нярай</t>
  </si>
  <si>
    <t>Илїї цагийн зєрїї</t>
  </si>
  <si>
    <t>Цалингийн зєрїї</t>
  </si>
  <si>
    <t>Тэтгэмж</t>
  </si>
  <si>
    <t>Цолны нэмэгдэл</t>
  </si>
  <si>
    <t>Профессорын нэмэгдэл</t>
  </si>
  <si>
    <t>Зэргийн нэмэгдэл</t>
  </si>
  <si>
    <t>Багшийн нэмэгдэл</t>
  </si>
  <si>
    <t>Эх барих, нярай, хортойн нэмэгдэл</t>
  </si>
  <si>
    <t>Спорт зэрэг</t>
  </si>
  <si>
    <t>Сахилгын арга хэмжээ</t>
  </si>
  <si>
    <t>Дуудлагын нэмэгдэл</t>
  </si>
  <si>
    <t>Їр дїнгийн шагнал</t>
  </si>
  <si>
    <t>Хоол 2</t>
  </si>
  <si>
    <t>Бїгд дїн</t>
  </si>
  <si>
    <t>Шїїхийн шийдвэр гїйцэтгэл</t>
  </si>
  <si>
    <t>ЇЭ-н татвар</t>
  </si>
  <si>
    <t>Хоолны талон</t>
  </si>
  <si>
    <t>Хоол унаа зєрїї</t>
  </si>
  <si>
    <t>Утасны тєлбєр</t>
  </si>
  <si>
    <t>Суут дїн</t>
  </si>
  <si>
    <t>Б/Ц.Гарт олгох</t>
  </si>
  <si>
    <t>Аудитаар НДШ</t>
  </si>
  <si>
    <t>Аудитаар ХХОАТ</t>
  </si>
  <si>
    <t>ЦАЛИНГИЙН ХҮСНЭГТЭЭР</t>
  </si>
  <si>
    <t>АУДИТААР</t>
  </si>
  <si>
    <t>ЗӨРҮҮ</t>
  </si>
  <si>
    <t>нярай</t>
  </si>
  <si>
    <t>ХХОАТ</t>
  </si>
  <si>
    <t xml:space="preserve">Нийт </t>
  </si>
  <si>
    <t>хоол</t>
  </si>
  <si>
    <t>унаа</t>
  </si>
  <si>
    <t>бүгд дүн</t>
  </si>
  <si>
    <t>ХЧТА</t>
  </si>
  <si>
    <t>Ээлжийн амралт</t>
  </si>
  <si>
    <t>Хүүхэд асрах</t>
  </si>
  <si>
    <t>хоол унаа</t>
  </si>
  <si>
    <t>Тээврийн хєлс</t>
  </si>
  <si>
    <t>олгосон</t>
  </si>
  <si>
    <t>лист3</t>
  </si>
  <si>
    <t>амралт3</t>
  </si>
  <si>
    <t>хүүхэд асрах3</t>
  </si>
  <si>
    <t>хоол 1</t>
  </si>
  <si>
    <t>тээвэр</t>
  </si>
  <si>
    <t>НДШ2</t>
  </si>
  <si>
    <t>ХАОАТ</t>
  </si>
  <si>
    <t xml:space="preserve">лист4 </t>
  </si>
  <si>
    <t>амралт4</t>
  </si>
  <si>
    <t>хүүхэд асрах4</t>
  </si>
  <si>
    <t>хоолны талон</t>
  </si>
  <si>
    <t>унааны хөнгөлөлт</t>
  </si>
  <si>
    <t>Нийт олгох</t>
  </si>
  <si>
    <t>НДШ4</t>
  </si>
  <si>
    <t>ХОАТ</t>
  </si>
  <si>
    <t>лист5</t>
  </si>
  <si>
    <t>амралт5</t>
  </si>
  <si>
    <t>хүүхэд асрах5</t>
  </si>
  <si>
    <t>хоол5</t>
  </si>
  <si>
    <t>унаа5</t>
  </si>
  <si>
    <t>НДШ5</t>
  </si>
  <si>
    <t>ХХОАТ5</t>
  </si>
  <si>
    <t>Хоол</t>
  </si>
  <si>
    <t>Унаа</t>
  </si>
  <si>
    <t>НДШ цэвэр</t>
  </si>
  <si>
    <t>ХХОАТ цэвэр</t>
  </si>
  <si>
    <t>Цалингийн зардал ХХДХ их</t>
  </si>
  <si>
    <t>Цалингийн зардал ХХДХ их хувь</t>
  </si>
  <si>
    <t>7.8 хувь</t>
  </si>
  <si>
    <t>НДШ тооцсон хувь</t>
  </si>
  <si>
    <t>RD</t>
  </si>
  <si>
    <t>Шагналт нэмэгдэл</t>
  </si>
  <si>
    <t xml:space="preserve">Гарын їсэг </t>
  </si>
  <si>
    <t>санхүүгийн тайлангаар</t>
  </si>
  <si>
    <t>Цалин</t>
  </si>
  <si>
    <t>АО төлөх НДШ</t>
  </si>
  <si>
    <t>2</t>
  </si>
  <si>
    <t>4</t>
  </si>
  <si>
    <t>5</t>
  </si>
  <si>
    <t>Хуримтлагдсан үр дүн</t>
  </si>
  <si>
    <t>512</t>
  </si>
  <si>
    <t>1-2</t>
  </si>
  <si>
    <t>Төсөв байгууллагын өөрийн орлого</t>
  </si>
  <si>
    <t>13</t>
  </si>
  <si>
    <t>ҮАЦМГ+ХОЦМГ+СҮАЦМГ</t>
  </si>
  <si>
    <t>3+6+7</t>
  </si>
  <si>
    <t>10-9</t>
  </si>
  <si>
    <t>511</t>
  </si>
  <si>
    <t>51220</t>
  </si>
  <si>
    <t>Өр төлбөр</t>
  </si>
  <si>
    <t>11.CTT6</t>
  </si>
  <si>
    <t>12.CTT7</t>
  </si>
  <si>
    <t>13.CTT8</t>
  </si>
  <si>
    <t>14.CTT9</t>
  </si>
  <si>
    <t>15.Journal</t>
  </si>
  <si>
    <t>16.Assets</t>
  </si>
  <si>
    <t>17.Inventory</t>
  </si>
  <si>
    <t>18.Payroll</t>
  </si>
  <si>
    <t>20.TGT1</t>
  </si>
  <si>
    <t>Тодруулга эхний үлдэгдэл</t>
  </si>
  <si>
    <t>Асуудлын бүртгэл 1</t>
  </si>
  <si>
    <t>Тайлант оны үлдэгдэл</t>
  </si>
  <si>
    <t>Тодруулга Тайлант үеийн үлдэгдэл</t>
  </si>
  <si>
    <t>Асуудлын бүртгэл 2</t>
  </si>
  <si>
    <t>Залруулахыг 
санал болгосон</t>
  </si>
  <si>
    <t>Аудитлагдсан 
эцсийн үлдэгдэл</t>
  </si>
  <si>
    <t xml:space="preserve">Санхүүгийн байдлын тайлангийн </t>
  </si>
  <si>
    <t xml:space="preserve"> дансны эхний үлдэгдлийн дүн тодруулга тайлангаас зөрүүтэй</t>
  </si>
  <si>
    <t xml:space="preserve"> дансны эцсийн үлдэгдлийн дүн тодруулга тайлангаас зөрүүтэй</t>
  </si>
  <si>
    <t>Цэвэр хөрөнгө өмч</t>
  </si>
  <si>
    <t>Цалин зөрүүтэй бодогдсон</t>
  </si>
  <si>
    <t xml:space="preserve">         Бусад урт хугацаат хөрөнгө борлуулсанаас үүссэн олз (гарз) /ТӨҮГ/</t>
  </si>
  <si>
    <t xml:space="preserve">         Хөрөнгө оруулалт борлуулснаас үүссэн олз (гарз) /ТӨҮГ/</t>
  </si>
  <si>
    <t xml:space="preserve">         Биет бус хөрөнгө данснаас хассаны олз (гарз) /ТӨҮГ/</t>
  </si>
  <si>
    <t xml:space="preserve">        Үндсэн хөрөнгө данснаас хассаны олз (гарз) /ТӨҮГ/</t>
  </si>
  <si>
    <t>Жич: Мөнгө, түүнтэй адилтгах хөрөнгийн үлдэгдэл, гүйлгээг дээрх дансны код, ангилалын дагуу нэгтгэн, дэд данс буюу харилцах данс тус бүрээр задлан дэлгэрэнгүйгээр илэрхийлнэ</t>
  </si>
  <si>
    <t>Бүгд</t>
  </si>
  <si>
    <t xml:space="preserve">  БАРАА МАТЕРИАЛ</t>
  </si>
  <si>
    <t>Кассанд байгаа бэлэн мөнгө</t>
  </si>
  <si>
    <t>Төгрөг</t>
  </si>
  <si>
    <t>Гадаад валют</t>
  </si>
  <si>
    <t>Касс арилжааны банк</t>
  </si>
  <si>
    <t>Банкинд байгаа бэлэн мөнгө</t>
  </si>
  <si>
    <t>Үндсэн хөрөнгийн дахин үнэлгээний өсөлт,бууралт</t>
  </si>
  <si>
    <t>Үндсэн хөрөнгийн дахин үнэлгээнийбууралт</t>
  </si>
  <si>
    <t xml:space="preserve"> Төлсөн ногдол ашиг</t>
  </si>
  <si>
    <t xml:space="preserve"> Хувьцаа буцаан худалдаж авахад төлсөн</t>
  </si>
  <si>
    <t xml:space="preserve"> Санхүүгийн түрээсийн өглөгт төлсөн</t>
  </si>
  <si>
    <t xml:space="preserve"> Зээл, өрийн үнэт цаасны төлбөрт төлсөн мөнгө</t>
  </si>
  <si>
    <t xml:space="preserve"> Гадаад валютын ханшийн зөрүү</t>
  </si>
  <si>
    <t xml:space="preserve"> Санхүүгийн үйл ажиллагааны зардал</t>
  </si>
  <si>
    <t xml:space="preserve"> Засгийн газрын үнэт цаасны үндсэн төлбөр</t>
  </si>
  <si>
    <t xml:space="preserve"> Засгийн газрын бондын үндсэн төлбөр</t>
  </si>
  <si>
    <t xml:space="preserve"> Гадаад зээлийн үндсэн төлбөр</t>
  </si>
  <si>
    <t xml:space="preserve"> ГАДААД ЗЭЭЛИЙН ҮНДСЭН ТӨЛБӨР</t>
  </si>
  <si>
    <t xml:space="preserve"> Гадаадын төслийн зээлээс санхүүжих зээл</t>
  </si>
  <si>
    <t xml:space="preserve"> Гадаадын санхүүгийн зах зээлээс санхүүжих зээл</t>
  </si>
  <si>
    <t xml:space="preserve"> Эргэж төлөгдөх зээл</t>
  </si>
  <si>
    <t xml:space="preserve"> ЭPГЭЖ ТӨЛӨГДӨХ ТӨЛБӨРИЙГ ХАССАН ЦЭВЭР ЗЭЭЛ</t>
  </si>
  <si>
    <t>Төрөл бүрийн хандив</t>
  </si>
  <si>
    <t>Хувьцаа болон өмчийн бусад үнэт цаас гаргаснаас хүлээн авсан</t>
  </si>
  <si>
    <t>Зээл авсан, өрийн үнэт цаас гаргаснаас хүлээн авсан</t>
  </si>
  <si>
    <t>Гадаадын санхүүгийн зах зээлээс санхүүжих</t>
  </si>
  <si>
    <t>Дамжуулан зээлдүүлэх зээлээс эргэж төлөгдөх</t>
  </si>
  <si>
    <t>Дотоод эх үүсвэрээс олгосон зээлээс эргэж төлөгдөх</t>
  </si>
  <si>
    <t>Бусад эх үүсвэр</t>
  </si>
  <si>
    <t>Гадаад эх үүсвэрээр</t>
  </si>
  <si>
    <t xml:space="preserve"> Гадаад эх үүсвэрээр</t>
  </si>
  <si>
    <t xml:space="preserve"> Биет ба биет бус хөрөнгө худалдан авсан зардал</t>
  </si>
  <si>
    <t>Бусдад олгосон зээл болон урьдчилгаа /ТӨҮГ/</t>
  </si>
  <si>
    <t>Бусад урт хугацаат хөрөнгө олж эзэмшихэд төлсөн/ТӨҮГ/</t>
  </si>
  <si>
    <t>Хөрөнгө оруулалт олж эзэмшихэд төлсөн/ТӨҮГ/</t>
  </si>
  <si>
    <t>Биет бус хөрөнгө олж эзэмшихэд төлсөн/ТӨҮГ/</t>
  </si>
  <si>
    <t xml:space="preserve"> Үндсэн хөрөнгө олж эзэмшихэд төлсөн /ТӨҮГ/</t>
  </si>
  <si>
    <t xml:space="preserve"> Стратегийн нөөц хөрөнгө</t>
  </si>
  <si>
    <t xml:space="preserve"> Бусад хөрөнгө</t>
  </si>
  <si>
    <t xml:space="preserve"> Тоног төхөөрөмж</t>
  </si>
  <si>
    <t xml:space="preserve"> Их засвар</t>
  </si>
  <si>
    <t xml:space="preserve"> Барилга байгууламж</t>
  </si>
  <si>
    <t>Дотоод эх үүсвэрээр</t>
  </si>
  <si>
    <t xml:space="preserve"> ХӨРӨНГИЙН ЗАРДАЛ</t>
  </si>
  <si>
    <t xml:space="preserve"> Хүлээн авсан ногдол ашиг</t>
  </si>
  <si>
    <t xml:space="preserve"> Хүлээн авсан хүүний орлого</t>
  </si>
  <si>
    <t xml:space="preserve"> Бусад урт хугацаат хөрөнгө борлуулсны орлого</t>
  </si>
  <si>
    <t xml:space="preserve"> Биет бус хөрөнгө борлуулсны орлого</t>
  </si>
  <si>
    <t xml:space="preserve"> Хөрөнгө оруулалтын олз</t>
  </si>
  <si>
    <t xml:space="preserve"> Бусдад олгосон зээл болон урьдчилгааны эргэн төлөлт</t>
  </si>
  <si>
    <t xml:space="preserve"> Улсын төсвөөс олгосон зээл</t>
  </si>
  <si>
    <t xml:space="preserve"> Үндсэн хөрөнгө борлуулсны орлого</t>
  </si>
  <si>
    <t xml:space="preserve"> Төсвийн ерөнхийлөн захирагч хооронд хийсэн санхүүжилт</t>
  </si>
  <si>
    <t xml:space="preserve"> Хөрөнгийн</t>
  </si>
  <si>
    <t xml:space="preserve"> Төвлөрүүлэх шилжүүлэг</t>
  </si>
  <si>
    <t xml:space="preserve"> Засгийн газрын, Засаг даргын нөөц хөрөнгө</t>
  </si>
  <si>
    <t xml:space="preserve"> Урсгал үйл ажиллагааны санхүүжилт</t>
  </si>
  <si>
    <t xml:space="preserve"> Төсвийн захирагчдаас олгосон санхүүжилт, шилжүүлэг</t>
  </si>
  <si>
    <t xml:space="preserve"> Урсгал үйл ажиллагааны санхүүжилт сумдад</t>
  </si>
  <si>
    <t xml:space="preserve"> Урсгал үйл ажиллагааны санхүүжилт төсөвт байгууллага</t>
  </si>
  <si>
    <t xml:space="preserve"> Орон нутгийн төсвийн ерөнхийлөн захирагчдад олгох татаас, санхүүжилт</t>
  </si>
  <si>
    <t xml:space="preserve"> Улсын төсвөөс олгосон санхүүжилт, шилжүүлэг</t>
  </si>
  <si>
    <t xml:space="preserve"> Нэг удаагийн тэтгэмж, шагнал урамшуулал </t>
  </si>
  <si>
    <t xml:space="preserve"> Хөдөө орон нутагт тогтвор суурьшилтай ажилласан албан хаагчдад төрөөс үзүүлэх дэмжлэг </t>
  </si>
  <si>
    <t xml:space="preserve"> Тэтгэвэрт гарахад олгох нэг удаагийн мөнгөн тэтгэмж</t>
  </si>
  <si>
    <t xml:space="preserve"> Ээлжийн амралтаар нутаг явах унааны хөнгөлөлт</t>
  </si>
  <si>
    <t xml:space="preserve"> Төрөөс иргэдэд олгох тэтгэмж, урамшуулал</t>
  </si>
  <si>
    <t xml:space="preserve"> Ажил олгогчоос олгохбусад тэтгэмж, урамшуулал</t>
  </si>
  <si>
    <t xml:space="preserve"> Нийгмийн халамжийн тэтгэвэр, тэтгэмж</t>
  </si>
  <si>
    <t xml:space="preserve"> Нийгмийн даатгалын тэтгэвэр, тэтгэмж</t>
  </si>
  <si>
    <t xml:space="preserve"> Бусад урсгал шилжүүлэг</t>
  </si>
  <si>
    <t xml:space="preserve"> Засгийн газрын гадаад шилжүүлэг</t>
  </si>
  <si>
    <t xml:space="preserve"> Засгийн газрын дотоод шилжүүлэг</t>
  </si>
  <si>
    <t xml:space="preserve"> Засгийн газрын урсгал шилжүүлэг</t>
  </si>
  <si>
    <t>УРСГАЛ ШИЛЖҮҮЛЭГ</t>
  </si>
  <si>
    <t xml:space="preserve"> Хувийн хэвшлийн байгууллагад олгох татаас</t>
  </si>
  <si>
    <t xml:space="preserve"> Төрийн өмчит байгууллагад олгох татаас</t>
  </si>
  <si>
    <t>ТАТААС</t>
  </si>
  <si>
    <t xml:space="preserve"> Дотоод зээлийн үйлчилгээний төлбөр</t>
  </si>
  <si>
    <t xml:space="preserve"> Гадаад зээлийн үйлчилгээний төлбөр</t>
  </si>
  <si>
    <t>ХҮҮ</t>
  </si>
  <si>
    <t xml:space="preserve"> Хичээл үйлдвэрлэлийн дадлага хийх </t>
  </si>
  <si>
    <t xml:space="preserve"> Бараа үйлчилгээний бусад зардал</t>
  </si>
  <si>
    <t xml:space="preserve"> Бусад мөнгөн зарлага /ТӨҮГ/</t>
  </si>
  <si>
    <t xml:space="preserve"> Даатгалын төлбөрт төлсөн /ТӨҮГ/</t>
  </si>
  <si>
    <t xml:space="preserve"> Татварын байгууллагад төлсөн/ТӨҮГ/</t>
  </si>
  <si>
    <t xml:space="preserve"> Хүүний төлбөрт төлсөн/ТӨҮГ/</t>
  </si>
  <si>
    <t xml:space="preserve"> Улсын мэдээллийн маягт хэвлэх, бэлтгэх</t>
  </si>
  <si>
    <t xml:space="preserve"> Банк, санхүүгийн байгууллагын үйлчилгээний хураамж</t>
  </si>
  <si>
    <t xml:space="preserve"> Газрын төлбөр </t>
  </si>
  <si>
    <t xml:space="preserve"> Мэдээлэл, технологийн үйлчилгээ</t>
  </si>
  <si>
    <t xml:space="preserve"> Тээврийн хэрэгслийн оношлогоо</t>
  </si>
  <si>
    <t xml:space="preserve"> Тээврийн хэрэгслийн татвар</t>
  </si>
  <si>
    <t xml:space="preserve"> Даатгалын үйлчилгээ</t>
  </si>
  <si>
    <t xml:space="preserve"> Аудит, баталгаажуулалт, зэрэглэл тогтоох </t>
  </si>
  <si>
    <t xml:space="preserve"> Бусдаар гүйцэтгүүлсэн бусад нийтлэг ажил үйлчилгээний төлбөр хураамж</t>
  </si>
  <si>
    <t xml:space="preserve"> Бусдаар гүйцэтгүүлсэн ажил, үйлчилгээний төлбөр, хураамж</t>
  </si>
  <si>
    <t xml:space="preserve"> Зочин төлөөлөгч хүлээн авах</t>
  </si>
  <si>
    <t xml:space="preserve"> Дотоод албан томилолт</t>
  </si>
  <si>
    <t xml:space="preserve"> Гадаад албан томилолт</t>
  </si>
  <si>
    <t xml:space="preserve"> Томилолт, зочны зардал</t>
  </si>
  <si>
    <t xml:space="preserve"> Урсгал засвар</t>
  </si>
  <si>
    <t xml:space="preserve"> Хөдөлмөр хамгааллын хэрэглэл</t>
  </si>
  <si>
    <t xml:space="preserve"> Тавилга</t>
  </si>
  <si>
    <t xml:space="preserve"> Багаж, техник, хэрэгсэл</t>
  </si>
  <si>
    <t xml:space="preserve"> Эд хогшил, урсгал засварын зардал</t>
  </si>
  <si>
    <t xml:space="preserve"> Нормын хувцас, зөөлөн эдлэл</t>
  </si>
  <si>
    <t xml:space="preserve"> Хоол, хүнс</t>
  </si>
  <si>
    <t xml:space="preserve"> Эм, бэлдмэл, эмнэлгийн хэрэгсэл</t>
  </si>
  <si>
    <t xml:space="preserve"> Нормативт зардал</t>
  </si>
  <si>
    <t xml:space="preserve"> Бараа материал худалдан авахад төлсөн/ТӨҮГ/</t>
  </si>
  <si>
    <t xml:space="preserve"> Түлш шатахуун, тээврийн хөлс, сэлбэг хэрэгсэлд төлсөн/ТӨҮГ/</t>
  </si>
  <si>
    <t xml:space="preserve"> Бараа материал акталсны зардал</t>
  </si>
  <si>
    <t>Аж ахуйн материал худалдан авах зардал</t>
  </si>
  <si>
    <t>Бага үнэтэй, түргэн элэгдэх, ахуйн эд зүйлс</t>
  </si>
  <si>
    <t>Хог хаягдал зайлуулах, хортон мэрэгчдийн устгал, ариутгал</t>
  </si>
  <si>
    <t>Ном, хэвлэл</t>
  </si>
  <si>
    <t>Шуудан, холбоо, интернэтийн төлбөр</t>
  </si>
  <si>
    <t>Тээвэр, шатахуун</t>
  </si>
  <si>
    <t>Бичиг хэрэг</t>
  </si>
  <si>
    <t>Хангамж, бараа материалын зардал</t>
  </si>
  <si>
    <t xml:space="preserve"> Ашиглалтын зардалд төлсөн /ТӨҮГ/</t>
  </si>
  <si>
    <t xml:space="preserve"> Байрны түрээс</t>
  </si>
  <si>
    <t xml:space="preserve"> Цэвэр, бохир ус</t>
  </si>
  <si>
    <t xml:space="preserve"> Түлш, халаалт</t>
  </si>
  <si>
    <t xml:space="preserve"> Гэрэл, цахилгаан</t>
  </si>
  <si>
    <t>Байр ашиглалттай холбоотой тогтмол зардал</t>
  </si>
  <si>
    <t>Нийгмийн даатгалын байгууллагад төлсөн /ТӨҮГ/</t>
  </si>
  <si>
    <t>Эрүүл мэндийн даатгал</t>
  </si>
  <si>
    <t>Ажилгүйдлийн даатгал</t>
  </si>
  <si>
    <t>ҮОМШӨ-ний даатгал</t>
  </si>
  <si>
    <t>Тэтгэмжийн даатгал</t>
  </si>
  <si>
    <t>Тэтгэврийн даатгал</t>
  </si>
  <si>
    <t xml:space="preserve"> Ажил олгогчоос нийгмийн даатгалд төлөх шимтгэл</t>
  </si>
  <si>
    <t xml:space="preserve"> Ажиллагчдад төлсөн /ТӨҮГ/</t>
  </si>
  <si>
    <t xml:space="preserve"> Гэрээт ажлын хөлс</t>
  </si>
  <si>
    <t xml:space="preserve"> Урамшуулал </t>
  </si>
  <si>
    <t xml:space="preserve"> Унаа хоолны хөнгөлөлт </t>
  </si>
  <si>
    <t xml:space="preserve"> Нэмэгдэл</t>
  </si>
  <si>
    <t xml:space="preserve"> Үндсэн цалин </t>
  </si>
  <si>
    <t>Цалин хөлс болон нэмэгдэл урамшил</t>
  </si>
  <si>
    <t>БАРАА, АЖИЛ ҮЙЛЧИЛГЭЭНИЙ ЗАРДАЛ</t>
  </si>
  <si>
    <t xml:space="preserve"> УРСГАЛ ЗАРДАЛ </t>
  </si>
  <si>
    <t>Нийгмийн даатгалын сангаас эмнэлгүүдэд олгох санхүүжилт</t>
  </si>
  <si>
    <t>Эрүүл мэндийн даатгалын сангаас санхүүжих</t>
  </si>
  <si>
    <t>Нийгмийн даатгалын сангаас санхүүжих</t>
  </si>
  <si>
    <t>Нийгмийн даатгалын сангийн төсвөөс санхүүжих</t>
  </si>
  <si>
    <t>Төсвийн ерөнхийлөн захирагч хооронд хийсэн санхүүжилт</t>
  </si>
  <si>
    <t>Төсвийн ерөнхийлөн захирагчаас олгосон санхүүжилт</t>
  </si>
  <si>
    <t>Хөрөнгийн</t>
  </si>
  <si>
    <t>Төвлөрүүлэх шилжүүлэг</t>
  </si>
  <si>
    <t>Урсгал үйл ажиллагааны санхүүжилт</t>
  </si>
  <si>
    <t xml:space="preserve"> Төсвийн захирагчдаас </t>
  </si>
  <si>
    <t>Орон нутгийн хөгжлийн сангаас санхүүжих</t>
  </si>
  <si>
    <t>Урсгал үйл ажиллагааны санхүүжилт / аймгаас авсан санхүүгийн дэмжлэг/</t>
  </si>
  <si>
    <t>Хөрөнгийн санхүүжилт / орон нутгийн төсөвт байгууллага/</t>
  </si>
  <si>
    <t>Оны эхний үлдэгдлээс санхүүжих / орон нутгийн төсөв/</t>
  </si>
  <si>
    <t>Төвлөрүүлэх шилжүүлэг /орон нутгийн төсөвт байгууллага улсад төвлөрүүлэх орлого/</t>
  </si>
  <si>
    <t>Засгийн газрын, Засаг даргын нөөц хөрөнгийн санхүүжилт</t>
  </si>
  <si>
    <t>Урсгал үйл ажиллагааны санхүүжилт /орон нутгийн төсөвт байгууллага/</t>
  </si>
  <si>
    <t>Орон нутгийн төсвөөс санхүүжих</t>
  </si>
  <si>
    <t>Төсвийн урамшуулал</t>
  </si>
  <si>
    <t xml:space="preserve"> Төсвийн байгууллагын үндсэн үйл ажиллагааны хүрээнд бий болсон нэмэлт орлого</t>
  </si>
  <si>
    <t xml:space="preserve"> Дээд шатны төсвийн захирагчийн төсөвт тусгагдсан төсвөөс доод шатны төсвийн захирагчид хуваарилсан хөрөнгө</t>
  </si>
  <si>
    <t xml:space="preserve"> ЗГНХ,ЗДНХөрөнгө,түүнтэй адилтгах ангилагдаагүй нөөц хөрөнгөөс тухайн төсвийн захирагчид хуваарилсан хөрөнгө </t>
  </si>
  <si>
    <t>Төсвийн жилийн явцад УИХ-аас соёрхон баталсан, ЗГ хоорондын гэрээ болон ОУ байгууллагаас авах хөнгөлөлттэй зээл</t>
  </si>
  <si>
    <t>Төрийн болон орон нутгийн өмчит бус этгээдээс авсан хандив, тусламж</t>
  </si>
  <si>
    <t>Нэмэлт санхүүжилтийн орлого</t>
  </si>
  <si>
    <t>Оны эхний үлдэгдлээс санхүүжих</t>
  </si>
  <si>
    <t>Орон нутгийн хөгжлийн нэгдсэн сангаас санхүүжих</t>
  </si>
  <si>
    <t>Тусгай зориулалтын шилжүүлгээс санхүүжих</t>
  </si>
  <si>
    <t>Засгийн газрын тусгай сангаас санхүүжих</t>
  </si>
  <si>
    <t>Хөрөнгийн санхүүжилт</t>
  </si>
  <si>
    <t xml:space="preserve">Төсөв болон дамжуулан зээлдүүлсэн зээлээс эргэж төлөгдөх	</t>
  </si>
  <si>
    <t>Улсын төвлөрсөн төсвөөс</t>
  </si>
  <si>
    <t>Гадаадын санхүүгийн зээлийн эх үүсвэр</t>
  </si>
  <si>
    <t xml:space="preserve"> Зээлийн орлого</t>
  </si>
  <si>
    <t>Улсын төсвөөс орон нутгийн төсвөөс төвлөрүүлэх шилжүүлэг</t>
  </si>
  <si>
    <t xml:space="preserve">Улсын төсвөөс орон нутгийн төсөвт олгох санхүүгийн дэмжлэг </t>
  </si>
  <si>
    <t>Орон нутгийн хөгжлийн нэгдсэн сангаас шилжүүлсэн орлого</t>
  </si>
  <si>
    <t>Тусгай зориулалтын шилжүүлгийн орлого</t>
  </si>
  <si>
    <t>Улсын төсөв орон нутгийн төсөв хоорондын шилжүүлэг</t>
  </si>
  <si>
    <t xml:space="preserve"> Тусламжийн орлого</t>
  </si>
  <si>
    <t>Өмч хувьчлалын орлого</t>
  </si>
  <si>
    <t xml:space="preserve"> Төрийн болон орон нутгийн өмчид бүртгэлтэй хөрөнгө борлуулсны орлого</t>
  </si>
  <si>
    <t>Хөрөнгийн орлого</t>
  </si>
  <si>
    <t xml:space="preserve"> Буцаан авсан албан татвар/ТӨҮГ/</t>
  </si>
  <si>
    <t xml:space="preserve"> Даатгалын нөхвөрөөс хүлээн авсан мөнгө /ТӨҮГ/</t>
  </si>
  <si>
    <t xml:space="preserve"> Эрхийн шимтгэл, хураамж, төлбөрийн орлого/ТӨҮГ/</t>
  </si>
  <si>
    <t xml:space="preserve"> Бараа борлуулсан, үйлчилгээ үзүүлсний орлого /ТӨҮГ/</t>
  </si>
  <si>
    <t xml:space="preserve"> Бусад орлого</t>
  </si>
  <si>
    <t xml:space="preserve"> Монгол банкны ашиг</t>
  </si>
  <si>
    <t xml:space="preserve"> Навигацийн орлого</t>
  </si>
  <si>
    <t xml:space="preserve"> Газрын тосны орлого</t>
  </si>
  <si>
    <t xml:space="preserve"> Түрээсийн орлого</t>
  </si>
  <si>
    <t xml:space="preserve"> Урьд оны үлдэгдэлээс санхүүжих</t>
  </si>
  <si>
    <t>Торгуулийн орлого</t>
  </si>
  <si>
    <t xml:space="preserve"> Хүүгийн орлого</t>
  </si>
  <si>
    <t xml:space="preserve"> Хувьцааны ногдол ашиг</t>
  </si>
  <si>
    <t>Нийтлэг татварын бус орлого</t>
  </si>
  <si>
    <t xml:space="preserve"> Нохойны албан татвар</t>
  </si>
  <si>
    <t xml:space="preserve"> Өв, залгамжлал, бэлэглэлийн албан татвар</t>
  </si>
  <si>
    <t xml:space="preserve"> Нийслэл хотын албан татвар</t>
  </si>
  <si>
    <t xml:space="preserve"> Бусад татвар</t>
  </si>
  <si>
    <t>Бусад татвар</t>
  </si>
  <si>
    <t>Байгалийн ургамлын нөөц ашигласны төлбөр</t>
  </si>
  <si>
    <t>Ус, рашааны нөөц ашигласны төлбөр</t>
  </si>
  <si>
    <t>Ан амьтны нөөц ашигласны төлбөр</t>
  </si>
  <si>
    <t>Ойн нөөц ашигласны төлбөр</t>
  </si>
  <si>
    <t xml:space="preserve"> Байгалийн нөөц ашигласны төлбөр</t>
  </si>
  <si>
    <t xml:space="preserve"> Дуудлага худалдаа</t>
  </si>
  <si>
    <t xml:space="preserve"> Газрын төлбөр</t>
  </si>
  <si>
    <t>Газрын төлбөр</t>
  </si>
  <si>
    <t xml:space="preserve"> Бусад татвар (төлбөр, хураамж)</t>
  </si>
  <si>
    <t xml:space="preserve"> Ашигт малтмалаас бусад байгалийн баялаг ашиглахад олгох эрхийн зөвшөөрлийн хураамж</t>
  </si>
  <si>
    <t>Хог хаягдлын үйлчилгээний хураамж</t>
  </si>
  <si>
    <t xml:space="preserve"> Улсын төсвийн хөрөнгөөр тогтоосон усны нөөцийн зардлын нөхөн төлбөр</t>
  </si>
  <si>
    <t xml:space="preserve"> Ус бохирдлын төлбөр</t>
  </si>
  <si>
    <t xml:space="preserve"> Түгээмэл тархацтай ашигт малтмал ашигласны төлбөр</t>
  </si>
  <si>
    <t xml:space="preserve"> Агаарын бохирдлын төлбөр</t>
  </si>
  <si>
    <t xml:space="preserve"> Ашигт малтмалын нөөц ашигласны төлбөр</t>
  </si>
  <si>
    <t xml:space="preserve"> Улсын төсвийн хөрөнгөөр хайгуул хийсэн ордын нөхөн төлбөр</t>
  </si>
  <si>
    <t xml:space="preserve"> Ашигт малтмалын хайгуулын болон ашиглалтын тусгай зөвшөөрлийн төлбөр</t>
  </si>
  <si>
    <t xml:space="preserve"> Улсын тэмдэгтийн хураамж</t>
  </si>
  <si>
    <t xml:space="preserve"> Бусад нийтлэг төлбөр, хураамж</t>
  </si>
  <si>
    <t>Бусад татвар, төлбөр, хураамж</t>
  </si>
  <si>
    <t xml:space="preserve"> Экспортын гаалийн албан татвар</t>
  </si>
  <si>
    <t xml:space="preserve"> Импортын гаалийн албан татвар</t>
  </si>
  <si>
    <t>Гадаад үйл ажиллагааны орлого</t>
  </si>
  <si>
    <t xml:space="preserve"> Автобензин, дизелийн түлшний албан татвар</t>
  </si>
  <si>
    <t>Тусгай зориулалтын орлого</t>
  </si>
  <si>
    <t xml:space="preserve"> Автобензин, дизелийн түлшний онцгой албан татвар</t>
  </si>
  <si>
    <t xml:space="preserve"> Суудлын автомашины онцгой албан татвар</t>
  </si>
  <si>
    <t xml:space="preserve"> Имтортын пивоны онцгой албан татвар</t>
  </si>
  <si>
    <t xml:space="preserve"> Имтортын тамхины онцгой албан татвар</t>
  </si>
  <si>
    <t xml:space="preserve"> Имтортын архи, дарсны онцгой албан татвар</t>
  </si>
  <si>
    <t xml:space="preserve"> Дотоодын пивоны онцгой албан татвар</t>
  </si>
  <si>
    <t xml:space="preserve"> Дотоодын тамхины онцгой албан татвар</t>
  </si>
  <si>
    <t xml:space="preserve"> Дотоодын архи, дарсны онцгой албан татвар</t>
  </si>
  <si>
    <t>Онцгой албан татвар</t>
  </si>
  <si>
    <t xml:space="preserve"> НӨАТ-ын буцаан олголт</t>
  </si>
  <si>
    <t xml:space="preserve"> Импортын барааны НӨАТ</t>
  </si>
  <si>
    <t xml:space="preserve"> Дотоодын барааны НӨАТ</t>
  </si>
  <si>
    <t>Нэмэгдсэн өртгийн албан татвар</t>
  </si>
  <si>
    <t xml:space="preserve"> Малд ногдуулах албан татвар</t>
  </si>
  <si>
    <t xml:space="preserve"> Автотээврийн болон өөрөө явагч хэрэгслийн албан татвар</t>
  </si>
  <si>
    <t xml:space="preserve"> Бууны албан татвар</t>
  </si>
  <si>
    <t xml:space="preserve"> Үл хөдлөх эд хөрөнгийн албан татвар</t>
  </si>
  <si>
    <t>Хөрөнгийн албан татвар</t>
  </si>
  <si>
    <t xml:space="preserve"> Эрүүл мэндийн даатгалын шимтгэл</t>
  </si>
  <si>
    <t xml:space="preserve"> Ажилгүйдлийн даатгалын шимтгэл</t>
  </si>
  <si>
    <t xml:space="preserve"> ҮОМШ өвчний даатгалын шимтгэл</t>
  </si>
  <si>
    <t xml:space="preserve"> Тэтгэмжийн даатгалын шимтгэл</t>
  </si>
  <si>
    <t xml:space="preserve"> Тэтгэврийн даатгалын шимтгэл</t>
  </si>
  <si>
    <t>Нийгмийн даатгалын шимтгэлийн орлого</t>
  </si>
  <si>
    <t xml:space="preserve"> Зарим бүтээгдэхүүний үнийн өсөлтийн албан татвар</t>
  </si>
  <si>
    <t xml:space="preserve"> ААН-ын орлогын албан татвар</t>
  </si>
  <si>
    <t xml:space="preserve"> Орлогыг нь тухай бүр тодорхойлох боломжгүй ажил, үйлчилгээ хувиараа эрхлэгч иргэний орлогын албан татвар</t>
  </si>
  <si>
    <t xml:space="preserve"> Орлогыг нь тухай бүр тодорхойлох боломжгүй ажил, үйлчилгээ хувиараа эрхлэгч</t>
  </si>
  <si>
    <t xml:space="preserve"> Хувь хүний орлогын албан татварын буцаан олголт</t>
  </si>
  <si>
    <t xml:space="preserve"> Шууд бус орлого</t>
  </si>
  <si>
    <t xml:space="preserve"> Төлбөрт таавар, бооцоот тоглоом, эд мөнгөний хонжворт сугалааны орлого</t>
  </si>
  <si>
    <t xml:space="preserve"> Урлагийн тоглолт, спортын тэмцээний шагнал, наадмын бай шагнал</t>
  </si>
  <si>
    <t xml:space="preserve"> Шинжлэх ухаан, утга зохиол, шинэ бүтээлийн ашигтай загвар, спортын тэмцээн, урлагийн тоглолт тэдгээртэй адилтгах бусад орлого</t>
  </si>
  <si>
    <t xml:space="preserve"> Хөрөнгө борлуулсны орлого</t>
  </si>
  <si>
    <t xml:space="preserve"> Хөрөнгийн орлого</t>
  </si>
  <si>
    <t xml:space="preserve"> Үйл ажиллагааны орлого</t>
  </si>
  <si>
    <t xml:space="preserve"> Цалин, хөдөлмөрийн хөлс, шагнал, урамшуулал болон тэдгээртэй адилтгах хөдөлмөр эрх</t>
  </si>
  <si>
    <t xml:space="preserve"> Хувь хүний орлогын албан татвар</t>
  </si>
  <si>
    <t>Орлогын албан татвар</t>
  </si>
  <si>
    <t>Эргэж төлөгдөх зээл</t>
  </si>
  <si>
    <t>Дамжуулан зээлдүүлэх зээл</t>
  </si>
  <si>
    <t>Дотоод эх үүсвэрээс олгосон зээл</t>
  </si>
  <si>
    <t>Хөрөнгийн дахин үнэлгээний зардал</t>
  </si>
  <si>
    <t>Гадаадын төслийн зээлээс санхүүжих дамжуулан зээлдүүлэх</t>
  </si>
  <si>
    <t>Yнэ төлбөргүй гарсан зардал</t>
  </si>
  <si>
    <t>Гадаад валютын ханшийн зөрүүний гарз</t>
  </si>
  <si>
    <t xml:space="preserve"> Хөрөнгө оруулалтын гарз</t>
  </si>
  <si>
    <t xml:space="preserve"> Найдваргүй авлагын алдагдал</t>
  </si>
  <si>
    <t>Yндсэн хөрөнгө худалдсаны гарз</t>
  </si>
  <si>
    <t xml:space="preserve"> Гадаадын санхүүгийн зах зээлээс санхүүжих</t>
  </si>
  <si>
    <t xml:space="preserve"> Дамжуулан зээлдүүлэх зээлээс эргэж төлөгдөх</t>
  </si>
  <si>
    <t xml:space="preserve"> Дотоод эх үүсвэрээс олгосон зээлээс эргэж төлөгдөх</t>
  </si>
  <si>
    <t xml:space="preserve"> Yндсэн хөрөнгө, бараа материал худалдсаны олз</t>
  </si>
  <si>
    <t xml:space="preserve"> Гадаад валютын ханшийн зөрүүний олз</t>
  </si>
  <si>
    <t xml:space="preserve"> Бусад ашиг (алдагдал) /ТӨҮГ/</t>
  </si>
  <si>
    <t xml:space="preserve"> Бусад урт хугацаат хөрөнгө борлуулсанаас үүссэн олз (гарз) /ТӨҮГ/</t>
  </si>
  <si>
    <t xml:space="preserve"> Хөрөнгө оруулалт борлуулснаас үүссэн олз (гарз) /ТӨҮГ/</t>
  </si>
  <si>
    <t xml:space="preserve"> Биет бус хөрөнгө данснаас хассаны олз (гарз) /ТӨҮГ/</t>
  </si>
  <si>
    <t>Үндсэн хөрөнгө данснаас хассаны олз (гарз) /ТӨҮГ/</t>
  </si>
  <si>
    <t>Стратегийн нөөц хөрөнгө</t>
  </si>
  <si>
    <t>Тоног төхөөрөмж</t>
  </si>
  <si>
    <t>Их засвар</t>
  </si>
  <si>
    <t xml:space="preserve"> Дотоод эх үүсвэрээр</t>
  </si>
  <si>
    <t>ХӨРӨНГИЙН ЗАРДАЛ</t>
  </si>
  <si>
    <t>Засгийн газрын, Засаг даргын нөөц хөрөнгө</t>
  </si>
  <si>
    <t>Төсвийн захирагчдаас олгосон санхүүжилт, шилжүүлэг</t>
  </si>
  <si>
    <t>Орон нутгийн төсвийн ерөнхийлөн захирагчдад олгох татаас, санхүүжилт</t>
  </si>
  <si>
    <t xml:space="preserve"> Нэг удаагийн тэтгэмж, шагнал урамшуулал</t>
  </si>
  <si>
    <t xml:space="preserve"> Хөдөө орон нутагт тогтвор суурьшилтай ажилласан албан хаагчдад төрөөс үзүүлэх дэмжлэг</t>
  </si>
  <si>
    <t xml:space="preserve"> Ажил олгогчоос олгох бусад тэтгэмж, урамшуулал</t>
  </si>
  <si>
    <t>Дотоод зээлийн үйлчилгээний төлбөр</t>
  </si>
  <si>
    <t>Гадаад зээлийн үйлчилгээний төлбөр</t>
  </si>
  <si>
    <t xml:space="preserve"> ХҮҮ</t>
  </si>
  <si>
    <t xml:space="preserve"> Yндсэн хөрөнгийн элэгдэл, хорогдол</t>
  </si>
  <si>
    <t xml:space="preserve"> Хичээл үйлдвэрлэлийн дадлага хийх</t>
  </si>
  <si>
    <t xml:space="preserve"> Орлогын татварын зардал /ТӨҮГ/</t>
  </si>
  <si>
    <t xml:space="preserve"> Бусад зардал/ТӨҮГ/</t>
  </si>
  <si>
    <t xml:space="preserve"> Санхүүгийн зардал /ТӨҮГ/</t>
  </si>
  <si>
    <t xml:space="preserve"> Ерөнхий ба удирдлагын зардал /ТӨҮГ/</t>
  </si>
  <si>
    <t xml:space="preserve"> Борлуулалт, маркетингийн зардал /ТӨҮГ/</t>
  </si>
  <si>
    <t xml:space="preserve"> Аудит, баталгаажуулалт, зэрэглэл тогтоох</t>
  </si>
  <si>
    <t>Зочин төлөөлөгч хүлээн авах</t>
  </si>
  <si>
    <t xml:space="preserve"> Аж ахуйн материал худалдан авах зардал</t>
  </si>
  <si>
    <t xml:space="preserve"> Бага үнэтэй, түргэн элэгдэх, ахуйн эд зүйлс</t>
  </si>
  <si>
    <t>Ашиглалтын зардалд төлсөн /ТӨҮГ/</t>
  </si>
  <si>
    <t>Байрны түрээс</t>
  </si>
  <si>
    <t>Цэвэр, бохир ус</t>
  </si>
  <si>
    <t>Түлш, халаалт</t>
  </si>
  <si>
    <t>Гэрэл, цахилгаан</t>
  </si>
  <si>
    <t>Ажил олгогчоос нийгмийн даатгалд төлөх шимтгэл</t>
  </si>
  <si>
    <t>Гэрээт ажлын хөлс</t>
  </si>
  <si>
    <t>Урамшуулал</t>
  </si>
  <si>
    <t>Унаа хоолны хөнгөлөлт</t>
  </si>
  <si>
    <t>Нэмэгдэл</t>
  </si>
  <si>
    <t xml:space="preserve">УРСГАЛ ЗАРДАЛ </t>
  </si>
  <si>
    <t xml:space="preserve"> Нийгмийн даатгалын сангийн төсвөөс санхүүжих</t>
  </si>
  <si>
    <t xml:space="preserve"> Орон нутгийн төсвөөс санхүүжих</t>
  </si>
  <si>
    <t>Төсвийн байгууллагын үндсэн үйл ажиллагааны хүрээнд бий болсон нэмэлт орлого</t>
  </si>
  <si>
    <t>Дээд шатны төсвийн захирагчийн төсөвт тусгагдсан төсвөөс доод шатны төсвийн захирагчид хуваарилсан хөрөнгө</t>
  </si>
  <si>
    <t>ЗГНХ,ЗДНХөрөнгө,түүнтэй адилтгах ангилагдаагүй нөөц хөрөнгөөс тухайн төсвийн захирагчид хуваарилсан хөрөнгө</t>
  </si>
  <si>
    <t xml:space="preserve"> Нэмэлт санхүүжилтийн орлого</t>
  </si>
  <si>
    <t xml:space="preserve"> Оны эхний үлдэгдлээс санхүүжих</t>
  </si>
  <si>
    <t xml:space="preserve"> Гадаадын санхүүгийн зээлийн эх үүсвэр</t>
  </si>
  <si>
    <t xml:space="preserve"> Улсын төсвөөс орон нутгийн төсвөөс төвлөрүүлэх шилжүүлэг</t>
  </si>
  <si>
    <t xml:space="preserve"> Улсын төсвөөс орон нутгийн төсөвт олгох санхүүгийн дэмжлэг</t>
  </si>
  <si>
    <t xml:space="preserve"> Орон нутгийн хөгжлийн нэгдсэн сангаас шилжүүлсэн орлого</t>
  </si>
  <si>
    <t xml:space="preserve"> Тусгай зориулалтын шилжүүлгийн орлого</t>
  </si>
  <si>
    <t xml:space="preserve"> Хандив тусламж /гадаад/</t>
  </si>
  <si>
    <t xml:space="preserve"> Хандив тусламж /дотоод/</t>
  </si>
  <si>
    <t>Тусламжийн орлого</t>
  </si>
  <si>
    <t xml:space="preserve"> Өмч хувьчлалын орлого</t>
  </si>
  <si>
    <t xml:space="preserve"> Эрхийн шимтгэлийн орлого /ТӨҮГ/</t>
  </si>
  <si>
    <t xml:space="preserve"> Борлуулалтын өртөг /ТӨҮГ/</t>
  </si>
  <si>
    <t xml:space="preserve"> Борлуулалтын орлого (цэвэр)/ТӨҮГ/</t>
  </si>
  <si>
    <t xml:space="preserve"> Үнэ төлбөргүй хүлээн авсан орлого</t>
  </si>
  <si>
    <t>Урьд оны үлдэгдэлээс санхүүжих</t>
  </si>
  <si>
    <t>Туслах үйл ажиллагааны орлогоос санхүүжих</t>
  </si>
  <si>
    <t>Үндсэн үйл ажиллагааны орлогоос санхүүжих</t>
  </si>
  <si>
    <t xml:space="preserve"> Төсөвт байгууллагын өөрийн орлого</t>
  </si>
  <si>
    <t xml:space="preserve"> Торгуулийн орлого</t>
  </si>
  <si>
    <t>Нохойны албан татвар</t>
  </si>
  <si>
    <t>Өв, залгамжлал, бэлэглэлийн албан татвар</t>
  </si>
  <si>
    <t>Нийслэл хотын албан татвар</t>
  </si>
  <si>
    <t>Байгалийн нөөц ашигласны төлбөр</t>
  </si>
  <si>
    <t>Дуудлага худалдаа</t>
  </si>
  <si>
    <t>Ашигт малтмалаас бусад байгалийн баялаг ашиглахад олгох эрхийн зөвшөөрлийн хураамж</t>
  </si>
  <si>
    <t>Улсын төсвийн хөрөнгөөр тогтоосон усны нөөцийн зардлын нөхөн төлбөр</t>
  </si>
  <si>
    <t>Ус бохирдлын төлбөр</t>
  </si>
  <si>
    <t>Түгээмэл тархацтай ашигт малтмал ашигласны төлбөр</t>
  </si>
  <si>
    <t>Агаарын бохирдлын төлбөр</t>
  </si>
  <si>
    <t>Ашигт малтмалын нөөц ашигласны төлбөр</t>
  </si>
  <si>
    <t>Улсын төсвийн хөрөнгөөр хайгуул хийсэн ордын нөхөн төлбөр</t>
  </si>
  <si>
    <t>Ашигт малтмалын хайгуулын болон ашиглалтын тусгай зөвшөөрлийн төлбөр</t>
  </si>
  <si>
    <t>Улсын тэмдэгтийн хураамж</t>
  </si>
  <si>
    <t>Бусад нийтлэг төлбөр, хураамж</t>
  </si>
  <si>
    <t>Экспортын гаалийн албан татвар</t>
  </si>
  <si>
    <t>Импортын гаалийн албан татвар</t>
  </si>
  <si>
    <t>Автобензин, дизелийн түлшний албан татвар</t>
  </si>
  <si>
    <t>Автобензин, дизелийн түлшний онцгой албан татвар</t>
  </si>
  <si>
    <t>Суудлын автомашины онцгой албан татвар</t>
  </si>
  <si>
    <t>Имтортын пивоны онцгой албан татвар</t>
  </si>
  <si>
    <t>Имтортын тамхины онцгой албан татвар</t>
  </si>
  <si>
    <t>Имтортын архи, дарсны онцгой албан татвар</t>
  </si>
  <si>
    <t>Дотоодын пивоны онцгой албан татвар</t>
  </si>
  <si>
    <t>Дотоодын тамхины онцгой албан татвар</t>
  </si>
  <si>
    <t>Дотоодын архи, дарсны онцгой албан татвар</t>
  </si>
  <si>
    <t>НӨАТ-ын буцаан олголт</t>
  </si>
  <si>
    <t>Импортын барааны НӨАТ</t>
  </si>
  <si>
    <t>Дотоодын барааны НӨАТ</t>
  </si>
  <si>
    <t>Малд ногдуулах албан татвар</t>
  </si>
  <si>
    <t>Автотээврийн болон өөрөө явагч хэрэгслийн албан татвар</t>
  </si>
  <si>
    <t>Бууны албан татвар</t>
  </si>
  <si>
    <t>Үл хөдлөх эд хөрөнгийн албан татвар</t>
  </si>
  <si>
    <t>Эрүүл мэндийн даатгалын шимтгэл</t>
  </si>
  <si>
    <t>Ажилгүйдлийн даатгалын шимтгэл</t>
  </si>
  <si>
    <t>ҮОМШ өвчний даатгалын шимтгэл</t>
  </si>
  <si>
    <t>Тэтгэмжийн даатгалын шимтгэл</t>
  </si>
  <si>
    <t>Тэтгэврийн даатгалын шимтгэл</t>
  </si>
  <si>
    <t>ААН-ын орлогын албан татвар</t>
  </si>
  <si>
    <t>Хувь хүний орлогын албан татварын буцаан олголт</t>
  </si>
  <si>
    <t>Шууд бус орлого</t>
  </si>
  <si>
    <t>Төлбөрт таавар, бооцоот тоглоом, эд мөнгөний хонжворт сугалааны орлого</t>
  </si>
  <si>
    <t>Урлагийн тоглолт, спортын тэмцээний шагнал, наадмын бай шагнал</t>
  </si>
  <si>
    <t xml:space="preserve"> Орлогын албан татвар</t>
  </si>
  <si>
    <t>Нөөцийн сан</t>
  </si>
  <si>
    <t>Бодлогын өөрчлөлт алдааны залруулга</t>
  </si>
  <si>
    <t>Хөрөнгийн дахин үнэлгээний зөрүү</t>
  </si>
  <si>
    <t xml:space="preserve"> Давхардсан гүйлгээг цэвэрлэх данс</t>
  </si>
  <si>
    <t xml:space="preserve"> Тайлант үеийн үр дүн</t>
  </si>
  <si>
    <t xml:space="preserve"> Өмнөх үеийн үр дүн</t>
  </si>
  <si>
    <t>Эздийн өмчийн бусад хэсэг</t>
  </si>
  <si>
    <t xml:space="preserve">Нэмж төлөгдсөн капитал </t>
  </si>
  <si>
    <t xml:space="preserve">Халаасны хувьцаа </t>
  </si>
  <si>
    <t xml:space="preserve">- хувьцаат </t>
  </si>
  <si>
    <t xml:space="preserve">- хувийн </t>
  </si>
  <si>
    <t xml:space="preserve">Өмч:- төрийн </t>
  </si>
  <si>
    <t xml:space="preserve"> Засгийн газрын оруулсан капитал /Засгийн газрын сан/ орон нутгийн сан</t>
  </si>
  <si>
    <t xml:space="preserve"> Засгийн газрын хувь оролцоо</t>
  </si>
  <si>
    <t xml:space="preserve"> Бусад урт хугацаат өр төлбөр /ТӨҮГ/</t>
  </si>
  <si>
    <t xml:space="preserve"> Хойшлогдсон татварын өр/ТӨҮГ/</t>
  </si>
  <si>
    <t xml:space="preserve"> Нөөц /өр төлбөр//ТӨҮГ/</t>
  </si>
  <si>
    <t xml:space="preserve"> ОУВС-ийн зээл</t>
  </si>
  <si>
    <t xml:space="preserve"> Бусад гадаад эх үүсвэр</t>
  </si>
  <si>
    <t xml:space="preserve"> Гадаадын арилжааны банк</t>
  </si>
  <si>
    <t xml:space="preserve"> Төслийн зээл</t>
  </si>
  <si>
    <t xml:space="preserve"> Санхүүгийн зээл</t>
  </si>
  <si>
    <t xml:space="preserve"> Олон улсын санхүүгийн байгууллагаас</t>
  </si>
  <si>
    <t xml:space="preserve"> Гадаадын засгийн газраас</t>
  </si>
  <si>
    <t xml:space="preserve"> Гадаад валют</t>
  </si>
  <si>
    <t xml:space="preserve"> Санхүүгийн бусад байгууллага</t>
  </si>
  <si>
    <t xml:space="preserve"> Арилжааны банк</t>
  </si>
  <si>
    <t xml:space="preserve"> Монгол банк</t>
  </si>
  <si>
    <t xml:space="preserve"> Төрийн өмчит аж ахуйн нэгжүүдийн зээл</t>
  </si>
  <si>
    <t xml:space="preserve"> Сургалтын төрийн сангийн зээлийн өглөг</t>
  </si>
  <si>
    <t xml:space="preserve"> Хувь хүмүүсийн зээл</t>
  </si>
  <si>
    <t xml:space="preserve"> Засгийн газрын байгууллага, бусад шатны төсөв</t>
  </si>
  <si>
    <t xml:space="preserve"> Төгрөг</t>
  </si>
  <si>
    <t xml:space="preserve"> Бондын хөнгөлөлт</t>
  </si>
  <si>
    <t xml:space="preserve"> Бусад үнэт цаас</t>
  </si>
  <si>
    <t xml:space="preserve"> Бонд</t>
  </si>
  <si>
    <t xml:space="preserve"> УРТ ХУГАЦААТ ӨР ТӨЛБӨР</t>
  </si>
  <si>
    <t xml:space="preserve"> Төрийн өмчийн үйлдвэр, аж ахуйн газар</t>
  </si>
  <si>
    <t xml:space="preserve"> Бусад урьдчилж орсон орлого</t>
  </si>
  <si>
    <t xml:space="preserve"> Барьцаа, дэнчингийн урьдчилж орсон орлого</t>
  </si>
  <si>
    <t xml:space="preserve"> Төлбөртэй ажил үйлчилгээний урьдчилж орсон орлого</t>
  </si>
  <si>
    <t xml:space="preserve"> Дансны өглөг/ТӨҮГ/</t>
  </si>
  <si>
    <t xml:space="preserve"> Ноогдол ашгийн өглөг /ТӨҮГ/</t>
  </si>
  <si>
    <t xml:space="preserve"> НДШ - ийнөглөг /ТӨҮГ/</t>
  </si>
  <si>
    <t xml:space="preserve"> Татварын өглөг/ТӨҮГ/</t>
  </si>
  <si>
    <t xml:space="preserve"> Хувь хүмүүст төлөх өглөг</t>
  </si>
  <si>
    <t xml:space="preserve"> Байгууллагад төлөх өглөг</t>
  </si>
  <si>
    <t xml:space="preserve"> Бусад өглөг</t>
  </si>
  <si>
    <t xml:space="preserve"> Зээлийн хүүгийн өглөг</t>
  </si>
  <si>
    <t xml:space="preserve"> Хөрөнгө бэлтгэхтэй холбогдсон өглөг</t>
  </si>
  <si>
    <t xml:space="preserve"> Татаас, санхүүжилт, шилжүүлгийн өглөг</t>
  </si>
  <si>
    <t xml:space="preserve"> Бараа үйлчилгээний зардлын өглөг</t>
  </si>
  <si>
    <t xml:space="preserve"> Ажилчидтай холбогдсон өглөг</t>
  </si>
  <si>
    <t xml:space="preserve"> Бусад гадаад эх үүсвэрээс</t>
  </si>
  <si>
    <t xml:space="preserve"> Олон улсын байгууллага</t>
  </si>
  <si>
    <t xml:space="preserve"> Гадаадын Засгийн газар</t>
  </si>
  <si>
    <t xml:space="preserve"> Хувь хүмүүст олгосон зээл</t>
  </si>
  <si>
    <t xml:space="preserve"> БОГИНО ХУГАЦААТ ӨР ТӨЛБӨР</t>
  </si>
  <si>
    <t xml:space="preserve"> Бусад эргэлтийн бус хөрөнгө /ТӨҮГ/</t>
  </si>
  <si>
    <t xml:space="preserve"> Хөрөнгө оруулалтын зориулалттай үл хөдлөх хөрөнгө /ТӨҮГ/ </t>
  </si>
  <si>
    <t xml:space="preserve"> Хойшлогдсон татварын хөрөнгө/ТӨҮГ/</t>
  </si>
  <si>
    <t xml:space="preserve"> Хайгуул ба үнэлгээний хөрөнгө/ТӨҮГ/</t>
  </si>
  <si>
    <t xml:space="preserve"> Биологийн хөрөнгө/ТӨҮГ/</t>
  </si>
  <si>
    <t>Бусад хөрөнгө/ТӨҮГ/</t>
  </si>
  <si>
    <t xml:space="preserve"> Хуримтлагдсан элэгдэл</t>
  </si>
  <si>
    <t xml:space="preserve"> Бусад биет бус хөрөнгө</t>
  </si>
  <si>
    <t xml:space="preserve"> Програм хангамж</t>
  </si>
  <si>
    <t>Биет бус хөрөнгө</t>
  </si>
  <si>
    <t xml:space="preserve"> Ном</t>
  </si>
  <si>
    <t xml:space="preserve"> Дуусаагүй барилга, байгууламж</t>
  </si>
  <si>
    <t xml:space="preserve"> Бусад үндсэн хөрөнгө</t>
  </si>
  <si>
    <t xml:space="preserve"> Түүх соёл, музейндурсгалт зүйлс</t>
  </si>
  <si>
    <t xml:space="preserve"> Батлан хамгаалах, цэргийн зориулалттай тоног төхөөрөмж</t>
  </si>
  <si>
    <t xml:space="preserve"> Зам, гүүрийн байгууламж</t>
  </si>
  <si>
    <t xml:space="preserve"> Тавилга, аж ахуйн эд хогшил</t>
  </si>
  <si>
    <t xml:space="preserve"> Машин тоног төхөөрөмж (компьютер)</t>
  </si>
  <si>
    <t xml:space="preserve"> Авто-тээврийн хэрэгсэл</t>
  </si>
  <si>
    <t xml:space="preserve"> Барилга, байгууламж, орон сууц</t>
  </si>
  <si>
    <t>Биет хөрөнгө</t>
  </si>
  <si>
    <t>Газар</t>
  </si>
  <si>
    <t xml:space="preserve"> ҮНДСЭН ХӨРӨНГӨ</t>
  </si>
  <si>
    <t xml:space="preserve"> Урт хугацаат хөрөнгө оруулалт-зам, гүүр</t>
  </si>
  <si>
    <t xml:space="preserve"> Хувийн хэвшлийн аж ахуйн нэгжид олгосон зээл</t>
  </si>
  <si>
    <t xml:space="preserve"> Төрийн өмчит аж ахуйн нэгжүүдэд олгосон зээл</t>
  </si>
  <si>
    <t xml:space="preserve"> Засгийн газрын байгууллага, бусад шатны төсөвт олгосон</t>
  </si>
  <si>
    <t xml:space="preserve"> Сургалтын төрийн сангийн зээлийн авлага</t>
  </si>
  <si>
    <t xml:space="preserve"> Дотоод эх үүсвэрээс олгосон зээлийн авлага</t>
  </si>
  <si>
    <t>Yнэт цаас</t>
  </si>
  <si>
    <t>Урт хугацаат хадгаламж</t>
  </si>
  <si>
    <t xml:space="preserve"> УРТ ХУГАЦААТ ХӨРӨНГӨ ОРУУЛАЛТ</t>
  </si>
  <si>
    <t>Борлуулах зорилгоор эзэмшиж буй бусад эргэлтийн хөрөнгө /ТӨҮГ/</t>
  </si>
  <si>
    <t>Бусад эргэлтийн хөрөнгө /ТӨҮГ/</t>
  </si>
  <si>
    <t>Бусад санхүүгийн хөрөнгө /ТӨҮГ/</t>
  </si>
  <si>
    <t>Бусад нөөц</t>
  </si>
  <si>
    <t>Буудайн нөөц</t>
  </si>
  <si>
    <t>Шатахууны нөөц</t>
  </si>
  <si>
    <t>Тэжээлийн нөөц</t>
  </si>
  <si>
    <t>Yрийн нөөц</t>
  </si>
  <si>
    <t>Барааны нөөц</t>
  </si>
  <si>
    <t xml:space="preserve"> НӨӨЦИЙН БАРАА</t>
  </si>
  <si>
    <t xml:space="preserve"> Бусад хангамжийн материал</t>
  </si>
  <si>
    <t xml:space="preserve"> Хүнсний материал</t>
  </si>
  <si>
    <t xml:space="preserve"> Барилгын засварын материал</t>
  </si>
  <si>
    <t xml:space="preserve"> Түлш, шатах тослох материал</t>
  </si>
  <si>
    <t xml:space="preserve"> Сэлбэг хэрэгсэл</t>
  </si>
  <si>
    <t xml:space="preserve"> Аж ахуйн материал</t>
  </si>
  <si>
    <t xml:space="preserve"> Бичиг хэргийн материал</t>
  </si>
  <si>
    <t>Хангамжийн материал</t>
  </si>
  <si>
    <t xml:space="preserve"> Эм боох материал</t>
  </si>
  <si>
    <t xml:space="preserve"> Тусгай зориулалттай материал</t>
  </si>
  <si>
    <t>Түүхий эд материал</t>
  </si>
  <si>
    <t xml:space="preserve"> БАРАА МАТЕРИАЛ</t>
  </si>
  <si>
    <t xml:space="preserve"> Томилолтын урьдчилгаа</t>
  </si>
  <si>
    <t xml:space="preserve"> Цалингийн урьдчилгаа</t>
  </si>
  <si>
    <t xml:space="preserve"> Yндсэн хөрөнгө бэлтгэх урьдчилгаа</t>
  </si>
  <si>
    <t xml:space="preserve"> Бараа материал бэлтгэх урьдчилгаа</t>
  </si>
  <si>
    <t xml:space="preserve"> Урьдчилгаа тооцоо</t>
  </si>
  <si>
    <t xml:space="preserve"> Урьдчилж гарсан зардал</t>
  </si>
  <si>
    <t xml:space="preserve"> Хувийн хэвшлийн үйлдвэр, аж ахуйн газар</t>
  </si>
  <si>
    <t xml:space="preserve"> Тусгай зориулалтын сан</t>
  </si>
  <si>
    <t xml:space="preserve"> Төсөвт байгууллага</t>
  </si>
  <si>
    <t xml:space="preserve"> УРЬДЧИЛГАА</t>
  </si>
  <si>
    <t xml:space="preserve"> Гадаад зээлээс дамжуулан зээлдүүлсэн зээлийн авлага</t>
  </si>
  <si>
    <t xml:space="preserve"> Хувь хүмүүсээс авах авлага</t>
  </si>
  <si>
    <t xml:space="preserve"> Байгууллагаас авах авлага</t>
  </si>
  <si>
    <t>Бусад авлага</t>
  </si>
  <si>
    <t xml:space="preserve"> Татвар, НДШ – ийн авлага /ТӨҮГ/</t>
  </si>
  <si>
    <t xml:space="preserve"> Дансны авлага /ТӨҮГ/</t>
  </si>
  <si>
    <t xml:space="preserve"> Зээлийн хүүгийн авлага</t>
  </si>
  <si>
    <t xml:space="preserve"> Татаас, санхүүжилтийн авлага</t>
  </si>
  <si>
    <t xml:space="preserve"> Төлбөртэй үйлчилгээний авлага</t>
  </si>
  <si>
    <t xml:space="preserve"> Ажиллагчидтай холбогдсон авлага</t>
  </si>
  <si>
    <t xml:space="preserve"> АВЛАГА</t>
  </si>
  <si>
    <t xml:space="preserve"> БОГИНО ХУГАЦААТ ХӨРӨНГӨ ОРУУЛАЛТ</t>
  </si>
  <si>
    <t xml:space="preserve"> Хадгаламж</t>
  </si>
  <si>
    <t xml:space="preserve"> Замд яваа мөнгөн хөрөнгө</t>
  </si>
  <si>
    <t xml:space="preserve"> Бусад төсөл, нөөцийн харилцах</t>
  </si>
  <si>
    <t xml:space="preserve"> Арилжааны банк дахь харилцах</t>
  </si>
  <si>
    <t xml:space="preserve"> Төрийн сангийн харилцах</t>
  </si>
  <si>
    <t xml:space="preserve"> Монгол банкин дахь харилцах</t>
  </si>
  <si>
    <t xml:space="preserve"> Нэмэлт санхүүжилтийн харилцах</t>
  </si>
  <si>
    <t xml:space="preserve"> Нэмэлт санхүүжилтийн арилжааны банк</t>
  </si>
  <si>
    <t xml:space="preserve"> Монгол банк дахь харилцах</t>
  </si>
  <si>
    <t xml:space="preserve"> Санхүүгийн бусад байгууллага/ТӨҮГ/</t>
  </si>
  <si>
    <t>14</t>
  </si>
  <si>
    <t>сар</t>
  </si>
  <si>
    <t>Цалин зардал</t>
  </si>
  <si>
    <t>Орон тоо</t>
  </si>
  <si>
    <t>20.TGT2</t>
  </si>
  <si>
    <t>эхний үлдэгдэл дүн</t>
  </si>
  <si>
    <t xml:space="preserve">эцсийн үлдэгдэл дүн </t>
  </si>
  <si>
    <t>Үйл ажиллагааны зардлын</t>
  </si>
  <si>
    <t>Үйл ажиллагааны үр дүнгийн</t>
  </si>
  <si>
    <t>Үйл ажиллагааны бус үр дүнгийн</t>
  </si>
  <si>
    <t>Нийт үр дүнгийн</t>
  </si>
  <si>
    <t>Санхүүгийн байдлын тайлан дахь Засгийн газрын оруулсан капиталын дүнгийн</t>
  </si>
  <si>
    <t>Санхүүгийн байдлын тайлан дахь Мөнгөн хөрөнгийн</t>
  </si>
  <si>
    <t>Санхүүгийн байдлын тайлан дахь Засгийн газрын хувь оролцоо буюу цэвэр хөрөнгө өмчийн</t>
  </si>
  <si>
    <t>Санхүүгийн байдлын тайлан дахь Засгийн газрын хувь оролцоо буюу цэвэр хөрөнгө өмчийн д</t>
  </si>
  <si>
    <t>Санхүүгийн байдлын тайлан дахь Хуримтлагдсан үр дүнгийн</t>
  </si>
  <si>
    <t>Санхүүгийн байдлын тайлан дахь Тайлант үеийн үр дүнгийн</t>
  </si>
  <si>
    <t>Санхүүгийн үр дүнгийн тайлан дахь Тайлант үеийн үр дүнгийн</t>
  </si>
  <si>
    <t>Тусламж, санхүүжилтийн орлогын</t>
  </si>
  <si>
    <t>Yйл ажиллагааны мөнгөн орлогоос үйл ажиллагааны мөнгөн зарлагыг хассан дүнгийн</t>
  </si>
  <si>
    <t xml:space="preserve">Мөнгө, түүнтэй адилтгах хөрөнгийн эцсийн үлдэгдлээс Мөнгө, түүнтэй адилтгах хөрөнгийн эхний үлдэгдлийг хассан </t>
  </si>
  <si>
    <t>Мөнгө, түүнтэй адилтгах хөрөнгийн эцсийн үлдэгдлээс Мөнгө, түүнтэй адилтгах хөрөнгийн эхний үлдэгдлийг хассан</t>
  </si>
  <si>
    <t xml:space="preserve"> Шинжлэх ухаан, утга зохиол, урлагын бүтээл тууривах, шинэ бүтээл, 
бүтээгдэхүүний болон ашигтай загвар зохион бүтээх,
спортын тэмцээн, урлагийн тоглолт зохион байгуулах,
тэдгээрт оролцож олсон орлого, тэргээртэй адилтгах бусад орлого</t>
  </si>
  <si>
    <t>Мөнгөн гүйлгээний тайлан дахь Нийт цэвэр мөнгөн гүйлгээ тайлант оны үлдэгдэл дүн Дансны код /8/</t>
  </si>
  <si>
    <t>тайлант оны гүйцэтгэл</t>
  </si>
  <si>
    <t>Мөнгөн гүйлгээний тайлан дахь Нийт цэвэр мөнгөн гүйлгээ өмнөх оны үлдэгдэл дүн Дансны код /8/</t>
  </si>
  <si>
    <t>өмнөх оны гүйцэтгэл</t>
  </si>
  <si>
    <t>Мөнгөн гүйлгээний тайлан дахь Нийт цэвэр мөнгөн гүйлгээ эцсийн үлдэгдэл дүн Дансны код /8/</t>
  </si>
  <si>
    <t>Мөнгөн гүйлгээний тайлан дахь Нийт цэвэр мөнгөн гүйлгээ эхний үлдэгдэл дүн Дансны код /8/</t>
  </si>
  <si>
    <t>Үйл ажиллагааны цэвэр мөнгөн гүйлгээ эцсийн үлдэгдэл дүн Дансны код /3/</t>
  </si>
  <si>
    <t>Үйл ажиллагааны цэвэр мөнгөн гүйлгээ эхний үлдэгдэл дүн Дансны код /3/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</si>
  <si>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эцсийн үлдэгдэл дүн Дансны код /1310+1311+1320+1330+1340/</t>
  </si>
  <si>
    <t>Улсын төвлөрсөн төсвөөс, Нэмэлт санхүүжилтийн орлого, Орон нутгийн төсвөөс санхүүжих, Төсвийн захирагчдаас , Нийгмийн даатгалын сангийн төсвөөс санхүүжих эхний үлдэгдэл дүн Дансны код /1310+1311+1320+1330+1340/</t>
  </si>
  <si>
    <t>Үйл ажиллагааны үр дүн, үйл ажиллагааны бус үр дүнгийн нийлбэр дүн тайлант оны үлдэгдэл дүн  Дансны код /3+4/</t>
  </si>
  <si>
    <t>Үйл ажиллагааны үр дүн, үйл ажиллагааны бус үр дүнгийн нийлбэр дүн өмнөх оны үлдэгдэл дүн Дансны код /3+4/</t>
  </si>
  <si>
    <t>Үйл ажиллагааны бус орлогоос үйл ажиллагааны  бус зардлыг хассан дүн тайлант оны үлдэгдэл дүн  Дансны код /145-225/</t>
  </si>
  <si>
    <t>Үйл ажиллагааны бус орлогоос үйл ажиллагааны  бус зардлыг хассан дүн өмнөх оны үлдэгдэл дүн Дансны код /145-225/</t>
  </si>
  <si>
    <t>Үйл ажиллагааны орлогоос үйл ажиллагааны  зардлыг хассан дүн тайлант оны үлдэгдэл дүн  Дансны код /1-2/</t>
  </si>
  <si>
    <t>Үйл ажиллагааны орлогоос үйл ажиллагааны  зардлыг хассан дүн өмнөх оны үлдэгдэл дүн Дансны код /1-2/</t>
  </si>
  <si>
    <t>Урсгал зардал, хөрөнгийн зардлын нийлбэр өмнөх оны үлдэгдэл дүн Дансны код /21+22/</t>
  </si>
  <si>
    <t>Цэвэр хөрөнгө өмчийн өөрчлөлтийн тайлан дахь Засгийн газрын оруулсан капиталын дүн эцсийн үлдэгдэл дүн Дансны код /D09/</t>
  </si>
  <si>
    <t>Цэвэр хөрөнгө өмчийн өөрчлөлтийн тайлан дахь Засгийн газрын оруулсан капиталын дүн эхний үлдэгдэл дүн Дансны код /D01/</t>
  </si>
  <si>
    <t>Цэвэр хөрөнгө өмчийн өөрчлөлтийн тайлан дахь Тайлант үеийн үр дүн эцсийн үлдэгдэл дүн Дансны код /D08/</t>
  </si>
  <si>
    <t>Цэвэр хөрөнгө өмчийн өөрчлөлтийн тайлан дахь Тайлант үеийн үр дүн эхний үлдэгдэл дүн Дансны код /C07/</t>
  </si>
  <si>
    <t>Цэвэр хөрөнгө өмчийн өөрчлөлтийн тайлан дахь Хуримтлагдсан үр дүн эцсийн үлдэгдэл дүн Дансны код /D09/</t>
  </si>
  <si>
    <t>Цэвэр хөрөнгө өмчийн өөрчлөлтийн тайлан дахь Хуримтлагдсан үр дүн эхний үлдэгдэл дүн Дансны код /D01/</t>
  </si>
  <si>
    <t>Цэвэр хөрөнгө өмчийн өөрчлөлтийн тайлан дахь Засгийн газрын хувь оролцооны нийт дүн эцсийн үлдэгдэл дүн Дансны код /D09/</t>
  </si>
  <si>
    <t>Цэвэр хөрөнгө өмчийн өөрчлөлтийн тайлан дахь Засгийн газрын хувь оролцооны нийт дүн эхний үлдэгдэл дүн Дансны код /D09/</t>
  </si>
  <si>
    <t>Мөнгөн гүйлгээний тайлан дахь Мөнгөн хөрөнгийн эцсийн үлдэгдэл эцсийн үлдэгдэл дүн Дансны код /10/</t>
  </si>
  <si>
    <t>Мөнгөн гүйлгээний тайлан дахь Мөнгөн хөрөнгийн эхний үлдэгдэл эхний үлдэгдэл дүн Дансны код /9/</t>
  </si>
  <si>
    <t>СБТ Өр төлбөр, цэвэр хөрөнгө өмчийн эцсийн үлдэгдэл дүн Дансны код /6/</t>
  </si>
  <si>
    <t>СБТ Нийт хөрөнгийн</t>
  </si>
  <si>
    <t>СБТ Өр төлбөр, цэвэр хөрөнгө өмчийн эхний үлдэгдэл дүн Дансны код /6/</t>
  </si>
  <si>
    <t>Тулгалт хийгдэж буй үзүүлэлт</t>
  </si>
  <si>
    <t xml:space="preserve">Үлдэгдэл </t>
  </si>
  <si>
    <t>2017 оны 12-р сарын 31-нээрх үлдэгдэл</t>
  </si>
  <si>
    <t>2016 оны 12-р сарын 31-нээрх үлдэгдэл</t>
  </si>
  <si>
    <t>2017 оны 1-р сарын 1-нээрх үлдэгдэл</t>
  </si>
  <si>
    <t>2016 оны 1-р сарын 1-нээрх үлдэгдэл</t>
  </si>
  <si>
    <t xml:space="preserve">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t>
  </si>
  <si>
    <t>6.CTT1 /код311/Кассанд байгаа бэлэн мөнгө Эхний үлдэгдэл</t>
  </si>
  <si>
    <t>6.CTT1 /код31110/ Төгрөг Эхний үлдэгдэл</t>
  </si>
  <si>
    <t>6.CTT1 /код31120/ Гадаад валют Эхний үлдэгдэл</t>
  </si>
  <si>
    <t>6.CTT1 /код31130/ Нэмэлт санхүүжилт Эхний үлдэгдэл</t>
  </si>
  <si>
    <t>6.CTT1 /код31140/Касс арилжааны банк Эхний үлдэгдэл</t>
  </si>
  <si>
    <t>6.CTT1 /код312/Банкинд байгаа бэлэн мөнгө Эхний үлдэгдэл</t>
  </si>
  <si>
    <t>6.CTT1 /код3121/ Төгрөг Эхний үлдэгдэл</t>
  </si>
  <si>
    <t>6.CTT1 /код31211/ Төрийн сангийн харилцах Эхний үлдэгдэл</t>
  </si>
  <si>
    <t>6.CTT1 /код31212/ Монгол банкин дахь харилцах Эхний үлдэгдэл</t>
  </si>
  <si>
    <t>6.CTT1 /код31213/ Арилжааны банк дахь харилцах Эхний үлдэгдэл</t>
  </si>
  <si>
    <t>6.CTT1 /код31214/ Бусад төсөл, нөөцийн харилцах Эхний үлдэгдэл</t>
  </si>
  <si>
    <t>6.CTT1 /код31215/ Нэмэлт санхүүжилтийн харилцах Эхний үлдэгдэл</t>
  </si>
  <si>
    <t>6.CTT1 /код31216/ Нэмэлт санхүүжилтийн арилжааны банк Эхний үлдэгдэл</t>
  </si>
  <si>
    <t>6.CTT1 /код3122/ Гадаад валют Эхний үлдэгдэл</t>
  </si>
  <si>
    <t>6.CTT1 /код31221/ Төрийн сангийн харилцах Эхний үлдэгдэл</t>
  </si>
  <si>
    <t>6.CTT1 /код31222/ Монгол банк дахь харилцах Эхний үлдэгдэл</t>
  </si>
  <si>
    <t>6.CTT1 /код31223/ Арилжааны банк дахь харилцах Эхний үлдэгдэл</t>
  </si>
  <si>
    <t>6.CTT1 /код31224/ Бусад төсөл, нөөцийн харилцах Эхний үлдэгдэл</t>
  </si>
  <si>
    <t>6.CTT1 /код314/ Замд яваа мөнгөн хөрөнгө Эхний үлдэгдэл</t>
  </si>
  <si>
    <t>6.CTT1 /код315/ Хадгаламж Эхний үлдэгдэл</t>
  </si>
  <si>
    <t>7.CTT2 /код32/ БОГИНО ХУГАЦААТ ХӨРӨНГӨ ОРУУЛАЛТ Эхний үлдэгдэл</t>
  </si>
  <si>
    <t>7.CTT2 /код321/Yнэт цаас Эхний үлдэгдэл</t>
  </si>
  <si>
    <t>7.CTT2 /код32110/ Төгрөг Эхний үлдэгдэл</t>
  </si>
  <si>
    <t>7.CTT2 /код32120/ Гадаад валют Эхний үлдэгдэл</t>
  </si>
  <si>
    <t>8.CTT3 /код33/АВЛАГЫН ДҮН Эхний үлдэгдэл</t>
  </si>
  <si>
    <t>8.CTT3 /код33100/ Ажиллагчидтай холбогдсон авлага Эхний үлдэгдэл</t>
  </si>
  <si>
    <t>8.CTT3 /код33200/ Төлбөртэй үйлчилгээний авлага Эхний үлдэгдэл</t>
  </si>
  <si>
    <t>8.CTT3 /код33300/ Татаас, санхүүжилтийн авлага Эхний үлдэгдэл</t>
  </si>
  <si>
    <t>8.CTT3 /код33400/ Зээлийн хүүгийн авлага Эхний үлдэгдэл</t>
  </si>
  <si>
    <t>8.CTT3 /код33401/ Дансны авлага /ТӨҮГ/ Эхний үлдэгдэл</t>
  </si>
  <si>
    <t>8.CTT3 /код33402/ Татвар, НДШ-ын авлага /ТӨҮГ/ Эхний үлдэгдэл</t>
  </si>
  <si>
    <t>8.CTT3 /код335/ Бусад авлага Эхний үлдэгдэл</t>
  </si>
  <si>
    <t>8.CTT3 /код33510/ Байгууллагаас авах авлага Эхний үлдэгдэл</t>
  </si>
  <si>
    <t>8.CTT3 /код33520/ Хувь хүмүүсээс авах авлага Эхний үлдэгдэл</t>
  </si>
  <si>
    <t>8.CTT3 /код336/Зээлийн авлага Эхний үлдэгдэл</t>
  </si>
  <si>
    <t>8.CTT3 /код3361/ Дотоод эх үүсвэрээс олгосон зээлийн авлага Эхний үлдэгдэл</t>
  </si>
  <si>
    <t>8.CTT3 /код33611/ Засгийн газрын байгууллага, бусад шатны төсөвт олгосон Эхний үлдэгдэл</t>
  </si>
  <si>
    <t>8.CTT3 /код33612/ Хувь хүмүүст олгосон зээл Эхний үлдэгдэл</t>
  </si>
  <si>
    <t>8.CTT3 /код33613/ Сургалтын төрийн сангийн зээлийн авлага Эхний үлдэгдэл</t>
  </si>
  <si>
    <t>8.CTT3 /код33614/ Төрийн өмчит аж ахуйн нэгжүүдэд олгосон зээл Эхний үлдэгдэл</t>
  </si>
  <si>
    <t>8.CTT3 /код33615/ Хувийн хэвшлийн аж ахуйн нэгжид олгосон зээл Эхний үлдэгдэл</t>
  </si>
  <si>
    <t>8.CTT3 /код3362/ Гадаад зээлээс дамжуулан зээлдүүлсэн зээлийн авлага Эхний үлдэгдэл</t>
  </si>
  <si>
    <t>8.CTT3 /код33621/ Засгийн газрын байгууллага, бусад шатны төсөвт олгосон Эхний үлдэгдэл</t>
  </si>
  <si>
    <t>8.CTT3 /код33622/ Төрийн өмчит аж ахуйн нэгжүүдэд олгосон зээл Эхний үлдэгдэл</t>
  </si>
  <si>
    <t>8.CTT3 /код33623/ Хувийн хэвшлийн аж ахуйн нэгжид олгосон зээл Эхний үлдэгдэл</t>
  </si>
  <si>
    <t>9.CTT4 /код34/ УРЬДЧИЛГАА Эхний үлдэгдэл</t>
  </si>
  <si>
    <t>9.CTT4 /код34100/ Засгийн газрын байгууллага, бусад шатны төсөвт олгосон Эхний үлдэгдэл</t>
  </si>
  <si>
    <t>9.CTT4 /код34200/ Төсөвт байгууллага Эхний үлдэгдэл</t>
  </si>
  <si>
    <t>9.CTT4 /код34300/ Тусгай зориулалтын сан Эхний үлдэгдэл</t>
  </si>
  <si>
    <t>9.CTT4 /код34400/ Төрийн өмчийн үйлдвэр, аж ахуйн газар Эхний үлдэгдэл</t>
  </si>
  <si>
    <t>9.CTT4 /код34500/ Хувийн хэвшлийн үйлдвэр, аж ахуйн газар Эхний үлдэгдэл</t>
  </si>
  <si>
    <t>9.CTT4 /код34600/ Урьдчилж гарсан зардал Эхний үлдэгдэл</t>
  </si>
  <si>
    <t>9.CTT4 /код3471/ Урьдчилгаа тооцоо Эхний үлдэгдэл</t>
  </si>
  <si>
    <t>9.CTT4 /код34711/ Бараа материал бэлтгэх урьдчилгаа Эхний үлдэгдэл</t>
  </si>
  <si>
    <t>9.CTT4 /код34712/ Yндсэн хөрөнгө бэлтгэх урьдчилгаа Эхний үлдэгдэл</t>
  </si>
  <si>
    <t>9.CTT4 /код34713/ Цалингийн урьдчилгаа Эхний үлдэгдэл</t>
  </si>
  <si>
    <t>9.CTT4 /код34714/ Томилолтын урьдчилгаа Эхний үлдэгдэл</t>
  </si>
  <si>
    <t xml:space="preserve"> /код/ Эхний үлдэгдэл</t>
  </si>
  <si>
    <t>10.CTT5 /код35110/Тусгай зориулалтын материал Эхний үлдэгдэл</t>
  </si>
  <si>
    <t>10.CTT5 /код35130/Эм боох материал Эхний үлдэгдэл</t>
  </si>
  <si>
    <t>10.CTT5 /код35200/Дуусаагүй үйлдвэрлэл Эхний үлдэгдэл</t>
  </si>
  <si>
    <t>10.CTT5 /код35300/Бэлэн бүтээгдэхүүн Эхний үлдэгдэл</t>
  </si>
  <si>
    <t>10.CTT5 /код/ Эхний үлдэгдэл</t>
  </si>
  <si>
    <t>10.CTT5 /код35410/Бичиг хэргийн материал Эхний үлдэгдэл</t>
  </si>
  <si>
    <t>10.CTT5 /код35420/Аж ахуйн материал Эхний үлдэгдэл</t>
  </si>
  <si>
    <t>10.CTT5 /код35430/Сэлбэг хэрэгсэл Эхний үлдэгдэл</t>
  </si>
  <si>
    <t>10.CTT5 /код35440/Түлш, шатах тослох материал Эхний үлдэгдэл</t>
  </si>
  <si>
    <t>10.CTT5 /код35450/Барилгын засварын материал Эхний үлдэгдэл</t>
  </si>
  <si>
    <t>10.CTT5 /код35460/Хүнсний материал Эхний үлдэгдэл</t>
  </si>
  <si>
    <t>10.CTT5 /код35470/Бусад хангамжийн материал Эхний үлдэгдэл</t>
  </si>
  <si>
    <t>10.CTT5 /код35500/Биологийн хөрөнгө Эхний үлдэгдэл</t>
  </si>
  <si>
    <t>10.CTT5 /код35600/Мал амьтад Эхний үлдэгдэл</t>
  </si>
  <si>
    <t>10.CTT5 /код36/Нөөцийн бараа Эхний үлдэгдэл</t>
  </si>
  <si>
    <t>11.CTT6 /код37/ УРТ ХУГАЦААТ ХӨРӨНГӨ ОРУУЛАЛТ Эхний үлдэгдэл</t>
  </si>
  <si>
    <t>11.CTT6 /код37100/Урт хугацаат хадгаламж Эхний үлдэгдэл</t>
  </si>
  <si>
    <t>11.CTT6 /код37110/ Төгрөг Эхний үлдэгдэл</t>
  </si>
  <si>
    <t>11.CTT6 /код37120/ Гадаад валют Эхний үлдэгдэл</t>
  </si>
  <si>
    <t>11.CTT6 /код37200/Yнэт цаас Эхний үлдэгдэл</t>
  </si>
  <si>
    <t>11.CTT6 /код37210/ Төгрөг Эхний үлдэгдэл</t>
  </si>
  <si>
    <t>11.CTT6 /код37220/ Гадаад валют Эхний үлдэгдэл</t>
  </si>
  <si>
    <t>11.CTT6 /код37300/Урт хугацаат зээл Эхний үлдэгдэл</t>
  </si>
  <si>
    <t>11.CTT6 /код37310/ Дотоод эх үүсвэрээс олгосон зээлийн авлага Эхний үлдэгдэл</t>
  </si>
  <si>
    <t>11.CTT6 /код37311/ Засгийн газрын байгууллага, бусад шатны төсөвт олгосон Эхний үлдэгдэл</t>
  </si>
  <si>
    <t>11.CTT6 /код37312/ Хувь хүмүүст олгосон зээл Эхний үлдэгдэл</t>
  </si>
  <si>
    <t>11.CTT6 /код37313/ Сургалтын төрийн сангийн зээлийн авлага Эхний үлдэгдэл</t>
  </si>
  <si>
    <t>11.CTT6 /код37314/ Төрийн өмчит аж ахуйн нэгжүүдэд олгосон зээл Эхний үлдэгдэл</t>
  </si>
  <si>
    <t>11.CTT6 /код37315/ Хувийн хэвшлийн аж ахуйн нэгжид олгосон зээл Эхний үлдэгдэл</t>
  </si>
  <si>
    <t>11.CTT6 /код37320/Гадаад зээлээс дамжуулан зээлдүүлсэн зээлийн авлага Эхний үлдэгдэл</t>
  </si>
  <si>
    <t>11.CTT6 /код37321/ Засгийн газрын байгууллага, бусад шатны төсөвт олгосон Эхний үлдэгдэл</t>
  </si>
  <si>
    <t>11.CTT6 /код37323/ Төрийн өмчит аж ахуйн нэгжүүдэд олгосон зээл Эхний үлдэгдэл</t>
  </si>
  <si>
    <t>11.CTT6 /код37324/ Хувийн хэвшлийн аж ахуйн нэгжид олгосон зээл Эхний үлдэгдэл</t>
  </si>
  <si>
    <t>11.CTT6 /код37330/ Урт хугацаат хөрөнгө оруулалт-зам, гүүр Эхний үлдэгдэл</t>
  </si>
  <si>
    <t>12.CTT7 /код39201/Барилга байгууламж, орон сууц Эхний үлдэгдэл</t>
  </si>
  <si>
    <t>12.CTT7 /код6/Барилга байгууламж, орон сууц Эхний үлдэгдэл</t>
  </si>
  <si>
    <t>12.CTT7 /код39203/Тээврийн хэсэгсэл Эхний үлдэгдэл</t>
  </si>
  <si>
    <t>12.CTT7 /код6/Тээврийн хэсэгсэл Эхний үлдэгдэл</t>
  </si>
  <si>
    <t>12.CTT7 /код39205/Машин тоног төхөөрөмж Эхний үлдэгдэл</t>
  </si>
  <si>
    <t>12.CTT7 /код6/Машин тоног төхөөрөмж Эхний үлдэгдэл</t>
  </si>
  <si>
    <t>12.CTT7 /код39207/Тавилга эд хогшил Эхний үлдэгдэл</t>
  </si>
  <si>
    <t>12.CTT7 /код6/Тавилга эд хогшил Эхний үлдэгдэл</t>
  </si>
  <si>
    <t>12.CTT7 /код39209/Зам гүүрийн байгууламж Эхний үлдэгдэл</t>
  </si>
  <si>
    <t>12.CTT7 /код6/Зам гүүрийн байгууламж Эхний үлдэгдэл</t>
  </si>
  <si>
    <t>12.CTT7 /код39211/Батлан хамгаалахын тоног төхөөрөмж Эхний үлдэгдэл</t>
  </si>
  <si>
    <t>12.CTT7 /код6/Батлан хамгаалахын тоног төхөөрөмж Эхний үлдэгдэл</t>
  </si>
  <si>
    <t>12.CTT7 /код39213/Түүх соёлын дурсгалт зүйл Эхний үлдэгдэл</t>
  </si>
  <si>
    <t>12.CTT7 /код39214/Бусад үндсэн хөрөнгө Эхний үлдэгдэл</t>
  </si>
  <si>
    <t>12.CTT7 /код6/Бусад үндсэн хөрөнгө Эхний үлдэгдэл</t>
  </si>
  <si>
    <t>12.CTT7 /код39216/Дуусаагүй барилга байгууламж Эхний үлдэгдэл</t>
  </si>
  <si>
    <t>12.CTT7 /код39217/Номын фонд Эхний үлдэгдэл</t>
  </si>
  <si>
    <t>12.CTT7 /код/ Эхний үлдэгдэл</t>
  </si>
  <si>
    <t>12.CTT7 /код39301/Програм хангамж Эхний үлдэгдэл</t>
  </si>
  <si>
    <t>12.CTT7 /код6/Програм хангамж Эхний үлдэгдэл</t>
  </si>
  <si>
    <t>12.CTT7 /код39303/Бусад биет бус хөрөнгө Эхний үлдэгдэл</t>
  </si>
  <si>
    <t>12.CTT7 /код6/Бусад биет бус хөрөнгө Эхний үлдэгдэл</t>
  </si>
  <si>
    <t>12.CTT7 /код39400/Бусад хөрөнгө Эхний үлдэгдэл</t>
  </si>
  <si>
    <t>13.CTT8 /код41/ БОГИНО ХУГАЦААТ ӨР ТӨЛБӨР ДҮН Эхний үлдэгдэл</t>
  </si>
  <si>
    <t>13.CTT8 /код411/Богино хугацаат үнэт цаас Эхний үлдэгдэл</t>
  </si>
  <si>
    <t>13.CTT8 /код4111/ Төгрөг Эхний үлдэгдэл</t>
  </si>
  <si>
    <t>13.CTT8 /код41111/ Бонд Эхний үлдэгдэл</t>
  </si>
  <si>
    <t>13.CTT8 /код41112/ Бусад үнэт цаас Эхний үлдэгдэл</t>
  </si>
  <si>
    <t>13.CTT8 /код41113/ Бондын хөнгөлөлт Эхний үлдэгдэл</t>
  </si>
  <si>
    <t>13.CTT8 /код4112/ Гадаад валют Эхний үлдэгдэл</t>
  </si>
  <si>
    <t>13.CTT8 /код41121/ Бонд Эхний үлдэгдэл</t>
  </si>
  <si>
    <t>13.CTT8 /код41122/ Бусад үнэт цаас Эхний үлдэгдэл</t>
  </si>
  <si>
    <t>13.CTT8 /код41123/ Бондын хөнгөлөлт Эхний үлдэгдэл</t>
  </si>
  <si>
    <t>13.CTT8 /код412/Богино хугацаат зээлийн өглөг Эхний үлдэгдэл</t>
  </si>
  <si>
    <t>13.CTT8 /код4121/ Төгрөг Эхний үлдэгдэл</t>
  </si>
  <si>
    <t>13.CTT8 /код41211/ Засгийн газрын байгууллага, бусад шатны төсөв Эхний үлдэгдэл</t>
  </si>
  <si>
    <t>13.CTT8 /код41212/ Хувь хүмүүст олгосон зээл Эхний үлдэгдэл</t>
  </si>
  <si>
    <t>13.CTT8 /код41213/ Сургалтын төрийн сангийн зээлийн өглөг Эхний үлдэгдэл</t>
  </si>
  <si>
    <t>13.CTT8 /код41214/ Төрийн өмчит аж ахуйн нэгжүүдийн зээл Эхний үлдэгдэл</t>
  </si>
  <si>
    <t>13.CTT8 /код41215/ Монгол банк Эхний үлдэгдэл</t>
  </si>
  <si>
    <t>13.CTT8 /код41216/ Арилжааны банк Эхний үлдэгдэл</t>
  </si>
  <si>
    <t>13.CTT8 /код41217/ Санхүүгийн бусад байгууллага Эхний үлдэгдэл</t>
  </si>
  <si>
    <t>13.CTT8 /код4122/ Гадаад валют Эхний үлдэгдэл</t>
  </si>
  <si>
    <t>13.CTT8 /код41221/ Гадаадын Засгийн газар Эхний үлдэгдэл</t>
  </si>
  <si>
    <t>13.CTT8 /код41222/ Олон улсын байгууллага Эхний үлдэгдэл</t>
  </si>
  <si>
    <t>13.CTT8 /код41223/ Санхүүгийн зээл Эхний үлдэгдэл</t>
  </si>
  <si>
    <t>13.CTT8 /код41224/ Төслийн зээл Эхний үлдэгдэл</t>
  </si>
  <si>
    <t>13.CTT8 /код41225/ Бусад гадаад эх үүсвэр Эхний үлдэгдэл</t>
  </si>
  <si>
    <t>13.CTT8 /код413/Өглөг Эхний үлдэгдэл</t>
  </si>
  <si>
    <t>13.CTT8 /код4131/ Ажилчидтай холбогдсон өглөг Эхний үлдэгдэл</t>
  </si>
  <si>
    <t>13.CTT8 /код4132/ Бараа үйлчилгээний зардлын өглөг Эхний үлдэгдэл</t>
  </si>
  <si>
    <t>13.CTT8 /код41330/ Татаас, санхүүжилт, шилжүүлгийн өглөг Эхний үлдэгдэл</t>
  </si>
  <si>
    <t>13.CTT8 /код41340/ Хөрөнгө бэлтгэхтэй холбогдсон өглөг Эхний үлдэгдэл</t>
  </si>
  <si>
    <t>13.CTT8 /код41350/ Зээлийн хүүгийн өглөг Эхний үлдэгдэл</t>
  </si>
  <si>
    <t>13.CTT8 /код4136/Бусад өглөг Эхний үлдэгдэл</t>
  </si>
  <si>
    <t>13.CTT8 /код41361/ Байгууллагад төлөх өглөг Эхний үлдэгдэл</t>
  </si>
  <si>
    <t>13.CTT8 /код41362/Хувь хүмүүст төлөх өглөг Эхний үлдэгдэл</t>
  </si>
  <si>
    <t>13.CTT8 /код41363/ Татварын өглөг/ТӨҮГ/ Эхний үлдэгдэл</t>
  </si>
  <si>
    <t>13.CTT8 /код41364/ НДШ - ийнөглөг /ТӨҮГ/ Эхний үлдэгдэл</t>
  </si>
  <si>
    <t>13.CTT8 /код41365/ Ноогдол ашгийн өглөг /ТӨҮГ/ Эхний үлдэгдэл</t>
  </si>
  <si>
    <t>13.CTT8 /код41366/ Дансны өглөг/ТӨҮГ/ Эхний үлдэгдэл</t>
  </si>
  <si>
    <t>13.CTT8 /код414/Урьдчилж орсон орлого Эхний үлдэгдэл</t>
  </si>
  <si>
    <t>13.CTT8 /код41410/ Засгийн газрын байгууллага, бусад шатны төсөв Эхний үлдэгдэл</t>
  </si>
  <si>
    <t>13.CTT8 /код41420/ Төлбөртэй ажил үйлчилгээний урьдчилж орсон орлого Эхний үлдэгдэл</t>
  </si>
  <si>
    <t>13.CTT8 /код41430/ Барьцаа, дэнчингийн урьдчилж орсон орлого Эхний үлдэгдэл</t>
  </si>
  <si>
    <t>13.CTT8 /код41440/ Бусад урьдчилж орсон орлого Эхний үлдэгдэл</t>
  </si>
  <si>
    <t>13.CTT8 /код41450/ Төрийн өмчийн үйлдвэр, аж ахуйн газар Эхний үлдэгдэл</t>
  </si>
  <si>
    <t>14.CTT9 /код42/ УРТ ХУГАЦААТ ӨР ТӨЛБӨР Эхний үлдэгдэл</t>
  </si>
  <si>
    <t>14.CTT9 /код421/Урт хугацаат үнэт цаас Эхний үлдэгдэл</t>
  </si>
  <si>
    <t>14.CTT9 /код4211/ Төгрөг Эхний үлдэгдэл</t>
  </si>
  <si>
    <t>14.CTT9 /код42111/ Бонд Эхний үлдэгдэл</t>
  </si>
  <si>
    <t>14.CTT9 /код42112/ Бусад үнэт цаас Эхний үлдэгдэл</t>
  </si>
  <si>
    <t>14.CTT9 /код42113/ Бондын хөнгөлөлт Эхний үлдэгдэл</t>
  </si>
  <si>
    <t>14.CTT9 /код4212/ Гадаад валют Эхний үлдэгдэл</t>
  </si>
  <si>
    <t>14.CTT9 /код42121/ Бонд Эхний үлдэгдэл</t>
  </si>
  <si>
    <t>14.CTT9 /код42122/ Бусад үнэт цаас Эхний үлдэгдэл</t>
  </si>
  <si>
    <t>14.CTT9 /код42123/ Бондын хөнгөлөлт Эхний үлдэгдэл</t>
  </si>
  <si>
    <t>14.CTT9 /код422/Урт хугацаат зээл Эхний үлдэгдэл</t>
  </si>
  <si>
    <t>14.CTT9 /код4221/ Төгрөг Эхний үлдэгдэл</t>
  </si>
  <si>
    <t>14.CTT9 /код42211/ Засгийн газрын байгууллага, бусад шатны төсөв Эхний үлдэгдэл</t>
  </si>
  <si>
    <t>14.CTT9 /код42212/ Хувь хүмүүсийн зээл Эхний үлдэгдэл</t>
  </si>
  <si>
    <t>14.CTT9 /код42213/ Сургалтын төрийн сангийн зээлийн өглөг Эхний үлдэгдэл</t>
  </si>
  <si>
    <t>14.CTT9 /код42214/ Төрийн өмчит аж ахуйн нэгжүүдийн зээл Эхний үлдэгдэл</t>
  </si>
  <si>
    <t>14.CTT9 /код42215/ Монгол банк Эхний үлдэгдэл</t>
  </si>
  <si>
    <t>14.CTT9 /код42216/ Арилжааны банк Эхний үлдэгдэл</t>
  </si>
  <si>
    <t>14.CTT9 /код42217/ Санхүүгийн бусад байгууллага Эхний үлдэгдэл</t>
  </si>
  <si>
    <t>14.CTT9 /код4222/ Гадаад валют Эхний үлдэгдэл</t>
  </si>
  <si>
    <t>14.CTT9 /код42221/ Гадаадын засгийн газраас Эхний үлдэгдэл</t>
  </si>
  <si>
    <t>14.CTT9 /код42222/ Олон улсын санхүүгийн байгууллагаас Эхний үлдэгдэл</t>
  </si>
  <si>
    <t>14.CTT9 /код42223/ Санхүүгийн зээл Эхний үлдэгдэл</t>
  </si>
  <si>
    <t>14.CTT9 /код42224/ Төслийн зээл Эхний үлдэгдэл</t>
  </si>
  <si>
    <t>14.CTT9 /код42225/ Гадаадын арилжааны банк Эхний үлдэгдэл</t>
  </si>
  <si>
    <t>14.CTT9 /код42226/ Бусад гадаад эх үүсвэр Эхний үлдэгдэл</t>
  </si>
  <si>
    <t>14.CTT9 /код42227/ ОУВС-ийн зээл Эхний үлдэгдэл</t>
  </si>
  <si>
    <t>14.CTT9 /код42228/ Нөөц /өр төлбөр//ТӨҮГ/ Эхний үлдэгдэл</t>
  </si>
  <si>
    <t>14.CTT9 /код42229/ Хойшлогдсон татварын өр/ТӨҮГ/ Эхний үлдэгдэл</t>
  </si>
  <si>
    <t>14.CTT9 /код42230/ Бусад урт хугацаат өр төлбөр /ТӨҮГ/ Эхний үлдэгдэл</t>
  </si>
  <si>
    <t>14.CTT9 /код42231/ Санхүүгийн бусадбайгууллага/ТӨҮГ/ Эхний үлдэгдэл</t>
  </si>
  <si>
    <t>5.CT4A /кодD01/Засгийн газрын хувь оролцооний нийт дүн Эхний үлдэгдэл</t>
  </si>
  <si>
    <t>5.CT4A /кодD01/Засгийн газрын оруулсан капитал Эхний үлдэгдэл</t>
  </si>
  <si>
    <t>5.CT4A /кодD01/Хуримтлагдсан дүн Эхний үлдэгдэл</t>
  </si>
  <si>
    <t>5.CT4A /кодC03/Хуримтлагдсан дүн Эхний үлдэгдэл</t>
  </si>
  <si>
    <t>5.CT4A /кодC07/Хуримтлагдсан дүн Эхний үлдэгдэл</t>
  </si>
  <si>
    <t>5.CT4A /кодD01/Дахин үнэлгээний нөөц Эхний үлдэгдэл</t>
  </si>
  <si>
    <t xml:space="preserve"> /код/ Эцсийн үлдэгдэл</t>
  </si>
  <si>
    <t>6.CTT1 /код31/ МӨНГӨН ХӨРӨНГӨ Эцсийн үлдэгдэл</t>
  </si>
  <si>
    <t>6.CTT1 /код311/Кассанд байгаа бэлэн мөнгө Эцсийн үлдэгдэл</t>
  </si>
  <si>
    <t>6.CTT1 /код31110/ Төгрөг Эцсийн үлдэгдэл</t>
  </si>
  <si>
    <t>6.CTT1 /код31120/ Гадаад валют Эцсийн үлдэгдэл</t>
  </si>
  <si>
    <t>6.CTT1 /код31130/ Нэмэлт санхүүжилт Эцсийн үлдэгдэл</t>
  </si>
  <si>
    <t>6.CTT1 /код31140/Касс арилжааны банк Эцсийн үлдэгдэл</t>
  </si>
  <si>
    <t>6.CTT1 /код312/Банкинд байгаа бэлэн мөнгө Эцсийн үлдэгдэл</t>
  </si>
  <si>
    <t>6.CTT1 /код3121/ Төгрөг Эцсийн үлдэгдэл</t>
  </si>
  <si>
    <t>6.CTT1 /код31211/ Төрийн сангийн харилцах Эцсийн үлдэгдэл</t>
  </si>
  <si>
    <t>6.CTT1 /код31212/ Монгол банкин дахь харилцах Эцсийн үлдэгдэл</t>
  </si>
  <si>
    <t>6.CTT1 /код31213/ Арилжааны банк дахь харилцах Эцсийн үлдэгдэл</t>
  </si>
  <si>
    <t>6.CTT1 /код31214/ Бусад төсөл, нөөцийн харилцах Эцсийн үлдэгдэл</t>
  </si>
  <si>
    <t>6.CTT1 /код31215/ Нэмэлт санхүүжилтийн харилцах Эцсийн үлдэгдэл</t>
  </si>
  <si>
    <t>6.CTT1 /код31216/ Нэмэлт санхүүжилтийн арилжааны банк Эцсийн үлдэгдэл</t>
  </si>
  <si>
    <t>6.CTT1 /код3122/ Гадаад валют Эцсийн үлдэгдэл</t>
  </si>
  <si>
    <t>6.CTT1 /код31221/ Төрийн сангийн харилцах Эцсийн үлдэгдэл</t>
  </si>
  <si>
    <t>6.CTT1 /код31222/ Монгол банк дахь харилцах Эцсийн үлдэгдэл</t>
  </si>
  <si>
    <t>6.CTT1 /код31223/ Арилжааны банк дахь харилцах Эцсийн үлдэгдэл</t>
  </si>
  <si>
    <t>6.CTT1 /код31224/ Бусад төсөл, нөөцийн харилцах Эцсийн үлдэгдэл</t>
  </si>
  <si>
    <t>6.CTT1 /код314/ Замд яваа мөнгөн хөрөнгө Эцсийн үлдэгдэл</t>
  </si>
  <si>
    <t>6.CTT1 /код315/ Хадгаламж Эцсийн үлдэгдэл</t>
  </si>
  <si>
    <t>7.CTT2 /код32/ БОГИНО ХУГАЦААТ ХӨРӨНГӨ ОРУУЛАЛТ Эцсийн үлдэгдэл</t>
  </si>
  <si>
    <t>7.CTT2 /код321/Yнэт цаас Эцсийн үлдэгдэл</t>
  </si>
  <si>
    <t>7.CTT2 /код32110/ Төгрөг Эцсийн үлдэгдэл</t>
  </si>
  <si>
    <t>7.CTT2 /код32120/ Гадаад валют Эцсийн үлдэгдэл</t>
  </si>
  <si>
    <t>8.CTT3 /код33/АВЛАГЫН ДҮН Эцсийн үлдэгдэл</t>
  </si>
  <si>
    <t>8.CTT3 /код33100/ Ажиллагчидтай холбогдсон авлага Эцсийн үлдэгдэл</t>
  </si>
  <si>
    <t>8.CTT3 /код33200/ Төлбөртэй үйлчилгээний авлага Эцсийн үлдэгдэл</t>
  </si>
  <si>
    <t>8.CTT3 /код33300/ Татаас, санхүүжилтийн авлага Эцсийн үлдэгдэл</t>
  </si>
  <si>
    <t>8.CTT3 /код33400/ Зээлийн хүүгийн авлага Эцсийн үлдэгдэл</t>
  </si>
  <si>
    <t>8.CTT3 /код33401/ Дансны авлага /ТӨҮГ/ Эцсийн үлдэгдэл</t>
  </si>
  <si>
    <t>8.CTT3 /код33402/ Татвар, НДШ-ын авлага /ТӨҮГ/ Эцсийн үлдэгдэл</t>
  </si>
  <si>
    <t>8.CTT3 /код335/ Бусад авлага Эцсийн үлдэгдэл</t>
  </si>
  <si>
    <t>8.CTT3 /код33510/ Байгууллагаас авах авлага Эцсийн үлдэгдэл</t>
  </si>
  <si>
    <t>8.CTT3 /код33520/ Хувь хүмүүсээс авах авлага Эцсийн үлдэгдэл</t>
  </si>
  <si>
    <t>8.CTT3 /код336/Зээлийн авлага Эцсийн үлдэгдэл</t>
  </si>
  <si>
    <t>8.CTT3 /код3361/ Дотоод эх үүсвэрээс олгосон зээлийн авлага Эцсийн үлдэгдэл</t>
  </si>
  <si>
    <t>8.CTT3 /код33611/ Засгийн газрын байгууллага, бусад шатны төсөвт олгосон Эцсийн үлдэгдэл</t>
  </si>
  <si>
    <t>8.CTT3 /код33612/ Хувь хүмүүст олгосон зээл Эцсийн үлдэгдэл</t>
  </si>
  <si>
    <t>8.CTT3 /код33613/ Сургалтын төрийн сангийн зээлийн авлага Эцсийн үлдэгдэл</t>
  </si>
  <si>
    <t>8.CTT3 /код33614/ Төрийн өмчит аж ахуйн нэгжүүдэд олгосон зээл Эцсийн үлдэгдэл</t>
  </si>
  <si>
    <t>8.CTT3 /код33615/ Хувийн хэвшлийн аж ахуйн нэгжид олгосон зээл Эцсийн үлдэгдэл</t>
  </si>
  <si>
    <t>8.CTT3 /код3362/ Гадаад зээлээс дамжуулан зээлдүүлсэн зээлийн авлага Эцсийн үлдэгдэл</t>
  </si>
  <si>
    <t>8.CTT3 /код33621/ Засгийн газрын байгууллага, бусад шатны төсөвт олгосон Эцсийн үлдэгдэл</t>
  </si>
  <si>
    <t>8.CTT3 /код33622/ Төрийн өмчит аж ахуйн нэгжүүдэд олгосон зээл Эцсийн үлдэгдэл</t>
  </si>
  <si>
    <t>8.CTT3 /код33623/ Хувийн хэвшлийн аж ахуйн нэгжид олгосон зээл Эцсийн үлдэгдэл</t>
  </si>
  <si>
    <t>9.CTT4 /код34/ УРЬДЧИЛГАА Эцсийн үлдэгдэл</t>
  </si>
  <si>
    <t>9.CTT4 /код34100/ Засгийн газрын байгууллага, бусад шатны төсөвт олгосон Эцсийн үлдэгдэл</t>
  </si>
  <si>
    <t>9.CTT4 /код34200/ Төсөвт байгууллага Эцсийн үлдэгдэл</t>
  </si>
  <si>
    <t>9.CTT4 /код34300/ Тусгай зориулалтын сан Эцсийн үлдэгдэл</t>
  </si>
  <si>
    <t>9.CTT4 /код34400/ Төрийн өмчийн үйлдвэр, аж ахуйн газар Эцсийн үлдэгдэл</t>
  </si>
  <si>
    <t>9.CTT4 /код34500/ Хувийн хэвшлийн үйлдвэр, аж ахуйн газар Эцсийн үлдэгдэл</t>
  </si>
  <si>
    <t>9.CTT4 /код34600/ Урьдчилж гарсан зардал Эцсийн үлдэгдэл</t>
  </si>
  <si>
    <t>9.CTT4 /код3471/ Урьдчилгаа тооцоо Эцсийн үлдэгдэл</t>
  </si>
  <si>
    <t>9.CTT4 /код34711/ Бараа материал бэлтгэх урьдчилгаа Эцсийн үлдэгдэл</t>
  </si>
  <si>
    <t>9.CTT4 /код34712/ Yндсэн хөрөнгө бэлтгэх урьдчилгаа Эцсийн үлдэгдэл</t>
  </si>
  <si>
    <t>9.CTT4 /код34713/ Цалингийн урьдчилгаа Эцсийн үлдэгдэл</t>
  </si>
  <si>
    <t>9.CTT4 /код34714/ Томилолтын урьдчилгаа Эцсийн үлдэгдэл</t>
  </si>
  <si>
    <t>10.CTT5 /код35110/Тусгай зориулалтын материал Эцсийн үлдэгдэл</t>
  </si>
  <si>
    <t>10.CTT5 /код35130/Эм боох материал Эцсийн үлдэгдэл</t>
  </si>
  <si>
    <t>10.CTT5 /код35200/Дуусаагүй үйлдвэрлэл Эцсийн үлдэгдэл</t>
  </si>
  <si>
    <t>10.CTT5 /код35300/Бэлэн бүтээгдэхүүн Эцсийн үлдэгдэл</t>
  </si>
  <si>
    <t>10.CTT5 /код/ Эцсийн үлдэгдэл</t>
  </si>
  <si>
    <t>10.CTT5 /код35410/Бичиг хэргийн материал Эцсийн үлдэгдэл</t>
  </si>
  <si>
    <t>10.CTT5 /код35420/Аж ахуйн материал Эцсийн үлдэгдэл</t>
  </si>
  <si>
    <t>10.CTT5 /код35430/Сэлбэг хэрэгсэл Эцсийн үлдэгдэл</t>
  </si>
  <si>
    <t>10.CTT5 /код35440/Түлш, шатах тослох материал Эцсийн үлдэгдэл</t>
  </si>
  <si>
    <t>10.CTT5 /код35450/Барилгын засварын материал Эцсийн үлдэгдэл</t>
  </si>
  <si>
    <t>10.CTT5 /код35460/Хүнсний материал Эцсийн үлдэгдэл</t>
  </si>
  <si>
    <t>10.CTT5 /код35470/Бусад хангамжийн материал Эцсийн үлдэгдэл</t>
  </si>
  <si>
    <t>10.CTT5 /код35500/Биологийн хөрөнгө Эцсийн үлдэгдэл</t>
  </si>
  <si>
    <t>10.CTT5 /код35600/Мал амьтад Эцсийн үлдэгдэл</t>
  </si>
  <si>
    <t>10.CTT5 /код36/Нөөцийн бараа Эцсийн үлдэгдэл</t>
  </si>
  <si>
    <t>11.CTT6 /код37/ УРТ ХУГАЦААТ ХӨРӨНГӨ ОРУУЛАЛТ Эцсийн үлдэгдэл</t>
  </si>
  <si>
    <t>11.CTT6 /код37100/Урт хугацаат хадгаламж Эцсийн үлдэгдэл</t>
  </si>
  <si>
    <t>11.CTT6 /код37110/ Төгрөг Эцсийн үлдэгдэл</t>
  </si>
  <si>
    <t>11.CTT6 /код37120/ Гадаад валют Эцсийн үлдэгдэл</t>
  </si>
  <si>
    <t>11.CTT6 /код37200/Yнэт цаас Эцсийн үлдэгдэл</t>
  </si>
  <si>
    <t>11.CTT6 /код37210/ Төгрөг Эцсийн үлдэгдэл</t>
  </si>
  <si>
    <t>11.CTT6 /код37220/ Гадаад валют Эцсийн үлдэгдэл</t>
  </si>
  <si>
    <t>11.CTT6 /код37300/Урт хугацаат зээл Эцсийн үлдэгдэл</t>
  </si>
  <si>
    <t>11.CTT6 /код37310/ Дотоод эх үүсвэрээс олгосон зээлийн авлага Эцсийн үлдэгдэл</t>
  </si>
  <si>
    <t>11.CTT6 /код37311/ Засгийн газрын байгууллага, бусад шатны төсөвт олгосон Эцсийн үлдэгдэл</t>
  </si>
  <si>
    <t>11.CTT6 /код37312/ Хувь хүмүүст олгосон зээл Эцсийн үлдэгдэл</t>
  </si>
  <si>
    <t>11.CTT6 /код37313/ Сургалтын төрийн сангийн зээлийн авлага Эцсийн үлдэгдэл</t>
  </si>
  <si>
    <t>11.CTT6 /код37314/ Төрийн өмчит аж ахуйн нэгжүүдэд олгосон зээл Эцсийн үлдэгдэл</t>
  </si>
  <si>
    <t>11.CTT6 /код37315/ Хувийн хэвшлийн аж ахуйн нэгжид олгосон зээл Эцсийн үлдэгдэл</t>
  </si>
  <si>
    <t>11.CTT6 /код37320/Гадаад зээлээс дамжуулан зээлдүүлсэн зээлийн авлага Эцсийн үлдэгдэл</t>
  </si>
  <si>
    <t>11.CTT6 /код37321/ Засгийн газрын байгууллага, бусад шатны төсөвт олгосон Эцсийн үлдэгдэл</t>
  </si>
  <si>
    <t>11.CTT6 /код37323/ Төрийн өмчит аж ахуйн нэгжүүдэд олгосон зээл Эцсийн үлдэгдэл</t>
  </si>
  <si>
    <t>11.CTT6 /код37324/ Хувийн хэвшлийн аж ахуйн нэгжид олгосон зээл Эцсийн үлдэгдэл</t>
  </si>
  <si>
    <t>11.CTT6 /код37330/ Урт хугацаат хөрөнгө оруулалт-зам, гүүр Эцсийн үлдэгдэл</t>
  </si>
  <si>
    <t>12.CTT7 /код39201/Барилга байгууламж, орон сууц Эцсийн үлдэгдэл</t>
  </si>
  <si>
    <t>12.CTT7 /код6/Барилга байгууламж, орон сууц Эцсийн үлдэгдэл</t>
  </si>
  <si>
    <t>12.CTT7 /код39203/Тээврийн хэсэгсэл Эцсийн үлдэгдэл</t>
  </si>
  <si>
    <t>12.CTT7 /код6/Тээврийн хэсэгсэл Эцсийн үлдэгдэл</t>
  </si>
  <si>
    <t>12.CTT7 /код39205/Машин тоног төхөөрөмж Эцсийн үлдэгдэл</t>
  </si>
  <si>
    <t>12.CTT7 /код6/Машин тоног төхөөрөмж Эцсийн үлдэгдэл</t>
  </si>
  <si>
    <t>12.CTT7 /код39207/Тавилга эд хогшил Эцсийн үлдэгдэл</t>
  </si>
  <si>
    <t>12.CTT7 /код6/Тавилга эд хогшил Эцсийн үлдэгдэл</t>
  </si>
  <si>
    <t>12.CTT7 /код39209/Зам гүүрийн байгууламж Эцсийн үлдэгдэл</t>
  </si>
  <si>
    <t>12.CTT7 /код6/Зам гүүрийн байгууламж Эцсийн үлдэгдэл</t>
  </si>
  <si>
    <t>12.CTT7 /код39211/Батлан хамгаалахын тоног төхөөрөмж Эцсийн үлдэгдэл</t>
  </si>
  <si>
    <t>12.CTT7 /код6/Батлан хамгаалахын тоног төхөөрөмж Эцсийн үлдэгдэл</t>
  </si>
  <si>
    <t>12.CTT7 /код39213/Түүх соёлын дурсгалт зүйл Эцсийн үлдэгдэл</t>
  </si>
  <si>
    <t>12.CTT7 /код39214/Бусад үндсэн хөрөнгө Эцсийн үлдэгдэл</t>
  </si>
  <si>
    <t>12.CTT7 /код6/Бусад үндсэн хөрөнгө Эцсийн үлдэгдэл</t>
  </si>
  <si>
    <t>12.CTT7 /код39216/Дуусаагүй барилга байгууламж Эцсийн үлдэгдэл</t>
  </si>
  <si>
    <t>12.CTT7 /код39217/Номын фонд Эцсийн үлдэгдэл</t>
  </si>
  <si>
    <t>12.CTT7 /код/ Эцсийн үлдэгдэл</t>
  </si>
  <si>
    <t>12.CTT7 /код39301/Програм хангамж Эцсийн үлдэгдэл</t>
  </si>
  <si>
    <t>12.CTT7 /код6/Програм хангамж Эцсийн үлдэгдэл</t>
  </si>
  <si>
    <t>12.CTT7 /код39303/Бусад биет бус хөрөнгө Эцсийн үлдэгдэл</t>
  </si>
  <si>
    <t>12.CTT7 /код6/Бусад биет бус хөрөнгө Эцсийн үлдэгдэл</t>
  </si>
  <si>
    <t>12.CTT7 /код39400/Бусад хөрөнгө Эцсийн үлдэгдэл</t>
  </si>
  <si>
    <t>13.CTT8 /код41/ БОГИНО ХУГАЦААТ ӨР ТӨЛБӨР ДҮН Эцсийн үлдэгдэл</t>
  </si>
  <si>
    <t>13.CTT8 /код411/Богино хугацаат үнэт цаас Эцсийн үлдэгдэл</t>
  </si>
  <si>
    <t>13.CTT8 /код4111/ Төгрөг Эцсийн үлдэгдэл</t>
  </si>
  <si>
    <t>13.CTT8 /код41111/ Бонд Эцсийн үлдэгдэл</t>
  </si>
  <si>
    <t>13.CTT8 /код41112/ Бусад үнэт цаас Эцсийн үлдэгдэл</t>
  </si>
  <si>
    <t>13.CTT8 /код41113/ Бондын хөнгөлөлт Эцсийн үлдэгдэл</t>
  </si>
  <si>
    <t>13.CTT8 /код4112/ Гадаад валют Эцсийн үлдэгдэл</t>
  </si>
  <si>
    <t>13.CTT8 /код41121/ Бонд Эцсийн үлдэгдэл</t>
  </si>
  <si>
    <t>13.CTT8 /код41122/ Бусад үнэт цаас Эцсийн үлдэгдэл</t>
  </si>
  <si>
    <t>13.CTT8 /код41123/ Бондын хөнгөлөлт Эцсийн үлдэгдэл</t>
  </si>
  <si>
    <t>13.CTT8 /код412/Богино хугацаат зээлийн өглөг Эцсийн үлдэгдэл</t>
  </si>
  <si>
    <t>13.CTT8 /код4121/ Төгрөг Эцсийн үлдэгдэл</t>
  </si>
  <si>
    <t>13.CTT8 /код41211/ Засгийн газрын байгууллага, бусад шатны төсөв Эцсийн үлдэгдэл</t>
  </si>
  <si>
    <t>13.CTT8 /код41212/ Хувь хүмүүст олгосон зээл Эцсийн үлдэгдэл</t>
  </si>
  <si>
    <t>13.CTT8 /код41213/ Сургалтын төрийн сангийн зээлийн өглөг Эцсийн үлдэгдэл</t>
  </si>
  <si>
    <t>13.CTT8 /код41214/ Төрийн өмчит аж ахуйн нэгжүүдийн зээл Эцсийн үлдэгдэл</t>
  </si>
  <si>
    <t>13.CTT8 /код41215/ Монгол банк Эцсийн үлдэгдэл</t>
  </si>
  <si>
    <t>13.CTT8 /код41216/ Арилжааны банк Эцсийн үлдэгдэл</t>
  </si>
  <si>
    <t>13.CTT8 /код41217/ Санхүүгийн бусад байгууллага Эцсийн үлдэгдэл</t>
  </si>
  <si>
    <t>13.CTT8 /код4122/ Гадаад валют Эцсийн үлдэгдэл</t>
  </si>
  <si>
    <t>13.CTT8 /код41221/ Гадаадын Засгийн газар Эцсийн үлдэгдэл</t>
  </si>
  <si>
    <t>13.CTT8 /код41222/ Олон улсын байгууллага Эцсийн үлдэгдэл</t>
  </si>
  <si>
    <t>13.CTT8 /код41223/ Санхүүгийн зээл Эцсийн үлдэгдэл</t>
  </si>
  <si>
    <t>13.CTT8 /код41224/ Төслийн зээл Эцсийн үлдэгдэл</t>
  </si>
  <si>
    <t>13.CTT8 /код41225/ Бусад гадаад эх үүсвэр Эцсийн үлдэгдэл</t>
  </si>
  <si>
    <t>13.CTT8 /код413/Өглөг Эцсийн үлдэгдэл</t>
  </si>
  <si>
    <t>13.CTT8 /код4131/ Ажилчидтай холбогдсон өглөг Эцсийн үлдэгдэл</t>
  </si>
  <si>
    <t>13.CTT8 /код4132/ Бараа үйлчилгээний зардлын өглөг Эцсийн үлдэгдэл</t>
  </si>
  <si>
    <t>13.CTT8 /код41330/ Татаас, санхүүжилт, шилжүүлгийн өглөг Эцсийн үлдэгдэл</t>
  </si>
  <si>
    <t>13.CTT8 /код41340/ Хөрөнгө бэлтгэхтэй холбогдсон өглөг Эцсийн үлдэгдэл</t>
  </si>
  <si>
    <t>13.CTT8 /код41350/ Зээлийн хүүгийн өглөг Эцсийн үлдэгдэл</t>
  </si>
  <si>
    <t>13.CTT8 /код4136/Бусад өглөг Эцсийн үлдэгдэл</t>
  </si>
  <si>
    <t>13.CTT8 /код41361/ Байгууллагад төлөх өглөг Эцсийн үлдэгдэл</t>
  </si>
  <si>
    <t>13.CTT8 /код41362/Хувь хүмүүст төлөх өглөг Эцсийн үлдэгдэл</t>
  </si>
  <si>
    <t>13.CTT8 /код41363/ Татварын өглөг/ТӨҮГ/ Эцсийн үлдэгдэл</t>
  </si>
  <si>
    <t>13.CTT8 /код41364/ НДШ - ийнөглөг /ТӨҮГ/ Эцсийн үлдэгдэл</t>
  </si>
  <si>
    <t>13.CTT8 /код41365/ Ноогдол ашгийн өглөг /ТӨҮГ/ Эцсийн үлдэгдэл</t>
  </si>
  <si>
    <t>13.CTT8 /код41366/ Дансны өглөг/ТӨҮГ/ Эцсийн үлдэгдэл</t>
  </si>
  <si>
    <t>13.CTT8 /код414/Урьдчилж орсон орлого Эцсийн үлдэгдэл</t>
  </si>
  <si>
    <t>13.CTT8 /код41410/ Засгийн газрын байгууллага, бусад шатны төсөв Эцсийн үлдэгдэл</t>
  </si>
  <si>
    <t>13.CTT8 /код41420/ Төлбөртэй ажил үйлчилгээний урьдчилж орсон орлого Эцсийн үлдэгдэл</t>
  </si>
  <si>
    <t>13.CTT8 /код41430/ Барьцаа, дэнчингийн урьдчилж орсон орлого Эцсийн үлдэгдэл</t>
  </si>
  <si>
    <t>13.CTT8 /код41440/ Бусад урьдчилж орсон орлого Эцсийн үлдэгдэл</t>
  </si>
  <si>
    <t>13.CTT8 /код41450/ Төрийн өмчийн үйлдвэр, аж ахуйн газар Эцсийн үлдэгдэл</t>
  </si>
  <si>
    <t>14.CTT9 /код42/ УРТ ХУГАЦААТ ӨР ТӨЛБӨР Эцсийн үлдэгдэл</t>
  </si>
  <si>
    <t>14.CTT9 /код421/Урт хугацаат үнэт цаас Эцсийн үлдэгдэл</t>
  </si>
  <si>
    <t>14.CTT9 /код4211/ Төгрөг Эцсийн үлдэгдэл</t>
  </si>
  <si>
    <t>14.CTT9 /код42111/ Бонд Эцсийн үлдэгдэл</t>
  </si>
  <si>
    <t>14.CTT9 /код42112/ Бусад үнэт цаас Эцсийн үлдэгдэл</t>
  </si>
  <si>
    <t>14.CTT9 /код42113/ Бондын хөнгөлөлт Эцсийн үлдэгдэл</t>
  </si>
  <si>
    <t>14.CTT9 /код4212/ Гадаад валют Эцсийн үлдэгдэл</t>
  </si>
  <si>
    <t>14.CTT9 /код42121/ Бонд Эцсийн үлдэгдэл</t>
  </si>
  <si>
    <t>14.CTT9 /код42122/ Бусад үнэт цаас Эцсийн үлдэгдэл</t>
  </si>
  <si>
    <t>14.CTT9 /код42123/ Бондын хөнгөлөлт Эцсийн үлдэгдэл</t>
  </si>
  <si>
    <t>14.CTT9 /код422/Урт хугацаат зээл Эцсийн үлдэгдэл</t>
  </si>
  <si>
    <t>14.CTT9 /код4221/ Төгрөг Эцсийн үлдэгдэл</t>
  </si>
  <si>
    <t>14.CTT9 /код42211/ Засгийн газрын байгууллага, бусад шатны төсөв Эцсийн үлдэгдэл</t>
  </si>
  <si>
    <t>14.CTT9 /код42212/ Хувь хүмүүсийн зээл Эцсийн үлдэгдэл</t>
  </si>
  <si>
    <t>14.CTT9 /код42213/ Сургалтын төрийн сангийн зээлийн өглөг Эцсийн үлдэгдэл</t>
  </si>
  <si>
    <t>14.CTT9 /код42214/ Төрийн өмчит аж ахуйн нэгжүүдийн зээл Эцсийн үлдэгдэл</t>
  </si>
  <si>
    <t>14.CTT9 /код42215/ Монгол банк Эцсийн үлдэгдэл</t>
  </si>
  <si>
    <t>14.CTT9 /код42216/ Арилжааны банк Эцсийн үлдэгдэл</t>
  </si>
  <si>
    <t>14.CTT9 /код42217/ Санхүүгийн бусад байгууллага Эцсийн үлдэгдэл</t>
  </si>
  <si>
    <t>14.CTT9 /код4222/ Гадаад валют Эцсийн үлдэгдэл</t>
  </si>
  <si>
    <t>14.CTT9 /код42221/ Гадаадын засгийн газраас Эцсийн үлдэгдэл</t>
  </si>
  <si>
    <t>14.CTT9 /код42222/ Олон улсын санхүүгийн байгууллагаас Эцсийн үлдэгдэл</t>
  </si>
  <si>
    <t>14.CTT9 /код42223/ Санхүүгийн зээл Эцсийн үлдэгдэл</t>
  </si>
  <si>
    <t>14.CTT9 /код42224/ Төслийн зээл Эцсийн үлдэгдэл</t>
  </si>
  <si>
    <t>14.CTT9 /код42225/ Гадаадын арилжааны банк Эцсийн үлдэгдэл</t>
  </si>
  <si>
    <t>14.CTT9 /код42226/ Бусад гадаад эх үүсвэр Эцсийн үлдэгдэл</t>
  </si>
  <si>
    <t>14.CTT9 /код42227/ ОУВС-ийн зээл Эцсийн үлдэгдэл</t>
  </si>
  <si>
    <t>14.CTT9 /код42228/ Нөөц /өр төлбөр//ТӨҮГ/ Эцсийн үлдэгдэл</t>
  </si>
  <si>
    <t>14.CTT9 /код42229/ Хойшлогдсон татварын өр/ТӨҮГ/ Эцсийн үлдэгдэл</t>
  </si>
  <si>
    <t>14.CTT9 /код42230/ Бусад урт хугацаат өр төлбөр /ТӨҮГ/ Эцсийн үлдэгдэл</t>
  </si>
  <si>
    <t>14.CTT9 /код42231/ Санхүүгийн бусадбайгууллага/ТӨҮГ/ Эцсийн үлдэгдэл</t>
  </si>
  <si>
    <t>5.CT4A /кодC07/Хуримтлагдсан дүн Эцсийн үлдэгдэл</t>
  </si>
  <si>
    <t>5.CT4A /кодD01/Дахин үнэлгээний нөөц Эцсийн үлдэгдэл</t>
  </si>
  <si>
    <t>6.CTT1 /код31/ МӨНГӨН ХӨРӨНГӨ Эхний үлдэгдэл</t>
  </si>
  <si>
    <t>тодруулга тайлангийн нийт дүн</t>
  </si>
  <si>
    <t>5.CT4A /кодD09/Засгийн газрын оруулсан капитал Эцсийн үлдэгдэл</t>
  </si>
  <si>
    <t>5.CT4A /кодD09/Засгийн газрын хувь оролцооний нийт дүн Эцсийн үлдэгдэл</t>
  </si>
  <si>
    <t>5.CT4A /кодD09/Хуримтлагдсан дүн Эцсийн үлдэгдэл</t>
  </si>
  <si>
    <t>5.CT4A /кодD08/Хуримтлагдсан дүн Эцсийн үлдэгдэл</t>
  </si>
  <si>
    <t>﻿</t>
  </si>
  <si>
    <t>Төсвийн жил:</t>
  </si>
  <si>
    <t> 2018</t>
  </si>
  <si>
    <t>Төрийн сан</t>
  </si>
  <si>
    <t>Системийн огноо: </t>
  </si>
  <si>
    <t> 03/16/2018</t>
  </si>
  <si>
    <t>Тайлант үе:</t>
  </si>
  <si>
    <t> 3</t>
  </si>
  <si>
    <t>БҮРТГЭЛИЙН ДАНСНЫ ХУУЛГА</t>
  </si>
  <si>
    <t>Огноо :</t>
  </si>
  <si>
    <t> 2017-01-01-2017-12-31</t>
  </si>
  <si>
    <t>ЕД -т бичилт </t>
  </si>
  <si>
    <t>Зарлагын ваучерын №</t>
  </si>
  <si>
    <t>Бэлтгэн нийлүүлэгчийн нэр</t>
  </si>
  <si>
    <t>Хүлээн авагчийн банкны дансны дугаар</t>
  </si>
  <si>
    <t xml:space="preserve">Санхүүгийн тайлангийн огноо: </t>
  </si>
  <si>
    <t>2017 он</t>
  </si>
  <si>
    <t>2017 оны жилийн эцсийн санхүүгийн тайлангийн  үзүүлэлтийн тулгалтын нэгтгэл</t>
  </si>
  <si>
    <t xml:space="preserve">              Бэлтгэсэн огноо:  </t>
  </si>
  <si>
    <t>2018 он 01/25</t>
  </si>
  <si>
    <t>үлдэгдэл</t>
  </si>
  <si>
    <t>Тодруулга дүн</t>
  </si>
  <si>
    <t>C1</t>
  </si>
  <si>
    <t>C2</t>
  </si>
  <si>
    <t>ӨР ТӨЛБӨР, ЦЭВЭР ХӨРӨНГӨ ӨМЧИЙН ДҮН</t>
  </si>
  <si>
    <t>Үндсэн дүн</t>
  </si>
  <si>
    <t>Тулгалт дүн</t>
  </si>
  <si>
    <t>Баланс</t>
  </si>
  <si>
    <t>Нийт хөрөнгө эх үүсвэрийн тулгалт</t>
  </si>
  <si>
    <t>Санхүүгийн үр дүнгийн тайлангийн үзүүлэлтийн тулгалт</t>
  </si>
  <si>
    <t>Өмнөх оны нийт үр дүнг орлого зарлагын зөрүүтэй тулгах</t>
  </si>
  <si>
    <t>Тайлант оны нийт үр дүнг орлого зарлагын зөрүүтэй тулгах</t>
  </si>
  <si>
    <t>Санхүүгийн үр дүнгийн тайлангийн Өмнөх оны үйл ажиллагааны нийт үр дүнг Санхүүгийн байдлын тайлангаархи эхний үлдэгдлийн тайлант оны үр дүнтэй тулгах</t>
  </si>
  <si>
    <t>Санхүүгийн үр дүнгийн тайлангийн тайлант оны үйл ажиллагааны нийт үр дүнг Санхүүгийн байдлын тайлангаархи тайлант үеийн үр дүнтэй тулгах</t>
  </si>
  <si>
    <t>Санхүүгийн үр дүнгийн тайлангийн тайлант оны үйл ажиллагааны нийт үр дүнг Цэвэр хөрөнгө/өмчийн өөрчлөлтийн тайлангаархи тайлант үеийн үр дүнтэй тулгах</t>
  </si>
  <si>
    <t>Санхүүгийн үр дүнгийн тайлангийн бараа үйлчилгээний орлого хэсэгт тусгасан үнэ төлбөргүй ирсэн барааны орлогын хүлээн зөвшөөрсөн дүнг Бараа материал, Үндсэн хөрөнгийн тодруулгын тайлангийн Хандиваар болон шилжүүлэн авсан дүнтэй</t>
  </si>
  <si>
    <t>Тайлант оны үндсэн хөрөнгийн элэгдлийн зардлын дүнг үндсэн хөрөнгийн тодруулгын элэгдлийн зардлын дүнтэй тулгах</t>
  </si>
  <si>
    <t>Тайлант онд хөрөнгө худалдсаны олз, гарзын дүнг  үндсэн хөрөнгийн тодруулгын дүнтэй тулгах</t>
  </si>
  <si>
    <t>Үндсэн хөрөнгийн элэгдлийн эхний үлдэгдэл эцсийн үлдэгдэлийн зөрүүг Үр дүнгийн тайлангийн элэгдлийн зардалтай тулгах</t>
  </si>
  <si>
    <t>Мөнгөн гүйлгээний тайлангийн үзүүлэлтийн тулгалт</t>
  </si>
  <si>
    <t>Мөнгөн гүйлгээний орлого Төсвийн гүйцэтгэл, нэмэлтийн эх үүсвэр харьцуулалт</t>
  </si>
  <si>
    <t>Мөнгөн гүйлгээний нийт зардлыг Төсвийн гүйцэтгэл, Нэмэлтийн  зарцуулалттай харьцуулалт</t>
  </si>
  <si>
    <t>Нийт цэвэр мөнгөн гүйлгээг ҮАМГ, СҮАМГ, ХОҮАМГ-ний дүнгүүдтэй тулгах</t>
  </si>
  <si>
    <t>Мөнгөн гүйлгээний тайлангаархи мөнгөн хөрөнгийн эхний үлдэгдлийг Санхүүгийн байдлын тайлангаархи үлдэгдэлтэй тулгах</t>
  </si>
  <si>
    <t>Мөнгөн гүйлгээний тайлангаархи мөнгөн хөрөнгийн эцсийн үлдэгдлийг Санхүүгийн байдлын тайлангаархи үлдэгдэлтэй тулгах</t>
  </si>
  <si>
    <t xml:space="preserve">Үндсэн хөрөнгийн тодруулга тайлангийн худалдаж авсан дүнг Мөнгөн гүйлгээний тайлангийн худалдаж авсан урт хугацаат хөрөнгөтэй тулгах </t>
  </si>
  <si>
    <t>Цэвэр хөрөнгө/өмчийн дүнгийн тулгалт</t>
  </si>
  <si>
    <t xml:space="preserve">Өмчийн өөрчлөлтийн тайлангийн Засгийн газрын хувь оролцооны тайлант оны эхний үлдэгдлийг Санхүүгийн байдлын тайлангийн эхний үлдэгдэлтэй тулгах </t>
  </si>
  <si>
    <t>Өмчийн өөрчлөлтийн тайлангийн дахин үнэлгээний дүнг санхүүгийн байдлын тайлангийн дахин үнэлгээний нөөцийн тайлант үлдэгдэлтэй тулгах</t>
  </si>
  <si>
    <t>Өмчийн өөрчлөлтийн тайлангийн Нягтлан бодох бүртгэлийн бодлогын өөрчлөлт дүнг санхүүгийн байдлын тайлангийн Нягтлан бодох бүртгэлийн бодлогын өөрчлөлттэй тулгах</t>
  </si>
  <si>
    <t>Хөрөнгийн дахин үнэлгээ</t>
  </si>
  <si>
    <t>Төсвийн гүйцэтгэлийн тайлангийн үзүүлэлтийн тулгалт</t>
  </si>
  <si>
    <t>Төсвийн гүйцэтгэлийн зардлыг санхүүжүүлэх эх үүсвэрийг мөнгөн гүйлгээний болон нэмэлт санхүүжилтийн нийт орлоготой тулган шалгах</t>
  </si>
  <si>
    <t>Төсвийн гүйцэтгэлийн зарлагын дүнг Мөнгөн гүйлгээний зарлагын  дүн, Нэмэлт төсвийн гүйцэтгэлийн зарлагын дүнтэй тулгах</t>
  </si>
  <si>
    <t>Нийт зарлагыг санхүүжүүлэх батлагдсан төлөвлөгөө гүйцэтгэлийг тулгах</t>
  </si>
  <si>
    <t>Зардлыг санхүүжүүлэх эх үүсвэрийн батлагдсан төлөвлөгөө, гүйцэтгэлийг тулгах</t>
  </si>
  <si>
    <t xml:space="preserve">Аудитор </t>
  </si>
  <si>
    <t>Зөвшөөрсөн:</t>
  </si>
  <si>
    <t>Нягтлан бодогч</t>
  </si>
  <si>
    <t>Аудит хийгдсэн санхүүгийн байдлын тайлан</t>
  </si>
  <si>
    <t>Дэлгэрэнгүй бүртгэл</t>
  </si>
  <si>
    <t>Êîä</t>
  </si>
  <si>
    <t>Íýðñ</t>
  </si>
  <si>
    <t>Õîíîã</t>
  </si>
  <si>
    <t>Èë¿¿ öàã</t>
  </si>
  <si>
    <t>Îëãîõ öàëèí</t>
  </si>
  <si>
    <t>Àìðàëò</t>
  </si>
  <si>
    <t>ÝÌÄ õóóäàñ</t>
  </si>
  <si>
    <t>Íýìýãäë¿¿ä</t>
  </si>
  <si>
    <t>нэг</t>
  </si>
  <si>
    <t>хоёр</t>
  </si>
  <si>
    <t>гурав</t>
  </si>
  <si>
    <t>Áóñàä íýìýãäýë</t>
  </si>
  <si>
    <t>Íèéò îëãîõ</t>
  </si>
  <si>
    <t>ÍÄØ</t>
  </si>
  <si>
    <t>ÕÀÎÀÒ</t>
  </si>
  <si>
    <t>Ñóóòãàëóóä</t>
  </si>
  <si>
    <t>Тооцсон НДШ хувь 7.8 хувь</t>
  </si>
  <si>
    <t xml:space="preserve"> </t>
  </si>
  <si>
    <t xml:space="preserve">Á.н                               </t>
  </si>
  <si>
    <t xml:space="preserve">   </t>
  </si>
  <si>
    <t xml:space="preserve">?Ý </t>
  </si>
  <si>
    <t xml:space="preserve">Ö.Îòãîí                                   </t>
  </si>
  <si>
    <t xml:space="preserve">Ä.Æàðãàë                                  </t>
  </si>
  <si>
    <t>ÍÈÉÒ Ä¯Í</t>
  </si>
  <si>
    <t xml:space="preserve">Á.Áàòòºìºð                                </t>
  </si>
  <si>
    <t xml:space="preserve">Á.Õèøèãìàà                                </t>
  </si>
  <si>
    <t xml:space="preserve">Ë.Ñîëîíãî                                 </t>
  </si>
  <si>
    <t xml:space="preserve">Ö.Ãàíçîðèã                                </t>
  </si>
  <si>
    <t xml:space="preserve">Ý.Àðèóíòóÿà                               </t>
  </si>
  <si>
    <t xml:space="preserve">ß.Ãàâúÿàøàãíàë                            </t>
  </si>
  <si>
    <t xml:space="preserve">Í.Àëòàíöýöýã                              </t>
  </si>
  <si>
    <t>¿ñãýýð</t>
  </si>
  <si>
    <t>òºãðºãººð</t>
  </si>
  <si>
    <t xml:space="preserve">Åðºíõèé ìåíåæåð                                  Í. Àëòàíöýöýã            </t>
  </si>
  <si>
    <t xml:space="preserve">Ì.Îþóíãýðýë                               </t>
  </si>
  <si>
    <t xml:space="preserve">Ã.Àíõçàÿà                                 </t>
  </si>
  <si>
    <t xml:space="preserve">Á.Ìºíõòóÿà                                </t>
  </si>
  <si>
    <t xml:space="preserve">Æ.Îòãîíõèøèã                              </t>
  </si>
  <si>
    <t xml:space="preserve">Ã.Ýðäýíýöýöýã                             </t>
  </si>
  <si>
    <t xml:space="preserve"> Ýíýõ¿¿ õ¿ñíýãòýýð  _ _ _ _ _ _ _ _ _ _ _ _ _ _ __ _ _ _ _ _ _ (. . . . . . . . . . . . . . . . . . . . . . . . . . . .. . . . . .) õ¿ñíýãòýýð òàâüæ îëãîâ.</t>
  </si>
  <si>
    <t xml:space="preserve">Ä.×óëóóíöýöýã                             </t>
  </si>
  <si>
    <t xml:space="preserve">Á.Îþóíòóÿà                                </t>
  </si>
  <si>
    <t xml:space="preserve">Ë.Äîëæèíæàâ              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</si>
</sst>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_(* #,##0.00_);_(* \(#,##0.00\);_(* &quot;-&quot;??_);_(@_)"/>
    <numFmt numFmtId="165" formatCode="#,##0.00_);[Blue]\(#,##0.00\)"/>
    <numFmt numFmtId="166" formatCode="0.0"/>
    <numFmt numFmtId="167" formatCode="_(* #,##0.0_);_(* \(#,##0.0\);_(* &quot;-&quot;??_);_(@_)"/>
    <numFmt numFmtId="168" formatCode="_(* #,##0_);_(* \(#,##0\);_(* &quot;-&quot;??_);_(@_)"/>
    <numFmt numFmtId="169" formatCode="_(* #,##0.0_);_(* \(#,##0.0\);_(* &quot;-&quot;?_);_(@_)"/>
    <numFmt numFmtId="170" formatCode="#,#\ #0"/>
  </numFmts>
  <fonts count="5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Arial"/>
      <family val="2"/>
    </font>
    <font>
      <sz val="10"/>
      <name val="Arial"/>
      <family val="2"/>
      <charset val="204"/>
    </font>
    <font>
      <sz val="10"/>
      <color theme="1"/>
      <name val="Arial"/>
      <family val="2"/>
    </font>
    <font>
      <b/>
      <sz val="10"/>
      <name val="Arial"/>
      <family val="2"/>
    </font>
    <font>
      <i/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theme="2" tint="-0.89999084444715716"/>
      <name val="Arial"/>
      <family val="2"/>
    </font>
    <font>
      <b/>
      <u/>
      <sz val="10"/>
      <color theme="2" tint="-0.89999084444715716"/>
      <name val="Arial"/>
      <family val="2"/>
    </font>
    <font>
      <sz val="10"/>
      <color theme="2" tint="-0.89999084444715716"/>
      <name val="Arial"/>
      <family val="2"/>
    </font>
    <font>
      <b/>
      <sz val="10"/>
      <color theme="4" tint="-0.499984740745262"/>
      <name val="Arial"/>
      <family val="2"/>
    </font>
    <font>
      <u/>
      <sz val="10"/>
      <color theme="2" tint="-0.89999084444715716"/>
      <name val="Arial"/>
      <family val="2"/>
    </font>
    <font>
      <sz val="10"/>
      <color rgb="FF080000"/>
      <name val="Arial"/>
      <family val="2"/>
    </font>
    <font>
      <sz val="10"/>
      <color theme="0" tint="-0.34998626667073579"/>
      <name val="Arial"/>
      <family val="2"/>
    </font>
    <font>
      <sz val="10"/>
      <color theme="0" tint="-0.249977111117893"/>
      <name val="Arial"/>
      <family val="2"/>
    </font>
    <font>
      <b/>
      <u val="double"/>
      <sz val="10"/>
      <color rgb="FF080000"/>
      <name val="Arial"/>
      <family val="2"/>
    </font>
    <font>
      <b/>
      <sz val="11"/>
      <color theme="2" tint="-0.89999084444715716"/>
      <name val="Times New Roman"/>
      <family val="1"/>
    </font>
    <font>
      <b/>
      <u/>
      <sz val="11"/>
      <color theme="2" tint="-0.89999084444715716"/>
      <name val="Times New Roman"/>
      <family val="1"/>
    </font>
    <font>
      <sz val="11"/>
      <color theme="2" tint="-0.89999084444715716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b/>
      <u val="double"/>
      <sz val="11"/>
      <color theme="2" tint="-0.89999084444715716"/>
      <name val="Times New Roman"/>
      <family val="1"/>
    </font>
    <font>
      <sz val="10"/>
      <name val="Times New Roman"/>
      <family val="1"/>
    </font>
    <font>
      <sz val="11"/>
      <color theme="1"/>
      <name val="Times New Roman"/>
      <family val="1"/>
    </font>
    <font>
      <b/>
      <u val="double"/>
      <sz val="11"/>
      <color rgb="FF080000"/>
      <name val="Times New Roman"/>
      <family val="1"/>
    </font>
    <font>
      <b/>
      <sz val="11"/>
      <color theme="1"/>
      <name val="Times New Roman"/>
      <family val="1"/>
    </font>
    <font>
      <sz val="11"/>
      <color rgb="FF080000"/>
      <name val="Times New Roman"/>
      <family val="1"/>
    </font>
    <font>
      <b/>
      <sz val="10"/>
      <name val="Times New Roman"/>
      <family val="1"/>
    </font>
    <font>
      <sz val="10"/>
      <name val="Arial Unicode MS"/>
      <family val="2"/>
      <charset val="204"/>
    </font>
    <font>
      <b/>
      <sz val="11"/>
      <color rgb="FFFF0000"/>
      <name val="Times New Roman"/>
      <family val="1"/>
    </font>
    <font>
      <sz val="11"/>
      <color theme="1"/>
      <name val="Arial"/>
      <family val="2"/>
    </font>
    <font>
      <sz val="8"/>
      <name val="Sc-Tahoma"/>
      <charset val="204"/>
    </font>
    <font>
      <sz val="12"/>
      <name val="Arial"/>
      <family val="2"/>
    </font>
    <font>
      <b/>
      <u val="singleAccounting"/>
      <sz val="11"/>
      <name val="Times New Roman"/>
      <family val="1"/>
    </font>
    <font>
      <b/>
      <u val="doubleAccounting"/>
      <sz val="11"/>
      <name val="Times New Roman"/>
      <family val="1"/>
    </font>
    <font>
      <sz val="11"/>
      <color rgb="FFFF0000"/>
      <name val="Times New Roman"/>
      <family val="1"/>
    </font>
    <font>
      <b/>
      <sz val="11"/>
      <color rgb="FF080000"/>
      <name val="Times New Roman"/>
      <family val="1"/>
    </font>
    <font>
      <sz val="9"/>
      <color theme="1"/>
      <name val="Arial"/>
      <family val="2"/>
    </font>
    <font>
      <sz val="9"/>
      <name val="Arial"/>
      <family val="2"/>
    </font>
    <font>
      <sz val="9"/>
      <color rgb="FF000000"/>
      <name val="Arial"/>
      <family val="2"/>
    </font>
    <font>
      <sz val="10"/>
      <color theme="1"/>
      <name val="Arial"/>
      <family val="2"/>
      <charset val="204"/>
    </font>
    <font>
      <u/>
      <sz val="11"/>
      <color theme="10"/>
      <name val="Calibri"/>
      <family val="2"/>
      <scheme val="minor"/>
    </font>
    <font>
      <sz val="10"/>
      <color theme="1"/>
      <name val="Arial Mon"/>
      <family val="2"/>
    </font>
    <font>
      <sz val="10"/>
      <color theme="1"/>
      <name val="Times New Roman"/>
      <family val="1"/>
    </font>
    <font>
      <b/>
      <u val="double"/>
      <sz val="10"/>
      <color rgb="FF080000"/>
      <name val="Arial"/>
      <family val="2"/>
      <charset val="204"/>
    </font>
    <font>
      <sz val="10"/>
      <color theme="2" tint="-0.89999084444715716"/>
      <name val="Arial"/>
      <family val="2"/>
      <charset val="204"/>
    </font>
    <font>
      <b/>
      <u/>
      <sz val="10"/>
      <color theme="2" tint="-0.89999084444715716"/>
      <name val="Arial"/>
      <family val="2"/>
      <charset val="204"/>
    </font>
    <font>
      <b/>
      <u val="double"/>
      <sz val="10"/>
      <color theme="2" tint="-0.89999084444715716"/>
      <name val="Arial"/>
      <family val="2"/>
      <charset val="204"/>
    </font>
    <font>
      <sz val="9"/>
      <color rgb="FF000000"/>
      <name val="Times New Roman"/>
      <family val="1"/>
    </font>
    <font>
      <b/>
      <sz val="9"/>
      <color rgb="FF000000"/>
      <name val="Times New Roman"/>
      <family val="1"/>
    </font>
    <font>
      <sz val="8"/>
      <color rgb="FF000000"/>
      <name val="Arial"/>
      <family val="2"/>
    </font>
    <font>
      <b/>
      <sz val="9"/>
      <color theme="1"/>
      <name val="Arial"/>
      <family val="2"/>
    </font>
    <font>
      <b/>
      <sz val="9"/>
      <color theme="2" tint="-0.89999084444715716"/>
      <name val="Arial"/>
      <family val="2"/>
    </font>
    <font>
      <sz val="9"/>
      <color theme="2" tint="-0.89999084444715716"/>
      <name val="Arial"/>
      <family val="2"/>
    </font>
    <font>
      <b/>
      <sz val="9"/>
      <name val="Arial"/>
      <family val="2"/>
    </font>
    <font>
      <sz val="9"/>
      <color rgb="FF08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indexed="48"/>
      </patternFill>
    </fill>
    <fill>
      <patternFill patternType="none">
        <fgColor indexed="48"/>
      </patternFill>
    </fill>
    <fill>
      <patternFill patternType="solid">
        <fgColor indexed="48"/>
      </patternFill>
    </fill>
  </fills>
  <borders count="54">
    <border>
      <left/>
      <right/>
      <top/>
      <bottom/>
      <diagonal/>
    </border>
    <border>
      <left/>
      <right/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/>
      <bottom style="double">
        <color indexed="64"/>
      </bottom>
      <diagonal/>
    </border>
    <border>
      <left style="dotted">
        <color indexed="64"/>
      </left>
      <right/>
      <top/>
      <bottom style="double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/>
      <bottom style="dash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 style="dashed">
        <color indexed="64"/>
      </bottom>
      <diagonal/>
    </border>
    <border>
      <left/>
      <right style="dott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/>
      <diagonal/>
    </border>
    <border>
      <left style="dashed">
        <color indexed="64"/>
      </left>
      <right style="dashed">
        <color indexed="64"/>
      </right>
      <top/>
      <bottom/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 style="thin">
        <color indexed="64"/>
      </top>
      <bottom style="thin">
        <color indexed="0"/>
      </bottom>
      <diagonal/>
    </border>
    <border>
      <left/>
      <right style="thin">
        <color indexed="64"/>
      </right>
      <top style="thin">
        <color indexed="64"/>
      </top>
      <bottom style="thin">
        <color indexed="0"/>
      </bottom>
      <diagonal/>
    </border>
    <border>
      <bottom style="thin"/>
    </border>
    <border>
      <bottom style="thin">
        <color indexed="8"/>
      </bottom>
    </border>
    <border>
      <top style="thin"/>
      <bottom style="thin">
        <color indexed="8"/>
      </bottom>
    </border>
    <border>
      <top style="thin">
        <color indexed="8"/>
      </top>
      <bottom style="thin">
        <color indexed="8"/>
      </bottom>
    </border>
    <border>
      <left style="thin"/>
      <top style="thin">
        <color indexed="8"/>
      </top>
      <bottom style="thin">
        <color indexed="8"/>
      </bottom>
    </border>
    <border>
      <left style="thin">
        <color indexed="8"/>
      </left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3">
    <xf borderId="0" fillId="0" fontId="0" numFmtId="0"/>
    <xf applyAlignment="0" applyBorder="0" applyFill="0" applyFont="0" applyProtection="0" borderId="0" fillId="0" fontId="1" numFmtId="164"/>
    <xf borderId="0" fillId="0" fontId="4" numFmtId="0"/>
    <xf borderId="0" fillId="0" fontId="1" numFmtId="0"/>
    <xf borderId="0" fillId="0" fontId="2" numFmtId="0"/>
    <xf applyAlignment="0" applyBorder="0" applyFill="0" applyFont="0" applyProtection="0" borderId="0" fillId="0" fontId="2" numFmtId="164"/>
    <xf borderId="0" fillId="0" fontId="2" numFmtId="0"/>
    <xf applyAlignment="0" applyBorder="0" applyFill="0" applyNumberFormat="0" applyProtection="0" borderId="0" fillId="0" fontId="43" numFmtId="0"/>
    <xf borderId="0" fillId="0" fontId="52" numFmtId="0">
      <alignment horizontal="center" vertical="center"/>
    </xf>
    <xf borderId="0" fillId="0" fontId="52" numFmtId="0">
      <alignment horizontal="left" vertical="center"/>
    </xf>
    <xf borderId="0" fillId="0" fontId="52" numFmtId="0">
      <alignment horizontal="right" vertical="center"/>
    </xf>
    <xf borderId="0" fillId="0" fontId="52" numFmtId="0">
      <alignment horizontal="center" vertical="center"/>
    </xf>
    <xf borderId="0" fillId="0" fontId="8" numFmtId="0">
      <alignment horizontal="center" vertical="center"/>
    </xf>
  </cellStyleXfs>
  <cellXfs count="854">
    <xf borderId="0" fillId="0" fontId="0" numFmtId="0" xfId="0"/>
    <xf applyFont="1" borderId="0" fillId="0" fontId="2" numFmtId="0" xfId="0"/>
    <xf applyAlignment="1" applyFont="1" borderId="0" fillId="0" fontId="2" numFmtId="0" xfId="0">
      <alignment horizontal="center"/>
    </xf>
    <xf applyAlignment="1" applyFont="1" borderId="0" fillId="0" fontId="2" numFmtId="0" xfId="0">
      <alignment horizontal="right" vertical="center" wrapText="1"/>
    </xf>
    <xf applyAlignment="1" applyFont="1" borderId="0" fillId="0" fontId="2" numFmtId="0" xfId="0">
      <alignment vertical="center"/>
    </xf>
    <xf applyAlignment="1" applyFont="1" borderId="0" fillId="0" fontId="8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Fill="1" applyFont="1" borderId="0" fillId="7" fontId="5" numFmtId="0" xfId="0">
      <alignment vertical="center"/>
    </xf>
    <xf applyAlignment="1" applyFill="1" applyFont="1" borderId="0" fillId="0" fontId="5" numFmtId="0" xfId="0">
      <alignment vertical="center"/>
    </xf>
    <xf applyAlignment="1" applyFill="1" applyFont="1" borderId="0" fillId="7" fontId="5" numFmtId="0" xfId="0">
      <alignment vertical="center" wrapText="1"/>
    </xf>
    <xf applyAlignment="1" applyFill="1" applyFont="1" borderId="0" fillId="0" fontId="5" numFmtId="0" xfId="0">
      <alignment vertical="center" wrapText="1"/>
    </xf>
    <xf applyAlignment="1" applyFont="1" borderId="0" fillId="0" fontId="5" numFmtId="0" xfId="0">
      <alignment horizontal="center"/>
    </xf>
    <xf applyAlignment="1" applyFont="1" borderId="0" fillId="0" fontId="2" numFmtId="0" xfId="0">
      <alignment horizontal="center" vertical="center"/>
    </xf>
    <xf applyFill="1" applyFont="1" borderId="0" fillId="18" fontId="5" numFmtId="0" xfId="0"/>
    <xf applyAlignment="1" applyFill="1" applyFont="1" borderId="0" fillId="18" fontId="2" numFmtId="0" xfId="0">
      <alignment vertical="center" wrapText="1"/>
    </xf>
    <xf applyAlignment="1" applyFill="1" applyFont="1" borderId="0" fillId="18" fontId="2" numFmtId="0" xfId="0">
      <alignment vertical="center"/>
    </xf>
    <xf applyAlignment="1" applyBorder="1" applyFill="1" applyFont="1" borderId="21" fillId="18" fontId="2" numFmtId="0" xfId="0"/>
    <xf applyAlignment="1" applyBorder="1" applyFill="1" applyFont="1" applyNumberFormat="1" borderId="26" fillId="18" fontId="2" numFmtId="164" xfId="0">
      <alignment vertical="center"/>
    </xf>
    <xf applyAlignment="1" applyBorder="1" applyFill="1" applyFont="1" applyNumberFormat="1" borderId="11" fillId="18" fontId="2" numFmtId="164" xfId="0">
      <alignment horizontal="center" vertical="center" wrapText="1"/>
    </xf>
    <xf applyBorder="1" applyFill="1" applyFont="1" borderId="11" fillId="18" fontId="2" numFmtId="0" xfId="0"/>
    <xf applyFill="1" applyFont="1" borderId="0" fillId="18" fontId="2" numFmtId="0" xfId="0"/>
    <xf applyAlignment="1" applyFont="1" borderId="0" fillId="0" fontId="2" numFmtId="0" xfId="0">
      <alignment horizontal="left"/>
    </xf>
    <xf applyAlignment="1" applyFont="1" borderId="0" fillId="0" fontId="5" numFmtId="0" xfId="0">
      <alignment horizontal="left"/>
    </xf>
    <xf applyFont="1" borderId="0" fillId="0" fontId="5" numFmtId="0" xfId="0"/>
    <xf applyBorder="1" applyFont="1" borderId="0" fillId="0" fontId="5" numFmtId="0" xfId="0"/>
    <xf applyAlignment="1" applyFont="1" borderId="0" fillId="0" fontId="5" numFmtId="0" xfId="0">
      <alignment wrapText="1"/>
    </xf>
    <xf applyAlignment="1" applyFont="1" borderId="0" fillId="0" fontId="5" numFmtId="0" xfId="0">
      <alignment vertical="center"/>
    </xf>
    <xf applyAlignment="1" applyBorder="1" applyFont="1" borderId="0" fillId="0" fontId="5" numFmtId="0" xfId="0">
      <alignment vertical="center"/>
    </xf>
    <xf applyAlignment="1" applyBorder="1" applyFill="1" applyFont="1" applyNumberFormat="1" borderId="3" fillId="4" fontId="2" numFmtId="166" xfId="0">
      <alignment vertical="center" wrapText="1"/>
    </xf>
    <xf applyAlignment="1" applyBorder="1" applyFill="1" applyFont="1" applyNumberFormat="1" borderId="3" fillId="4" fontId="2" numFmtId="166" xfId="0">
      <alignment horizontal="left" vertical="center" wrapText="1"/>
    </xf>
    <xf applyAlignment="1" applyBorder="1" applyFill="1" applyFont="1" borderId="3" fillId="2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/>
    </xf>
    <xf applyAlignment="1" applyBorder="1" applyFill="1" applyFont="1" applyNumberFormat="1" borderId="3" fillId="2" fontId="2" numFmtId="0" xfId="0">
      <alignment horizontal="left" vertical="center" wrapText="1"/>
    </xf>
    <xf applyAlignment="1" applyBorder="1" applyFont="1" borderId="3" fillId="0" fontId="11" numFmtId="0" xfId="0">
      <alignment horizontal="center" vertical="center"/>
    </xf>
    <xf applyAlignment="1" applyBorder="1" applyFill="1" applyFont="1" borderId="3" fillId="4" fontId="2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 wrapText="1"/>
    </xf>
    <xf applyAlignment="1" applyBorder="1" applyFill="1" applyFont="1" borderId="3" fillId="4" fontId="11" numFmtId="0" xfId="0">
      <alignment horizontal="left" vertical="center" wrapText="1"/>
    </xf>
    <xf applyAlignment="1" applyBorder="1" applyFill="1" applyFont="1" applyNumberFormat="1" borderId="3" fillId="4" fontId="11" numFmtId="166" xfId="0">
      <alignment horizontal="left" vertical="center" wrapText="1"/>
    </xf>
    <xf applyAlignment="1" applyBorder="1" applyFont="1" borderId="0" fillId="0" fontId="12" numFmtId="0" xfId="0">
      <alignment vertical="center"/>
    </xf>
    <xf applyAlignment="1" applyBorder="1" applyFont="1" borderId="2" fillId="0" fontId="11" numFmtId="0" xfId="0">
      <alignment horizontal="center" vertical="center" wrapText="1"/>
    </xf>
    <xf applyAlignment="1" applyBorder="1" applyFont="1" borderId="2" fillId="0" fontId="11" numFmtId="0" xfId="0">
      <alignment horizontal="center" vertical="center"/>
    </xf>
    <xf applyAlignment="1" applyBorder="1" applyFont="1" borderId="2" fillId="0" fontId="11" numFmtId="0" xfId="0">
      <alignment vertical="top"/>
    </xf>
    <xf applyAlignment="1" applyBorder="1" applyFont="1" borderId="2" fillId="0" fontId="11" numFmtId="0" xfId="0">
      <alignment vertical="top" wrapText="1"/>
    </xf>
    <xf applyAlignment="1" applyBorder="1" applyFont="1" applyNumberFormat="1" borderId="2" fillId="0" fontId="11" numFmtId="0" xfId="1">
      <alignment horizontal="right" vertical="top"/>
    </xf>
    <xf applyAlignment="1" applyBorder="1" applyFont="1" borderId="1" fillId="0" fontId="13" numFmtId="0" xfId="0">
      <alignment vertical="center"/>
    </xf>
    <xf applyAlignment="1" applyBorder="1" applyFont="1" borderId="1" fillId="0" fontId="13" numFmtId="0" xfId="0">
      <alignment vertical="center" wrapText="1"/>
    </xf>
    <xf applyAlignment="1" applyBorder="1" applyFill="1" applyFont="1" borderId="2" fillId="0" fontId="11" numFmtId="0" xfId="0">
      <alignment horizontal="center" vertical="center" wrapText="1"/>
    </xf>
    <xf applyAlignment="1" applyBorder="1" applyFill="1" applyFont="1" borderId="2" fillId="0" fontId="11" numFmtId="0" xfId="0">
      <alignment horizontal="center" vertical="center"/>
    </xf>
    <xf applyAlignment="1" applyBorder="1" applyFont="1" applyNumberFormat="1" borderId="2" fillId="0" fontId="14" numFmtId="0" xfId="0">
      <alignment horizontal="left"/>
    </xf>
    <xf applyAlignment="1" applyBorder="1" applyFont="1" borderId="2" fillId="0" fontId="9" numFmtId="0" xfId="0">
      <alignment horizontal="left" vertical="center"/>
    </xf>
    <xf applyAlignment="1" applyBorder="1" applyFont="1" applyNumberFormat="1" borderId="2" fillId="0" fontId="9" numFmtId="166" xfId="0">
      <alignment horizontal="left" vertical="center" wrapText="1"/>
    </xf>
    <xf applyBorder="1" applyFont="1" borderId="2" fillId="0" fontId="11" numFmtId="0" xfId="0"/>
    <xf applyAlignment="1" applyBorder="1" applyFont="1" borderId="2" fillId="0" fontId="6" numFmtId="0" xfId="0">
      <alignment horizontal="left" vertical="center"/>
    </xf>
    <xf applyAlignment="1" applyBorder="1" applyFont="1" applyNumberFormat="1" borderId="2" fillId="0" fontId="6" numFmtId="166" xfId="0">
      <alignment horizontal="left" vertical="center" wrapText="1"/>
    </xf>
    <xf applyBorder="1" applyFont="1" borderId="2" fillId="0" fontId="5" numFmtId="0" xfId="0"/>
    <xf applyAlignment="1" applyBorder="1" applyFont="1" borderId="2" fillId="0" fontId="2" numFmtId="0" xfId="0">
      <alignment horizontal="left" vertical="center"/>
    </xf>
    <xf applyAlignment="1" applyBorder="1" applyFont="1" applyNumberFormat="1" borderId="2" fillId="0" fontId="2" numFmtId="166" xfId="0">
      <alignment horizontal="left" vertical="center" wrapText="1"/>
    </xf>
    <xf applyAlignment="1" applyBorder="1" applyFill="1" applyFont="1" borderId="2" fillId="0" fontId="2" numFmtId="0" xfId="0">
      <alignment horizontal="left" vertical="center"/>
    </xf>
    <xf applyAlignment="1" applyBorder="1" applyFill="1" applyFont="1" applyNumberFormat="1" borderId="2" fillId="0" fontId="2" numFmtId="166" xfId="0">
      <alignment horizontal="left" vertical="center" wrapText="1"/>
    </xf>
    <xf applyAlignment="1" applyBorder="1" applyFill="1" applyFont="1" borderId="3" fillId="7" fontId="6" numFmtId="0" xfId="0">
      <alignment horizontal="center" vertical="center" wrapText="1"/>
    </xf>
    <xf applyAlignment="1" applyBorder="1" applyFont="1" applyNumberFormat="1" borderId="3" fillId="0" fontId="6" numFmtId="0" xfId="0">
      <alignment horizontal="left" vertical="center" wrapText="1"/>
    </xf>
    <xf applyAlignment="1" applyBorder="1" applyFont="1" applyNumberFormat="1" borderId="3" fillId="0" fontId="6" numFmtId="166" xfId="0">
      <alignment horizontal="left" vertical="center" wrapText="1"/>
    </xf>
    <xf applyAlignment="1" applyBorder="1" applyFont="1" borderId="3" fillId="0" fontId="6" numFmtId="0" xfId="0">
      <alignment horizontal="left" vertical="center" wrapText="1"/>
    </xf>
    <xf applyAlignment="1" applyBorder="1" applyFont="1" borderId="0" fillId="0" fontId="5" numFmtId="0" xfId="0">
      <alignment readingOrder="1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1" fillId="13" fontId="6" numFmtId="0" xfId="0">
      <alignment horizontal="center" vertical="center"/>
    </xf>
    <xf applyAlignment="1" applyBorder="1" applyFill="1" applyFont="1" borderId="12" fillId="13" fontId="6" numFmtId="0" xfId="0">
      <alignment horizontal="center" vertical="center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0" fontId="2" numFmtId="0" xfId="0">
      <alignment vertical="center"/>
    </xf>
    <xf applyAlignment="1" applyBorder="1" applyFill="1" applyFont="1" borderId="11" fillId="2" fontId="2" numFmtId="0" xfId="0">
      <alignment horizontal="center" vertical="center"/>
    </xf>
    <xf applyAlignment="1" applyBorder="1" applyFill="1" applyFont="1" borderId="11" fillId="2" fontId="2" numFmtId="0" xfId="0">
      <alignment vertical="center"/>
    </xf>
    <xf applyAlignment="1" applyBorder="1" applyFill="1" applyFont="1" borderId="11" fillId="2" fontId="15" numFmtId="0" xfId="0">
      <alignment vertical="center"/>
    </xf>
    <xf applyAlignment="1" applyBorder="1" applyFill="1" applyFont="1" borderId="11" fillId="2" fontId="15" numFmtId="0" xfId="0">
      <alignment vertical="center" wrapText="1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5" numFmtId="0" xfId="0">
      <alignment horizontal="center" vertical="center" wrapText="1"/>
    </xf>
    <xf applyAlignment="1" applyBorder="1" applyFill="1" applyFont="1" borderId="11" fillId="12" fontId="2" numFmtId="0" xfId="0">
      <alignment vertical="center"/>
    </xf>
    <xf applyAlignment="1" applyBorder="1" applyFill="1" applyFont="1" borderId="11" fillId="0" fontId="2" numFmtId="0" xfId="0">
      <alignment vertical="center" wrapText="1"/>
    </xf>
    <xf applyAlignment="1" applyBorder="1" applyFill="1" applyFont="1" borderId="11" fillId="12" fontId="2" numFmtId="0" xfId="0">
      <alignment vertical="center" wrapText="1"/>
    </xf>
    <xf applyAlignment="1" applyBorder="1" applyFill="1" applyFont="1" borderId="11" fillId="2" fontId="2" numFmtId="0" xfId="0">
      <alignment vertical="center" wrapText="1"/>
    </xf>
    <xf applyAlignment="1" applyBorder="1" applyFill="1" applyFont="1" applyNumberFormat="1" borderId="3" fillId="17" fontId="3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 vertical="center" wrapText="1"/>
    </xf>
    <xf applyAlignment="1" applyBorder="1" applyFont="1" applyNumberFormat="1" borderId="3" fillId="0" fontId="3" numFmtId="0" xfId="0">
      <alignment horizontal="left" vertical="center" wrapText="1"/>
    </xf>
    <xf applyAlignment="1" applyBorder="1" applyFont="1" applyNumberFormat="1" borderId="2" fillId="0" fontId="5" numFmtId="0" xfId="0">
      <alignment horizontal="left"/>
    </xf>
    <xf applyAlignment="1" applyBorder="1" applyFill="1" applyFont="1" applyNumberFormat="1" borderId="3" fillId="4" fontId="5" numFmtId="0" xfId="0">
      <alignment horizontal="left"/>
    </xf>
    <xf applyAlignment="1" applyBorder="1" applyFill="1" applyFont="1" borderId="11" fillId="14" fontId="5" numFmtId="0" xfId="0">
      <alignment horizontal="center" vertical="center"/>
    </xf>
    <xf applyAlignment="1" applyFont="1" applyNumberFormat="1" borderId="0" fillId="0" fontId="11" numFmtId="49" xfId="0">
      <alignment horizontal="left"/>
    </xf>
    <xf applyAlignment="1" applyFont="1" borderId="0" fillId="0" fontId="11" numFmtId="0" xfId="0">
      <alignment wrapText="1"/>
    </xf>
    <xf applyFont="1" borderId="0" fillId="0" fontId="11" numFmtId="0" xfId="0"/>
    <xf applyAlignment="1" applyBorder="1" applyFont="1" applyNumberFormat="1" borderId="0" fillId="0" fontId="10" numFmtId="49" xfId="0">
      <alignment horizontal="left" vertical="center"/>
    </xf>
    <xf applyAlignment="1" applyBorder="1" applyFont="1" borderId="0" fillId="0" fontId="10" numFmtId="0" xfId="0">
      <alignment vertical="center" wrapText="1"/>
    </xf>
    <xf applyAlignment="1" applyBorder="1" applyFont="1" borderId="0" fillId="0" fontId="10" numFmtId="0" xfId="0">
      <alignment vertical="center"/>
    </xf>
    <xf applyAlignment="1" applyBorder="1" applyFill="1" applyFont="1" borderId="3" fillId="5" fontId="11" numFmtId="0" xfId="0">
      <alignment horizontal="center" vertical="center" wrapText="1"/>
    </xf>
    <xf applyAlignment="1" applyBorder="1" applyFill="1" applyFont="1" applyNumberFormat="1" borderId="3" fillId="17" fontId="6" numFmtId="0" xfId="0">
      <alignment horizontal="left" vertical="center" wrapText="1"/>
    </xf>
    <xf applyBorder="1" applyFont="1" borderId="3" fillId="0" fontId="5" numFmtId="0" xfId="0"/>
    <xf applyAlignment="1" applyBorder="1" applyFill="1" applyFont="1" applyNumberFormat="1" borderId="3" fillId="17" fontId="2" numFmtId="0" xfId="0">
      <alignment horizontal="left" vertical="center" wrapText="1"/>
    </xf>
    <xf applyAlignment="1" applyBorder="1" applyFill="1" applyFont="1" applyNumberFormat="1" borderId="3" fillId="2" fontId="2" numFmtId="166" xfId="0">
      <alignment horizontal="left" vertical="center" wrapText="1"/>
    </xf>
    <xf applyAlignment="1" applyBorder="1" applyFill="1" applyFont="1" borderId="3" fillId="2" fontId="5" numFmtId="0" xfId="0">
      <alignment wrapText="1"/>
    </xf>
    <xf applyAlignment="1" applyBorder="1" applyFill="1" applyFont="1" applyNumberFormat="1" borderId="3" fillId="17" fontId="2" numFmtId="0" xfId="0">
      <alignment horizontal="left" vertical="center"/>
    </xf>
    <xf applyAlignment="1" applyBorder="1" applyFill="1" applyFont="1" borderId="3" fillId="17" fontId="2" numFmtId="0" xfId="0">
      <alignment horizontal="left" vertical="center" wrapText="1"/>
    </xf>
    <xf applyAlignment="1" applyBorder="1" applyFill="1" applyFont="1" borderId="3" fillId="17" fontId="6" numFmtId="0" xfId="0">
      <alignment horizontal="left" vertical="center" wrapText="1"/>
    </xf>
    <xf applyAlignment="1" applyBorder="1" applyFill="1" applyFont="1" applyNumberFormat="1" borderId="3" fillId="17" fontId="5" numFmtId="0" xfId="0">
      <alignment horizontal="left"/>
    </xf>
    <xf applyAlignment="1" applyBorder="1" applyFill="1" applyFont="1" borderId="3" fillId="0" fontId="3" numFmtId="0" xfId="0">
      <alignment wrapText="1"/>
    </xf>
    <xf applyAlignment="1" applyBorder="1" applyFill="1" applyFont="1" applyNumberFormat="1" borderId="3" fillId="17" fontId="9" numFmtId="0" xfId="0">
      <alignment horizontal="left" vertical="center" wrapText="1"/>
    </xf>
    <xf applyAlignment="1" applyBorder="1" applyFont="1" applyNumberFormat="1" borderId="3" fillId="0" fontId="9" numFmtId="166" xfId="0">
      <alignment horizontal="left" vertical="center" wrapText="1"/>
    </xf>
    <xf applyAlignment="1" applyBorder="1" applyFill="1" applyFont="1" borderId="3" fillId="17" fontId="9" numFmtId="0" xfId="0">
      <alignment horizontal="left" vertical="center" wrapText="1"/>
    </xf>
    <xf applyAlignment="1" applyBorder="1" applyFill="1" applyFont="1" applyNumberFormat="1" borderId="3" fillId="17" fontId="11" numFmtId="0" xfId="0">
      <alignment horizontal="left" vertical="center" wrapText="1"/>
    </xf>
    <xf applyAlignment="1" applyBorder="1" applyFill="1" applyFont="1" borderId="3" fillId="17" fontId="11" numFmtId="0" xfId="0">
      <alignment horizontal="left" vertical="center" wrapText="1"/>
    </xf>
    <xf applyAlignment="1" applyBorder="1" applyFont="1" applyNumberFormat="1" borderId="3" fillId="0" fontId="9" numFmtId="166" xfId="0">
      <alignment horizontal="center" vertical="center" wrapText="1"/>
    </xf>
    <xf applyAlignment="1" applyBorder="1" applyFont="1" applyNumberFormat="1" borderId="3" fillId="0" fontId="11" numFmtId="166" xfId="0">
      <alignment horizontal="left" vertical="center" wrapText="1"/>
    </xf>
    <xf applyAlignment="1" applyBorder="1" applyFill="1" applyFont="1" applyNumberFormat="1" borderId="3" fillId="0" fontId="6" numFmtId="166" xfId="0">
      <alignment horizontal="left" vertical="center" wrapText="1"/>
    </xf>
    <xf applyAlignment="1" applyBorder="1" applyFill="1" applyFont="1" applyNumberFormat="1" borderId="3" fillId="17" fontId="2" numFmtId="0" xfId="0">
      <alignment horizontal="left" wrapText="1"/>
    </xf>
    <xf applyAlignment="1" applyBorder="1" applyFill="1" applyFont="1" borderId="3" fillId="4" fontId="2" numFmtId="0" xfId="0">
      <alignment horizontal="left" wrapText="1"/>
    </xf>
    <xf applyAlignment="1" applyBorder="1" applyFill="1" applyFont="1" applyNumberFormat="1" borderId="3" fillId="4" fontId="11" numFmtId="2" xfId="0">
      <alignment wrapText="1"/>
    </xf>
    <xf applyAlignment="1" applyBorder="1" applyFill="1" applyFont="1" borderId="3" fillId="17" fontId="5" numFmtId="0" xfId="0">
      <alignment horizontal="left"/>
    </xf>
    <xf applyAlignment="1" applyBorder="1" applyFill="1" applyFont="1" applyNumberFormat="1" borderId="3" fillId="4" fontId="2" numFmtId="2" xfId="0">
      <alignment wrapText="1"/>
    </xf>
    <xf applyAlignment="1" applyBorder="1" applyFill="1" applyFont="1" borderId="3" fillId="17" fontId="2" numFmtId="0" xfId="0">
      <alignment horizontal="left"/>
    </xf>
    <xf applyAlignment="1" applyBorder="1" applyFill="1" applyFont="1" applyNumberFormat="1" borderId="3" fillId="0" fontId="11" numFmtId="166" xfId="0">
      <alignment horizontal="left" vertical="center" wrapText="1"/>
    </xf>
    <xf applyAlignment="1" applyFont="1" applyNumberFormat="1" borderId="0" fillId="0" fontId="5" numFmtId="49" xfId="0">
      <alignment horizontal="left"/>
    </xf>
    <xf applyBorder="1" applyFont="1" borderId="0" fillId="0" fontId="11" numFmtId="0" xfId="0"/>
    <xf applyAlignment="1" applyBorder="1" applyFont="1" borderId="0" fillId="0" fontId="11" numFmtId="0" xfId="0">
      <alignment wrapText="1"/>
    </xf>
    <xf applyAlignment="1" applyBorder="1" applyFont="1" borderId="3" fillId="0" fontId="9" numFmtId="0" xfId="0">
      <alignment horizontal="left" vertical="center" wrapText="1"/>
    </xf>
    <xf applyAlignment="1" applyBorder="1" applyFill="1" applyFont="1" applyNumberFormat="1" borderId="3" fillId="2" fontId="11" numFmtId="0" xfId="0">
      <alignment horizontal="left" vertical="center" wrapText="1"/>
    </xf>
    <xf applyAlignment="1" applyBorder="1" applyFill="1" applyFont="1" applyNumberFormat="1" borderId="3" fillId="2" fontId="11" numFmtId="166" xfId="0">
      <alignment horizontal="left" vertical="center" wrapText="1"/>
    </xf>
    <xf applyAlignment="1" applyBorder="1" applyFont="1" applyNumberFormat="1" borderId="3" fillId="0" fontId="9" numFmtId="0" xfId="0">
      <alignment horizontal="left" vertical="center" wrapText="1"/>
    </xf>
    <xf applyAlignment="1" applyBorder="1" applyFont="1" applyNumberFormat="1" borderId="3" fillId="0" fontId="11" numFmtId="0" xfId="0">
      <alignment horizontal="left" vertical="center" wrapText="1"/>
    </xf>
    <xf applyAlignment="1" applyBorder="1" applyFill="1" applyFont="1" borderId="3" fillId="2" fontId="11" numFmtId="0" xfId="0">
      <alignment horizontal="left" vertical="center" wrapText="1"/>
    </xf>
    <xf applyAlignment="1" applyBorder="1" applyFill="1" applyFont="1" applyNumberFormat="1" borderId="3" fillId="2" fontId="5" numFmtId="0" xfId="0">
      <alignment horizontal="left"/>
    </xf>
    <xf applyAlignment="1" applyBorder="1" applyFont="1" borderId="3" fillId="0" fontId="5" numFmtId="0" xfId="0">
      <alignment horizontal="left"/>
    </xf>
    <xf applyAlignment="1" applyBorder="1" applyFont="1" borderId="3" fillId="0" fontId="5" numFmtId="0" xfId="0">
      <alignment wrapText="1"/>
    </xf>
    <xf applyBorder="1" applyFont="1" applyNumberFormat="1" borderId="3" fillId="0" fontId="2" numFmtId="2" xfId="1"/>
    <xf applyBorder="1" applyFill="1" applyFont="1" applyNumberFormat="1" borderId="3" fillId="2" fontId="2" numFmtId="2" xfId="1"/>
    <xf applyAlignment="1" applyBorder="1" applyFont="1" applyNumberFormat="1" borderId="3" fillId="0" fontId="5" numFmtId="0" xfId="0">
      <alignment horizontal="left"/>
    </xf>
    <xf applyAlignment="1" applyBorder="1" applyFill="1" applyFont="1" applyNumberFormat="1" borderId="3" fillId="4" fontId="11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vertical="center"/>
    </xf>
    <xf applyAlignment="1" applyBorder="1" applyFill="1" applyFont="1" borderId="3" fillId="0" fontId="9" numFmtId="0" xfId="0">
      <alignment horizontal="left" vertical="center" wrapText="1"/>
    </xf>
    <xf applyAlignment="1" applyBorder="1" applyFill="1" applyFont="1" applyNumberFormat="1" borderId="3" fillId="4" fontId="2" numFmtId="0" xfId="0">
      <alignment horizontal="left" wrapText="1"/>
    </xf>
    <xf applyAlignment="1" applyBorder="1" applyFill="1" applyFont="1" applyNumberFormat="1" borderId="3" fillId="0" fontId="9" numFmtId="0" xfId="0">
      <alignment horizontal="left" vertical="center" wrapText="1"/>
    </xf>
    <xf applyAlignment="1" applyBorder="1" applyFill="1" applyFont="1" borderId="3" fillId="4" fontId="5" numFmtId="0" xfId="0">
      <alignment horizontal="left"/>
    </xf>
    <xf applyAlignment="1" applyBorder="1" applyFill="1" applyFont="1" borderId="3" fillId="4" fontId="2" numFmtId="0" xfId="0">
      <alignment horizontal="left"/>
    </xf>
    <xf applyAlignment="1" applyBorder="1" applyFill="1" applyFont="1" applyNumberFormat="1" borderId="3" fillId="0" fontId="11" numFmtId="0" xfId="0">
      <alignment horizontal="left" vertical="center" wrapText="1"/>
    </xf>
    <xf applyAlignment="1" applyBorder="1" applyFont="1" borderId="3" fillId="0" fontId="5" numFmtId="164" xfId="1">
      <alignment horizontal="right" vertical="top"/>
    </xf>
    <xf applyAlignment="1" applyBorder="1" applyFont="1" applyNumberFormat="1" borderId="3" fillId="0" fontId="5" numFmtId="0" xfId="1">
      <alignment horizontal="right" vertical="top"/>
    </xf>
    <xf applyAlignment="1" applyBorder="1" applyFont="1" applyNumberFormat="1" borderId="3" fillId="0" fontId="2" numFmtId="0" xfId="1">
      <alignment horizontal="right" vertical="top"/>
    </xf>
    <xf applyBorder="1" applyFill="1" applyFont="1" borderId="3" fillId="4" fontId="5" numFmtId="0" xfId="0"/>
    <xf applyAlignment="1" applyBorder="1" applyFill="1" applyFont="1" borderId="3" fillId="4" fontId="5" numFmtId="0" xfId="0">
      <alignment wrapText="1"/>
    </xf>
    <xf applyAlignment="1" applyBorder="1" applyFont="1" applyNumberFormat="1" borderId="3" fillId="0" fontId="3" numFmtId="0" xfId="0">
      <alignment horizontal="left"/>
    </xf>
    <xf applyAlignment="1" applyBorder="1" applyFont="1" borderId="0" fillId="0" fontId="9" numFmtId="0" xfId="0">
      <alignment horizontal="left" vertical="center"/>
    </xf>
    <xf applyAlignment="1" applyBorder="1" applyFont="1" borderId="0" fillId="0" fontId="9" numFmtId="0" xfId="0">
      <alignment vertical="center"/>
    </xf>
    <xf applyAlignment="1" applyFont="1" applyNumberFormat="1" borderId="0" fillId="0" fontId="14" numFmtId="0" xfId="0">
      <alignment horizontal="left"/>
    </xf>
    <xf applyAlignment="1" applyFont="1" applyNumberFormat="1" borderId="0" fillId="0" fontId="14" numFmtId="49" xfId="0"/>
    <xf applyAlignment="1" applyFont="1" applyNumberFormat="1" borderId="0" fillId="0" fontId="5" numFmtId="0" xfId="0">
      <alignment horizontal="left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3" fillId="0" fontId="2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top" wrapText="1"/>
    </xf>
    <xf applyAlignment="1" applyBorder="1" applyFill="1" applyFont="1" applyNumberFormat="1" applyProtection="1" borderId="3" fillId="18" fontId="2" numFmtId="0" xfId="0">
      <alignment vertical="top" wrapText="1"/>
    </xf>
    <xf applyAlignment="1" applyBorder="1" applyFill="1" applyFont="1" applyNumberFormat="1" applyProtection="1" borderId="3" fillId="18" fontId="2" numFmtId="0" xfId="0">
      <alignment horizontal="left" vertical="top" wrapText="1"/>
    </xf>
    <xf applyAlignment="1" applyBorder="1" applyFill="1" applyFont="1" applyNumberFormat="1" applyProtection="1" borderId="3" fillId="18" fontId="2" numFmtId="3" xfId="0">
      <alignment horizontal="center" vertical="center" wrapText="1"/>
    </xf>
    <xf applyAlignment="1" applyBorder="1" applyFill="1" applyFont="1" applyNumberFormat="1" applyProtection="1" borderId="3" fillId="18" fontId="2" numFmtId="3" xfId="0">
      <alignment horizontal="center" vertical="top" wrapText="1"/>
    </xf>
    <xf applyBorder="1" applyFont="1" borderId="3" fillId="0" fontId="2" numFmtId="0" xfId="0"/>
    <xf applyAlignment="1" applyBorder="1" applyFont="1" borderId="3" fillId="0" fontId="2" numFmtId="0" xfId="0">
      <alignment horizontal="center"/>
    </xf>
    <xf applyAlignment="1" applyBorder="1" applyFont="1" borderId="3" fillId="0" fontId="11" numFmtId="0" xfId="0">
      <alignment horizontal="center" vertical="center" wrapText="1"/>
    </xf>
    <xf applyBorder="1" applyFont="1" borderId="3" fillId="0" fontId="11" numFmtId="0" xfId="0"/>
    <xf applyAlignment="1" applyBorder="1" applyFont="1" borderId="3" fillId="0" fontId="11" numFmtId="0" xfId="0">
      <alignment horizontal="center"/>
    </xf>
    <xf applyAlignment="1" applyBorder="1" applyFill="1" applyFont="1" borderId="3" fillId="4" fontId="11" numFmtId="0" xfId="0">
      <alignment horizontal="center" vertical="center" wrapText="1"/>
    </xf>
    <xf applyAlignment="1" applyBorder="1" applyFill="1" applyFont="1" borderId="3" fillId="3" fontId="11" numFmtId="0" xfId="0">
      <alignment horizontal="center" vertical="center" wrapText="1"/>
    </xf>
    <xf applyAlignment="1" applyBorder="1" applyFill="1" applyFont="1" borderId="3" fillId="6" fontId="11" numFmtId="0" xfId="0">
      <alignment horizontal="center" vertical="center" wrapText="1"/>
    </xf>
    <xf applyAlignment="1" applyBorder="1" applyFill="1" applyFont="1" borderId="3" fillId="7" fontId="11" numFmtId="0" xfId="0">
      <alignment horizontal="center" vertical="center" wrapText="1"/>
    </xf>
    <xf applyAlignment="1" applyBorder="1" applyFont="1" borderId="3" fillId="0" fontId="3" numFmtId="0" xfId="0">
      <alignment horizontal="center"/>
    </xf>
    <xf applyAlignment="1" applyFont="1" borderId="0" fillId="0" fontId="2" numFmtId="0" xfId="0">
      <alignment horizontal="right"/>
    </xf>
    <xf applyAlignment="1" applyFont="1" borderId="0" fillId="0" fontId="6" numFmtId="0" xfId="0">
      <alignment horizontal="left"/>
    </xf>
    <xf applyAlignment="1" applyFont="1" borderId="0" fillId="0" fontId="6" numFmtId="0" xfId="0">
      <alignment horizontal="center"/>
    </xf>
    <xf applyAlignment="1" applyBorder="1" applyFill="1" applyFont="1" borderId="3" fillId="7" fontId="6" numFmtId="0" xfId="0">
      <alignment horizontal="left" vertical="center" wrapText="1"/>
    </xf>
    <xf applyAlignment="1" applyBorder="1" applyFont="1" applyNumberFormat="1" borderId="3" fillId="0" fontId="11" numFmtId="2" xfId="0"/>
    <xf applyAlignment="1" applyBorder="1" applyFill="1" applyFont="1" applyNumberFormat="1" borderId="3" fillId="4" fontId="11" numFmtId="2" xfId="0"/>
    <xf applyAlignment="1" applyBorder="1" applyFill="1" applyFont="1" applyNumberFormat="1" borderId="3" fillId="0" fontId="11" numFmtId="2" xfId="0"/>
    <xf applyAlignment="1" applyBorder="1" applyFill="1" applyFont="1" applyNumberFormat="1" borderId="3" fillId="4" fontId="2" numFmtId="2" xfId="0"/>
    <xf applyAlignment="1" applyBorder="1" applyFont="1" applyNumberFormat="1" borderId="3" fillId="0" fontId="9" numFmtId="166" xfId="0">
      <alignment horizontal="center" vertical="center"/>
    </xf>
    <xf applyAlignment="1" applyBorder="1" applyFill="1" applyFont="1" borderId="3" fillId="4" fontId="9" numFmtId="0" xfId="0">
      <alignment horizontal="left" vertical="center" wrapText="1"/>
    </xf>
    <xf applyAlignment="1" applyBorder="1" applyFill="1" applyFont="1" applyNumberFormat="1" borderId="3" fillId="4" fontId="9" numFmtId="166" xfId="0">
      <alignment horizontal="left" vertical="center" wrapText="1"/>
    </xf>
    <xf applyAlignment="1" applyBorder="1" applyFont="1" applyNumberFormat="1" borderId="3" fillId="0" fontId="6" numFmtId="4" xfId="0">
      <alignment horizontal="right" vertical="center"/>
    </xf>
    <xf applyAlignment="1" applyBorder="1" applyFill="1" applyFont="1" applyNumberFormat="1" borderId="3" fillId="4" fontId="2" numFmtId="4" xfId="0">
      <alignment horizontal="right" vertical="center"/>
    </xf>
    <xf applyAlignment="1" applyBorder="1" applyFont="1" applyNumberFormat="1" borderId="3" fillId="0" fontId="2" numFmtId="4" xfId="0">
      <alignment horizontal="right" vertical="center"/>
    </xf>
    <xf applyBorder="1" applyFill="1" applyFont="1" borderId="3" fillId="4" fontId="2" numFmtId="0" xfId="0"/>
    <xf applyAlignment="1" applyBorder="1" applyFont="1" applyNumberFormat="1" borderId="11" fillId="0" fontId="5" numFmtId="49" xfId="1">
      <alignment vertical="center"/>
    </xf>
    <xf applyAlignment="1" applyFill="1" applyFont="1" borderId="0" fillId="19" fontId="5" numFmtId="0" xfId="0">
      <alignment horizontal="center" vertical="center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applyNumberFormat="1" borderId="3" fillId="9" fontId="18" numFmtId="0" xfId="0">
      <alignment horizontal="left" vertical="center" wrapText="1"/>
    </xf>
    <xf applyAlignment="1" applyBorder="1" applyFill="1" applyFont="1" borderId="3" fillId="9" fontId="18" numFmtId="0" xfId="0">
      <alignment horizontal="center" vertical="center" wrapText="1"/>
    </xf>
    <xf applyAlignment="1" applyBorder="1" applyFill="1" applyFont="1" applyNumberFormat="1" borderId="3" fillId="9" fontId="18" numFmtId="2" xfId="0">
      <alignment horizontal="center" vertical="center" wrapText="1"/>
    </xf>
    <xf applyAlignment="1" applyBorder="1" applyFont="1" applyNumberFormat="1" borderId="3" fillId="0" fontId="18" numFmtId="0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 wrapText="1"/>
    </xf>
    <xf applyAlignment="1" applyBorder="1" applyFont="1" applyNumberFormat="1" borderId="3" fillId="0" fontId="19" numFmtId="2" xfId="1">
      <alignment vertical="top"/>
    </xf>
    <xf applyAlignment="1" applyBorder="1" applyFont="1" applyNumberFormat="1" borderId="3" fillId="0" fontId="20" numFmtId="2" xfId="0"/>
    <xf applyAlignment="1" applyBorder="1" applyFill="1" applyFont="1" applyNumberFormat="1" borderId="3" fillId="4" fontId="20" numFmtId="0" xfId="0">
      <alignment horizontal="left" vertical="center" wrapText="1"/>
    </xf>
    <xf applyAlignment="1" applyBorder="1" applyFill="1" applyFont="1" applyNumberFormat="1" borderId="3" fillId="4" fontId="20" numFmtId="166" xfId="0">
      <alignment horizontal="left" vertical="center" wrapText="1"/>
    </xf>
    <xf applyAlignment="1" applyBorder="1" applyFill="1" applyFont="1" applyNumberFormat="1" borderId="3" fillId="4" fontId="20" numFmtId="2" xfId="0"/>
    <xf applyAlignment="1" applyBorder="1" applyFill="1" applyFont="1" applyNumberForma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 wrapText="1"/>
    </xf>
    <xf applyAlignment="1" applyBorder="1" applyFont="1" applyNumberFormat="1" borderId="3" fillId="0" fontId="18" numFmtId="166" xfId="0">
      <alignment horizontal="left" vertical="center"/>
    </xf>
    <xf applyAlignment="1" applyBorder="1" applyFill="1" applyFont="1" applyNumberFormat="1" borderId="3" fillId="4" fontId="20" numFmtId="166" xfId="0">
      <alignment horizontal="left" vertical="center"/>
    </xf>
    <xf applyAlignment="1" applyBorder="1" applyFont="1" applyNumberFormat="1" borderId="3" fillId="0" fontId="19" numFmtId="2" xfId="0"/>
    <xf applyAlignment="1" applyBorder="1" applyFont="1" applyNumberFormat="1" borderId="3" fillId="0" fontId="18" numFmtId="166" xfId="0">
      <alignment horizontal="center" vertical="center"/>
    </xf>
    <xf applyAlignment="1" applyBorder="1" applyFill="1" applyFont="1" applyNumberFormat="1" borderId="3" fillId="0" fontId="18" numFmtId="0" xfId="0">
      <alignment horizontal="left" vertical="center" wrapText="1"/>
    </xf>
    <xf applyAlignment="1" applyBorder="1" applyFill="1" applyFont="1" applyNumberFormat="1" borderId="3" fillId="0" fontId="22" numFmtId="166" xfId="0">
      <alignment horizontal="left" vertical="center" wrapText="1"/>
    </xf>
    <xf applyAlignment="1" applyBorder="1" applyFill="1" applyFont="1" applyNumberFormat="1" borderId="3" fillId="0" fontId="20" numFmtId="2" xfId="0"/>
    <xf applyAlignment="1" applyBorder="1" applyFont="1" applyNumberFormat="1" borderId="3" fillId="0" fontId="23" numFmtId="2" xfId="0"/>
    <xf applyAlignment="1" applyBorder="1" applyFill="1" applyFont="1" applyNumberFormat="1" borderId="3" fillId="4" fontId="24" numFmtId="166" xfId="0">
      <alignment vertical="center"/>
    </xf>
    <xf applyAlignment="1" applyBorder="1" applyFill="1" applyFont="1" applyNumberFormat="1" borderId="3" fillId="4" fontId="24" numFmtId="166" xfId="0">
      <alignment horizontal="left" vertical="center"/>
    </xf>
    <xf applyAlignment="1" applyBorder="1" applyFill="1" applyFont="1" applyNumberFormat="1" borderId="3" fillId="4" fontId="25" numFmtId="0" xfId="0">
      <alignment horizontal="left"/>
    </xf>
    <xf applyAlignment="1" applyBorder="1" applyFill="1" applyFont="1" applyNumberFormat="1" borderId="3" fillId="4" fontId="21" numFmtId="2" xfId="0"/>
    <xf applyAlignment="1" applyBorder="1" applyFill="1" applyFont="1" applyNumberFormat="1" borderId="3" fillId="0" fontId="20" numFmtId="0" xfId="0">
      <alignment horizontal="left" vertical="center" wrapText="1"/>
    </xf>
    <xf applyAlignment="1" applyBorder="1" applyFill="1" applyFont="1" applyNumberFormat="1" borderId="3" fillId="0" fontId="20" numFmtId="166" xfId="0">
      <alignment horizontal="left" vertical="center" wrapText="1"/>
    </xf>
    <xf applyAlignment="1" applyBorder="1" applyFill="1" applyFont="1" applyNumberFormat="1" borderId="3" fillId="4" fontId="21" numFmtId="166" xfId="0">
      <alignment horizontal="left" vertical="center"/>
    </xf>
    <xf applyAlignment="1" applyBorder="1" applyFont="1" applyNumberFormat="1" borderId="3" fillId="0" fontId="26" numFmtId="2" xfId="0"/>
    <xf applyAlignment="1" applyFont="1" applyNumberFormat="1" borderId="0" fillId="0" fontId="25" numFmtId="0" xfId="0">
      <alignment horizontal="left"/>
    </xf>
    <xf applyFont="1" borderId="0" fillId="0" fontId="25" numFmtId="0" xfId="0"/>
    <xf applyFont="1" applyNumberFormat="1" borderId="0" fillId="0" fontId="25" numFmtId="2" xfId="0"/>
    <xf applyAlignment="1" applyFont="1" applyNumberFormat="1" borderId="0" fillId="0" fontId="27" numFmtId="2" xfId="0">
      <alignment horizontal="right"/>
    </xf>
    <xf applyAlignment="1" applyBorder="1" applyFont="1" applyNumberFormat="1" borderId="0" fillId="0" fontId="18" numFmtId="0" xfId="0">
      <alignment horizontal="left" vertical="center"/>
    </xf>
    <xf applyAlignment="1" applyBorder="1" applyFont="1" borderId="0" fillId="0" fontId="18" numFmtId="0" xfId="0">
      <alignment horizontal="center" vertical="center"/>
    </xf>
    <xf applyAlignment="1" applyBorder="1" applyFont="1" borderId="0" fillId="0" fontId="18" numFmtId="0" xfId="0">
      <alignment vertical="center"/>
    </xf>
    <xf applyAlignment="1" applyBorder="1" applyFont="1" applyNumberFormat="1" borderId="0" fillId="0" fontId="18" numFmtId="2" xfId="0">
      <alignment vertical="center"/>
    </xf>
    <xf applyAlignment="1" applyBorder="1" applyFont="1" applyNumberFormat="1" borderId="0" fillId="0" fontId="20" numFmtId="2" xfId="0">
      <alignment horizontal="right" vertical="center"/>
    </xf>
    <xf applyAlignment="1" applyBorder="1" applyFont="1" applyNumberFormat="1" borderId="0" fillId="0" fontId="20" numFmtId="2" xfId="0">
      <alignment horizontal="center" vertical="center"/>
    </xf>
    <xf applyAlignment="1" applyFont="1" applyNumberFormat="1" borderId="0" fillId="0" fontId="28" numFmtId="0" xfId="0">
      <alignment horizontal="left"/>
    </xf>
    <xf applyAlignment="1" applyFont="1" applyNumberFormat="1" borderId="0" fillId="0" fontId="28" numFmtId="49" xfId="0"/>
    <xf applyAlignment="1" applyFont="1" applyNumberFormat="1" borderId="0" fillId="0" fontId="28" numFmtId="2" xfId="0"/>
    <xf applyAlignment="1" applyBorder="1" applyFill="1" applyFont="1" applyNumberFormat="1" borderId="11" fillId="9" fontId="9" numFmtId="0" xfId="0">
      <alignment horizontal="center" vertical="center" wrapText="1"/>
    </xf>
    <xf applyAlignment="1" applyBorder="1" applyFill="1" applyFont="1" borderId="11" fillId="9" fontId="9" numFmtId="0" xfId="0">
      <alignment horizontal="center" vertical="center" wrapText="1"/>
    </xf>
    <xf applyAlignment="1" applyBorder="1" applyFont="1" applyNumberFormat="1" borderId="11" fillId="0" fontId="9" numFmtId="0" xfId="0">
      <alignment horizontal="left" vertical="center" wrapText="1"/>
    </xf>
    <xf applyAlignment="1" applyBorder="1" applyFont="1" applyNumberFormat="1" borderId="11" fillId="0" fontId="9" numFmtId="166" xfId="0">
      <alignment horizontal="left" vertical="center" wrapText="1"/>
    </xf>
    <xf applyAlignment="1" applyBorder="1" applyFont="1" applyNumberFormat="1" borderId="11" fillId="0" fontId="18" numFmtId="0" xfId="0">
      <alignment horizontal="left" vertical="center" wrapText="1"/>
    </xf>
    <xf applyFont="1" borderId="0" fillId="0" fontId="5" numFmtId="0" xfId="0"/>
    <xf applyFont="1" borderId="0" fillId="0" fontId="5" numFmtId="164" xfId="1"/>
    <xf applyAlignment="1" applyBorder="1" applyFill="1" applyFont="1" borderId="11" fillId="9" fontId="18" numFmtId="164" xfId="1">
      <alignment horizontal="center" vertical="center" wrapText="1"/>
    </xf>
    <xf applyAlignment="1" applyBorder="1" applyFill="1" applyFont="1" applyNumberFormat="1" borderId="11" fillId="7" fontId="9" numFmtId="0" xfId="0">
      <alignment horizontal="left" vertical="center" wrapText="1"/>
    </xf>
    <xf applyAlignment="1" applyBorder="1" applyFill="1" applyFont="1" applyNumberFormat="1" borderId="11" fillId="7" fontId="9" numFmtId="166" xfId="0">
      <alignment horizontal="left" vertical="center" wrapText="1"/>
    </xf>
    <xf applyFill="1" applyFont="1" borderId="0" fillId="0" fontId="5" numFmtId="0" xfId="0"/>
    <xf applyAlignment="1" applyBorder="1" applyFill="1" applyFont="1" applyNumberFormat="1" borderId="12" fillId="7" fontId="9" numFmtId="0" xfId="0">
      <alignment horizontal="left" vertical="center" wrapText="1"/>
    </xf>
    <xf applyAlignment="1" applyBorder="1" applyFill="1" applyFont="1" applyNumberFormat="1" borderId="12" fillId="7" fontId="9" numFmtId="166" xfId="0">
      <alignment horizontal="left" vertical="center" wrapText="1"/>
    </xf>
    <xf applyAlignment="1" applyBorder="1" applyFont="1" borderId="21" fillId="0" fontId="9" numFmtId="0" xfId="0">
      <alignment horizontal="center" vertical="center"/>
    </xf>
    <xf applyAlignment="1" applyBorder="1" applyFont="1" borderId="21" fillId="0" fontId="9" numFmtId="0" xfId="0">
      <alignment horizontal="left" vertical="center"/>
    </xf>
    <xf applyAlignment="1" applyFont="1" applyNumberFormat="1" borderId="0" fillId="0" fontId="14" numFmtId="0" xfId="0">
      <alignment horizontal="center"/>
    </xf>
    <xf applyAlignment="1" applyFont="1" applyNumberFormat="1" borderId="0" fillId="0" fontId="14" numFmtId="49" xfId="0">
      <alignment horizontal="center"/>
    </xf>
    <xf applyBorder="1" applyFont="1" borderId="0" fillId="0" fontId="5" numFmtId="0" xfId="0"/>
    <xf applyAlignment="1" applyBorder="1" applyFont="1" applyNumberFormat="1" borderId="11" fillId="0" fontId="11" numFmtId="166" xfId="0">
      <alignment horizontal="left" vertical="center" wrapText="1"/>
    </xf>
    <xf applyAlignment="1" applyBorder="1" applyFont="1" applyNumberFormat="1" borderId="11" fillId="0" fontId="11" numFmtId="166" xfId="0">
      <alignment horizontal="center" vertical="center" wrapText="1"/>
    </xf>
    <xf applyAlignment="1" applyBorder="1" applyFill="1" applyFont="1" borderId="0" fillId="0" fontId="5" numFmtId="0" xfId="0">
      <alignment vertical="center" wrapText="1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9" numFmtId="0" xfId="0">
      <alignment horizontal="center" vertical="center" wrapText="1"/>
    </xf>
    <xf applyAlignment="1" applyBorder="1" applyFont="1" borderId="3" fillId="0" fontId="22" numFmtId="0" xfId="0">
      <alignment horizontal="left"/>
    </xf>
    <xf applyBorder="1" applyFont="1" borderId="3" fillId="0" fontId="22" numFmtId="0" xfId="0"/>
    <xf applyAlignment="1" applyBorder="1" applyFont="1" applyNumberFormat="1" borderId="3" fillId="0" fontId="22" numFmtId="0" xfId="0">
      <alignment horizontal="left"/>
    </xf>
    <xf applyAlignment="1" applyBorder="1" applyFill="1" applyFont="1" applyNumberFormat="1" borderId="3" fillId="4" fontId="21" numFmtId="0" xfId="0">
      <alignment horizontal="left"/>
    </xf>
    <xf applyBorder="1" applyFill="1" applyFont="1" borderId="3" fillId="4" fontId="21" numFmtId="0" xfId="0"/>
    <xf applyAlignment="1" applyBorder="1" applyFill="1" applyFont="1" borderId="3" fillId="4" fontId="21" numFmtId="0" xfId="0">
      <alignment horizontal="left"/>
    </xf>
    <xf applyAlignment="1" applyBorder="1" applyFill="1" applyFont="1" applyNumberFormat="1" borderId="3" fillId="4" fontId="22" numFmtId="0" xfId="0">
      <alignment horizontal="left"/>
    </xf>
    <xf applyBorder="1" applyFill="1" applyFont="1" borderId="3" fillId="4" fontId="22" numFmtId="0" xfId="0"/>
    <xf applyAlignment="1" applyFont="1" borderId="0" fillId="0" fontId="21" numFmtId="0" xfId="0">
      <alignment horizontal="left"/>
    </xf>
    <xf applyFont="1" borderId="0" fillId="0" fontId="21" numFmtId="0" xfId="0"/>
    <xf applyAlignment="1" applyFont="1" borderId="0" fillId="0" fontId="14" numFmtId="164" xfId="1"/>
    <xf applyAlignment="1" applyBorder="1" applyFont="1" borderId="0" fillId="0" fontId="18" numFmtId="0" xfId="0">
      <alignment horizontal="center" vertical="center"/>
    </xf>
    <xf applyAlignment="1" applyFont="1" borderId="0" fillId="0" fontId="2" numFmtId="0" xfId="0">
      <alignment horizontal="center" wrapText="1"/>
    </xf>
    <xf applyAlignment="1" applyFont="1" borderId="0" fillId="0" fontId="25" numFmtId="0" xfId="0">
      <alignment horizontal="left"/>
    </xf>
    <xf applyAlignment="1" applyFont="1" borderId="0" fillId="0" fontId="25" numFmtId="0" xfId="0">
      <alignment wrapText="1"/>
    </xf>
    <xf applyAlignment="1" applyBorder="1" applyFont="1" borderId="0" fillId="0" fontId="18" numFmtId="0" xfId="0">
      <alignment horizontal="left" vertical="center"/>
    </xf>
    <xf applyAlignment="1" applyBorder="1" applyFont="1" borderId="0" fillId="0" fontId="18" numFmtId="0" xfId="0">
      <alignment vertical="center" wrapText="1"/>
    </xf>
    <xf applyAlignment="1" applyBorder="1" applyFill="1" applyFont="1" borderId="2" fillId="9" fontId="18" numFmtId="0" xfId="0">
      <alignment horizontal="center" vertical="center" wrapText="1"/>
    </xf>
    <xf applyAlignment="1" applyBorder="1" applyFont="1" borderId="2" fillId="0" fontId="18" numFmtId="0" xfId="0">
      <alignment horizontal="left" vertical="center" wrapText="1"/>
    </xf>
    <xf applyAlignment="1" applyBorder="1" applyFont="1" applyNumberFormat="1" borderId="2" fillId="0" fontId="18" numFmtId="166" xfId="0">
      <alignment horizontal="left" vertical="center" wrapText="1"/>
    </xf>
    <xf applyAlignment="1" applyBorder="1" applyFill="1" applyFont="1" applyNumberFormat="1" borderId="2" fillId="2" fontId="20" numFmtId="0" xfId="0">
      <alignment horizontal="left" vertical="center" wrapText="1"/>
    </xf>
    <xf applyAlignment="1" applyBorder="1" applyFill="1" applyFont="1" applyNumberFormat="1" borderId="2" fillId="2" fontId="20" numFmtId="166" xfId="0">
      <alignment horizontal="left" vertical="center" wrapText="1"/>
    </xf>
    <xf applyAlignment="1" applyBorder="1" applyFill="1" applyFont="1" borderId="2" fillId="2" fontId="25" numFmtId="0" xfId="0">
      <alignment wrapText="1"/>
    </xf>
    <xf applyAlignment="1" applyBorder="1" applyFont="1" applyNumberFormat="1" borderId="2" fillId="0" fontId="18" numFmtId="0" xfId="0">
      <alignment horizontal="left" vertical="center" wrapText="1"/>
    </xf>
    <xf applyAlignment="1" applyBorder="1" applyFont="1" applyNumberFormat="1" borderId="2" fillId="0" fontId="20" numFmtId="0" xfId="0">
      <alignment horizontal="left" vertical="center" wrapText="1"/>
    </xf>
    <xf applyAlignment="1" applyBorder="1" applyFont="1" applyNumberFormat="1" borderId="2" fillId="0" fontId="20" numFmtId="166" xfId="0">
      <alignment horizontal="left" vertical="center" wrapText="1"/>
    </xf>
    <xf applyAlignment="1" applyBorder="1" applyFill="1" applyFont="1" borderId="2" fillId="2" fontId="20" numFmtId="0" xfId="0">
      <alignment horizontal="left" vertical="center" wrapText="1"/>
    </xf>
    <xf applyAlignment="1" applyBorder="1" applyFill="1" applyFont="1" applyNumberFormat="1" borderId="2" fillId="2" fontId="25" numFmtId="0" xfId="0">
      <alignment horizontal="left"/>
    </xf>
    <xf applyAlignment="1" applyBorder="1" applyFill="1" applyFont="1" borderId="3" fillId="2" fontId="30" numFmtId="0" xfId="0">
      <alignment horizontal="left" vertical="center" wrapText="1"/>
    </xf>
    <xf applyAlignment="1" applyBorder="1" applyFill="1" applyFont="1" applyNumberFormat="1" borderId="3" fillId="2" fontId="30" numFmtId="166" xfId="0">
      <alignment horizontal="left" vertical="center"/>
    </xf>
    <xf applyAlignment="1" applyBorder="1" applyFill="1" applyFont="1" applyNumberFormat="1" borderId="3" fillId="2" fontId="30" numFmtId="0" xfId="0">
      <alignment horizontal="left" vertical="center" wrapText="1"/>
    </xf>
    <xf applyAlignment="1" applyBorder="1" applyFont="1" borderId="2" fillId="0" fontId="22" numFmtId="0" xfId="0">
      <alignment horizontal="left" vertical="center" wrapText="1"/>
    </xf>
    <xf applyAlignment="1" applyBorder="1" applyFont="1" applyNumberFormat="1" borderId="2" fillId="0" fontId="22" numFmtId="166" xfId="0">
      <alignment horizontal="left" vertical="center" wrapText="1"/>
    </xf>
    <xf applyAlignment="1" applyBorder="1" applyFill="1" applyFont="1" borderId="2" fillId="2" fontId="21" numFmtId="0" xfId="0">
      <alignment horizontal="left" vertical="center" wrapText="1"/>
    </xf>
    <xf applyAlignment="1" applyBorder="1" applyFill="1" applyFont="1" applyNumberFormat="1" borderId="2" fillId="2" fontId="21" numFmtId="166" xfId="0">
      <alignment horizontal="left" vertical="center" wrapText="1"/>
    </xf>
    <xf applyAlignment="1" applyBorder="1" applyFill="1" applyFont="1" applyNumberFormat="1" borderId="3" fillId="2" fontId="21" numFmtId="0" xfId="0">
      <alignment horizontal="left" vertical="center" wrapText="1"/>
    </xf>
    <xf applyAlignment="1" applyBorder="1" applyFill="1" applyFont="1" applyNumberFormat="1" borderId="3" fillId="2" fontId="21" numFmtId="166" xfId="0">
      <alignment horizontal="left" vertical="center" wrapText="1"/>
    </xf>
    <xf applyAlignment="1" applyBorder="1" applyFill="1" applyFont="1" borderId="3" fillId="2" fontId="21" numFmtId="0" xfId="0">
      <alignment horizontal="left" vertical="center" wrapText="1"/>
    </xf>
    <xf applyAlignment="1" applyBorder="1" applyFill="1" applyFont="1" borderId="2" fillId="0" fontId="22" numFmtId="0" xfId="0">
      <alignment horizontal="left" vertical="center" wrapText="1"/>
    </xf>
    <xf applyAlignment="1" applyBorder="1" applyFont="1" applyNumberFormat="1" borderId="2" fillId="0" fontId="18" numFmtId="166" xfId="0">
      <alignment horizontal="center" vertical="center" wrapText="1"/>
    </xf>
    <xf applyAlignment="1" applyFont="1" applyNumberFormat="1" borderId="0" fillId="0" fontId="28" numFmtId="49" xfId="0">
      <alignment horizontal="left"/>
    </xf>
    <xf applyAlignment="1" applyFont="1" applyNumberFormat="1" borderId="0" fillId="0" fontId="28" numFmtId="49" xfId="0">
      <alignment wrapText="1"/>
    </xf>
    <xf applyAlignment="1" applyBorder="1" applyFont="1" applyNumberFormat="1" borderId="3" fillId="0" fontId="22" numFmtId="0" xfId="0">
      <alignment horizontal="left" vertical="center" wrapText="1"/>
    </xf>
    <xf applyAlignment="1" applyBorder="1" applyFont="1" borderId="3" fillId="0" fontId="18" numFmtId="0" xfId="0">
      <alignment horizontal="center" vertical="center" wrapText="1"/>
    </xf>
    <xf applyAlignment="1" applyBorder="1" applyFill="1" applyFont="1" borderId="3" fillId="6" fontId="18" numFmtId="0" xfId="0">
      <alignment horizontal="center" vertical="center" wrapText="1"/>
    </xf>
    <xf applyAlignment="1" applyBorder="1" applyFill="1" applyFont="1" borderId="3" fillId="6" fontId="18" numFmtId="0" xfId="0">
      <alignment horizontal="left" vertical="center" wrapText="1"/>
    </xf>
    <xf applyAlignment="1" applyBorder="1" applyFont="1" borderId="3" fillId="0" fontId="22" numFmtId="0" xfId="0">
      <alignment horizontal="left" vertical="center" wrapText="1"/>
    </xf>
    <xf applyAlignment="1" applyBorder="1" applyFont="1" applyNumberFormat="1" borderId="3" fillId="0" fontId="22" numFmtId="166" xfId="0">
      <alignment horizontal="left" vertical="center" wrapText="1"/>
    </xf>
    <xf applyAlignment="1" applyBorder="1" applyFill="1" applyFont="1" borderId="3" fillId="2" fontId="25" numFmtId="0" xfId="0">
      <alignment wrapText="1"/>
    </xf>
    <xf applyAlignment="1" applyBorder="1" applyFill="1" applyFont="1" applyNumberFormat="1" borderId="3" fillId="2" fontId="21" numFmtId="0" xfId="0">
      <alignment horizontal="left" vertical="center"/>
    </xf>
    <xf applyAlignment="1" applyBorder="1" applyFont="1" applyNumberFormat="1" borderId="3" fillId="0" fontId="21" numFmtId="0" xfId="0">
      <alignment horizontal="left" vertical="center" wrapText="1"/>
    </xf>
    <xf applyAlignment="1" applyBorder="1" applyFill="1" applyFont="1" borderId="3" fillId="6" fontId="31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left" vertical="center" wrapText="1"/>
    </xf>
    <xf applyBorder="1" applyFill="1" applyFont="1" applyNumberFormat="1" borderId="3" fillId="2" fontId="25" numFmtId="0" xfId="0"/>
    <xf applyAlignment="1" applyBorder="1" applyFill="1" applyFont="1" borderId="3" fillId="6" fontId="22" numFmtId="0" xfId="0">
      <alignment horizontal="center" vertical="center" wrapText="1"/>
    </xf>
    <xf applyAlignment="1" applyBorder="1" applyFill="1" applyFont="1" applyNumberFormat="1" borderId="3" fillId="6" fontId="22" numFmtId="166" xfId="0">
      <alignment horizontal="center" vertical="center" wrapText="1"/>
    </xf>
    <xf applyBorder="1" applyFont="1" applyNumberFormat="1" borderId="3" fillId="0" fontId="25" numFmtId="0" xfId="0"/>
    <xf applyAlignment="1" applyBorder="1" applyFill="1" applyFont="1" borderId="3" fillId="0" fontId="27" numFmtId="0" xfId="0">
      <alignment wrapText="1"/>
    </xf>
    <xf applyAlignment="1" applyBorder="1" applyFont="1" borderId="3" fillId="0" fontId="31" numFmtId="0" xfId="0">
      <alignment horizontal="left" vertical="center" wrapText="1"/>
    </xf>
    <xf applyAlignment="1" applyBorder="1" applyFont="1" applyNumberFormat="1" borderId="3" fillId="0" fontId="31" numFmtId="166" xfId="0">
      <alignment horizontal="left" vertical="center" wrapText="1"/>
    </xf>
    <xf applyAlignment="1" applyBorder="1" applyFont="1" applyNumberFormat="1" borderId="3" fillId="0" fontId="22" numFmtId="3" xfId="0">
      <alignment horizontal="left" vertical="center" wrapText="1"/>
    </xf>
    <xf applyAlignment="1" applyBorder="1" applyFont="1" applyNumberFormat="1" borderId="3" fillId="0" fontId="22" numFmtId="4" xfId="0">
      <alignment horizontal="left" vertical="center" wrapText="1"/>
    </xf>
    <xf applyAlignment="1" applyBorder="1" applyFont="1" applyNumberFormat="1" borderId="3" fillId="0" fontId="22" numFmtId="0" xfId="0">
      <alignment horizontal="left" vertical="center"/>
    </xf>
    <xf applyAlignment="1" applyBorder="1" applyFont="1" applyNumberFormat="1" borderId="3" fillId="0" fontId="22" numFmtId="166" xfId="0">
      <alignment horizontal="left" vertical="center"/>
    </xf>
    <xf applyAlignment="1" applyBorder="1" applyFill="1" applyFont="1" applyNumberFormat="1" borderId="3" fillId="4" fontId="21" numFmtId="0" xfId="0">
      <alignment horizontal="left" vertical="center"/>
    </xf>
    <xf applyAlignment="1" applyBorder="1" applyFill="1" applyFont="1" borderId="3" fillId="4" fontId="21" numFmtId="0" xfId="0">
      <alignment horizontal="left" vertical="center"/>
    </xf>
    <xf applyAlignment="1" applyBorder="1" applyFill="1" applyFont="1" applyNumberFormat="1" borderId="3" fillId="4" fontId="21" numFmtId="166" xfId="0">
      <alignment horizontal="left" indent="8" vertical="center"/>
    </xf>
    <xf applyAlignment="1" applyBorder="1" applyFill="1" applyFont="1" applyNumberFormat="1" borderId="3" fillId="4" fontId="22" numFmtId="0" xfId="0">
      <alignment horizontal="left" vertical="center"/>
    </xf>
    <xf applyAlignment="1" applyBorder="1" applyFill="1" applyFont="1" applyNumberFormat="1" borderId="3" fillId="4" fontId="22" numFmtId="166" xfId="0">
      <alignment horizontal="left" vertical="center"/>
    </xf>
    <xf applyAlignment="1" applyBorder="1" applyFill="1" applyFont="1" borderId="2" fillId="2" fontId="11" numFmtId="164" xfId="1"/>
    <xf applyAlignment="1" applyFont="1" borderId="0" fillId="0" fontId="5" numFmtId="0" xfId="0">
      <alignment horizontal="left"/>
    </xf>
    <xf applyAlignment="1" applyBorder="1" applyFill="1" applyFont="1" borderId="11" fillId="18" fontId="6" numFmtId="0" xfId="0">
      <alignment horizontal="center" vertical="center" wrapText="1"/>
    </xf>
    <xf applyAlignment="1" applyFill="1" applyFont="1" borderId="0" fillId="18" fontId="2" numFmtId="0" xfId="0">
      <alignment horizontal="right" vertical="center"/>
    </xf>
    <xf applyAlignment="1" applyFont="1" borderId="0" fillId="0" fontId="5" numFmtId="0" xfId="0">
      <alignment horizontal="left" vertical="center"/>
    </xf>
    <xf applyAlignment="1" applyFont="1" borderId="0" fillId="0" fontId="5" numFmtId="0" xfId="0">
      <alignment vertical="center" wrapText="1"/>
    </xf>
    <xf applyFill="1" applyFont="1" applyNumberFormat="1" borderId="0" fillId="18" fontId="5" numFmtId="166" xfId="0"/>
    <xf applyAlignment="1" applyFill="1" applyFont="1" borderId="0" fillId="18" fontId="2" numFmtId="0" xfId="0">
      <alignment horizontal="center" vertical="center"/>
    </xf>
    <xf applyAlignment="1" applyFill="1" applyFont="1" borderId="0" fillId="18" fontId="5" numFmtId="0" xfId="0">
      <alignment horizontal="right"/>
    </xf>
    <xf applyAlignment="1" applyFill="1" applyFont="1" borderId="0" fillId="18" fontId="2" numFmtId="0" xfId="0">
      <alignment horizontal="left" vertical="center"/>
    </xf>
    <xf applyAlignment="1" applyBorder="1" applyFill="1" applyFont="1" borderId="0" fillId="0" fontId="5" numFmtId="0" xfId="0">
      <alignment horizontal="left" vertical="center" wrapText="1"/>
    </xf>
    <xf applyAlignment="1" applyBorder="1" applyFill="1" applyFont="1" borderId="11" fillId="12" fontId="2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ill="1" applyFont="1" borderId="11" fillId="12" fontId="2" numFmtId="0" xfId="0">
      <alignment horizontal="center" vertical="center" wrapText="1"/>
    </xf>
    <xf applyAlignment="1" applyBorder="1" applyFill="1" applyFont="1" borderId="11" fillId="18" fontId="2" numFmtId="0" xfId="0">
      <alignment horizontal="center" vertical="center" wrapText="1"/>
    </xf>
    <xf applyAlignment="1" applyFont="1" borderId="0" fillId="0" fontId="5" numFmtId="164" xfId="1">
      <alignment vertical="center"/>
    </xf>
    <xf applyAlignment="1" applyBorder="1" applyFont="1" borderId="11" fillId="0" fontId="5" numFmtId="164" xfId="1">
      <alignment vertical="center"/>
    </xf>
    <xf applyBorder="1" applyFont="1" borderId="11" fillId="0" fontId="5" numFmtId="164" xfId="1"/>
    <xf applyAlignment="1" applyFont="1" borderId="0" fillId="0" fontId="5" numFmtId="164" xfId="1">
      <alignment horizontal="center"/>
    </xf>
    <xf applyBorder="1" applyFill="1" applyFont="1" borderId="11" fillId="7" fontId="5" numFmtId="164" xfId="1"/>
    <xf applyBorder="1" applyFont="1" borderId="21" fillId="0" fontId="5" numFmtId="164" xfId="1"/>
    <xf applyBorder="1" applyFont="1" borderId="16" fillId="0" fontId="5" numFmtId="164" xfId="1"/>
    <xf applyAlignment="1" applyBorder="1" applyFont="1" applyNumberFormat="1" borderId="16" fillId="0" fontId="11" numFmtId="166" xfId="0">
      <alignment horizontal="left" vertical="center" wrapText="1"/>
    </xf>
    <xf applyAlignment="1" applyFont="1" borderId="0" fillId="0" fontId="5" numFmtId="0" xfId="0">
      <alignment horizontal="center"/>
    </xf>
    <xf applyAlignment="1" applyBorder="1" applyFill="1" applyFont="1" applyNumberFormat="1" borderId="0" fillId="0" fontId="9" numFmtId="0" xfId="0">
      <alignment horizontal="left" vertical="center" wrapText="1"/>
    </xf>
    <xf applyAlignment="1" applyBorder="1" applyFill="1" applyFont="1" applyNumberFormat="1" borderId="0" fillId="0" fontId="9" numFmtId="166" xfId="0">
      <alignment horizontal="left" vertical="center" wrapText="1"/>
    </xf>
    <xf applyBorder="1" applyFill="1" applyFont="1" borderId="0" fillId="0" fontId="5" numFmtId="164" xfId="1"/>
    <xf applyAlignment="1" applyFont="1" borderId="0" fillId="0" fontId="5" numFmtId="164" xfId="1">
      <alignment horizontal="right"/>
    </xf>
    <xf applyAlignment="1" applyBorder="1" applyFill="1" applyFont="1" borderId="11" fillId="7" fontId="5" numFmtId="164" xfId="1">
      <alignment vertical="center"/>
    </xf>
    <xf applyAlignment="1" applyBorder="1" applyFont="1" applyNumberFormat="1" borderId="11" fillId="0" fontId="14" numFmtId="0" xfId="0">
      <alignment horizontal="left"/>
    </xf>
    <xf applyAlignment="1" applyBorder="1" applyFont="1" borderId="16" fillId="0" fontId="11" numFmtId="0" xfId="0">
      <alignment horizontal="left" vertical="center" wrapText="1"/>
    </xf>
    <xf applyAlignment="1" applyBorder="1" applyFont="1" borderId="11" fillId="0" fontId="11" numFmtId="0" xfId="0">
      <alignment horizontal="left" vertical="center" wrapText="1"/>
    </xf>
    <xf applyAlignment="1" applyBorder="1" applyFont="1" applyNumberFormat="1" borderId="11" fillId="0" fontId="11" numFmtId="0" xfId="0">
      <alignment horizontal="left" vertical="center" wrapText="1"/>
    </xf>
    <xf applyAlignment="1" applyBorder="1" applyFill="1" applyFont="1" borderId="11" fillId="0" fontId="2" numFmtId="0" xfId="0">
      <alignment horizontal="left" vertical="center" wrapText="1"/>
    </xf>
    <xf applyAlignment="1" applyBorder="1" applyFont="1" applyNumberFormat="1" borderId="11" fillId="0" fontId="20" numFmtId="0" xfId="0">
      <alignment horizontal="left" vertical="center" wrapText="1"/>
    </xf>
    <xf applyAlignment="1" applyBorder="1" applyFill="1" applyFont="1" applyNumberFormat="1" borderId="11" fillId="7" fontId="11" numFmtId="0" xfId="0">
      <alignment horizontal="left" vertical="center" wrapText="1"/>
    </xf>
    <xf applyAlignment="1" applyBorder="1" applyFill="1" applyFont="1" applyNumberFormat="1" borderId="11" fillId="7" fontId="11" numFmtId="166" xfId="0">
      <alignment horizontal="left" vertical="center" wrapText="1"/>
    </xf>
    <xf applyAlignment="1" applyBorder="1" applyFill="1" applyFont="1" borderId="11" fillId="7" fontId="11" numFmtId="164" xfId="1">
      <alignment horizontal="right" vertical="center" wrapText="1"/>
    </xf>
    <xf applyAlignment="1" applyFont="1" borderId="0" fillId="0" fontId="32" numFmtId="0" xfId="0">
      <alignment horizontal="left" vertical="center"/>
    </xf>
    <xf applyFont="1" borderId="0" fillId="0" fontId="32" numFmtId="0" xfId="0"/>
    <xf applyBorder="1" applyFont="1" borderId="0" fillId="0" fontId="32" numFmtId="0" xfId="0"/>
    <xf applyBorder="1" applyFont="1" applyNumberFormat="1" borderId="11" fillId="0" fontId="32" numFmtId="1" xfId="0"/>
    <xf applyAlignment="1" applyFont="1" applyNumberFormat="1" borderId="0" fillId="0" fontId="32" numFmtId="168" xfId="1">
      <alignment horizontal="right"/>
    </xf>
    <xf applyFont="1" applyNumberFormat="1" borderId="0" fillId="0" fontId="32" numFmtId="167" xfId="1"/>
    <xf applyFont="1" applyNumberFormat="1" borderId="0" fillId="0" fontId="32" numFmtId="164" xfId="0"/>
    <xf applyFont="1" borderId="0" fillId="0" fontId="34" numFmtId="0" xfId="0"/>
    <xf applyAlignment="1" applyBorder="1" applyFill="1" applyFont="1" applyNumberFormat="1" applyProtection="1" borderId="27" fillId="22" fontId="33" numFmtId="0" xfId="0">
      <alignment horizontal="right" vertical="center" wrapText="1"/>
    </xf>
    <xf applyAlignment="1" applyFont="1" borderId="0" fillId="0" fontId="32" numFmtId="0" xfId="0">
      <alignment horizontal="right" vertical="center"/>
    </xf>
    <xf applyAlignment="1" applyBorder="1" applyFont="1" applyNumberFormat="1" borderId="0" fillId="0" fontId="32" numFmtId="167" xfId="0">
      <alignment horizontal="right" vertical="center"/>
    </xf>
    <xf applyAlignment="1" applyFont="1" applyNumberFormat="1" borderId="0" fillId="0" fontId="32" numFmtId="167" xfId="1">
      <alignment horizontal="right" vertical="center"/>
    </xf>
    <xf applyAlignment="1" applyFont="1" applyNumberFormat="1" borderId="0" fillId="0" fontId="32" numFmtId="167" xfId="0">
      <alignment horizontal="right" vertical="center"/>
    </xf>
    <xf applyAlignment="1" applyBorder="1" applyFont="1" borderId="0" fillId="0" fontId="32" numFmtId="0" xfId="0">
      <alignment horizontal="right" vertical="center"/>
    </xf>
    <xf applyAlignment="1" applyBorder="1" borderId="29" fillId="0" fontId="0" numFmtId="0" xfId="0">
      <alignment horizontal="right" vertical="center" wrapText="1"/>
    </xf>
    <xf applyAlignment="1" applyBorder="1" applyFont="1" applyNumberFormat="1" borderId="0" fillId="0" fontId="32" numFmtId="169" xfId="0">
      <alignment horizontal="right" vertical="center"/>
    </xf>
    <xf applyAlignment="1" applyFont="1" applyNumberFormat="1" borderId="0" fillId="0" fontId="32" numFmtId="168" xfId="1">
      <alignment horizontal="left" vertical="center"/>
    </xf>
    <xf applyAlignment="1" applyBorder="1" applyFont="1" borderId="0" fillId="0" fontId="32" numFmtId="0" xfId="0">
      <alignment horizontal="left" vertical="center"/>
    </xf>
    <xf applyAlignment="1" applyFont="1" applyNumberFormat="1" borderId="0" fillId="0" fontId="32" numFmtId="167" xfId="1">
      <alignment horizontal="left" vertical="center"/>
    </xf>
    <xf applyAlignment="1" applyFont="1" applyNumberFormat="1" borderId="0" fillId="0" fontId="32" numFmtId="167" xfId="1">
      <alignment vertical="center"/>
    </xf>
    <xf applyAlignment="1" applyBorder="1" applyFill="1" borderId="29" fillId="23" fontId="0" numFmtId="0" xfId="0">
      <alignment horizontal="center" vertical="center" wrapText="1"/>
    </xf>
    <xf applyAlignment="1" applyBorder="1" applyFill="1" applyFont="1" applyNumberFormat="1" borderId="29" fillId="23" fontId="0" numFmtId="167" xfId="1">
      <alignment horizontal="center" vertical="center" wrapText="1"/>
    </xf>
    <xf applyAlignment="1" applyBorder="1" borderId="29" fillId="0" fontId="0" numFmtId="0" xfId="0">
      <alignment horizontal="center" vertical="center" wrapText="1"/>
    </xf>
    <xf applyNumberFormat="1" borderId="0" fillId="0" fontId="0" numFmtId="0" xfId="0"/>
    <xf applyAlignment="1" applyFont="1" applyNumberFormat="1" borderId="0" fillId="0" fontId="0" numFmtId="167" xfId="1">
      <alignment vertical="center"/>
    </xf>
    <xf applyFont="1" borderId="0" fillId="0" fontId="0" numFmtId="164" xfId="1"/>
    <xf applyFont="1" applyNumberFormat="1" borderId="0" fillId="0" fontId="0" numFmtId="167" xfId="1"/>
    <xf applyBorder="1" applyFont="1" applyNumberFormat="1" borderId="11" fillId="0" fontId="32" numFmtId="0" xfId="0"/>
    <xf applyAlignment="1" applyFont="1" borderId="0" fillId="0" fontId="25" numFmtId="0" xfId="0">
      <alignment horizontal="center" vertical="center"/>
    </xf>
    <xf applyAlignment="1" applyFont="1" borderId="0" fillId="0" fontId="25" numFmtId="0" xfId="0">
      <alignment vertical="center"/>
    </xf>
    <xf applyFont="1" borderId="0" fillId="0" fontId="5" numFmtId="0" quotePrefix="1" xfId="0"/>
    <xf applyAlignment="1" applyFill="1" applyFont="1" borderId="0" fillId="7" fontId="5" numFmtId="0" xfId="0">
      <alignment vertical="top" wrapText="1"/>
    </xf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center" vertical="center" wrapText="1"/>
    </xf>
    <xf applyAlignment="1" applyBorder="1" applyFill="1" applyFont="1" borderId="11" fillId="18" fontId="2" numFmtId="164" xfId="1">
      <alignment horizontal="center" vertical="center" wrapText="1"/>
    </xf>
    <xf applyAlignment="1" applyBorder="1" applyFill="1" applyFont="1" borderId="26" fillId="18" fontId="2" numFmtId="164" xfId="1">
      <alignment vertical="center"/>
    </xf>
    <xf applyAlignment="1" applyBorder="1" applyFill="1" applyFont="1" borderId="11" fillId="7" fontId="9" numFmtId="164" xfId="1">
      <alignment horizontal="right" vertical="center" wrapText="1"/>
    </xf>
    <xf applyAlignment="1" applyBorder="1" applyFill="1" applyFont="1" borderId="12" fillId="7" fontId="9" numFmtId="164" xfId="1">
      <alignment horizontal="left" vertical="center" wrapText="1"/>
    </xf>
    <xf applyAlignment="1" applyBorder="1" applyFill="1" applyFont="1" borderId="12" fillId="7" fontId="3" numFmtId="164" xfId="1">
      <alignment horizontal="center" vertical="center"/>
    </xf>
    <xf applyAlignment="1" applyBorder="1" applyFill="1" applyFont="1" borderId="12" fillId="7" fontId="5" numFmtId="164" xfId="1">
      <alignment vertical="center"/>
    </xf>
    <xf applyAlignment="1" applyBorder="1" applyFill="1" applyFont="1" borderId="0" fillId="7" fontId="5" numFmtId="164" xfId="1">
      <alignment vertical="center"/>
    </xf>
    <xf applyFont="1" applyNumberFormat="1" borderId="0" fillId="0" fontId="5" numFmtId="2" xfId="0"/>
    <xf applyFont="1" applyNumberFormat="1" borderId="0" fillId="0" fontId="5" numFmtId="4" xfId="0"/>
    <xf applyFill="1" applyFont="1" borderId="0" fillId="17" fontId="5" numFmtId="0" xfId="0"/>
    <xf applyFont="1" applyNumberFormat="1" borderId="0" fillId="0" fontId="5" numFmtId="3" xfId="0"/>
    <xf applyAlignment="1" applyFont="1" borderId="0" fillId="0" fontId="3" numFmtId="164" xfId="1">
      <alignment horizontal="right"/>
    </xf>
    <xf applyAlignment="1" applyBorder="1" applyFont="1" borderId="0" fillId="0" fontId="9" numFmtId="164" xfId="1">
      <alignment horizontal="center" vertical="center"/>
    </xf>
    <xf applyAlignment="1" applyBorder="1" applyFont="1" borderId="0" fillId="0" fontId="9" numFmtId="164" xfId="1">
      <alignment vertical="center"/>
    </xf>
    <xf applyAlignment="1" applyBorder="1" applyFont="1" borderId="0" fillId="0" fontId="11" numFmtId="164" xfId="1">
      <alignment horizontal="center" vertical="center"/>
    </xf>
    <xf applyAlignment="1" applyBorder="1" applyFill="1" applyFont="1" borderId="2" fillId="9" fontId="9" numFmtId="164" xfId="1">
      <alignment horizontal="center" vertical="center" wrapText="1"/>
    </xf>
    <xf applyAlignment="1" applyBorder="1" applyFont="1" borderId="2" fillId="0" fontId="9" numFmtId="164" xfId="1">
      <alignment vertical="top"/>
    </xf>
    <xf applyAlignment="1" applyBorder="1" applyFont="1" borderId="2" fillId="0" fontId="9" numFmtId="164" xfId="1"/>
    <xf applyAlignment="1" applyBorder="1" applyFont="1" borderId="2" fillId="0" fontId="11" numFmtId="164" xfId="1"/>
    <xf applyAlignment="1" applyBorder="1" applyFill="1" applyFont="1" borderId="2" fillId="0" fontId="11" numFmtId="164" xfId="1"/>
    <xf applyAlignment="1" applyBorder="1" applyFont="1" borderId="2" fillId="0" fontId="2" numFmtId="164" xfId="1"/>
    <xf applyAlignment="1" applyBorder="1" applyFont="1" borderId="2" fillId="0" fontId="10" numFmtId="164" xfId="1"/>
    <xf applyAlignment="1" applyBorder="1" applyFont="1" borderId="2" fillId="0" fontId="17" numFmtId="164" xfId="1"/>
    <xf applyAlignment="1" applyBorder="1" applyFont="1" borderId="0" fillId="0" fontId="18" numFmtId="0" xfId="0">
      <alignment horizontal="center" vertical="center"/>
    </xf>
    <xf applyFont="1" applyNumberFormat="1" borderId="0" fillId="0" fontId="21" numFmtId="2" xfId="1"/>
    <xf applyAlignment="1" applyFont="1" applyNumberFormat="1" borderId="0" fillId="0" fontId="22" numFmtId="2" xfId="1">
      <alignment horizontal="right"/>
    </xf>
    <xf applyAlignment="1" applyBorder="1" applyFont="1" borderId="0" fillId="0" fontId="22" numFmtId="0" xfId="0">
      <alignment horizontal="center" vertical="center"/>
    </xf>
    <xf applyAlignment="1" applyBorder="1" applyFont="1" applyNumberFormat="1" borderId="0" fillId="0" fontId="21" numFmtId="2" xfId="1">
      <alignment horizontal="right" vertical="center"/>
    </xf>
    <xf applyAlignment="1" applyBorder="1" applyFont="1" applyNumberFormat="1" borderId="0" fillId="0" fontId="21" numFmtId="2" xfId="1">
      <alignment horizontal="center" vertical="center"/>
    </xf>
    <xf applyAlignment="1" applyBorder="1" applyFont="1" applyNumberFormat="1" borderId="3" fillId="0" fontId="22" numFmtId="2" xfId="1">
      <alignment horizontal="center" vertical="center" wrapText="1"/>
    </xf>
    <xf applyAlignment="1" applyBorder="1" applyFill="1" applyFont="1" applyNumberFormat="1" borderId="3" fillId="6" fontId="22" numFmtId="2" xfId="1">
      <alignment horizontal="center" vertical="center" wrapText="1"/>
    </xf>
    <xf applyBorder="1" applyFont="1" applyNumberFormat="1" borderId="3" fillId="0" fontId="35" numFmtId="2" xfId="1"/>
    <xf applyBorder="1" applyFont="1" applyNumberFormat="1" borderId="3" fillId="0" fontId="22" numFmtId="2" xfId="1"/>
    <xf applyBorder="1" applyFont="1" applyNumberFormat="1" borderId="3" fillId="0" fontId="21" numFmtId="2" xfId="1"/>
    <xf applyAlignment="1" applyBorder="1" applyFill="1" applyFont="1" applyNumberFormat="1" applyProtection="1" borderId="3" fillId="2" fontId="21" numFmtId="2" xfId="1">
      <alignment horizontal="right" vertical="center" wrapText="1"/>
    </xf>
    <xf applyBorder="1" applyFill="1" applyFont="1" applyNumberFormat="1" borderId="3" fillId="0" fontId="21" numFmtId="2" xfId="1"/>
    <xf applyBorder="1" applyFill="1" applyFont="1" applyNumberFormat="1" borderId="3" fillId="2" fontId="21" numFmtId="2" xfId="1"/>
    <xf applyAlignment="1" applyBorder="1" applyFont="1" applyNumberFormat="1" borderId="2" fillId="0" fontId="21" numFmtId="2" xfId="1"/>
    <xf applyAlignment="1" applyBorder="1" applyFill="1" applyFont="1" applyNumberFormat="1" borderId="2" fillId="2" fontId="21" numFmtId="2" xfId="1"/>
    <xf applyBorder="1" applyFont="1" applyNumberFormat="1" borderId="3" fillId="0" fontId="36" numFmtId="2" xfId="1"/>
    <xf applyAlignment="1" applyBorder="1" applyFill="1" applyFont="1" applyNumberFormat="1" borderId="3" fillId="6" fontId="36" numFmtId="2" xfId="1">
      <alignment horizontal="center"/>
    </xf>
    <xf applyAlignment="1" applyBorder="1" applyFill="1" applyFont="1" applyNumberFormat="1" borderId="3" fillId="0" fontId="36" numFmtId="2" xfId="1">
      <alignment horizontal="center"/>
    </xf>
    <xf applyFont="1" borderId="0" fillId="0" fontId="22" numFmtId="0" xfId="0"/>
    <xf applyAlignment="1" applyFont="1" borderId="0" fillId="0" fontId="27" numFmtId="0" xfId="0">
      <alignment horizont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vertical="center" wrapText="1"/>
    </xf>
    <xf applyAlignment="1" applyBorder="1" applyFill="1" applyFont="1" borderId="5" fillId="10" fontId="22" numFmtId="0" xfId="0">
      <alignment horizontal="center" vertical="center" wrapText="1"/>
    </xf>
    <xf applyAlignment="1" applyBorder="1" applyFill="1" applyFont="1" borderId="3" fillId="10" fontId="22" numFmtId="0" xfId="0">
      <alignment horizontal="center" vertical="center" wrapText="1"/>
    </xf>
    <xf applyAlignment="1" applyBorder="1" applyFill="1" applyFont="1" borderId="6" fillId="10" fontId="22" numFmtId="0" xfId="0">
      <alignment horizontal="center" vertical="center" wrapText="1"/>
    </xf>
    <xf applyAlignment="1" applyBorder="1" applyFill="1" applyFont="1" borderId="3" fillId="2" fontId="21" numFmtId="0" xfId="0">
      <alignment horizontal="center" vertical="center" wrapText="1"/>
    </xf>
    <xf applyAlignment="1" applyBorder="1" applyFill="1" applyFont="1" applyNumberFormat="1" borderId="4" fillId="2" fontId="22" numFmtId="166" xfId="0">
      <alignment horizontal="left" vertical="center" wrapText="1"/>
    </xf>
    <xf applyAlignment="1" applyBorder="1" applyFill="1" applyFont="1" applyNumberFormat="1" borderId="3" fillId="2" fontId="21" numFmtId="4" xfId="0">
      <alignment horizontal="right" vertical="center" wrapText="1"/>
    </xf>
    <xf applyAlignment="1" applyBorder="1" applyFont="1" applyNumberFormat="1" borderId="3" fillId="0" fontId="21" numFmtId="4" xfId="0">
      <alignment horizontal="right" vertical="center" wrapText="1"/>
    </xf>
    <xf applyAlignment="1" applyBorder="1" applyFont="1" borderId="3" fillId="0" fontId="21" numFmtId="0" xfId="0">
      <alignment horizontal="center" vertical="center" wrapText="1"/>
    </xf>
    <xf applyAlignment="1" applyBorder="1" applyFont="1" applyNumberFormat="1" borderId="3" fillId="0" fontId="22" numFmtId="4" xfId="0">
      <alignment horizontal="right" vertical="center" wrapText="1"/>
    </xf>
    <xf applyAlignment="1" applyBorder="1" applyFill="1" applyFont="1" applyNumberFormat="1" borderId="3" fillId="2" fontId="37" numFmtId="4" xfId="0">
      <alignment horizontal="right" vertical="center" wrapText="1"/>
    </xf>
    <xf applyAlignment="1" applyBorder="1" applyFont="1" applyNumberFormat="1" borderId="3" fillId="0" fontId="37" numFmtId="4" xfId="0">
      <alignment horizontal="right" vertical="center" wrapText="1"/>
    </xf>
    <xf applyAlignment="1" applyFont="1" borderId="0" fillId="0" fontId="21" numFmtId="0" xfId="0">
      <alignment horizontal="right"/>
    </xf>
    <xf applyAlignment="1" applyFont="1" borderId="0" fillId="0" fontId="21" numFmtId="0" xfId="0">
      <alignment horizontal="right" vertical="center" wrapText="1"/>
    </xf>
    <xf applyBorder="1" applyFont="1" borderId="3" fillId="0" fontId="22" numFmtId="164" xfId="1"/>
    <xf applyBorder="1" applyFill="1" applyFont="1" borderId="3" fillId="4" fontId="21" numFmtId="164" xfId="1"/>
    <xf applyBorder="1" applyFill="1" applyFont="1" borderId="3" fillId="4" fontId="22" numFmtId="164" xfId="1"/>
    <xf applyBorder="1" applyFont="1" borderId="0" fillId="0" fontId="25" numFmtId="0" xfId="0"/>
    <xf applyAlignment="1" applyFont="1" borderId="0" fillId="0" fontId="25" numFmtId="0" xfId="0">
      <alignment horizontal="right"/>
    </xf>
    <xf applyAlignment="1" applyFont="1" borderId="0" fillId="0" fontId="24" numFmtId="0" xfId="0">
      <alignment horizontal="right" vertical="center" wrapText="1"/>
    </xf>
    <xf applyAlignment="1" applyBorder="1" applyFill="1" applyFont="1" borderId="5" fillId="5" fontId="29" numFmtId="0" xfId="0">
      <alignment horizontal="center" vertical="center" wrapText="1"/>
    </xf>
    <xf applyAlignment="1" applyFill="1" applyFont="1" borderId="0" fillId="5" fontId="25" numFmtId="0" xfId="0">
      <alignment horizontal="center" vertical="center"/>
    </xf>
    <xf applyAlignment="1" applyBorder="1" applyFill="1" applyFont="1" borderId="3" fillId="5" fontId="29" numFmtId="0" xfId="0">
      <alignment horizontal="center" vertical="center" wrapText="1"/>
    </xf>
    <xf applyAlignment="1" applyFill="1" applyFont="1" borderId="0" fillId="0" fontId="25" numFmtId="0" xfId="0">
      <alignment horizontal="center" vertical="center"/>
    </xf>
    <xf applyAlignment="1" applyBorder="1" applyFont="1" applyNumberFormat="1" borderId="3" fillId="0" fontId="29" numFmtId="0" xfId="0">
      <alignment horizontal="left" vertical="center" wrapText="1"/>
    </xf>
    <xf applyAlignment="1" applyBorder="1" applyFont="1" applyNumberFormat="1" borderId="3" fillId="0" fontId="29" numFmtId="166" xfId="0">
      <alignment horizontal="left" vertical="center" wrapText="1"/>
    </xf>
    <xf applyAlignment="1" applyBorder="1" applyFont="1" applyNumberFormat="1" borderId="3" fillId="0" fontId="29" numFmtId="4" xfId="0">
      <alignment horizontal="right" vertical="center" wrapText="1"/>
    </xf>
    <xf applyAlignment="1" applyBorder="1" applyFill="1" applyFont="1" applyNumberFormat="1" borderId="3" fillId="2" fontId="29" numFmtId="4" xfId="0">
      <alignment horizontal="right" vertical="center" wrapText="1"/>
    </xf>
    <xf applyAlignment="1" applyBorder="1" applyFill="1" applyFont="1" borderId="3" fillId="4" fontId="24" numFmtId="0" xfId="0">
      <alignment horizontal="left" vertical="center" wrapText="1"/>
    </xf>
    <xf applyAlignment="1" applyBorder="1" applyFill="1" applyFont="1" applyNumberFormat="1" borderId="3" fillId="4" fontId="24" numFmtId="166" xfId="0">
      <alignment horizontal="left" vertical="center" wrapText="1"/>
    </xf>
    <xf applyAlignment="1" applyBorder="1" applyFill="1" applyFont="1" applyNumberFormat="1" borderId="3" fillId="4" fontId="24" numFmtId="4" xfId="0">
      <alignment horizontal="right" vertical="center" wrapText="1"/>
    </xf>
    <xf applyAlignment="1" applyBorder="1" applyFont="1" borderId="3" fillId="0" fontId="29" numFmtId="0" xfId="0">
      <alignment horizontal="left" vertical="center" wrapText="1"/>
    </xf>
    <xf applyAlignment="1" applyFont="1" borderId="0" fillId="0" fontId="28" numFmtId="0" xfId="0">
      <alignment horizontal="center"/>
    </xf>
    <xf applyAlignment="1" applyFont="1" borderId="0" fillId="0" fontId="28" numFmtId="0" xfId="0"/>
    <xf applyFont="1" borderId="0" fillId="0" fontId="20" numFmtId="0" xfId="0"/>
    <xf applyAlignment="1" applyFont="1" borderId="0" fillId="0" fontId="20" numFmtId="0" xfId="0">
      <alignment wrapText="1"/>
    </xf>
    <xf applyAlignment="1" applyBorder="1" applyFill="1" applyFont="1" borderId="3" fillId="15" fontId="22" numFmtId="0" xfId="0">
      <alignment horizontal="center" vertical="center" wrapText="1"/>
    </xf>
    <xf applyAlignment="1" applyBorder="1" applyFill="1" applyFont="1" borderId="3" fillId="15" fontId="20" numFmtId="0" xfId="0">
      <alignment horizontal="center" vertical="center"/>
    </xf>
    <xf applyAlignment="1" applyBorder="1" applyFill="1" applyFont="1" applyNumberFormat="1" borderId="3" fillId="16" fontId="22" numFmtId="166" xfId="0">
      <alignment horizontal="left" vertical="center" wrapText="1"/>
    </xf>
    <xf applyAlignment="1" applyBorder="1" applyFill="1" applyFont="1" applyNumberFormat="1" borderId="3" fillId="16" fontId="22" numFmtId="4" xfId="0">
      <alignment horizontal="right" vertical="center" wrapText="1"/>
    </xf>
    <xf applyAlignment="1" applyBorder="1" applyFill="1" applyFont="1" applyNumberFormat="1" borderId="3" fillId="2" fontId="22" numFmtId="4" xfId="0">
      <alignment horizontal="right" vertical="center" wrapText="1"/>
    </xf>
    <xf applyAlignment="1" applyBorder="1" applyFill="1" applyFont="1" applyNumberFormat="1" borderId="3" fillId="4" fontId="21" numFmtId="4" xfId="0">
      <alignment horizontal="right" vertical="center" wrapText="1"/>
    </xf>
    <xf applyAlignment="1" applyFont="1" borderId="0" fillId="0" fontId="22" numFmtId="0" xfId="0">
      <alignment horizontal="left"/>
    </xf>
    <xf applyAlignment="1" applyBorder="1" applyFill="1" applyFont="1" borderId="3" fillId="7" fontId="22" numFmtId="0" xfId="0">
      <alignment horizontal="left" vertical="center" wrapText="1"/>
    </xf>
    <xf applyAlignment="1" applyBorder="1" applyFill="1" applyFont="1" borderId="3" fillId="4" fontId="21" numFmtId="0" xfId="0">
      <alignment horizontal="left" vertical="center" wrapText="1"/>
    </xf>
    <xf applyAlignment="1" applyBorder="1" applyFill="1" applyFont="1" applyNumberFormat="1" borderId="3" fillId="4" fontId="21" numFmtId="0" xfId="0">
      <alignment horizontal="left" wrapText="1"/>
    </xf>
    <xf applyAlignment="1" applyBorder="1" applyFill="1" applyFont="1" borderId="3" fillId="4" fontId="21" numFmtId="0" xfId="0">
      <alignment horizontal="left" indent="8" wrapText="1"/>
    </xf>
    <xf applyAlignment="1" applyBorder="1" applyFill="1" applyFont="1" applyNumberFormat="1" borderId="3" fillId="4" fontId="21" numFmtId="166" xfId="0">
      <alignment horizontal="left" indent="8" vertical="center" wrapText="1"/>
    </xf>
    <xf applyAlignment="1" applyFont="1" applyNumberFormat="1" borderId="0" fillId="0" fontId="21" numFmtId="49" xfId="0"/>
    <xf applyAlignment="1" applyFont="1" borderId="0" fillId="0" fontId="21" numFmtId="0" xfId="0"/>
    <xf applyAlignment="1" applyBorder="1" applyFont="1" borderId="0" fillId="0" fontId="19" numFmtId="0" xfId="0">
      <alignment vertical="center"/>
    </xf>
    <xf applyAlignment="1" applyBorder="1" applyFill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horizontal="center" vertical="center" wrapText="1"/>
    </xf>
    <xf applyAlignment="1" applyBorder="1" applyFont="1" borderId="3" fillId="0" fontId="20" numFmtId="0" xfId="0">
      <alignment vertical="center"/>
    </xf>
    <xf applyAlignment="1" applyBorder="1" applyFont="1" applyNumberFormat="1" borderId="3" fillId="0" fontId="20" numFmtId="14" xfId="0">
      <alignment vertical="top"/>
    </xf>
    <xf applyAlignment="1" applyBorder="1" applyFont="1" applyNumberFormat="1" borderId="3" fillId="0" fontId="20" numFmtId="49" xfId="0">
      <alignment vertical="top"/>
    </xf>
    <xf applyAlignment="1" applyBorder="1" applyFont="1" applyNumberFormat="1" borderId="3" fillId="0" fontId="20" numFmtId="165" xfId="1">
      <alignment vertical="top"/>
    </xf>
    <xf applyAlignment="1" applyBorder="1" applyFont="1" borderId="3" fillId="0" fontId="20" numFmtId="0" xfId="0">
      <alignment vertical="top"/>
    </xf>
    <xf applyAlignment="1" applyBorder="1" applyFont="1" applyNumberFormat="1" borderId="3" fillId="0" fontId="20" numFmtId="49" xfId="1">
      <alignment vertical="top"/>
    </xf>
    <xf applyBorder="1" applyFont="1" borderId="3" fillId="0" fontId="25" numFmtId="0" xfId="0"/>
    <xf applyAlignment="1" applyBorder="1" applyFont="1" borderId="3" fillId="0" fontId="28" numFmtId="0" xfId="0"/>
    <xf applyAlignment="1" applyBorder="1" applyFont="1" applyNumberFormat="1" borderId="3" fillId="0" fontId="28" numFmtId="14" xfId="0"/>
    <xf applyAlignment="1" applyBorder="1" applyFont="1" applyNumberFormat="1" borderId="3" fillId="0" fontId="28" numFmtId="49" xfId="0"/>
    <xf applyAlignment="1" applyBorder="1" applyFont="1" applyNumberFormat="1" borderId="3" fillId="0" fontId="38" numFmtId="165" xfId="0">
      <alignment horizontal="center" vertical="center"/>
    </xf>
    <xf applyAlignment="1" applyFont="1" applyNumberFormat="1" borderId="0" fillId="0" fontId="28" numFmtId="14" xfId="0"/>
    <xf applyAlignment="1" applyFont="1" applyNumberFormat="1" borderId="0" fillId="0" fontId="28" numFmtId="165" xfId="0"/>
    <xf applyAlignment="1" applyFont="1" borderId="0" fillId="0" fontId="25" numFmtId="0" xfId="0"/>
    <xf applyBorder="1" applyFont="1" borderId="7" fillId="0" fontId="25" numFmtId="0" xfId="0"/>
    <xf applyBorder="1" applyFont="1" borderId="2" fillId="0" fontId="25" numFmtId="0" xfId="0"/>
    <xf applyFont="1" applyNumberFormat="1" borderId="0" fillId="0" fontId="25" numFmtId="2" xfId="1"/>
    <xf applyAlignment="1" applyFont="1" borderId="0" fillId="0" fontId="20" numFmtId="0" xfId="0">
      <alignment horizontal="left"/>
    </xf>
    <xf applyFont="1" applyNumberFormat="1" borderId="0" fillId="0" fontId="20" numFmtId="2" xfId="1"/>
    <xf applyAlignment="1" applyBorder="1" applyFont="1" applyNumberFormat="1" borderId="0" fillId="0" fontId="18" numFmtId="2" xfId="1">
      <alignment horizontal="center" vertical="center"/>
    </xf>
    <xf applyAlignment="1" applyBorder="1" applyFont="1" borderId="2" fillId="0" fontId="18" numFmtId="0" xfId="0">
      <alignment horizontal="center" vertical="center" wrapText="1"/>
    </xf>
    <xf applyAlignment="1" applyBorder="1" applyFont="1" borderId="10" fillId="0" fontId="18" numFmtId="0" xfId="0">
      <alignment horizontal="center" vertical="center" wrapText="1"/>
    </xf>
    <xf applyAlignment="1" applyBorder="1" applyFill="1" applyFont="1" applyNumberFormat="1" borderId="3" fillId="5" fontId="22" numFmtId="2" xfId="1">
      <alignment horizontal="center" vertical="center" wrapText="1"/>
    </xf>
    <xf applyAlignment="1" applyBorder="1" applyFont="1" applyNumberFormat="1" borderId="2" fillId="0" fontId="20" numFmtId="0" xfId="0">
      <alignment vertical="top"/>
    </xf>
    <xf applyAlignment="1" applyBorder="1" applyFont="1" applyNumberFormat="1" borderId="10" fillId="0" fontId="20" numFmtId="0" xfId="0">
      <alignment vertical="top"/>
    </xf>
    <xf applyAlignment="1" applyBorder="1" applyFont="1" borderId="3" fillId="0" fontId="22" numFmtId="0" xfId="0">
      <alignment horizontal="left" vertical="center"/>
    </xf>
    <xf applyAlignment="1" applyBorder="1" applyFont="1" applyNumberFormat="1" borderId="3" fillId="0" fontId="21" numFmtId="2" xfId="1">
      <alignment vertical="top"/>
    </xf>
    <xf applyAlignment="1" applyBorder="1" applyFill="1" applyFont="1" applyNumberFormat="1" borderId="3" fillId="0" fontId="21" numFmtId="2" xfId="1">
      <alignment vertical="top"/>
    </xf>
    <xf applyAlignment="1" applyBorder="1" applyFont="1" applyNumberFormat="1" borderId="2" fillId="0" fontId="28" numFmtId="0" xfId="0">
      <alignment horizontal="left"/>
    </xf>
    <xf applyAlignment="1" applyBorder="1" applyFont="1" applyNumberFormat="1" borderId="10" fillId="0" fontId="28" numFmtId="0" xfId="0">
      <alignment horizontal="left"/>
    </xf>
    <xf applyAlignment="1" applyBorder="1" applyFont="1" applyNumberFormat="1" borderId="3" fillId="0" fontId="21" numFmtId="2" xfId="1"/>
    <xf applyAlignment="1" applyBorder="1" applyFill="1" applyFont="1" applyNumberFormat="1" borderId="3" fillId="2" fontId="21" numFmtId="166" xfId="0">
      <alignment horizontal="left" vertical="center"/>
    </xf>
    <xf applyAlignment="1" applyBorder="1" applyFill="1" applyFont="1" applyNumberFormat="1" borderId="3" fillId="2" fontId="21" numFmtId="2" xfId="1"/>
    <xf applyAlignment="1" applyBorder="1" applyFont="1" applyNumberFormat="1" borderId="3" fillId="0" fontId="22" numFmtId="166" xfId="0">
      <alignment horizontal="right" vertical="center"/>
    </xf>
    <xf applyFont="1" applyNumberFormat="1" borderId="0" fillId="0" fontId="25" numFmtId="166" xfId="0"/>
    <xf applyAlignment="1" applyBorder="1" applyFill="1" applyFont="1" applyNumberFormat="1" borderId="3" fillId="0" fontId="21" numFmtId="166" xfId="0">
      <alignment horizontal="left" vertical="center"/>
    </xf>
    <xf applyAlignment="1" applyBorder="1" applyFill="1" applyFont="1" applyNumberFormat="1" borderId="3" fillId="2" fontId="25" numFmtId="0" xfId="0">
      <alignment horizontal="left"/>
    </xf>
    <xf applyAlignment="1" applyBorder="1" applyFont="1" applyNumberFormat="1" borderId="2" fillId="0" fontId="28" numFmtId="0" xfId="0"/>
    <xf applyAlignment="1" applyBorder="1" applyFont="1" applyNumberFormat="1" borderId="10" fillId="0" fontId="28" numFmtId="0" xfId="0"/>
    <xf applyAlignment="1" applyBorder="1" applyFill="1" applyFont="1" borderId="3" fillId="11" fontId="22" numFmtId="0" xfId="0">
      <alignment horizontal="left" vertical="center" wrapText="1"/>
    </xf>
    <xf applyAlignment="1" applyBorder="1" applyFill="1" applyFont="1" applyNumberFormat="1" borderId="3" fillId="11" fontId="22" numFmtId="166" xfId="0">
      <alignment horizontal="left" vertical="center"/>
    </xf>
    <xf applyAlignment="1" applyBorder="1" applyFill="1" applyFont="1" applyNumberFormat="1" borderId="3" fillId="11" fontId="21" numFmtId="2" xfId="1"/>
    <xf applyAlignment="1" applyBorder="1" applyFill="1" applyFont="1" applyNumberFormat="1" borderId="3" fillId="0" fontId="22" numFmtId="0" xfId="0">
      <alignment horizontal="left" vertical="center"/>
    </xf>
    <xf applyAlignment="1" applyBorder="1" applyFill="1" applyFont="1" applyNumberFormat="1" borderId="3" fillId="0" fontId="22" numFmtId="166" xfId="0">
      <alignment horizontal="left" vertical="center"/>
    </xf>
    <xf applyAlignment="1" applyFont="1" applyNumberFormat="1" borderId="0" fillId="0" fontId="28" numFmtId="0" xfId="0"/>
    <xf applyAlignment="1" applyBorder="1" applyFill="1" applyFont="1" applyNumberFormat="1" borderId="3" fillId="2" fontId="22" numFmtId="0" xfId="0">
      <alignment horizontal="left" vertical="center"/>
    </xf>
    <xf applyAlignment="1" applyBorder="1" applyFill="1" applyFont="1" applyNumberFormat="1" borderId="3" fillId="2" fontId="22" numFmtId="166" xfId="0">
      <alignment horizontal="left" vertical="center"/>
    </xf>
    <xf applyAlignment="1" applyBorder="1" applyFill="1" applyFont="1" applyNumberFormat="1" borderId="3" fillId="2" fontId="22" numFmtId="166" xfId="0">
      <alignment horizontal="right" vertical="center"/>
    </xf>
    <xf applyAlignment="1" applyFont="1" applyNumberFormat="1" borderId="0" fillId="0" fontId="28" numFmtId="2" xfId="1"/>
    <xf applyFont="1" applyNumberFormat="1" borderId="0" fillId="0" fontId="25" numFmtId="0" xfId="0"/>
    <xf applyAlignment="1" applyFont="1" borderId="0" fillId="0" fontId="22" numFmtId="0" xfId="0"/>
    <xf applyAlignment="1" applyFont="1" borderId="0" fillId="0" fontId="21" numFmtId="0" xfId="0">
      <alignment wrapText="1"/>
    </xf>
    <xf applyAlignment="1" applyFont="1" applyNumberFormat="1" borderId="0" fillId="0" fontId="21" numFmtId="2" xfId="1"/>
    <xf applyAlignment="1" applyBorder="1" applyFont="1" borderId="0" fillId="0" fontId="22" numFmtId="0" xfId="0">
      <alignment vertical="center"/>
    </xf>
    <xf applyAlignment="1" applyFont="1" applyNumberFormat="1" borderId="0" fillId="0" fontId="21" numFmtId="2" xfId="1">
      <alignment horizontal="center" vertical="center"/>
    </xf>
    <xf applyAlignment="1" applyBorder="1" applyFill="1" applyFont="1" borderId="2" fillId="5" fontId="22" numFmtId="0" xfId="0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 wrapText="1"/>
    </xf>
    <xf applyAlignment="1" applyBorder="1" applyFill="1" applyFont="1" applyNumberFormat="1" borderId="2" fillId="5" fontId="22" numFmtId="2" xfId="1">
      <alignment horizontal="center" vertical="center"/>
    </xf>
    <xf applyAlignment="1" applyBorder="1" applyFont="1" borderId="2" fillId="0" fontId="22" numFmtId="0" xfId="0">
      <alignment horizontal="left" vertical="center"/>
    </xf>
    <xf applyAlignment="1" applyBorder="1" applyFont="1" applyNumberFormat="1" borderId="2" fillId="0" fontId="21" numFmtId="2" xfId="1">
      <alignment horizontal="right" vertical="center"/>
    </xf>
    <xf applyAlignment="1" applyBorder="1" applyFont="1" applyNumberFormat="1" borderId="2" fillId="0" fontId="22" numFmtId="2" xfId="1"/>
    <xf applyAlignment="1" applyBorder="1" applyFont="1" applyNumberFormat="1" borderId="2" fillId="0" fontId="22" numFmtId="0" xfId="0">
      <alignment horizontal="left" vertical="center"/>
    </xf>
    <xf applyAlignment="1" applyBorder="1" applyFill="1" applyFont="1" applyNumberFormat="1" borderId="2" fillId="2" fontId="21" numFmtId="0" xfId="0">
      <alignment horizontal="left" vertical="center"/>
    </xf>
    <xf applyAlignment="1" applyBorder="1" applyFill="1" applyFont="1" borderId="2" fillId="2" fontId="21" numFmtId="0" xfId="0">
      <alignment horizontal="left" vertical="center"/>
    </xf>
    <xf applyAlignment="1" applyBorder="1" applyFill="1" applyFont="1" applyNumberFormat="1" borderId="2" fillId="2" fontId="22" numFmtId="0" xfId="0">
      <alignment horizontal="left" vertical="center"/>
    </xf>
    <xf applyAlignment="1" applyBorder="1" applyFill="1" applyFont="1" applyNumberFormat="1" borderId="2" fillId="2" fontId="22" numFmtId="166" xfId="0">
      <alignment horizontal="left" vertical="center" wrapText="1"/>
    </xf>
    <xf applyAlignment="1" applyBorder="1" applyFill="1" applyFont="1" applyNumberFormat="1" borderId="2" fillId="2" fontId="22" numFmtId="2" xfId="1"/>
    <xf applyAlignment="1" applyBorder="1" applyFont="1" applyNumberFormat="1" borderId="2" fillId="0" fontId="21" numFmtId="0" xfId="0">
      <alignment horizontal="left"/>
    </xf>
    <xf applyAlignment="1" applyBorder="1" applyFont="1" borderId="2" fillId="0" fontId="21" numFmtId="0" xfId="0">
      <alignment wrapText="1"/>
    </xf>
    <xf applyAlignment="1" applyBorder="1" applyFont="1" borderId="2" fillId="0" fontId="21" numFmtId="0" xfId="0">
      <alignment horizontal="left" vertical="center"/>
    </xf>
    <xf applyAlignment="1" applyBorder="1" applyFill="1" applyFont="1" applyNumberFormat="1" borderId="2" fillId="2" fontId="21" numFmtId="0" xfId="0">
      <alignment horizontal="left"/>
    </xf>
    <xf applyAlignment="1" applyBorder="1" applyFill="1" applyFont="1" borderId="2" fillId="2" fontId="21" numFmtId="0" xfId="0">
      <alignment wrapText="1"/>
    </xf>
    <xf applyAlignment="1" applyBorder="1" applyFill="1" applyFont="1" applyNumberFormat="1" borderId="2" fillId="0" fontId="21" numFmtId="0" xfId="0">
      <alignment horizontal="left"/>
    </xf>
    <xf applyAlignment="1" applyBorder="1" applyFill="1" applyFont="1" borderId="2" fillId="0" fontId="21" numFmtId="0" xfId="0">
      <alignment wrapText="1"/>
    </xf>
    <xf applyAlignment="1" applyBorder="1" applyFont="1" applyNumberFormat="1" borderId="2" fillId="0" fontId="22" numFmtId="0" xfId="0">
      <alignment horizontal="left" vertical="center" wrapText="1"/>
    </xf>
    <xf applyAlignment="1" applyBorder="1" applyFill="1" applyFont="1" applyNumberFormat="1" borderId="2" fillId="2" fontId="21" numFmtId="0" xfId="0">
      <alignment horizontal="left" vertical="center" wrapText="1"/>
    </xf>
    <xf applyAlignment="1" applyBorder="1" applyFill="1" applyFont="1" borderId="2" fillId="2" fontId="22" numFmtId="0" xfId="0">
      <alignment horizontal="left" vertical="center"/>
    </xf>
    <xf applyAlignment="1" applyBorder="1" applyFill="1" applyFont="1" borderId="2" fillId="2" fontId="22" numFmtId="0" xfId="0">
      <alignment horizontal="left" vertical="center" wrapText="1"/>
    </xf>
    <xf applyAlignment="1" applyBorder="1" applyFont="1" borderId="2" fillId="0" fontId="21" numFmtId="0" xfId="0">
      <alignment horizontal="left"/>
    </xf>
    <xf applyAlignment="1" applyBorder="1" applyFont="1" applyNumberFormat="1" borderId="2" fillId="0" fontId="21" numFmtId="166" xfId="0">
      <alignment horizontal="left" vertical="center" wrapText="1"/>
    </xf>
    <xf applyAlignment="1" applyFont="1" applyNumberFormat="1" borderId="0" fillId="0" fontId="21" numFmtId="49" xfId="0">
      <alignment wrapText="1"/>
    </xf>
    <xf applyAlignment="1" applyBorder="1" applyFont="1" applyNumberFormat="1" borderId="0" fillId="0" fontId="21" numFmtId="2" xfId="1"/>
    <xf applyAlignment="1" applyBorder="1" applyFont="1" borderId="0" fillId="0" fontId="21" numFmtId="0" xfId="0">
      <alignment horizontal="left" vertical="center"/>
    </xf>
    <xf applyAlignment="1" applyBorder="1" applyFont="1" borderId="0" fillId="0" fontId="22" numFmtId="0" xfId="0">
      <alignment horizontal="left" vertical="center"/>
    </xf>
    <xf applyAlignment="1" applyBorder="1" applyFont="1" borderId="0" fillId="0" fontId="22" numFmtId="0" xfId="0">
      <alignment horizontal="left" vertical="center" wrapText="1"/>
    </xf>
    <xf applyAlignment="1" applyBorder="1" applyFill="1" applyFont="1" borderId="0" fillId="0" fontId="22" numFmtId="0" xfId="0">
      <alignment horizontal="left" vertical="center"/>
    </xf>
    <xf applyAlignment="1" applyBorder="1" applyFill="1" applyFont="1" borderId="0" fillId="0" fontId="21" numFmtId="0" xfId="0">
      <alignment horizontal="left" vertical="center"/>
    </xf>
    <xf applyAlignment="1" applyFont="1" applyNumberFormat="1" borderId="0" fillId="0" fontId="21" numFmtId="0" xfId="0"/>
    <xf applyFont="1" applyNumberFormat="1" borderId="0" fillId="0" fontId="21" numFmtId="0" xfId="0"/>
    <xf applyAlignment="1" applyBorder="1" applyFill="1" applyFont="1" borderId="0" fillId="0" fontId="5" numFmtId="0" xfId="0">
      <alignment horizontal="left" vertical="center" wrapText="1"/>
    </xf>
    <xf applyBorder="1" applyFill="1" applyFont="1" applyNumberFormat="1" borderId="11" fillId="18" fontId="2" numFmtId="2" xfId="0"/>
    <xf applyAlignment="1" applyFont="1" borderId="0" fillId="0" fontId="5" numFmtId="0" xfId="0">
      <alignment horizontal="center" vertical="center"/>
    </xf>
    <xf applyAlignment="1" applyFont="1" borderId="0" fillId="0" fontId="5" numFmtId="0" xfId="0">
      <alignment horizontal="left" vertical="center"/>
    </xf>
    <xf applyAlignment="1" applyFont="1" borderId="0" fillId="0" fontId="5" numFmtId="0" xfId="0">
      <alignment vertical="center"/>
    </xf>
    <xf applyAlignment="1" applyBorder="1" applyFont="1" borderId="0" fillId="0" fontId="5" numFmtId="0" xfId="0">
      <alignment horizontal="center" vertical="center"/>
    </xf>
    <xf applyAlignment="1" applyFill="1" applyFont="1" borderId="0" fillId="7" fontId="5" numFmtId="0" xfId="0"/>
    <xf applyAlignment="1" borderId="0" fillId="0" fontId="43" numFmtId="0" xfId="7">
      <alignment horizontal="right" vertical="center"/>
    </xf>
    <xf applyAlignment="1" borderId="0" fillId="0" fontId="43" numFmtId="0" xfId="7">
      <alignment vertical="center"/>
    </xf>
    <xf applyAlignment="1" applyFont="1" applyNumberFormat="1" borderId="0" fillId="0" fontId="5" numFmtId="14" xfId="0">
      <alignment horizontal="left" vertical="center"/>
    </xf>
    <xf applyFont="1" borderId="0" fillId="0" fontId="39" numFmtId="0" xfId="0"/>
    <xf applyAlignment="1" applyFont="1" borderId="0" fillId="0" fontId="39" numFmtId="0" xfId="0">
      <alignment horizontal="center"/>
    </xf>
    <xf applyAlignment="1" applyFont="1" borderId="0" fillId="0" fontId="41" numFmtId="0" xfId="0">
      <alignment horizontal="left" vertical="center"/>
    </xf>
    <xf applyAlignment="1" applyFont="1" borderId="0" fillId="0" fontId="39" numFmtId="0" xfId="0">
      <alignment horizontal="center" vertical="center"/>
    </xf>
    <xf applyAlignment="1" applyBorder="1" applyFill="1" applyFont="1" applyNumberFormat="1" applyProtection="1" borderId="27" fillId="22" fontId="40" numFmtId="0" xfId="0">
      <alignment horizontal="center" vertical="center" wrapText="1"/>
    </xf>
    <xf applyAlignment="1" applyBorder="1" applyFill="1" applyFont="1" borderId="28" fillId="0" fontId="39" numFmtId="0" xfId="0">
      <alignment horizontal="center"/>
    </xf>
    <xf applyAlignment="1" applyBorder="1" applyFill="1" applyFont="1" applyNumberFormat="1" borderId="28" fillId="0" fontId="39" numFmtId="167" xfId="1">
      <alignment horizontal="right"/>
    </xf>
    <xf applyAlignment="1" applyBorder="1" applyFill="1" applyFont="1" applyNumberFormat="1" borderId="28" fillId="0" fontId="39" numFmtId="167" xfId="1">
      <alignment horizontal="center" vertical="center" wrapText="1"/>
    </xf>
    <xf applyAlignment="1" applyBorder="1" applyFill="1" applyFont="1" applyNumberFormat="1" borderId="28" fillId="0" fontId="39" numFmtId="167" xfId="1">
      <alignment horizontal="right" vertical="center" wrapText="1"/>
    </xf>
    <xf applyAlignment="1" applyBorder="1" applyFill="1" applyFont="1" applyNumberFormat="1" borderId="28" fillId="0" fontId="39" numFmtId="167" xfId="1">
      <alignment horizontal="right" vertical="center"/>
    </xf>
    <xf applyAlignment="1" applyBorder="1" applyFill="1" applyFont="1" borderId="28" fillId="0" fontId="39" numFmtId="0" xfId="0">
      <alignment horizontal="center" vertical="center"/>
    </xf>
    <xf applyAlignment="1" applyBorder="1" applyFill="1" applyFont="1" applyNumberFormat="1" borderId="28" fillId="0" fontId="39" numFmtId="167" xfId="1">
      <alignment horizontal="center" vertical="center"/>
    </xf>
    <xf applyAlignment="1" applyFont="1" borderId="0" fillId="0" fontId="39" numFmtId="0" xfId="0">
      <alignment vertical="center"/>
    </xf>
    <xf applyFont="1" applyNumberFormat="1" borderId="0" fillId="0" fontId="39" numFmtId="167" xfId="1"/>
    <xf applyAlignment="1" applyFont="1" applyNumberFormat="1" borderId="0" fillId="0" fontId="39" numFmtId="167" xfId="1">
      <alignment horizontal="center"/>
    </xf>
    <xf applyAlignment="1" applyBorder="1" applyFill="1" applyFont="1" applyNumberFormat="1" borderId="28" fillId="0" fontId="39" numFmtId="168" xfId="1">
      <alignment horizontal="right" vertical="center"/>
    </xf>
    <xf applyAlignment="1" applyBorder="1" applyFont="1" applyNumberFormat="1" borderId="11" fillId="0" fontId="39" numFmtId="168" xfId="0">
      <alignment horizontal="left" vertical="center"/>
    </xf>
    <xf applyAlignment="1" applyBorder="1" applyFont="1" applyNumberFormat="1" borderId="11" fillId="0" fontId="39" numFmtId="168" xfId="0">
      <alignment horizontal="left"/>
    </xf>
    <xf applyAlignment="1" applyBorder="1" applyFill="1" applyFont="1" applyNumberFormat="1" borderId="11" fillId="0" fontId="39" numFmtId="168" xfId="1">
      <alignment horizontal="left"/>
    </xf>
    <xf applyAlignment="1" applyBorder="1" applyFill="1" applyFont="1" applyNumberFormat="1" borderId="11" fillId="0" fontId="39" numFmtId="168" xfId="1">
      <alignment horizontal="left" vertical="center"/>
    </xf>
    <xf applyAlignment="1" applyBorder="1" applyFont="1" borderId="11" fillId="0" fontId="39" numFmtId="0" xfId="0">
      <alignment horizontal="center"/>
    </xf>
    <xf applyAlignment="1" applyBorder="1" applyFont="1" borderId="11" fillId="0" fontId="39" numFmtId="0" xfId="0">
      <alignment horizontal="center" vertical="center"/>
    </xf>
    <xf applyAlignment="1" applyBorder="1" applyFont="1" borderId="11" fillId="0" fontId="44" numFmtId="164" xfId="1">
      <alignment horizontal="center" vertical="top"/>
    </xf>
    <xf applyFont="1" borderId="0" fillId="0" fontId="5" numFmtId="0" xfId="0"/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vertical="center" wrapText="1"/>
    </xf>
    <xf applyAlignment="1" applyFont="1" borderId="0" fillId="0" fontId="5" numFmtId="0" xfId="0">
      <alignment vertical="center"/>
    </xf>
    <xf applyAlignment="1" applyBorder="1" applyFont="1" borderId="11" fillId="0" fontId="5" numFmtId="0" xfId="0">
      <alignment vertical="center"/>
    </xf>
    <xf applyAlignment="1" applyFill="1" applyFont="1" borderId="0" fillId="0" fontId="5" numFmtId="0" xfId="0">
      <alignment horizontal="center" vertical="center"/>
    </xf>
    <xf applyAlignment="1" applyBorder="1" applyFill="1" applyFont="1" borderId="11" fillId="17" fontId="8" numFmtId="0" xfId="0">
      <alignment horizontal="left" vertical="center" wrapText="1"/>
    </xf>
    <xf applyAlignment="1" applyBorder="1" applyFont="1" borderId="11" fillId="0" fontId="5" numFmtId="0" xfId="0">
      <alignment vertical="center" wrapText="1"/>
    </xf>
    <xf applyAlignment="1" applyBorder="1" applyFill="1" applyFont="1" borderId="11" fillId="20" fontId="8" numFmtId="0" xfId="0">
      <alignment horizontal="left" vertical="center" wrapText="1"/>
    </xf>
    <xf applyAlignment="1" applyFont="1" borderId="0" fillId="0" fontId="5" numFmtId="0" xfId="0">
      <alignment horizontal="center"/>
    </xf>
    <xf applyAlignment="1" applyFont="1" borderId="0" fillId="0" fontId="5" numFmtId="0" xfId="0">
      <alignment vertical="center"/>
    </xf>
    <xf applyAlignment="1" applyFont="1" borderId="0" fillId="0" fontId="5" numFmtId="0" xfId="0">
      <alignment vertical="center"/>
    </xf>
    <xf applyFont="1" applyNumberFormat="1" borderId="0" fillId="0" fontId="5" numFmtId="1" xfId="0"/>
    <xf applyAlignment="1" applyBorder="1" applyFont="1" applyNumberFormat="1" borderId="11" fillId="0" fontId="5" numFmtId="168" xfId="1">
      <alignment vertical="center"/>
    </xf>
    <xf applyAlignment="1" applyBorder="1" applyFont="1" applyNumberFormat="1" borderId="11" fillId="0" fontId="5" numFmtId="49" xfId="1">
      <alignment vertical="center" wrapText="1"/>
    </xf>
    <xf applyAlignment="1" applyBorder="1" applyFont="1" applyNumberFormat="1" borderId="11" fillId="0" fontId="5" numFmtId="49" xfId="0">
      <alignment vertical="center" wrapText="1"/>
    </xf>
    <xf applyAlignment="1" applyBorder="1" applyFill="1" applyFont="1" borderId="11" fillId="17" fontId="8" numFmtId="0" xfId="0">
      <alignment vertical="center" wrapText="1"/>
    </xf>
    <xf applyAlignment="1" applyBorder="1" applyFill="1" applyFont="1" borderId="11" fillId="8" fontId="8" numFmtId="0" xfId="0">
      <alignment horizontal="left" vertical="center" wrapText="1"/>
    </xf>
    <xf applyAlignment="1" applyFont="1" borderId="0" fillId="0" fontId="5" numFmtId="0" xfId="0">
      <alignment horizontal="left" vertical="center" wrapText="1"/>
    </xf>
    <xf applyAlignment="1" applyBorder="1" applyFill="1" applyFont="1" borderId="11" fillId="21" fontId="5" numFmtId="0" xfId="0">
      <alignment vertical="center"/>
    </xf>
    <xf applyAlignment="1" applyBorder="1" applyFont="1" borderId="11" fillId="0" fontId="5" numFmtId="0" xfId="0">
      <alignment vertical="center" wrapText="1"/>
    </xf>
    <xf applyAlignment="1" applyBorder="1" applyFill="1" applyFont="1" borderId="11" fillId="20" fontId="8" numFmtId="0" xfId="0">
      <alignment horizontal="left" vertical="center" wrapText="1"/>
    </xf>
    <xf applyAlignment="1" applyFont="1" borderId="0" fillId="0" fontId="45" numFmtId="0" xfId="0">
      <alignment vertical="center"/>
    </xf>
    <xf applyAlignment="1" applyFill="1" applyFont="1" borderId="0" fillId="21" fontId="42" numFmtId="164" xfId="1">
      <alignment vertical="center"/>
    </xf>
    <xf applyAlignment="1" applyFont="1" borderId="0" fillId="0" fontId="42" numFmtId="164" xfId="1">
      <alignment vertical="center"/>
    </xf>
    <xf applyAlignment="1" applyFill="1" applyFont="1" borderId="0" fillId="0" fontId="42" numFmtId="0" xfId="0">
      <alignment horizontal="left" vertical="center"/>
    </xf>
    <xf applyAlignment="1" applyFont="1" borderId="0" fillId="0" fontId="42" numFmtId="0" xfId="0">
      <alignment vertical="center"/>
    </xf>
    <xf applyAlignment="1" applyFont="1" borderId="0" fillId="0" fontId="42" numFmtId="0" xfId="0">
      <alignment horizontal="left" vertical="center"/>
    </xf>
    <xf applyAlignment="1" applyFont="1" applyNumberFormat="1" borderId="0" fillId="0" fontId="42" numFmtId="4" xfId="0">
      <alignment vertical="center"/>
    </xf>
    <xf applyAlignment="1" applyFont="1" borderId="0" fillId="0" fontId="42" numFmtId="0" xfId="0">
      <alignment vertical="center" wrapText="1"/>
    </xf>
    <xf applyAlignment="1" applyBorder="1" applyFont="1" borderId="3" fillId="0" fontId="46" numFmtId="164" xfId="1">
      <alignment vertical="center"/>
    </xf>
    <xf applyAlignment="1" applyFont="1" applyNumberFormat="1" borderId="0" fillId="0" fontId="42" numFmtId="2" xfId="0">
      <alignment vertical="center"/>
    </xf>
    <xf applyAlignment="1" applyFill="1" applyFont="1" borderId="0" fillId="21" fontId="42" numFmtId="0" xfId="0">
      <alignment vertical="center"/>
    </xf>
    <xf applyAlignment="1" applyFill="1" applyFont="1" borderId="0" fillId="21" fontId="42" numFmtId="0" xfId="0">
      <alignment horizontal="left" vertical="center"/>
    </xf>
    <xf applyAlignment="1" applyBorder="1" applyFont="1" borderId="3" fillId="0" fontId="47" numFmtId="164" xfId="1">
      <alignment vertical="center"/>
    </xf>
    <xf applyAlignment="1" applyBorder="1" applyFont="1" borderId="3" fillId="0" fontId="48" numFmtId="164" xfId="1">
      <alignment vertical="center"/>
    </xf>
    <xf applyAlignment="1" applyBorder="1" applyFont="1" borderId="3" fillId="0" fontId="49" numFmtId="164" xfId="1">
      <alignment vertical="center"/>
    </xf>
    <xf applyAlignment="1" applyBorder="1" applyFill="1" applyFont="1" borderId="0" fillId="0" fontId="42" numFmtId="164" xfId="1">
      <alignment horizontal="right" vertical="center"/>
    </xf>
    <xf applyAlignment="1" applyBorder="1" applyFill="1" applyFont="1" applyNumberFormat="1" borderId="0" fillId="0" fontId="42" numFmtId="2" xfId="0">
      <alignment vertical="center" wrapText="1"/>
    </xf>
    <xf applyAlignment="1" applyBorder="1" applyFont="1" borderId="0" fillId="0" fontId="42" numFmtId="0" xfId="0">
      <alignment horizontal="left" vertical="center" wrapText="1"/>
    </xf>
    <xf applyAlignment="1" applyBorder="1" applyFont="1" borderId="0" fillId="0" fontId="42" numFmtId="0" xfId="0">
      <alignment vertical="center"/>
    </xf>
    <xf applyAlignment="1" applyBorder="1" applyFont="1" applyNumberFormat="1" borderId="0" fillId="0" fontId="42" numFmtId="16" xfId="0">
      <alignment horizontal="left" vertical="center" wrapText="1"/>
    </xf>
    <xf applyAlignment="1" applyBorder="1" applyFont="1" borderId="0" fillId="0" fontId="42" numFmtId="0" xfId="0">
      <alignment vertical="center" wrapText="1"/>
    </xf>
    <xf applyAlignment="1" applyBorder="1" applyFill="1" applyFont="1" borderId="0" fillId="7" fontId="4" numFmtId="164" xfId="1">
      <alignment horizontal="center" vertical="center" wrapText="1"/>
    </xf>
    <xf applyAlignment="1" applyBorder="1" applyFill="1" applyFont="1" borderId="0" fillId="7" fontId="4" numFmtId="164" xfId="1">
      <alignment vertical="center" wrapText="1"/>
    </xf>
    <xf applyAlignment="1" applyBorder="1" applyFill="1" applyFont="1" borderId="0" fillId="7" fontId="4" numFmtId="164" xfId="1">
      <alignment horizontal="left" vertical="center" wrapText="1"/>
    </xf>
    <xf applyAlignment="1" applyBorder="1" applyFill="1" applyFont="1" borderId="0" fillId="7" fontId="42" numFmtId="0" xfId="0">
      <alignment horizontal="center" vertical="center"/>
    </xf>
    <xf applyAlignment="1" applyFont="1" borderId="0" fillId="0" fontId="5" numFmtId="0" xfId="0">
      <alignment vertical="center"/>
    </xf>
    <xf applyAlignment="1" applyFont="1" borderId="0" fillId="0" fontId="5" numFmtId="0" xfId="0">
      <alignment horizontal="left"/>
    </xf>
    <xf applyAlignment="1" applyBorder="1" applyFill="1" applyFont="1" borderId="30" fillId="0" fontId="39" numFmtId="0" xfId="0">
      <alignment horizontal="center" textRotation="90" vertical="center"/>
    </xf>
    <xf applyAlignment="1" applyBorder="1" applyFill="1" applyFont="1" borderId="33" fillId="0" fontId="39" numFmtId="0" xfId="0">
      <alignment horizontal="center" textRotation="90" vertical="center"/>
    </xf>
    <xf applyAlignment="1" applyBorder="1" applyFill="1" applyFont="1" borderId="28" fillId="0" fontId="39" numFmtId="0" xfId="0">
      <alignment horizontal="center" vertical="center"/>
    </xf>
    <xf applyAlignment="1" applyBorder="1" applyFill="1" applyFont="1" borderId="31" fillId="0" fontId="39" numFmtId="0" xfId="0">
      <alignment horizontal="center" vertical="center"/>
    </xf>
    <xf applyAlignment="1" applyBorder="1" applyFill="1" applyFont="1" borderId="32" fillId="0" fontId="39" numFmtId="0" xfId="0">
      <alignment horizontal="center" vertical="center"/>
    </xf>
    <xf applyAlignment="1" applyFont="1" borderId="0" fillId="0" fontId="39" numFmtId="0" xfId="0">
      <alignment horizontal="left" vertical="top"/>
    </xf>
    <xf applyAlignment="1" applyFont="1" borderId="0" fillId="0" fontId="5" numFmtId="0" xfId="0">
      <alignment horizontal="left"/>
    </xf>
    <xf applyAlignment="1" applyFont="1" borderId="0" fillId="0" fontId="5" numFmtId="0" xfId="0"/>
    <xf applyAlignment="1" applyFill="1" applyFont="1" borderId="0" fillId="18" fontId="2" numFmtId="0" xfId="0">
      <alignment horizontal="center" vertical="center"/>
    </xf>
    <xf applyAlignment="1" applyBorder="1" applyFill="1" applyFont="1" borderId="11" fillId="18" fontId="3" numFmtId="0" xfId="0">
      <alignment horizontal="center" vertical="center" wrapText="1"/>
    </xf>
    <xf applyAlignment="1" applyBorder="1" applyFill="1" applyFont="1" borderId="11" fillId="18" fontId="6" numFmtId="0" xfId="0">
      <alignment horizontal="center" vertical="center" wrapText="1"/>
    </xf>
    <xf applyAlignment="1" applyBorder="1" applyFill="1" applyFont="1" borderId="13" fillId="18" fontId="6" numFmtId="0" xfId="0">
      <alignment horizontal="center" vertical="center" wrapText="1"/>
    </xf>
    <xf applyAlignment="1" applyBorder="1" applyFill="1" applyFont="1" borderId="20" fillId="18" fontId="6" numFmtId="0" xfId="0">
      <alignment horizontal="center" vertical="center" wrapText="1"/>
    </xf>
    <xf applyAlignment="1" applyBorder="1" applyFill="1" applyFont="1" borderId="14" fillId="18" fontId="6" numFmtId="0" xfId="0">
      <alignment horizontal="center" vertical="center" wrapText="1"/>
    </xf>
    <xf applyAlignment="1" applyBorder="1" applyFill="1" applyFont="1" borderId="22" fillId="18" fontId="6" numFmtId="0" xfId="0">
      <alignment horizontal="center" vertical="center" wrapText="1"/>
    </xf>
    <xf applyAlignment="1" applyBorder="1" applyFill="1" applyFont="1" borderId="23" fillId="18" fontId="6" numFmtId="0" xfId="0">
      <alignment horizontal="center" vertical="center" wrapText="1"/>
    </xf>
    <xf applyAlignment="1" applyBorder="1" applyFill="1" applyFont="1" borderId="24" fillId="18" fontId="6" numFmtId="0" xfId="0">
      <alignment horizontal="center" vertical="center" wrapText="1"/>
    </xf>
    <xf applyAlignment="1" applyBorder="1" applyFill="1" applyFont="1" borderId="25" fillId="18" fontId="6" numFmtId="0" xfId="0">
      <alignment horizontal="center" vertical="center" wrapText="1"/>
    </xf>
    <xf applyAlignment="1" applyFill="1" applyFont="1" borderId="0" fillId="18" fontId="2" numFmtId="0" xfId="0">
      <alignment horizontal="left"/>
    </xf>
    <xf applyAlignment="1" applyBorder="1" applyFill="1" applyFont="1" borderId="0" fillId="18" fontId="2" numFmtId="0" xfId="0">
      <alignment horizontal="right" vertical="center"/>
    </xf>
    <xf applyAlignment="1" applyFill="1" applyFont="1" borderId="0" fillId="18" fontId="2" numFmtId="0" xfId="0">
      <alignment horizontal="left" vertical="center"/>
    </xf>
    <xf applyAlignment="1" applyBorder="1" applyFill="1" applyFont="1" borderId="11" fillId="18" fontId="5" numFmtId="0" xfId="0">
      <alignment horizontal="center" vertical="center" wrapText="1"/>
    </xf>
    <xf applyAlignment="1" applyBorder="1" applyFill="1" applyFont="1" borderId="11" fillId="18" fontId="2" numFmtId="0" xfId="0">
      <alignment horizontal="center" vertical="center" wrapText="1"/>
    </xf>
    <xf applyAlignment="1" applyBorder="1" applyFont="1" borderId="0" fillId="0" fontId="9" numFmtId="0" xfId="0">
      <alignment horizontal="center" vertical="center"/>
    </xf>
    <xf applyAlignment="1" applyBorder="1" applyFill="1" applyFont="1" borderId="11" fillId="12" fontId="2" numFmtId="0" xfId="0">
      <alignment horizontal="left" vertical="center" wrapText="1"/>
    </xf>
    <xf applyAlignment="1" applyBorder="1" applyFill="1" applyFont="1" borderId="12" fillId="0" fontId="2" numFmtId="0" xfId="0">
      <alignment horizontal="center" textRotation="90" vertical="center"/>
    </xf>
    <xf applyAlignment="1" applyBorder="1" applyFill="1" applyFont="1" borderId="15" fillId="0" fontId="2" numFmtId="0" xfId="0">
      <alignment horizontal="center" textRotation="90" vertical="center"/>
    </xf>
    <xf applyAlignment="1" applyBorder="1" applyFill="1" applyFont="1" borderId="16" fillId="0" fontId="2" numFmtId="0" xfId="0">
      <alignment horizontal="center" textRotation="90" vertical="center"/>
    </xf>
    <xf applyAlignment="1" applyBorder="1" applyFill="1" applyFont="1" borderId="11" fillId="12" fontId="2" numFmtId="0" xfId="0">
      <alignment horizontal="center" vertical="center" wrapText="1"/>
    </xf>
    <xf applyAlignment="1" applyBorder="1" applyFill="1" applyFont="1" borderId="11" fillId="12" fontId="5" numFmtId="0" xfId="0">
      <alignment horizontal="left" vertical="center" wrapText="1"/>
    </xf>
    <xf applyAlignment="1" applyBorder="1" applyFill="1" applyFont="1" borderId="11" fillId="14" fontId="2" numFmtId="0" xfId="0">
      <alignment horizontal="center" vertical="center"/>
    </xf>
    <xf applyAlignment="1" applyBorder="1" applyFill="1" applyFont="1" borderId="11" fillId="12" fontId="5" numFmtId="0" xfId="0">
      <alignment horizontal="left" vertical="center"/>
    </xf>
    <xf applyAlignment="1" applyBorder="1" applyFill="1" applyFont="1" borderId="11" fillId="12" fontId="2" numFmtId="0" xfId="0">
      <alignment horizontal="left" vertical="center"/>
    </xf>
    <xf applyAlignment="1" applyBorder="1" applyFill="1" applyFont="1" borderId="11" fillId="2" fontId="15" numFmtId="0" xfId="0">
      <alignment horizontal="center" vertical="center" wrapText="1"/>
    </xf>
    <xf applyAlignment="1" applyBorder="1" applyFill="1" applyFont="1" borderId="11" fillId="0" fontId="2" numFmtId="0" xfId="0">
      <alignment horizontal="center" textRotation="90" vertical="center"/>
    </xf>
    <xf applyAlignment="1" applyBorder="1" applyFill="1" applyFont="1" borderId="11" fillId="12" fontId="2" numFmtId="0" xfId="0">
      <alignment horizontal="center" vertical="center"/>
    </xf>
    <xf applyAlignment="1" applyBorder="1" applyFill="1" applyFont="1" borderId="11" fillId="2" fontId="16" numFmtId="0" xfId="0">
      <alignment horizontal="center" vertical="center" wrapText="1"/>
    </xf>
    <xf applyAlignment="1" applyBorder="1" applyFill="1" applyFont="1" borderId="11" fillId="17" fontId="2" numFmtId="0" xfId="0">
      <alignment horizontal="left" vertical="center"/>
    </xf>
    <xf applyAlignment="1" applyFont="1" borderId="0" fillId="0" fontId="6" numFmtId="0" xfId="0">
      <alignment horizontal="center"/>
    </xf>
    <xf applyAlignment="1" applyBorder="1" applyFill="1" applyFont="1" borderId="11" fillId="7" fontId="7" numFmtId="0" xfId="0">
      <alignment horizontal="center" vertical="center"/>
    </xf>
    <xf applyAlignment="1" applyBorder="1" applyFill="1" applyFont="1" borderId="11" fillId="13" fontId="2" numFmtId="0" xfId="0">
      <alignment horizontal="center" vertical="center"/>
    </xf>
    <xf applyAlignment="1" applyBorder="1" applyFill="1" applyFont="1" borderId="11" fillId="2" fontId="15" numFmtId="0" xfId="0">
      <alignment horizontal="center" vertical="center"/>
    </xf>
    <xf applyAlignment="1" applyBorder="1" applyFill="1" applyFont="1" borderId="13" fillId="13" fontId="6" numFmtId="0" xfId="0">
      <alignment horizontal="center" vertical="center"/>
    </xf>
    <xf applyAlignment="1" applyBorder="1" applyFill="1" applyFont="1" borderId="14" fillId="13" fontId="6" numFmtId="0" xfId="0">
      <alignment horizontal="center" vertical="center"/>
    </xf>
    <xf applyAlignment="1" applyBorder="1" applyFill="1" applyFont="1" borderId="12" fillId="12" fontId="2" numFmtId="0" xfId="0">
      <alignment horizontal="center" vertical="center" wrapText="1"/>
    </xf>
    <xf applyAlignment="1" applyBorder="1" applyFill="1" applyFont="1" borderId="15" fillId="12" fontId="2" numFmtId="0" xfId="0">
      <alignment horizontal="center" vertical="center" wrapText="1"/>
    </xf>
    <xf applyAlignment="1" applyBorder="1" applyFill="1" applyFont="1" borderId="16" fillId="12" fontId="2" numFmtId="0" xfId="0">
      <alignment horizontal="center" vertical="center" wrapText="1"/>
    </xf>
    <xf applyAlignment="1" applyBorder="1" applyFont="1" borderId="0" fillId="0" fontId="18" numFmtId="0" xfId="0">
      <alignment horizontal="center" vertical="center"/>
    </xf>
    <xf applyAlignment="1" applyFont="1" borderId="0" fillId="0" fontId="22" numFmtId="0" xfId="0">
      <alignment horizontal="center"/>
    </xf>
    <xf applyAlignment="1" applyFont="1" borderId="0" fillId="0" fontId="21" numFmtId="0" xfId="0">
      <alignment horizontal="center" wrapText="1"/>
    </xf>
    <xf applyAlignment="1" applyFont="1" borderId="0" fillId="0" fontId="2" numFmtId="0" xfId="0">
      <alignment horizontal="center" wrapText="1"/>
    </xf>
    <xf applyAlignment="1" applyBorder="1" applyFill="1" applyFont="1" borderId="17" fillId="7" fontId="29" numFmtId="0" xfId="0">
      <alignment horizontal="center" vertical="center" wrapText="1"/>
    </xf>
    <xf applyAlignment="1" applyBorder="1" applyFill="1" applyFont="1" borderId="18" fillId="7" fontId="29" numFmtId="0" xfId="0">
      <alignment horizontal="center" vertical="center" wrapText="1"/>
    </xf>
    <xf applyAlignment="1" applyFont="1" borderId="0" fillId="0" fontId="27" numFmtId="0" xfId="0">
      <alignment horizontal="center" wrapText="1"/>
    </xf>
    <xf applyAlignment="1" applyBorder="1" applyFill="1" applyFont="1" borderId="3" fillId="7" fontId="22" numFmtId="0" xfId="0">
      <alignment horizontal="center" vertical="center" wrapText="1"/>
    </xf>
    <xf applyAlignment="1" applyBorder="1" applyFill="1" applyFont="1" borderId="3" fillId="7" fontId="22" numFmtId="0" xfId="0">
      <alignment horizontal="center" vertical="center"/>
    </xf>
    <xf applyAlignment="1" applyBorder="1" applyFill="1" applyFont="1" borderId="19" fillId="7" fontId="22" numFmtId="0" xfId="0">
      <alignment horizontal="center" vertical="center" wrapText="1"/>
    </xf>
    <xf applyAlignment="1" applyBorder="1" applyFill="1" applyFont="1" borderId="4" fillId="7" fontId="22" numFmtId="0" xfId="0">
      <alignment horizontal="center" vertical="center" wrapText="1"/>
    </xf>
    <xf applyAlignment="1" applyBorder="1" applyFill="1" applyFont="1" borderId="9" fillId="2" fontId="27" numFmtId="0" xfId="0">
      <alignment horizontal="center"/>
    </xf>
    <xf applyAlignment="1" applyBorder="1" applyFill="1" applyFont="1" borderId="8" fillId="2" fontId="27" numFmtId="0" xfId="0">
      <alignment horizontal="center"/>
    </xf>
    <xf applyAlignment="1" applyBorder="1" applyFont="1" borderId="3" fillId="0" fontId="9" numFmtId="0" xfId="0">
      <alignment horizontal="center" vertical="center"/>
    </xf>
    <xf applyAlignment="1" applyBorder="1" applyFill="1" applyFont="1" borderId="3" fillId="4" fontId="9" numFmtId="0" xfId="0">
      <alignment horizontal="center" vertical="center"/>
    </xf>
    <xf applyAlignment="1" applyBorder="1" applyFill="1" applyFont="1" borderId="3" fillId="6" fontId="9" numFmtId="0" xfId="0">
      <alignment horizontal="center" vertical="center"/>
    </xf>
    <xf applyAlignment="1" applyBorder="1" applyFill="1" applyFont="1" borderId="3" fillId="7" fontId="9" numFmtId="0" xfId="0">
      <alignment horizontal="center" vertical="center"/>
    </xf>
    <xf applyAlignment="1" applyBorder="1" applyFill="1" applyFont="1" borderId="3" fillId="3" fontId="9" numFmtId="0" xfId="0">
      <alignment horizontal="center" vertical="center"/>
    </xf>
    <xf applyAlignment="1" applyBorder="1" applyFill="1" applyFont="1" borderId="3" fillId="5" fontId="9" numFmtId="0" xfId="0">
      <alignment horizontal="center" vertical="center"/>
    </xf>
    <xf applyAlignment="1" applyBorder="1" applyFill="1" applyFont="1" borderId="3" fillId="8" fontId="9" numFmtId="0" xfId="0">
      <alignment horizontal="center" vertical="center" wrapText="1"/>
    </xf>
    <xf applyAlignment="1" applyBorder="1" applyFont="1" borderId="3" fillId="0" fontId="9" numFmtId="0" xfId="0">
      <alignment horizontal="center" vertical="center" wrapText="1"/>
    </xf>
    <xf applyAlignment="1" applyBorder="1" applyFill="1" applyFont="1" applyNumberFormat="1" applyProtection="1" borderId="3" fillId="18" fontId="2" numFmtId="0" xfId="0">
      <alignment horizontal="center" vertical="center" wrapText="1"/>
    </xf>
    <xf applyAlignment="1" applyBorder="1" applyFont="1" borderId="0" fillId="0" fontId="6" numFmtId="0" xfId="0">
      <alignment horizontal="center" vertical="center"/>
    </xf>
    <xf applyAlignment="1" applyBorder="1" applyFont="1" borderId="0" fillId="0" fontId="9" numFmtId="0" xfId="0">
      <alignment horizontal="left" vertical="center"/>
    </xf>
    <xf applyAlignment="1" applyBorder="1" applyFont="1" borderId="1" fillId="0" fontId="13" numFmtId="0" xfId="0">
      <alignment horizontal="left" vertical="center"/>
    </xf>
    <xf applyAlignment="1" applyBorder="1" applyFill="1" applyFont="1" borderId="3" fillId="5" fontId="18" numFmtId="0" xfId="0">
      <alignment horizontal="center" vertical="center"/>
    </xf>
    <xf applyAlignment="1" applyBorder="1" applyFill="1" applyFont="1" borderId="3" fillId="5" fontId="22" numFmtId="0" xfId="0">
      <alignment horizontal="center" vertical="center"/>
    </xf>
    <xf applyAlignment="1" applyBorder="1" applyFill="1" applyFont="1" borderId="3" fillId="5" fontId="22" numFmtId="0" xfId="0">
      <alignment horizontal="left" vertical="center" wrapText="1"/>
    </xf>
    <xf applyAlignment="1" applyFont="1" borderId="0" fillId="0" fontId="22" numFmtId="0" xfId="0">
      <alignment horizontal="center" vertical="center"/>
    </xf>
    <xf applyAlignment="1" applyFont="1" borderId="0" fillId="0" fontId="5" numFmtId="0" xfId="0">
      <alignment horizontal="center" wrapText="1"/>
    </xf>
    <xf applyAlignment="1" applyBorder="1" applyFont="1" borderId="0" fillId="0" fontId="10" numFmtId="0" xfId="0">
      <alignment horizontal="center" vertical="center"/>
    </xf>
    <xf applyAlignment="1" applyBorder="1" applyFill="1" applyFont="1" borderId="3" fillId="5" fontId="11" numFmtId="0" xfId="0">
      <alignment horizontal="center" vertical="center"/>
    </xf>
    <xf applyAlignment="1" applyBorder="1" applyFill="1" applyFont="1" borderId="3" fillId="5" fontId="11" numFmtId="0" xfId="0">
      <alignment horizontal="center"/>
    </xf>
    <xf applyAlignment="1" applyBorder="1" applyFill="1" applyFont="1" borderId="3" fillId="5" fontId="11" numFmtId="0" xfId="0">
      <alignment horizontal="center" vertical="center" wrapText="1"/>
    </xf>
    <xf applyAlignment="1" applyBorder="1" applyFill="1" applyFont="1" borderId="3" fillId="5" fontId="9" numFmtId="0" xfId="0">
      <alignment horizontal="center"/>
    </xf>
    <xf applyAlignment="1" applyBorder="1" applyFill="1" applyFont="1" borderId="3" fillId="5" fontId="9" numFmtId="0" xfId="0">
      <alignment horizontal="center" vertical="center" wrapText="1"/>
    </xf>
    <xf applyAlignment="1" applyBorder="1" applyFill="1" applyFont="1" applyNumberFormat="1" borderId="3" fillId="5" fontId="9" numFmtId="49" xfId="0">
      <alignment horizontal="left" vertical="center" wrapText="1"/>
    </xf>
    <xf applyFont="1" borderId="0" fillId="0" fontId="50" numFmtId="0" xfId="0"/>
    <xf applyAlignment="1" applyFont="1" borderId="0" fillId="0" fontId="50" numFmtId="0" xfId="0">
      <alignment vertical="center" wrapText="1"/>
    </xf>
    <xf applyAlignment="1" applyFont="1" borderId="0" fillId="0" fontId="51" numFmtId="0" xfId="0">
      <alignment horizontal="center" vertical="center" wrapText="1"/>
    </xf>
    <xf applyAlignment="1" applyFont="1" borderId="0" fillId="0" fontId="50" numFmtId="0" xfId="0">
      <alignment horizontal="right" vertical="center" wrapText="1"/>
    </xf>
    <xf applyBorder="1" applyFont="1" borderId="0" fillId="0" fontId="25" numFmtId="164" xfId="1"/>
    <xf applyBorder="1" applyFont="1" applyNumberFormat="1" borderId="0" fillId="0" fontId="25" numFmtId="0" xfId="0"/>
    <xf applyBorder="1" borderId="0" fillId="0" fontId="0" numFmtId="0" xfId="0"/>
    <xf applyAlignment="1" applyBorder="1" applyFont="1" borderId="0" fillId="0" fontId="50" numFmtId="0" xfId="0">
      <alignment horizontal="left" vertical="center" wrapText="1"/>
    </xf>
    <xf applyAlignment="1" applyBorder="1" applyFont="1" borderId="0" fillId="0" fontId="50" numFmtId="0" xfId="0">
      <alignment vertical="center" wrapText="1"/>
    </xf>
    <xf applyAlignment="1" applyBorder="1" applyFont="1" borderId="11" fillId="0" fontId="50" numFmtId="0" xfId="0">
      <alignment horizontal="left" vertical="center" wrapText="1"/>
    </xf>
    <xf applyAlignment="1" applyBorder="1" applyFont="1" borderId="0" fillId="0" fontId="51" numFmtId="0" xfId="0">
      <alignment vertical="center" wrapText="1"/>
    </xf>
    <xf applyAlignment="1" applyBorder="1" applyFont="1" applyNumberFormat="1" borderId="0" fillId="0" fontId="51" numFmtId="4" xfId="0">
      <alignment horizontal="right" vertical="center" wrapText="1"/>
    </xf>
    <xf applyAlignment="1" applyBorder="1" applyFont="1" applyNumberFormat="1" borderId="0" fillId="0" fontId="50" numFmtId="14" xfId="0">
      <alignment vertical="center" wrapText="1"/>
    </xf>
    <xf applyAlignment="1" applyBorder="1" applyFont="1" applyNumberFormat="1" borderId="0" fillId="0" fontId="50" numFmtId="4" xfId="0">
      <alignment horizontal="right" vertical="center" wrapText="1"/>
    </xf>
    <xf applyBorder="1" applyFont="1" applyNumberFormat="1" borderId="0" fillId="0" fontId="25" numFmtId="14" xfId="0"/>
    <xf applyFont="1" applyNumberFormat="1" borderId="0" fillId="0" fontId="25" numFmtId="14" xfId="0"/>
    <xf applyAlignment="1" applyFill="1" applyFont="1" borderId="0" fillId="0" fontId="32" numFmtId="0" xfId="0">
      <alignment horizontal="left"/>
    </xf>
    <xf applyAlignment="1" applyFont="1" borderId="0" fillId="0" fontId="5" numFmtId="0" xfId="0">
      <alignment horizontal="right"/>
    </xf>
    <xf applyAlignment="1" applyFill="1" applyFont="1" borderId="0" fillId="0" fontId="32" numFmtId="0" xfId="0">
      <alignment horizontal="left" vertical="top" wrapText="1"/>
    </xf>
    <xf applyAlignment="1" applyFont="1" applyProtection="1" borderId="0" fillId="0" fontId="5" numFmtId="0" xfId="0">
      <alignment horizontal="right"/>
      <protection hidden="1"/>
    </xf>
    <xf applyAlignment="1" applyFont="1" borderId="0" fillId="0" fontId="5" numFmtId="164" xfId="1">
      <alignment horizontal="right" vertical="center"/>
    </xf>
    <xf applyAlignment="1" applyBorder="1" applyFill="1" applyFont="1" applyNumberFormat="1" borderId="2" fillId="0" fontId="11" numFmtId="0" xfId="0">
      <alignment horizontal="center" vertical="center" wrapText="1"/>
    </xf>
    <xf applyAlignment="1" applyBorder="1" applyFont="1" borderId="2" fillId="0" fontId="42" numFmtId="164" xfId="1">
      <alignment horizontal="center" vertical="center" wrapText="1"/>
    </xf>
    <xf applyAlignment="1" applyBorder="1" applyFont="1" borderId="2" fillId="0" fontId="5" numFmtId="164" xfId="1">
      <alignment horizontal="center" vertical="center"/>
    </xf>
    <xf applyAlignment="1" applyBorder="1" applyFont="1" borderId="2" fillId="0" fontId="5" numFmtId="0" xfId="0">
      <alignment horizontal="center" vertical="center"/>
    </xf>
    <xf applyAlignment="1" applyBorder="1" applyFont="1" applyNumberFormat="1" borderId="34" fillId="0" fontId="11" numFmtId="0" xfId="0">
      <alignment horizontal="left" vertical="center" wrapText="1"/>
    </xf>
    <xf applyAlignment="1" applyBorder="1" applyFont="1" applyNumberFormat="1" borderId="34" fillId="0" fontId="11" numFmtId="166" xfId="0">
      <alignment horizontal="left" vertical="center" wrapText="1"/>
    </xf>
    <xf applyAlignment="1" applyBorder="1" applyFont="1" applyNumberFormat="1" borderId="2" fillId="0" fontId="11" numFmtId="166" xfId="0">
      <alignment horizontal="left" vertical="center" wrapText="1"/>
    </xf>
    <xf applyAlignment="1" applyBorder="1" applyFont="1" borderId="2" fillId="0" fontId="5" numFmtId="164" xfId="1">
      <alignment vertical="center"/>
    </xf>
    <xf applyAlignment="1" applyBorder="1" applyFont="1" applyNumberFormat="1" borderId="7" fillId="0" fontId="11" numFmtId="0" xfId="0">
      <alignment horizontal="left" vertical="center" wrapText="1"/>
    </xf>
    <xf applyAlignment="1" applyBorder="1" applyFont="1" applyNumberFormat="1" borderId="7" fillId="0" fontId="11" numFmtId="166" xfId="0">
      <alignment horizontal="left" vertical="center" wrapText="1"/>
    </xf>
    <xf applyAlignment="1" applyBorder="1" applyFont="1" applyNumberFormat="1" borderId="2" fillId="0" fontId="11" numFmtId="0" xfId="0">
      <alignment horizontal="left" vertical="center" wrapText="1"/>
    </xf>
    <xf applyAlignment="1" applyBorder="1" applyFont="1" applyNumberFormat="1" borderId="2" fillId="0" fontId="11" numFmtId="166" xfId="0">
      <alignment horizontal="left" vertical="center" wrapText="1"/>
    </xf>
    <xf applyAlignment="1" applyBorder="1" applyFont="1" applyNumberFormat="1" borderId="2" fillId="0" fontId="20" numFmtId="0" xfId="0">
      <alignment horizontal="left" vertical="center" wrapText="1"/>
    </xf>
    <xf applyAlignment="1" applyBorder="1" applyFill="1" applyFont="1" applyNumberFormat="1" borderId="2" fillId="7" fontId="11" numFmtId="0" xfId="0">
      <alignment horizontal="left" vertical="center" wrapText="1"/>
    </xf>
    <xf applyAlignment="1" applyBorder="1" applyFill="1" applyFont="1" applyNumberFormat="1" borderId="2" fillId="7" fontId="11" numFmtId="166" xfId="0">
      <alignment horizontal="left" vertical="center" wrapText="1"/>
    </xf>
    <xf applyAlignment="1" applyBorder="1" applyFill="1" applyFont="1" borderId="2" fillId="7" fontId="11" numFmtId="164" xfId="1">
      <alignment horizontal="right" vertical="center" wrapText="1"/>
    </xf>
    <xf applyAlignment="1" applyBorder="1" applyFill="1" applyFont="1" applyNumberFormat="1" borderId="2" fillId="7" fontId="11" numFmtId="166" xfId="0">
      <alignment horizontal="right" vertical="center" wrapText="1"/>
    </xf>
    <xf applyAlignment="1" applyBorder="1" applyFont="1" applyNumberFormat="1" borderId="2" fillId="0" fontId="11" numFmtId="0" xfId="0">
      <alignment horizontal="left" vertical="center" wrapText="1"/>
    </xf>
    <xf applyAlignment="1" applyBorder="1" applyFont="1" applyNumberFormat="1" borderId="2" fillId="0" fontId="11" numFmtId="0" xfId="0">
      <alignment horizontal="left" vertical="center"/>
    </xf>
    <xf applyAlignment="1" applyBorder="1" applyFont="1" borderId="10" fillId="0" fontId="5" numFmtId="0" xfId="0">
      <alignment horizontal="center" vertical="center"/>
    </xf>
    <xf applyAlignment="1" applyBorder="1" applyFont="1" borderId="35" fillId="0" fontId="5" numFmtId="0" xfId="0">
      <alignment horizontal="center" vertical="center"/>
    </xf>
    <xf applyAlignment="1" applyBorder="1" applyFont="1" borderId="36" fillId="0" fontId="5" numFmtId="0" xfId="0">
      <alignment horizontal="center" vertical="center"/>
    </xf>
    <xf applyAlignment="1" applyBorder="1" applyFont="1" borderId="34" fillId="0" fontId="5" numFmtId="164" xfId="1">
      <alignment horizontal="left" vertical="center"/>
    </xf>
    <xf applyAlignment="1" applyBorder="1" applyFont="1" borderId="37" fillId="0" fontId="5" numFmtId="0" xfId="0">
      <alignment horizontal="left" vertical="center" wrapText="1"/>
    </xf>
    <xf applyBorder="1" applyFont="1" borderId="2" fillId="0" fontId="5" numFmtId="164" xfId="1"/>
    <xf applyAlignment="1" applyBorder="1" applyFont="1" borderId="38" fillId="0" fontId="5" numFmtId="164" xfId="1">
      <alignment horizontal="left" vertical="center"/>
    </xf>
    <xf applyAlignment="1" applyBorder="1" applyFont="1" borderId="39" fillId="0" fontId="5" numFmtId="0" xfId="0">
      <alignment horizontal="left" vertical="center" wrapText="1"/>
    </xf>
    <xf applyAlignment="1" applyBorder="1" applyFill="1" applyFont="1" borderId="28" fillId="0" fontId="5" numFmtId="0" xfId="0">
      <alignment horizontal="center" textRotation="90" vertical="center" wrapText="1"/>
    </xf>
    <xf applyAlignment="1" applyBorder="1" applyFill="1" applyFont="1" borderId="28" fillId="0" fontId="5" numFmtId="0" xfId="0">
      <alignment horizontal="left" vertical="center" wrapText="1"/>
    </xf>
    <xf applyAlignment="1" applyBorder="1" applyFont="1" borderId="28" fillId="0" fontId="5" numFmtId="164" xfId="1">
      <alignment vertical="center"/>
    </xf>
    <xf applyAlignment="1" applyFont="1" applyNumberFormat="1" borderId="0" fillId="0" fontId="5" numFmtId="164" xfId="0">
      <alignment vertical="center"/>
    </xf>
    <xf applyAlignment="1" applyBorder="1" applyFill="1" applyFont="1" borderId="40" fillId="0" fontId="5" numFmtId="0" xfId="0">
      <alignment horizontal="center" textRotation="90" vertical="center" wrapText="1"/>
    </xf>
    <xf applyAlignment="1" applyBorder="1" applyFill="1" applyFont="1" borderId="31" fillId="0" fontId="5" numFmtId="0" xfId="0">
      <alignment horizontal="left" vertical="center" wrapText="1"/>
    </xf>
    <xf applyAlignment="1" applyBorder="1" applyFill="1" applyFont="1" borderId="32" fillId="0" fontId="5" numFmtId="0" xfId="0">
      <alignment horizontal="left" vertical="center" wrapText="1"/>
    </xf>
    <xf applyAlignment="1" applyBorder="1" applyFill="1" applyFont="1" borderId="41" fillId="0" fontId="5" numFmtId="0" xfId="0">
      <alignment horizontal="center" textRotation="90" vertical="center" wrapText="1"/>
    </xf>
    <xf applyAlignment="1" applyBorder="1" applyFill="1" applyFont="1" borderId="42" fillId="0" fontId="5" numFmtId="0" xfId="0">
      <alignment horizontal="center" textRotation="90" vertical="center" wrapText="1"/>
    </xf>
    <xf applyFont="1" applyNumberFormat="1" borderId="0" fillId="0" fontId="5" numFmtId="164" xfId="0"/>
    <xf applyAlignment="1" applyBorder="1" applyFont="1" borderId="28" fillId="0" fontId="5" numFmtId="0" xfId="0">
      <alignment vertical="center"/>
    </xf>
    <xf applyAlignment="1" applyBorder="1" applyFill="1" applyFont="1" borderId="0" fillId="0" fontId="5" numFmtId="0" xfId="0">
      <alignment horizontal="center" textRotation="90" vertical="center" wrapText="1"/>
    </xf>
    <xf applyAlignment="1" applyBorder="1" applyFont="1" borderId="0" fillId="0" fontId="5" numFmtId="164" xfId="1">
      <alignment vertical="center"/>
    </xf>
    <xf applyBorder="1" applyFont="1" applyNumberFormat="1" borderId="0" fillId="0" fontId="5" numFmtId="164" xfId="0"/>
    <xf applyAlignment="1" applyFont="1" applyNumberFormat="1" borderId="0" fillId="0" fontId="5" numFmtId="0" xfId="0">
      <alignment horizontal="center" vertical="center"/>
    </xf>
    <xf applyAlignment="1" applyFont="1" borderId="0" fillId="0" fontId="39" numFmtId="164" xfId="1">
      <alignment horizontal="right" vertical="center"/>
    </xf>
    <xf applyAlignment="1" applyFont="1" applyNumberFormat="1" borderId="0" fillId="0" fontId="28" numFmtId="49" xfId="0">
      <alignment horizontal="right"/>
    </xf>
    <xf applyAlignment="1" applyFill="1" applyFont="1" applyNumberFormat="1" borderId="0" fillId="0" fontId="39" numFmtId="0" xfId="0">
      <alignment horizontal="left"/>
    </xf>
    <xf applyFill="1" applyFont="1" borderId="0" fillId="0" fontId="39" numFmtId="0" xfId="0"/>
    <xf applyFill="1" applyFont="1" borderId="0" fillId="0" fontId="39" numFmtId="164" xfId="1"/>
    <xf applyAlignment="1" applyFill="1" applyFont="1" borderId="0" fillId="0" fontId="53" numFmtId="164" xfId="1">
      <alignment horizontal="right"/>
    </xf>
    <xf applyAlignment="1" applyBorder="1" applyFill="1" applyFont="1" borderId="0" fillId="0" fontId="9" numFmtId="0" xfId="0">
      <alignment horizontal="center" vertical="center"/>
    </xf>
    <xf applyAlignment="1" applyBorder="1" applyFill="1" applyFont="1" applyNumberFormat="1" borderId="0" fillId="0" fontId="54" numFmtId="0" xfId="0">
      <alignment horizontal="left" vertical="center"/>
    </xf>
    <xf applyAlignment="1" applyBorder="1" applyFill="1" applyFont="1" borderId="0" fillId="0" fontId="54" numFmtId="0" xfId="0">
      <alignment horizontal="center" vertical="center"/>
    </xf>
    <xf applyAlignment="1" applyBorder="1" applyFill="1" applyFont="1" borderId="0" fillId="0" fontId="54" numFmtId="164" xfId="1">
      <alignment horizontal="center" vertical="center"/>
    </xf>
    <xf applyAlignment="1" applyBorder="1" applyFill="1" applyFont="1" borderId="0" fillId="0" fontId="54" numFmtId="0" xfId="0">
      <alignment vertical="center"/>
    </xf>
    <xf applyAlignment="1" applyBorder="1" applyFill="1" applyFont="1" borderId="0" fillId="0" fontId="54" numFmtId="164" xfId="1">
      <alignment vertical="center"/>
    </xf>
    <xf applyAlignment="1" applyBorder="1" applyFill="1" applyFont="1" borderId="0" fillId="0" fontId="55" numFmtId="164" xfId="1">
      <alignment horizontal="right" vertical="center"/>
    </xf>
    <xf applyAlignment="1" applyBorder="1" applyFill="1" applyFont="1" borderId="19" fillId="0" fontId="55" numFmtId="164" xfId="1">
      <alignment horizontal="center" vertical="center" wrapText="1"/>
    </xf>
    <xf applyAlignment="1" applyBorder="1" applyFill="1" applyFont="1" borderId="19" fillId="0" fontId="55" numFmtId="164" xfId="1">
      <alignment horizontal="center" vertical="center"/>
    </xf>
    <xf applyAlignment="1" applyBorder="1" applyFill="1" applyFont="1" borderId="5" fillId="0" fontId="55" numFmtId="164" xfId="1">
      <alignment horizontal="center" vertical="center"/>
    </xf>
    <xf applyAlignment="1" applyBorder="1" applyFill="1" applyFont="1" borderId="6" fillId="0" fontId="55" numFmtId="164" xfId="1">
      <alignment horizontal="center" vertical="center"/>
    </xf>
    <xf applyAlignment="1" applyBorder="1" applyFill="1" applyFont="1" borderId="4" fillId="0" fontId="55" numFmtId="164" xfId="1">
      <alignment horizontal="center" vertical="center" wrapText="1"/>
    </xf>
    <xf applyAlignment="1" applyBorder="1" applyFill="1" applyFont="1" borderId="4" fillId="0" fontId="55" numFmtId="164" xfId="1">
      <alignment horizontal="center" vertical="center"/>
    </xf>
    <xf applyAlignment="1" applyBorder="1" applyFill="1" applyFont="1" borderId="3" fillId="0" fontId="55" numFmtId="164" xfId="1">
      <alignment horizontal="center" vertical="center"/>
    </xf>
    <xf applyAlignment="1" applyBorder="1" applyFill="1" applyFont="1" applyNumberFormat="1" borderId="3" fillId="0" fontId="54" numFmtId="0" xfId="0">
      <alignment horizontal="left" vertical="center" wrapText="1"/>
    </xf>
    <xf applyAlignment="1" applyBorder="1" applyFill="1" applyFont="1" applyNumberFormat="1" borderId="3" fillId="0" fontId="54" numFmtId="166" xfId="0">
      <alignment horizontal="left" vertical="center" wrapText="1"/>
    </xf>
    <xf applyAlignment="1" applyBorder="1" applyFill="1" applyFont="1" borderId="3" fillId="0" fontId="55" numFmtId="164" xfId="1"/>
    <xf applyFill="1" applyFont="1" applyNumberFormat="1" borderId="0" fillId="0" fontId="39" numFmtId="169" xfId="0"/>
    <xf applyAlignment="1" applyBorder="1" applyFill="1" applyFont="1" applyNumberFormat="1" borderId="3" fillId="0" fontId="55" numFmtId="0" xfId="0">
      <alignment horizontal="left" vertical="center" wrapText="1"/>
    </xf>
    <xf applyAlignment="1" applyBorder="1" applyFill="1" applyFont="1" applyNumberFormat="1" borderId="3" fillId="0" fontId="55" numFmtId="166" xfId="0">
      <alignment horizontal="left" vertical="center" wrapText="1"/>
    </xf>
    <xf applyAlignment="1" applyBorder="1" applyFill="1" applyFont="1" applyNumberFormat="1" borderId="3" fillId="0" fontId="56" numFmtId="166" xfId="0">
      <alignment horizontal="left" vertical="center" wrapText="1"/>
    </xf>
    <xf applyAlignment="1" applyBorder="1" applyFill="1" applyFont="1" applyNumberFormat="1" borderId="3" fillId="0" fontId="40" numFmtId="166" xfId="0">
      <alignment horizontal="left" vertical="center" wrapText="1"/>
    </xf>
    <xf applyAlignment="1" applyFill="1" applyFont="1" applyNumberFormat="1" borderId="0" fillId="0" fontId="57" numFmtId="0" xfId="0">
      <alignment horizontal="left"/>
    </xf>
    <xf applyAlignment="1" applyFill="1" applyFont="1" applyNumberFormat="1" borderId="0" fillId="0" fontId="57" numFmtId="49" xfId="0"/>
    <xf applyAlignment="1" applyFill="1" applyFont="1" borderId="0" fillId="0" fontId="57" numFmtId="164" xfId="1"/>
    <xf applyFill="1" applyNumberFormat="1" borderId="0" fillId="17" fontId="0" numFmtId="0" xfId="0"/>
    <xf applyFill="1" applyFont="1" applyNumberFormat="1" borderId="0" fillId="17" fontId="0" numFmtId="164" xfId="1"/>
    <xf applyFill="1" borderId="0" fillId="17" fontId="0" numFmtId="0" xfId="0"/>
    <xf applyFill="1" borderId="0" fillId="21" fontId="0" numFmtId="0" xfId="0"/>
    <xf applyFill="1" applyFont="1" borderId="0" fillId="17" fontId="0" numFmtId="164" xfId="1"/>
    <xf applyAlignment="1" applyBorder="1" applyFill="1" borderId="43" fillId="17" fontId="52" numFmtId="0" quotePrefix="1" xfId="9">
      <alignment horizontal="left" vertical="center"/>
    </xf>
    <xf applyAlignment="1" applyBorder="1" applyFill="1" borderId="44" fillId="17" fontId="52" numFmtId="0" quotePrefix="1" xfId="9">
      <alignment horizontal="left" vertical="center"/>
    </xf>
    <xf applyAlignment="1" applyBorder="1" applyFill="1" applyNumberFormat="1" borderId="43" fillId="17" fontId="52" numFmtId="170" xfId="10">
      <alignment horizontal="right" vertical="center"/>
    </xf>
    <xf applyAlignment="1" applyBorder="1" applyFill="1" applyNumberFormat="1" borderId="44" fillId="17" fontId="52" numFmtId="170" xfId="10">
      <alignment horizontal="right" vertical="center"/>
    </xf>
    <xf applyAlignment="1" applyBorder="1" applyFill="1" applyNumberFormat="1" borderId="45" fillId="17" fontId="52" numFmtId="170" xfId="10">
      <alignment horizontal="right" vertical="center"/>
    </xf>
    <xf applyFill="1" applyFont="1" borderId="0" fillId="17" fontId="32" numFmtId="0" xfId="0"/>
    <xf applyFill="1" applyFont="1" applyNumberFormat="1" borderId="0" fillId="17" fontId="32" numFmtId="167" xfId="1"/>
    <xf applyBorder="1" applyFill="1" applyFont="1" borderId="0" fillId="17" fontId="32" numFmtId="0" xfId="0"/>
    <xf numFmtId="0" fontId="0" fillId="0" borderId="53" xfId="0" applyBorder="true">
      <alignment wrapText="true" horizontal="center" vertical="center"/>
    </xf>
    <xf numFmtId="0" fontId="0" fillId="25" borderId="53" xfId="0" applyFill="true" applyBorder="true">
      <alignment wrapText="true" horizontal="center" vertical="center"/>
    </xf>
  </cellXfs>
  <cellStyles count="13">
    <cellStyle builtinId="3" name="Comma" xfId="1"/>
    <cellStyle name="Comma 2" xfId="5"/>
    <cellStyle builtinId="8" name="Hyperlink" xfId="7"/>
    <cellStyle builtinId="0" name="Normal" xfId="0"/>
    <cellStyle name="Normal 2" xfId="2"/>
    <cellStyle name="Normal 2 2 2" xfId="6"/>
    <cellStyle name="Normal 3" xfId="4"/>
    <cellStyle name="Normal 4" xfId="3"/>
    <cellStyle name="S3" xfId="8"/>
    <cellStyle name="S4" xfId="9"/>
    <cellStyle name="S5" xfId="10"/>
    <cellStyle name="S6" xfId="11"/>
    <cellStyle name="S7" xfId="12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worksheets/sheet12.xml" Type="http://schemas.openxmlformats.org/officeDocument/2006/relationships/worksheet"/>
<Relationship Id="rId13" Target="worksheets/sheet13.xml" Type="http://schemas.openxmlformats.org/officeDocument/2006/relationships/worksheet"/>
<Relationship Id="rId14" Target="worksheets/sheet14.xml" Type="http://schemas.openxmlformats.org/officeDocument/2006/relationships/worksheet"/>
<Relationship Id="rId15" Target="worksheets/sheet15.xml" Type="http://schemas.openxmlformats.org/officeDocument/2006/relationships/worksheet"/>
<Relationship Id="rId16" Target="worksheets/sheet16.xml" Type="http://schemas.openxmlformats.org/officeDocument/2006/relationships/worksheet"/>
<Relationship Id="rId17" Target="worksheets/sheet17.xml" Type="http://schemas.openxmlformats.org/officeDocument/2006/relationships/worksheet"/>
<Relationship Id="rId18" Target="worksheets/sheet18.xml" Type="http://schemas.openxmlformats.org/officeDocument/2006/relationships/worksheet"/>
<Relationship Id="rId19" Target="worksheets/sheet19.xml" Type="http://schemas.openxmlformats.org/officeDocument/2006/relationships/worksheet"/>
<Relationship Id="rId2" Target="worksheets/sheet2.xml" Type="http://schemas.openxmlformats.org/officeDocument/2006/relationships/worksheet"/>
<Relationship Id="rId20" Target="worksheets/sheet20.xml" Type="http://schemas.openxmlformats.org/officeDocument/2006/relationships/worksheet"/>
<Relationship Id="rId21" Target="worksheets/sheet21.xml" Type="http://schemas.openxmlformats.org/officeDocument/2006/relationships/worksheet"/>
<Relationship Id="rId22" Target="worksheets/sheet22.xml" Type="http://schemas.openxmlformats.org/officeDocument/2006/relationships/worksheet"/>
<Relationship Id="rId23" Target="worksheets/sheet23.xml" Type="http://schemas.openxmlformats.org/officeDocument/2006/relationships/worksheet"/>
<Relationship Id="rId24" Target="worksheets/sheet24.xml" Type="http://schemas.openxmlformats.org/officeDocument/2006/relationships/worksheet"/>
<Relationship Id="rId25" Target="worksheets/sheet25.xml" Type="http://schemas.openxmlformats.org/officeDocument/2006/relationships/worksheet"/>
<Relationship Id="rId26" Target="worksheets/sheet26.xml" Type="http://schemas.openxmlformats.org/officeDocument/2006/relationships/worksheet"/>
<Relationship Id="rId27" Target="worksheets/sheet27.xml" Type="http://schemas.openxmlformats.org/officeDocument/2006/relationships/worksheet"/>
<Relationship Id="rId28" Target="worksheets/sheet28.xml" Type="http://schemas.openxmlformats.org/officeDocument/2006/relationships/worksheet"/>
<Relationship Id="rId29" Target="worksheets/sheet29.xml" Type="http://schemas.openxmlformats.org/officeDocument/2006/relationships/worksheet"/>
<Relationship Id="rId3" Target="worksheets/sheet3.xml" Type="http://schemas.openxmlformats.org/officeDocument/2006/relationships/worksheet"/>
<Relationship Id="rId30" Target="worksheets/sheet30.xml" Type="http://schemas.openxmlformats.org/officeDocument/2006/relationships/worksheet"/>
<Relationship Id="rId31" Target="worksheets/sheet31.xml" Type="http://schemas.openxmlformats.org/officeDocument/2006/relationships/worksheet"/>
<Relationship Id="rId32" Target="worksheets/sheet32.xml" Type="http://schemas.openxmlformats.org/officeDocument/2006/relationships/worksheet"/>
<Relationship Id="rId33" Target="worksheets/sheet33.xml" Type="http://schemas.openxmlformats.org/officeDocument/2006/relationships/worksheet"/>
<Relationship Id="rId34" Target="worksheets/sheet34.xml" Type="http://schemas.openxmlformats.org/officeDocument/2006/relationships/worksheet"/>
<Relationship Id="rId35" Target="worksheets/sheet35.xml" Type="http://schemas.openxmlformats.org/officeDocument/2006/relationships/worksheet"/>
<Relationship Id="rId36" Target="worksheets/sheet36.xml" Type="http://schemas.openxmlformats.org/officeDocument/2006/relationships/worksheet"/>
<Relationship Id="rId37" Target="worksheets/sheet37.xml" Type="http://schemas.openxmlformats.org/officeDocument/2006/relationships/worksheet"/>
<Relationship Id="rId38" Target="worksheets/sheet38.xml" Type="http://schemas.openxmlformats.org/officeDocument/2006/relationships/worksheet"/>
<Relationship Id="rId39" Target="worksheets/sheet39.xml" Type="http://schemas.openxmlformats.org/officeDocument/2006/relationships/worksheet"/>
<Relationship Id="rId4" Target="worksheets/sheet4.xml" Type="http://schemas.openxmlformats.org/officeDocument/2006/relationships/worksheet"/>
<Relationship Id="rId40" Target="externalLinks/externalLink1.xml" Type="http://schemas.openxmlformats.org/officeDocument/2006/relationships/externalLink"/>
<Relationship Id="rId41" Target="externalLinks/externalLink2.xml" Type="http://schemas.openxmlformats.org/officeDocument/2006/relationships/externalLink"/>
<Relationship Id="rId42" Target="theme/theme1.xml" Type="http://schemas.openxmlformats.org/officeDocument/2006/relationships/theme"/>
<Relationship Id="rId43" Target="styles.xml" Type="http://schemas.openxmlformats.org/officeDocument/2006/relationships/styles"/>
<Relationship Id="rId44" Target="sharedStrings.xml" Type="http://schemas.openxmlformats.org/officeDocument/2006/relationships/sharedStrings"/>
<Relationship Id="rId45" Target="calcChain.xml" Type="http://schemas.openxmlformats.org/officeDocument/2006/relationships/calcChain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mn-M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i="0" kern="1200" strike="noStrike" sz="16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b="0" lang="mn-MN" sz="1200">
                <a:latin charset="0" panose="020B0604020202020204" pitchFamily="34" typeface="Arial"/>
                <a:cs charset="0" panose="020B0604020202020204" pitchFamily="34" typeface="Arial"/>
              </a:rPr>
              <a:t>Орон</a:t>
            </a:r>
            <a:r>
              <a:rPr b="0" baseline="0" lang="mn-MN" sz="1200">
                <a:latin charset="0" panose="020B0604020202020204" pitchFamily="34" typeface="Arial"/>
                <a:cs charset="0" panose="020B0604020202020204" pitchFamily="34" typeface="Arial"/>
              </a:rPr>
              <a:t> тоо</a:t>
            </a:r>
            <a:r>
              <a:rPr b="0" baseline="0" lang="en-US" sz="1200">
                <a:latin charset="0" panose="020B0604020202020204" pitchFamily="34" typeface="Arial"/>
                <a:cs charset="0" panose="020B0604020202020204" pitchFamily="34" typeface="Arial"/>
              </a:rPr>
              <a:t>,</a:t>
            </a:r>
            <a:r>
              <a:rPr b="0" baseline="0" lang="mn-MN" sz="1200">
                <a:latin charset="0" panose="020B0604020202020204" pitchFamily="34" typeface="Arial"/>
                <a:cs charset="0" panose="020B0604020202020204" pitchFamily="34" typeface="Arial"/>
              </a:rPr>
              <a:t> Цалингийн зардлын харьцаа</a:t>
            </a:r>
            <a:endParaRPr b="0" lang="en-US" sz="1200">
              <a:latin charset="0" panose="020B0604020202020204" pitchFamily="34" typeface="Arial"/>
              <a:cs charset="0" panose="020B0604020202020204" pitchFamily="34" typeface="Arial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627312383875912E-2"/>
          <c:y val="1.917109310821808E-2"/>
          <c:w val="0.80049124978873243"/>
          <c:h val="0.80103563204143624"/>
        </c:manualLayout>
      </c:layout>
      <c:barChart>
        <c:barDir val="col"/>
        <c:grouping val="clustered"/>
        <c:varyColors val="0"/>
        <c:ser>
          <c:idx val="4"/>
          <c:order val="0"/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niit!$A$24:$A$35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5"/>
          <c:order val="1"/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gradFill flip="none" rotWithShape="1">
                <a:gsLst>
                  <a:gs pos="36000">
                    <a:schemeClr val="accent1">
                      <a:lumMod val="5000"/>
                      <a:lumOff val="95000"/>
                    </a:schemeClr>
                  </a:gs>
                  <a:gs pos="56000">
                    <a:schemeClr val="accent2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b="-100000" r="-100000"/>
              </a:gradFill>
            </a:ln>
            <a:effectLst/>
          </c:spPr>
          <c:invertIfNegative val="0"/>
          <c:val>
            <c:numRef>
              <c:f>niit!$B$24:$B$35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6"/>
          <c:order val="2"/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niit!$C$24:$C$35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ser>
          <c:idx val="0"/>
          <c:order val="3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val>
            <c:numRef>
              <c:f>niit!$A$24:$A$35</c:f>
              <c:numCache>
                <c:formatCode>_(* #,##0_);_(* \(#,##0\);_(* "-"??_);_(@_)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val>
        </c:ser>
        <c:ser>
          <c:idx val="1"/>
          <c:order val="4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gradFill flip="none" rotWithShape="1">
                <a:gsLst>
                  <a:gs pos="36000">
                    <a:schemeClr val="accent1">
                      <a:lumMod val="5000"/>
                      <a:lumOff val="95000"/>
                    </a:schemeClr>
                  </a:gs>
                  <a:gs pos="56000">
                    <a:schemeClr val="accent2">
                      <a:lumMod val="60000"/>
                      <a:lumOff val="40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path path="circle">
                  <a:fillToRect l="100000" t="100000"/>
                </a:path>
                <a:tileRect b="-100000" r="-100000"/>
              </a:gradFill>
            </a:ln>
            <a:effectLst/>
          </c:spPr>
          <c:invertIfNegative val="0"/>
          <c:val>
            <c:numRef>
              <c:f>niit!$B$24:$B$35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1452672"/>
        <c:axId val="152380160"/>
      </c:barChart>
      <c:lineChart>
        <c:grouping val="standard"/>
        <c:varyColors val="0"/>
        <c:ser>
          <c:idx val="3"/>
          <c:order val="6"/>
          <c:spPr>
            <a:ln cap="rnd" w="31750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niit!$D$24:$D$35</c:f>
              <c:numCache>
                <c:formatCode>_(* #,##0.0_);_(* \(#,##0.0\);_(*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452672"/>
        <c:axId val="152380160"/>
      </c:lineChart>
      <c:lineChart>
        <c:grouping val="standard"/>
        <c:varyColors val="0"/>
        <c:ser>
          <c:idx val="2"/>
          <c:order val="5"/>
          <c:spPr>
            <a:ln cap="rnd" w="31750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anchor="ctr" anchorCtr="1" bIns="19050" lIns="38100" rIns="38100" rot="0" spcFirstLastPara="1" tIns="19050" vert="horz" vertOverflow="ellipsis" wrap="square">
                <a:spAutoFit/>
              </a:bodyPr>
              <a:lstStyle/>
              <a:p>
                <a:pPr>
                  <a:defRPr b="0" baseline="0" i="0" kern="1200" strike="noStrike" sz="900" u="none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mn-M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niit!$C$24:$C$35</c:f>
              <c:numCache>
                <c:formatCode>_(* #,##0_);_(* \(#,##0\);_(* "-"??_);_(@_)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387584"/>
        <c:axId val="152381696"/>
      </c:lineChart>
      <c:catAx>
        <c:axId val="15145267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algn="ctr" cap="flat" cmpd="sng" w="9525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2380160"/>
        <c:crosses val="autoZero"/>
        <c:auto val="1"/>
        <c:lblAlgn val="ctr"/>
        <c:lblOffset val="100"/>
        <c:noMultiLvlLbl val="0"/>
      </c:catAx>
      <c:valAx>
        <c:axId val="152380160"/>
        <c:scaling>
          <c:orientation val="minMax"/>
        </c:scaling>
        <c:delete val="0"/>
        <c:axPos val="l"/>
        <c:majorGridlines>
          <c:spPr>
            <a:ln algn="ctr" cap="flat" cmpd="sng" w="9525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1452672"/>
        <c:crosses val="autoZero"/>
        <c:crossBetween val="between"/>
      </c:valAx>
      <c:valAx>
        <c:axId val="152381696"/>
        <c:scaling>
          <c:orientation val="minMax"/>
        </c:scaling>
        <c:delete val="0"/>
        <c:axPos val="r"/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anchor="ctr" anchorCtr="1" rot="-60000000" spcFirstLastPara="1" vert="horz" vertOverflow="ellipsis" wrap="square"/>
          <a:lstStyle/>
          <a:p>
            <a:pPr>
              <a:defRPr b="0" baseline="0" i="0" kern="1200" strike="noStrike" sz="900" u="none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mn-MN"/>
          </a:p>
        </c:txPr>
        <c:crossAx val="152387584"/>
        <c:crosses val="max"/>
        <c:crossBetween val="between"/>
      </c:valAx>
      <c:catAx>
        <c:axId val="152387584"/>
        <c:scaling>
          <c:orientation val="minMax"/>
        </c:scaling>
        <c:delete val="1"/>
        <c:axPos val="b"/>
        <c:majorTickMark val="out"/>
        <c:minorTickMark val="none"/>
        <c:tickLblPos val="nextTo"/>
        <c:crossAx val="15238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algn="ctr" cap="flat" cmpd="sng" w="9525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mn-MN"/>
    </a:p>
  </c:txPr>
  <c:printSettings>
    <c:headerFooter/>
    <c:pageMargins b="0.75" footer="0.3" header="0.3" l="0.7" r="0.7" t="0.75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/Relationships>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4</xdr:col>
      <xdr:colOff>38099</xdr:colOff>
      <xdr:row>22</xdr:row>
      <xdr:rowOff>47624</xdr:rowOff>
    </xdr:from>
    <xdr:to>
      <xdr:col>10</xdr:col>
      <xdr:colOff>714375</xdr:colOff>
      <xdr:row>46</xdr:row>
      <xdr:rowOff>28575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
<Relationship Id="rId1" Target="DA-TSHZ-1806017.xlsx" TargetMode="External" Type="http://schemas.openxmlformats.org/officeDocument/2006/relationships/externalLinkPath"/>
</Relationships>

</file>

<file path=xl/externalLinks/_rels/externalLink2.xml.rels><?xml version="1.0" encoding="UTF-8" standalone="yes"?>
<Relationships xmlns="http://schemas.openxmlformats.org/package/2006/relationships">
<Relationship Id="rId1" Target="/1%20HUVI%20STAUS/5%20buteegdehuun/AUDIT%20TSHZ-180114.xlsx" TargetMode="External" Type="http://schemas.openxmlformats.org/officeDocument/2006/relationships/externalLinkPath"/>
</Relationships>
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"/>
      <sheetName val="STT"/>
      <sheetName val="ЧХ"/>
      <sheetName val="А-5.2.1"/>
      <sheetName val="А-1"/>
      <sheetName val="А-5.1"/>
      <sheetName val="А-5.2"/>
      <sheetName val="А-5.3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В-3-9Т"/>
      <sheetName val="В-3-10"/>
      <sheetName val="amralt"/>
      <sheetName val="Tsalin uzuulelt"/>
      <sheetName val="negtgel"/>
      <sheetName val="niit"/>
      <sheetName val="huulga"/>
      <sheetName val="АБ"/>
      <sheetName val="1001"/>
      <sheetName val="1002(А)"/>
      <sheetName val="1002(Б)"/>
      <sheetName val="1003"/>
      <sheetName val="1004"/>
      <sheetName val="1005"/>
      <sheetName val="1006"/>
      <sheetName val="1007"/>
      <sheetName val="1008"/>
      <sheetName val="1009"/>
      <sheetName val="1010"/>
      <sheetName val="1011"/>
      <sheetName val="1012"/>
      <sheetName val="1013"/>
      <sheetName val="А-3"/>
      <sheetName val="А-4АБ"/>
      <sheetName val="А-2"/>
      <sheetName val="А-4"/>
      <sheetName val="А-5"/>
      <sheetName val="А-6.1"/>
      <sheetName val="А-6.2"/>
      <sheetName val="А-6.3"/>
      <sheetName val="STS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1014"/>
      <sheetName val="1015"/>
      <sheetName val="1016"/>
      <sheetName val="1017"/>
      <sheetName val="1018"/>
      <sheetName val="1019"/>
      <sheetName val="А-8"/>
      <sheetName val="А-9"/>
      <sheetName val="А-10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В-3-1"/>
      <sheetName val="АБ-1"/>
      <sheetName val="АБ-2"/>
      <sheetName val="АБ-3"/>
      <sheetName val="В-3-2"/>
      <sheetName val="АБ-4"/>
      <sheetName val="АБ-5"/>
      <sheetName val="В-3-3"/>
      <sheetName val="АБ-6"/>
      <sheetName val="АБ-7"/>
      <sheetName val="В-3-4"/>
      <sheetName val="АБ-8"/>
      <sheetName val="АБ-9"/>
      <sheetName val="АБ-10"/>
      <sheetName val="В-3-5"/>
      <sheetName val="В-3-6"/>
      <sheetName val="В-3-7"/>
      <sheetName val="АБ-12"/>
      <sheetName val="АБ-13"/>
      <sheetName val="В-3-8"/>
      <sheetName val="В-3-9"/>
      <sheetName val="2001"/>
      <sheetName val="2002"/>
      <sheetName val="2003"/>
      <sheetName val="3001"/>
      <sheetName val="3002"/>
      <sheetName val="3003"/>
      <sheetName val="3004"/>
      <sheetName val="3005"/>
      <sheetName val="4001"/>
      <sheetName val="4002"/>
      <sheetName val="4003"/>
      <sheetName val="4004"/>
      <sheetName val="4005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АБ-20"/>
      <sheetName val="АБ-21"/>
      <sheetName val="ЧХ-Д"/>
      <sheetName val="ЧХ-Б"/>
      <sheetName val="МЗ"/>
      <sheetName val="АТ"/>
      <sheetName val="АГ"/>
      <sheetName val="СТХ"/>
      <sheetName val="ЧХ-Т"/>
      <sheetName val="ҮД-МГ"/>
      <sheetName val="1.Info"/>
      <sheetName val="1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лист</v>
          </cell>
          <cell r="F1" t="str">
            <v>Нярай</v>
          </cell>
          <cell r="H1" t="str">
            <v>хоол</v>
          </cell>
          <cell r="J1" t="str">
            <v>унаа</v>
          </cell>
          <cell r="L1" t="str">
            <v>бүгд дүн</v>
          </cell>
          <cell r="N1" t="str">
            <v>НДШ</v>
          </cell>
          <cell r="P1" t="str">
            <v>ХХОАТ</v>
          </cell>
        </row>
        <row r="2">
          <cell r="B2" t="str">
            <v>ХЧТА</v>
          </cell>
          <cell r="F2" t="str">
            <v>Хүүхэд асрах</v>
          </cell>
          <cell r="H2" t="str">
            <v>хоол унаа</v>
          </cell>
          <cell r="J2" t="str">
            <v>Тээврийн хєлс</v>
          </cell>
          <cell r="L2" t="str">
            <v>О/зохих</v>
          </cell>
          <cell r="P2" t="str">
            <v>Ашиг</v>
          </cell>
        </row>
        <row r="3">
          <cell r="B3" t="str">
            <v>Актны мөнгө</v>
          </cell>
          <cell r="F3" t="str">
            <v>хүүхэд асрах3</v>
          </cell>
          <cell r="H3" t="str">
            <v>хоол 1</v>
          </cell>
          <cell r="J3" t="str">
            <v>тээвэр</v>
          </cell>
          <cell r="L3" t="str">
            <v>Бїгд дїн</v>
          </cell>
          <cell r="N3" t="str">
            <v>НДШ2</v>
          </cell>
          <cell r="P3" t="str">
            <v>ХАОАТ</v>
          </cell>
        </row>
        <row r="4">
          <cell r="B4" t="str">
            <v xml:space="preserve">лист4 </v>
          </cell>
          <cell r="F4" t="str">
            <v>хүүхэд асрах4</v>
          </cell>
          <cell r="H4" t="str">
            <v>хоолны талон</v>
          </cell>
          <cell r="J4" t="str">
            <v>унааны хөнгөлөлт</v>
          </cell>
          <cell r="L4" t="str">
            <v>Нийт олгох</v>
          </cell>
          <cell r="N4" t="str">
            <v>НДШ4</v>
          </cell>
          <cell r="P4" t="str">
            <v>ХОАТ</v>
          </cell>
        </row>
        <row r="5">
          <cell r="B5" t="str">
            <v>лист5</v>
          </cell>
          <cell r="F5" t="str">
            <v>хүүхэд асрах5</v>
          </cell>
          <cell r="H5" t="str">
            <v>хоол5</v>
          </cell>
          <cell r="J5" t="str">
            <v>унаа5</v>
          </cell>
          <cell r="L5" t="str">
            <v>Бүгд</v>
          </cell>
          <cell r="N5" t="str">
            <v>НДШ5</v>
          </cell>
        </row>
      </sheetData>
      <sheetData sheetId="20">
        <row r="2">
          <cell r="U2" t="str">
            <v>PersonCode</v>
          </cell>
          <cell r="V2" t="str">
            <v>Нэр</v>
          </cell>
          <cell r="W2" t="str">
            <v>Ү/цалин</v>
          </cell>
          <cell r="X2" t="str">
            <v>Сарын ажлын хоног</v>
          </cell>
          <cell r="Y2" t="str">
            <v>Хон</v>
          </cell>
          <cell r="Z2" t="str">
            <v>Бодогдсон цалин</v>
          </cell>
          <cell r="AA2" t="str">
            <v>Актны мөнгө</v>
          </cell>
          <cell r="AB2" t="str">
            <v>Илүү цаг</v>
          </cell>
          <cell r="AC2" t="str">
            <v>Хоол</v>
          </cell>
          <cell r="AD2" t="str">
            <v>Удаан жилийн,Зэргийн нэмэгдэл</v>
          </cell>
          <cell r="AE2" t="str">
            <v>Ур чадвар</v>
          </cell>
          <cell r="AF2" t="str">
            <v>Нэмэгдэл</v>
          </cell>
          <cell r="AG2" t="str">
            <v>Нэм/дүн</v>
          </cell>
          <cell r="AH2" t="str">
            <v>Үр дүн</v>
          </cell>
          <cell r="AI2" t="str">
            <v>Зэргийн нэмэгдэл 2</v>
          </cell>
          <cell r="AJ2" t="str">
            <v>Амралтын мөнгө</v>
          </cell>
          <cell r="AK2" t="str">
            <v>Бодогдсон цалин</v>
          </cell>
          <cell r="AL2" t="str">
            <v>О/зохих</v>
          </cell>
          <cell r="AM2" t="str">
            <v>НДШ</v>
          </cell>
          <cell r="AN2" t="str">
            <v>ХАОАТ тооцох дүн</v>
          </cell>
          <cell r="AO2" t="str">
            <v>Ашиг</v>
          </cell>
          <cell r="AP2" t="str">
            <v>Авлага</v>
          </cell>
          <cell r="AQ2" t="str">
            <v>Бусад суутгал</v>
          </cell>
          <cell r="AR2" t="str">
            <v>Суут/дүн</v>
          </cell>
          <cell r="AS2" t="str">
            <v>Хуримтлал</v>
          </cell>
          <cell r="AT2" t="str">
            <v>Урьд</v>
          </cell>
          <cell r="AU2" t="str">
            <v>Гарт олгох</v>
          </cell>
          <cell r="AV2" t="str">
            <v>Жинхэнэ олгох</v>
          </cell>
          <cell r="AW2" t="str">
            <v>Багшийн нэмэгдэл</v>
          </cell>
          <cell r="AX2" t="str">
            <v>Бїгд дїн</v>
          </cell>
          <cell r="AY2" t="str">
            <v>НДШ</v>
          </cell>
          <cell r="AZ2" t="str">
            <v>Сахилгын арга хэмжээ</v>
          </cell>
          <cell r="BA2" t="str">
            <v>Ашиг</v>
          </cell>
          <cell r="BB2" t="str">
            <v>Шїїхийн шийдвэр гїйцэтгэл</v>
          </cell>
          <cell r="BC2" t="str">
            <v>Їр дїнгийн шагнал</v>
          </cell>
          <cell r="BD2" t="str">
            <v>Хоолны талон</v>
          </cell>
          <cell r="BE2" t="str">
            <v>Шийтгэл</v>
          </cell>
          <cell r="BF2" t="str">
            <v>ЇЭ-н татвар</v>
          </cell>
          <cell r="BG2" t="str">
            <v>Хоол унаа зєрїї</v>
          </cell>
          <cell r="BH2" t="str">
            <v>Утасны тєлбєр</v>
          </cell>
          <cell r="BI2" t="str">
            <v>Цалингийн зєрїї</v>
          </cell>
          <cell r="BJ2" t="str">
            <v>Суут дїн</v>
          </cell>
          <cell r="BK2" t="str">
            <v>Урьдчилгаа</v>
          </cell>
          <cell r="BL2" t="str">
            <v>Б/Ц.Гарт олгох</v>
          </cell>
        </row>
        <row r="3">
          <cell r="U3" t="str">
            <v>Захиргаа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mralt"/>
      <sheetName val="Tsalin uzuulelt"/>
      <sheetName val="negtgel"/>
      <sheetName val="niit"/>
      <sheetName val="ЧХ"/>
      <sheetName val="АБ"/>
      <sheetName val="А-5.2.1"/>
      <sheetName val="А-1.1"/>
      <sheetName val="А-1"/>
      <sheetName val="А-2"/>
      <sheetName val="А-3"/>
      <sheetName val="А-4"/>
      <sheetName val="А-5.1"/>
      <sheetName val="А-5.2"/>
      <sheetName val="А-5.3"/>
      <sheetName val="А-4АБ"/>
      <sheetName val="А-6.1"/>
      <sheetName val="А-6.2"/>
      <sheetName val="А-6.3"/>
      <sheetName val="А-7.1"/>
      <sheetName val="А-7.2"/>
      <sheetName val="А-7.3"/>
      <sheetName val="А-7.4"/>
      <sheetName val="А-7.5"/>
      <sheetName val="А-7.6"/>
      <sheetName val="А-7.7"/>
      <sheetName val="А-7.8"/>
      <sheetName val="А-7.9"/>
      <sheetName val="A-ЕЖ"/>
      <sheetName val="А-8"/>
      <sheetName val="А-9"/>
      <sheetName val="А-10"/>
      <sheetName val="STT"/>
      <sheetName val="BS"/>
      <sheetName val="STS"/>
      <sheetName val="ЧХ-А"/>
      <sheetName val="В-АБ1"/>
      <sheetName val="В-АБ2"/>
      <sheetName val="В-АБ3"/>
      <sheetName val="В-АБ4"/>
      <sheetName val="В-1"/>
      <sheetName val="В-1-1"/>
      <sheetName val="В-1-2"/>
      <sheetName val="В-1-3"/>
      <sheetName val="В-2"/>
      <sheetName val="В-2-1"/>
      <sheetName val="АБ-1"/>
      <sheetName val="АБ-3"/>
      <sheetName val="АБ-5"/>
      <sheetName val="АБ-7"/>
      <sheetName val="АБ-2"/>
      <sheetName val="АБ-4"/>
      <sheetName val="АБ-6"/>
      <sheetName val="АБ-8"/>
      <sheetName val="АБ-9"/>
      <sheetName val="АБ-10"/>
      <sheetName val="АБ-12"/>
      <sheetName val="АБ-13"/>
      <sheetName val="В-3-1Т"/>
      <sheetName val="В-3-2Т"/>
      <sheetName val="В-3-3Т"/>
      <sheetName val="В-3-4Т"/>
      <sheetName val="В-3-5Т"/>
      <sheetName val="В-3-6Т"/>
      <sheetName val="В-3-7Т"/>
      <sheetName val="В-3-8Т"/>
      <sheetName val="В-3-9Т"/>
      <sheetName val="В-3-10"/>
      <sheetName val="В-3-1"/>
      <sheetName val="В-3-2"/>
      <sheetName val="В-3-3"/>
      <sheetName val="В-3-4"/>
      <sheetName val="В-3-5"/>
      <sheetName val="В-3-6"/>
      <sheetName val="В-3-7"/>
      <sheetName val="В-3-8"/>
      <sheetName val="В-3-9"/>
      <sheetName val="АБ-14"/>
      <sheetName val="АБ-15"/>
      <sheetName val="АБ-16"/>
      <sheetName val="АБ-17"/>
      <sheetName val="АБ-18"/>
      <sheetName val="АБ-19"/>
      <sheetName val="В-4"/>
      <sheetName val="В-5"/>
      <sheetName val="В-4-1Акт"/>
      <sheetName val="В-4-2АШ"/>
      <sheetName val="ЗӨВ"/>
      <sheetName val="АБ-20"/>
      <sheetName val="АБ-21"/>
      <sheetName val="ЧХ-Д"/>
      <sheetName val="ЧХ-Б"/>
      <sheetName val="АТ"/>
      <sheetName val="АГ"/>
      <sheetName val="АГ-Х"/>
      <sheetName val="АГ-С"/>
      <sheetName val="АГ-Т"/>
      <sheetName val="СТХ"/>
      <sheetName val="ЧХ-Т"/>
      <sheetName val="ҮД-МГ"/>
      <sheetName val="В1-Зж-А"/>
      <sheetName val="В2-Аш-А"/>
      <sheetName val="В3-Акт-А"/>
      <sheetName val="В4 И"/>
      <sheetName val="1"/>
      <sheetName val="2"/>
      <sheetName val="3"/>
      <sheetName val="1.Info"/>
      <sheetName val="2.CT1A"/>
      <sheetName val="3.CT2A"/>
      <sheetName val="4.CT3A"/>
      <sheetName val="5.CT4A"/>
      <sheetName val="6.CTT1"/>
      <sheetName val="7.CTT2"/>
      <sheetName val="8.CTT3"/>
      <sheetName val="9.CTT4"/>
      <sheetName val="10.CTT5"/>
      <sheetName val="11.CTT6"/>
      <sheetName val="12.CTT7"/>
      <sheetName val="13.CTT8"/>
      <sheetName val="14.CTT9"/>
      <sheetName val="15.Journal"/>
      <sheetName val="16.Assets"/>
      <sheetName val="17.Inventory"/>
      <sheetName val="18.Payroll"/>
      <sheetName val="19.Budget"/>
      <sheetName val="20.TGT1"/>
      <sheetName val="21.TGT1A"/>
      <sheetName val="22.NT2"/>
      <sheetName val="23.TRIAL BALANCE"/>
      <sheetName val="24.ABWS"/>
      <sheetName val="25.CBW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_rels/sheet10.xml.rels><?xml version="1.0" encoding="UTF-8" standalone="yes"?>
<Relationships xmlns="http://schemas.openxmlformats.org/package/2006/relationships">
<Relationship Id="rId1" Target="../printerSettings/printerSettings9.bin" Type="http://schemas.openxmlformats.org/officeDocument/2006/relationships/printerSettings"/>
</Relationships>

</file>

<file path=xl/worksheets/_rels/sheet11.xml.rels><?xml version="1.0" encoding="UTF-8" standalone="yes"?>
<Relationships xmlns="http://schemas.openxmlformats.org/package/2006/relationships">
<Relationship Id="rId1" Target="../printerSettings/printerSettings10.bin" Type="http://schemas.openxmlformats.org/officeDocument/2006/relationships/printerSettings"/>
</Relationships>

</file>

<file path=xl/worksheets/_rels/sheet12.xml.rels><?xml version="1.0" encoding="UTF-8" standalone="yes"?>
<Relationships xmlns="http://schemas.openxmlformats.org/package/2006/relationships">
<Relationship Id="rId1" Target="../printerSettings/printerSettings11.bin" Type="http://schemas.openxmlformats.org/officeDocument/2006/relationships/printerSettings"/>
</Relationships>

</file>

<file path=xl/worksheets/_rels/sheet14.xml.rels><?xml version="1.0" encoding="UTF-8" standalone="yes"?>
<Relationships xmlns="http://schemas.openxmlformats.org/package/2006/relationships">
<Relationship Id="rId1" Target="../printerSettings/printerSettings12.bin" Type="http://schemas.openxmlformats.org/officeDocument/2006/relationships/printerSettings"/>
</Relationships>

</file>

<file path=xl/worksheets/_rels/sheet15.xml.rels><?xml version="1.0" encoding="UTF-8" standalone="yes"?>
<Relationships xmlns="http://schemas.openxmlformats.org/package/2006/relationships">
<Relationship Id="rId1" Target="../printerSettings/printerSettings13.bin" Type="http://schemas.openxmlformats.org/officeDocument/2006/relationships/printerSettings"/>
</Relationships>

</file>

<file path=xl/worksheets/_rels/sheet16.xml.rels><?xml version="1.0" encoding="UTF-8" standalone="yes"?>
<Relationships xmlns="http://schemas.openxmlformats.org/package/2006/relationships">
<Relationship Id="rId1" Target="../printerSettings/printerSettings14.bin" Type="http://schemas.openxmlformats.org/officeDocument/2006/relationships/printerSettings"/>
</Relationships>

</file>

<file path=xl/worksheets/_rels/sheet17.xml.rels><?xml version="1.0" encoding="UTF-8" standalone="yes"?>
<Relationships xmlns="http://schemas.openxmlformats.org/package/2006/relationships">
<Relationship Id="rId1" Target="../printerSettings/printerSettings15.bin" Type="http://schemas.openxmlformats.org/officeDocument/2006/relationships/printerSettings"/>
</Relationships>

</file>

<file path=xl/worksheets/_rels/sheet18.xml.rels><?xml version="1.0" encoding="UTF-8" standalone="yes"?>
<Relationships xmlns="http://schemas.openxmlformats.org/package/2006/relationships">
<Relationship Id="rId1" Target="../printerSettings/printerSettings16.bin" Type="http://schemas.openxmlformats.org/officeDocument/2006/relationships/printerSettings"/>
</Relationships>

</file>

<file path=xl/worksheets/_rels/sheet19.xml.rels><?xml version="1.0" encoding="UTF-8" standalone="yes"?>
<Relationships xmlns="http://schemas.openxmlformats.org/package/2006/relationships">
<Relationship Id="rId1" Target="../printerSettings/printerSettings17.bin" Type="http://schemas.openxmlformats.org/officeDocument/2006/relationships/printerSettings"/>
</Relationships>

</file>

<file path=xl/worksheets/_rels/sheet2.xml.rels><?xml version="1.0" encoding="UTF-8" standalone="yes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20.xml.rels><?xml version="1.0" encoding="UTF-8" standalone="yes"?>
<Relationships xmlns="http://schemas.openxmlformats.org/package/2006/relationships">
<Relationship Id="rId1" Target="../printerSettings/printerSettings18.bin" Type="http://schemas.openxmlformats.org/officeDocument/2006/relationships/printerSettings"/>
</Relationships>

</file>

<file path=xl/worksheets/_rels/sheet22.xml.rels><?xml version="1.0" encoding="UTF-8" standalone="yes"?>
<Relationships xmlns="http://schemas.openxmlformats.org/package/2006/relationships">
<Relationship Id="rId1" Target="../printerSettings/printerSettings19.bin" Type="http://schemas.openxmlformats.org/officeDocument/2006/relationships/printerSettings"/>
</Relationships>

</file>

<file path=xl/worksheets/_rels/sheet23.xml.rels><?xml version="1.0" encoding="UTF-8" standalone="yes"?>
<Relationships xmlns="http://schemas.openxmlformats.org/package/2006/relationships">
<Relationship Id="rId1" Target="../printerSettings/printerSettings20.bin" Type="http://schemas.openxmlformats.org/officeDocument/2006/relationships/printerSettings"/>
</Relationships>

</file>

<file path=xl/worksheets/_rels/sheet24.xml.rels><?xml version="1.0" encoding="UTF-8" standalone="yes"?>
<Relationships xmlns="http://schemas.openxmlformats.org/package/2006/relationships">
<Relationship Id="rId1" Target="../printerSettings/printerSettings21.bin" Type="http://schemas.openxmlformats.org/officeDocument/2006/relationships/printerSettings"/>
</Relationships>

</file>

<file path=xl/worksheets/_rels/sheet26.xml.rels><?xml version="1.0" encoding="UTF-8" standalone="yes"?>
<Relationships xmlns="http://schemas.openxmlformats.org/package/2006/relationships">
<Relationship Id="rId1" Target="../printerSettings/printerSettings22.bin" Type="http://schemas.openxmlformats.org/officeDocument/2006/relationships/printerSettings"/>
</Relationships>

</file>

<file path=xl/worksheets/_rels/sheet27.xml.rels><?xml version="1.0" encoding="UTF-8" standalone="yes"?>
<Relationships xmlns="http://schemas.openxmlformats.org/package/2006/relationships">
<Relationship Id="rId1" Target="../printerSettings/printerSettings23.bin" Type="http://schemas.openxmlformats.org/officeDocument/2006/relationships/printerSettings"/>
</Relationships>

</file>

<file path=xl/worksheets/_rels/sheet28.xml.rels><?xml version="1.0" encoding="UTF-8" standalone="yes"?>
<Relationships xmlns="http://schemas.openxmlformats.org/package/2006/relationships">
<Relationship Id="rId1" Target="../printerSettings/printerSettings24.bin" Type="http://schemas.openxmlformats.org/officeDocument/2006/relationships/printerSettings"/>
</Relationships>

</file>

<file path=xl/worksheets/_rels/sheet29.xml.rels><?xml version="1.0" encoding="UTF-8" standalone="yes"?>
<Relationships xmlns="http://schemas.openxmlformats.org/package/2006/relationships">
<Relationship Id="rId1" Target="../printerSettings/printerSettings25.bin" Type="http://schemas.openxmlformats.org/officeDocument/2006/relationships/printerSettings"/>
</Relationships>

</file>

<file path=xl/worksheets/_rels/sheet30.xml.rels><?xml version="1.0" encoding="UTF-8" standalone="yes"?>
<Relationships xmlns="http://schemas.openxmlformats.org/package/2006/relationships">
<Relationship Id="rId1" Target="../printerSettings/printerSettings26.bin" Type="http://schemas.openxmlformats.org/officeDocument/2006/relationships/printerSettings"/>
</Relationships>

</file>

<file path=xl/worksheets/_rels/sheet31.xml.rels><?xml version="1.0" encoding="UTF-8" standalone="yes"?>
<Relationships xmlns="http://schemas.openxmlformats.org/package/2006/relationships">
<Relationship Id="rId1" Target="../printerSettings/printerSettings27.bin" Type="http://schemas.openxmlformats.org/officeDocument/2006/relationships/printerSettings"/>
</Relationships>

</file>

<file path=xl/worksheets/_rels/sheet32.xml.rels><?xml version="1.0" encoding="UTF-8" standalone="yes"?>
<Relationships xmlns="http://schemas.openxmlformats.org/package/2006/relationships">
<Relationship Id="rId1" Target="../printerSettings/printerSettings28.bin" Type="http://schemas.openxmlformats.org/officeDocument/2006/relationships/printerSettings"/>
</Relationships>

</file>

<file path=xl/worksheets/_rels/sheet33.xml.rels><?xml version="1.0" encoding="UTF-8" standalone="yes"?>
<Relationships xmlns="http://schemas.openxmlformats.org/package/2006/relationships">
<Relationship Id="rId1" Target="../printerSettings/printerSettings29.bin" Type="http://schemas.openxmlformats.org/officeDocument/2006/relationships/printerSettings"/>
</Relationships>

</file>

<file path=xl/worksheets/_rels/sheet34.xml.rels><?xml version="1.0" encoding="UTF-8" standalone="yes"?>
<Relationships xmlns="http://schemas.openxmlformats.org/package/2006/relationships">
<Relationship Id="rId1" Target="../printerSettings/printerSettings30.bin" Type="http://schemas.openxmlformats.org/officeDocument/2006/relationships/printerSettings"/>
</Relationships>

</file>

<file path=xl/worksheets/_rels/sheet35.xml.rels><?xml version="1.0" encoding="UTF-8" standalone="yes"?>
<Relationships xmlns="http://schemas.openxmlformats.org/package/2006/relationships">
<Relationship Id="rId1" Target="../printerSettings/printerSettings31.bin" Type="http://schemas.openxmlformats.org/officeDocument/2006/relationships/printerSettings"/>
</Relationships>

</file>

<file path=xl/worksheets/_rels/sheet36.xml.rels><?xml version="1.0" encoding="UTF-8" standalone="yes"?>
<Relationships xmlns="http://schemas.openxmlformats.org/package/2006/relationships">
<Relationship Id="rId1" Target="../printerSettings/printerSettings32.bin" Type="http://schemas.openxmlformats.org/officeDocument/2006/relationships/printerSettings"/>
</Relationships>

</file>

<file path=xl/worksheets/_rels/sheet37.xml.rels><?xml version="1.0" encoding="UTF-8" standalone="yes"?>
<Relationships xmlns="http://schemas.openxmlformats.org/package/2006/relationships">
<Relationship Id="rId1" Target="../printerSettings/printerSettings33.bin" Type="http://schemas.openxmlformats.org/officeDocument/2006/relationships/printerSettings"/>
</Relationships>

</file>

<file path=xl/worksheets/_rels/sheet38.xml.rels><?xml version="1.0" encoding="UTF-8" standalone="yes"?>
<Relationships xmlns="http://schemas.openxmlformats.org/package/2006/relationships">
<Relationship Id="rId1" Target="../printerSettings/printerSettings34.bin" Type="http://schemas.openxmlformats.org/officeDocument/2006/relationships/printerSettings"/>
</Relationships>

</file>

<file path=xl/worksheets/_rels/sheet39.xml.rels><?xml version="1.0" encoding="UTF-8" standalone="yes"?>
<Relationships xmlns="http://schemas.openxmlformats.org/package/2006/relationships">
<Relationship Id="rId1" Target="../printerSettings/printerSettings35.bin" Type="http://schemas.openxmlformats.org/officeDocument/2006/relationships/printerSettings"/>
</Relationships>

</file>

<file path=xl/worksheets/_rels/sheet4.xml.rels><?xml version="1.0" encoding="UTF-8" standalone="yes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5.xml.rels><?xml version="1.0" encoding="UTF-8" standalone="yes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6.xml.rels><?xml version="1.0" encoding="UTF-8" standalone="yes"?>
<Relationships xmlns="http://schemas.openxmlformats.org/package/2006/relationships">
<Relationship Id="rId1" Target="../printerSettings/printerSettings5.bin" Type="http://schemas.openxmlformats.org/officeDocument/2006/relationships/printerSettings"/>
</Relationships>

</file>

<file path=xl/worksheets/_rels/sheet7.xml.rels><?xml version="1.0" encoding="UTF-8" standalone="yes"?>
<Relationships xmlns="http://schemas.openxmlformats.org/package/2006/relationships">
<Relationship Id="rId1" Target="../printerSettings/printerSettings6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8.xml.rels><?xml version="1.0" encoding="UTF-8" standalone="yes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_rels/sheet9.xml.rels><?xml version="1.0" encoding="UTF-8" standalone="yes"?>
<Relationships xmlns="http://schemas.openxmlformats.org/package/2006/relationships">
<Relationship Id="rId1" Target="../printerSettings/printerSettings8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H116"/>
  <sheetViews>
    <sheetView workbookViewId="0">
      <selection activeCell="D47" sqref="D47"/>
    </sheetView>
  </sheetViews>
  <sheetFormatPr defaultColWidth="9.140625" defaultRowHeight="12"/>
  <cols>
    <col min="1" max="1" customWidth="true" style="810" width="8.42578125" collapsed="false"/>
    <col min="2" max="2" customWidth="true" style="811" width="41.140625" collapsed="false"/>
    <col min="3" max="3" customWidth="true" style="812" width="24.140625" collapsed="false"/>
    <col min="4" max="4" customWidth="true" style="812" width="20.85546875" collapsed="false"/>
    <col min="5" max="5" customWidth="true" style="811" width="15.85546875" collapsed="false"/>
    <col min="6" max="6" customWidth="true" style="811" width="17.0" collapsed="false"/>
    <col min="7" max="7" customWidth="true" style="811" width="16.42578125" collapsed="false"/>
    <col min="8" max="8" customWidth="true" style="811" width="17.5703125" collapsed="false"/>
    <col min="9" max="16384" style="811" width="9.140625" collapsed="false"/>
  </cols>
  <sheetData>
    <row r="1" spans="1:8">
      <c r="D1" s="813" t="s">
        <v>450</v>
      </c>
    </row>
    <row ht="12.75" r="3" spans="1:8">
      <c r="A3" s="814" t="s">
        <v>2630</v>
      </c>
      <c r="B3" s="814"/>
      <c r="C3" s="814"/>
      <c r="D3" s="814"/>
    </row>
    <row r="4" spans="1:8">
      <c r="A4" s="815"/>
      <c r="B4" s="816"/>
      <c r="C4" s="817"/>
      <c r="D4" s="817"/>
    </row>
    <row r="5" spans="1:8">
      <c r="A5" s="815"/>
      <c r="B5" s="818"/>
      <c r="C5" s="819"/>
      <c r="F5" s="820" t="s">
        <v>795</v>
      </c>
    </row>
    <row customHeight="1" ht="15" r="6" spans="1:8">
      <c r="A6" s="821" t="s">
        <v>64</v>
      </c>
      <c r="B6" s="822" t="s">
        <v>63</v>
      </c>
      <c r="C6" s="822" t="s">
        <v>49</v>
      </c>
      <c r="D6" s="822" t="s">
        <v>50</v>
      </c>
      <c r="E6" s="823" t="s">
        <v>2631</v>
      </c>
      <c r="F6" s="824"/>
      <c r="G6" s="823" t="s">
        <v>1250</v>
      </c>
      <c r="H6" s="824"/>
    </row>
    <row customHeight="1" ht="30" r="7" spans="1:8">
      <c r="A7" s="825"/>
      <c r="B7" s="826"/>
      <c r="C7" s="826"/>
      <c r="D7" s="826"/>
      <c r="E7" s="827" t="s">
        <v>49</v>
      </c>
      <c r="F7" s="827" t="s">
        <v>50</v>
      </c>
      <c r="G7" s="827" t="s">
        <v>49</v>
      </c>
      <c r="H7" s="827" t="s">
        <v>50</v>
      </c>
    </row>
    <row r="8" spans="1:8">
      <c r="A8" s="828">
        <v>35</v>
      </c>
      <c r="B8" s="829" t="s">
        <v>173</v>
      </c>
      <c r="C8" s="830">
        <f>C9+C12+C13+C14+C22+C23</f>
        <v>0</v>
      </c>
      <c r="D8" s="830">
        <f>D9+D12+D13+D14+D22+D23</f>
        <v>0</v>
      </c>
      <c r="E8" s="595">
        <f>SUMIF('17.Inventory'!$A$6:$A$5000,A8,'17.Inventory'!$G$6:$G$5000)</f>
        <v>0</v>
      </c>
      <c r="F8" s="595">
        <f>SUMIF('17.Inventory'!$A$6:$A$5000,A8,'17.Inventory'!$M$6:$M$5000)</f>
        <v>0</v>
      </c>
      <c r="G8" s="831">
        <f ref="G8:H30" si="0" t="shared">+C8-E8</f>
        <v>0</v>
      </c>
      <c r="H8" s="831">
        <f si="0" t="shared"/>
        <v>0</v>
      </c>
    </row>
    <row r="9" spans="1:8">
      <c r="A9" s="828">
        <v>351</v>
      </c>
      <c r="B9" s="829" t="s">
        <v>448</v>
      </c>
      <c r="C9" s="830">
        <f>C10+C11</f>
        <v>0</v>
      </c>
      <c r="D9" s="830">
        <f>D10+D11</f>
        <v>0</v>
      </c>
      <c r="E9" s="595">
        <f>SUMIF('17.Inventory'!$A$6:$A$5000,A9,'17.Inventory'!$G$6:$G$5000)</f>
        <v>0</v>
      </c>
      <c r="F9" s="595">
        <f>SUMIF('17.Inventory'!$A$6:$A$5000,A9,'17.Inventory'!$M$6:$M$5000)</f>
        <v>0</v>
      </c>
      <c r="G9" s="831">
        <f si="0" t="shared"/>
        <v>0</v>
      </c>
      <c r="H9" s="831">
        <f si="0" t="shared"/>
        <v>0</v>
      </c>
    </row>
    <row r="10" spans="1:8">
      <c r="A10" s="832">
        <v>35110</v>
      </c>
      <c r="B10" s="833" t="s">
        <v>175</v>
      </c>
      <c r="C10" s="830">
        <f>VLOOKUP(A10,'2.CT1A'!$A$7:$D$238,3,FALSE)</f>
        <v>0</v>
      </c>
      <c r="D10" s="830">
        <f>VLOOKUP(A10,'2.CT1A'!$A$7:$D$238,4,FALSE)</f>
        <v>0</v>
      </c>
      <c r="E10" s="595">
        <f>SUMIF('17.Inventory'!$A$6:$A$5000,A10,'17.Inventory'!$G$6:$G$5000)</f>
        <v>0</v>
      </c>
      <c r="F10" s="595">
        <f>SUMIF('17.Inventory'!$A$6:$A$5000,A10,'17.Inventory'!$M$6:$M$5000)</f>
        <v>0</v>
      </c>
      <c r="G10" s="831">
        <f si="0" t="shared"/>
        <v>0</v>
      </c>
      <c r="H10" s="831">
        <f si="0" t="shared"/>
        <v>0</v>
      </c>
    </row>
    <row r="11" spans="1:8">
      <c r="A11" s="832">
        <v>35130</v>
      </c>
      <c r="B11" s="833" t="s">
        <v>177</v>
      </c>
      <c r="C11" s="830">
        <f>VLOOKUP(A11,'2.CT1A'!$A$7:$D$238,3,FALSE)</f>
        <v>0</v>
      </c>
      <c r="D11" s="830">
        <f>VLOOKUP(A11,'2.CT1A'!$A$7:$D$238,4,FALSE)</f>
        <v>0</v>
      </c>
      <c r="E11" s="595">
        <f>SUMIF('17.Inventory'!$A$6:$A$5000,A11,'17.Inventory'!$G$6:$G$5000)</f>
        <v>0</v>
      </c>
      <c r="F11" s="595">
        <f>SUMIF('17.Inventory'!$A$6:$A$5000,A11,'17.Inventory'!$M$6:$M$5000)</f>
        <v>0</v>
      </c>
      <c r="G11" s="831">
        <f si="0" t="shared"/>
        <v>0</v>
      </c>
      <c r="H11" s="831">
        <f si="0" t="shared"/>
        <v>0</v>
      </c>
    </row>
    <row r="12" spans="1:8">
      <c r="A12" s="832">
        <v>35200</v>
      </c>
      <c r="B12" s="833" t="s">
        <v>179</v>
      </c>
      <c r="C12" s="830">
        <f>VLOOKUP(A12,'2.CT1A'!$A$7:$D$238,3,FALSE)</f>
        <v>0</v>
      </c>
      <c r="D12" s="830">
        <f>VLOOKUP(A12,'2.CT1A'!$A$7:$D$238,4,FALSE)</f>
        <v>0</v>
      </c>
      <c r="E12" s="595">
        <f>SUMIF('17.Inventory'!$A$6:$A$5000,A12,'17.Inventory'!$G$6:$G$5000)</f>
        <v>0</v>
      </c>
      <c r="F12" s="595">
        <f>SUMIF('17.Inventory'!$A$6:$A$5000,A12,'17.Inventory'!$M$6:$M$5000)</f>
        <v>0</v>
      </c>
      <c r="G12" s="831">
        <f si="0" t="shared"/>
        <v>0</v>
      </c>
      <c r="H12" s="831">
        <f si="0" t="shared"/>
        <v>0</v>
      </c>
    </row>
    <row r="13" spans="1:8">
      <c r="A13" s="832">
        <v>35300</v>
      </c>
      <c r="B13" s="833" t="s">
        <v>181</v>
      </c>
      <c r="C13" s="830">
        <f>VLOOKUP(A13,'2.CT1A'!$A$7:$D$238,3,FALSE)</f>
        <v>0</v>
      </c>
      <c r="D13" s="830">
        <f>VLOOKUP(A13,'2.CT1A'!$A$7:$D$238,4,FALSE)</f>
        <v>0</v>
      </c>
      <c r="E13" s="595">
        <f>SUMIF('17.Inventory'!$A$6:$A$5000,A13,'17.Inventory'!$G$6:$G$5000)</f>
        <v>0</v>
      </c>
      <c r="F13" s="595">
        <f>SUMIF('17.Inventory'!$A$6:$A$5000,A13,'17.Inventory'!$M$6:$M$5000)</f>
        <v>0</v>
      </c>
      <c r="G13" s="831">
        <f si="0" t="shared"/>
        <v>0</v>
      </c>
      <c r="H13" s="831">
        <f si="0" t="shared"/>
        <v>0</v>
      </c>
    </row>
    <row r="14" spans="1:8">
      <c r="A14" s="828">
        <v>354</v>
      </c>
      <c r="B14" s="829" t="s">
        <v>182</v>
      </c>
      <c r="C14" s="830">
        <f>SUM(C15:C21)</f>
        <v>0</v>
      </c>
      <c r="D14" s="830">
        <f>SUM(D15:D21)</f>
        <v>0</v>
      </c>
      <c r="E14" s="595">
        <f>SUMIF('17.Inventory'!$A$6:$A$5000,A14,'17.Inventory'!$G$6:$G$5000)</f>
        <v>0</v>
      </c>
      <c r="F14" s="595">
        <f>SUMIF('17.Inventory'!$A$6:$A$5000,A14,'17.Inventory'!$M$6:$M$5000)</f>
        <v>0</v>
      </c>
      <c r="G14" s="831">
        <f si="0" t="shared"/>
        <v>0</v>
      </c>
      <c r="H14" s="831">
        <f si="0" t="shared"/>
        <v>0</v>
      </c>
    </row>
    <row r="15" spans="1:8">
      <c r="A15" s="832">
        <v>35410</v>
      </c>
      <c r="B15" s="833" t="s">
        <v>184</v>
      </c>
      <c r="C15" s="830">
        <f>VLOOKUP(A15,'2.CT1A'!$A$7:$D$238,3,FALSE)</f>
        <v>0</v>
      </c>
      <c r="D15" s="830">
        <f>VLOOKUP(A15,'2.CT1A'!$A$7:$D$238,4,FALSE)</f>
        <v>0</v>
      </c>
      <c r="E15" s="595">
        <f>SUMIF('17.Inventory'!$A$6:$A$5000,A15,'17.Inventory'!$G$6:$G$5000)</f>
        <v>0</v>
      </c>
      <c r="F15" s="595">
        <f>SUMIF('17.Inventory'!$A$6:$A$5000,A15,'17.Inventory'!$M$6:$M$5000)</f>
        <v>0</v>
      </c>
      <c r="G15" s="831">
        <f si="0" t="shared"/>
        <v>0</v>
      </c>
      <c r="H15" s="831">
        <f si="0" t="shared"/>
        <v>0</v>
      </c>
    </row>
    <row r="16" spans="1:8">
      <c r="A16" s="832">
        <v>35420</v>
      </c>
      <c r="B16" s="833" t="s">
        <v>186</v>
      </c>
      <c r="C16" s="830">
        <f>VLOOKUP(A16,'2.CT1A'!$A$7:$D$238,3,FALSE)</f>
        <v>0</v>
      </c>
      <c r="D16" s="830">
        <f>VLOOKUP(A16,'2.CT1A'!$A$7:$D$238,4,FALSE)</f>
        <v>0</v>
      </c>
      <c r="E16" s="595">
        <f>SUMIF('17.Inventory'!$A$6:$A$5000,A16,'17.Inventory'!$G$6:$G$5000)</f>
        <v>0</v>
      </c>
      <c r="F16" s="595">
        <f>SUMIF('17.Inventory'!$A$6:$A$5000,A16,'17.Inventory'!$M$6:$M$5000)</f>
        <v>0</v>
      </c>
      <c r="G16" s="831">
        <f si="0" t="shared"/>
        <v>0</v>
      </c>
      <c r="H16" s="831">
        <f si="0" t="shared"/>
        <v>0</v>
      </c>
    </row>
    <row r="17" spans="1:8">
      <c r="A17" s="832">
        <v>35430</v>
      </c>
      <c r="B17" s="833" t="s">
        <v>188</v>
      </c>
      <c r="C17" s="830">
        <f>VLOOKUP(A17,'2.CT1A'!$A$7:$D$238,3,FALSE)</f>
        <v>0</v>
      </c>
      <c r="D17" s="830">
        <f>VLOOKUP(A17,'2.CT1A'!$A$7:$D$238,4,FALSE)</f>
        <v>0</v>
      </c>
      <c r="E17" s="595">
        <f>SUMIF('17.Inventory'!$A$6:$A$5000,A17,'17.Inventory'!$G$6:$G$5000)</f>
        <v>0</v>
      </c>
      <c r="F17" s="595">
        <f>SUMIF('17.Inventory'!$A$6:$A$5000,A17,'17.Inventory'!$M$6:$M$5000)</f>
        <v>0</v>
      </c>
      <c r="G17" s="831">
        <f si="0" t="shared"/>
        <v>0</v>
      </c>
      <c r="H17" s="831">
        <f si="0" t="shared"/>
        <v>0</v>
      </c>
    </row>
    <row r="18" spans="1:8">
      <c r="A18" s="832">
        <v>35440</v>
      </c>
      <c r="B18" s="833" t="s">
        <v>190</v>
      </c>
      <c r="C18" s="830">
        <f>VLOOKUP(A18,'2.CT1A'!$A$7:$D$238,3,FALSE)</f>
        <v>0</v>
      </c>
      <c r="D18" s="830">
        <f>VLOOKUP(A18,'2.CT1A'!$A$7:$D$238,4,FALSE)</f>
        <v>0</v>
      </c>
      <c r="E18" s="595">
        <f>SUMIF('17.Inventory'!$A$6:$A$5000,A18,'17.Inventory'!$G$6:$G$5000)</f>
        <v>0</v>
      </c>
      <c r="F18" s="595">
        <f>SUMIF('17.Inventory'!$A$6:$A$5000,A18,'17.Inventory'!$M$6:$M$5000)</f>
        <v>0</v>
      </c>
      <c r="G18" s="831">
        <f si="0" t="shared"/>
        <v>0</v>
      </c>
      <c r="H18" s="831">
        <f si="0" t="shared"/>
        <v>0</v>
      </c>
    </row>
    <row r="19" spans="1:8">
      <c r="A19" s="832">
        <v>35450</v>
      </c>
      <c r="B19" s="833" t="s">
        <v>192</v>
      </c>
      <c r="C19" s="830">
        <f>VLOOKUP(A19,'2.CT1A'!$A$7:$D$238,3,FALSE)</f>
        <v>0</v>
      </c>
      <c r="D19" s="830">
        <f>VLOOKUP(A19,'2.CT1A'!$A$7:$D$238,4,FALSE)</f>
        <v>0</v>
      </c>
      <c r="E19" s="595">
        <f>SUMIF('17.Inventory'!$A$6:$A$5000,A19,'17.Inventory'!$G$6:$G$5000)</f>
        <v>0</v>
      </c>
      <c r="F19" s="595">
        <f>SUMIF('17.Inventory'!$A$6:$A$5000,A19,'17.Inventory'!$M$6:$M$5000)</f>
        <v>0</v>
      </c>
      <c r="G19" s="831">
        <f si="0" t="shared"/>
        <v>0</v>
      </c>
      <c r="H19" s="831">
        <f si="0" t="shared"/>
        <v>0</v>
      </c>
    </row>
    <row r="20" spans="1:8">
      <c r="A20" s="832">
        <v>35460</v>
      </c>
      <c r="B20" s="833" t="s">
        <v>194</v>
      </c>
      <c r="C20" s="830">
        <f>VLOOKUP(A20,'2.CT1A'!$A$7:$D$238,3,FALSE)</f>
        <v>0</v>
      </c>
      <c r="D20" s="830">
        <f>VLOOKUP(A20,'2.CT1A'!$A$7:$D$238,4,FALSE)</f>
        <v>0</v>
      </c>
      <c r="E20" s="595">
        <f>SUMIF('17.Inventory'!$A$6:$A$5000,A20,'17.Inventory'!$G$6:$G$5000)</f>
        <v>0</v>
      </c>
      <c r="F20" s="595">
        <f>SUMIF('17.Inventory'!$A$6:$A$5000,A20,'17.Inventory'!$M$6:$M$5000)</f>
        <v>0</v>
      </c>
      <c r="G20" s="831">
        <f si="0" t="shared"/>
        <v>0</v>
      </c>
      <c r="H20" s="831">
        <f si="0" t="shared"/>
        <v>0</v>
      </c>
    </row>
    <row r="21" spans="1:8">
      <c r="A21" s="832">
        <v>35470</v>
      </c>
      <c r="B21" s="833" t="s">
        <v>196</v>
      </c>
      <c r="C21" s="830">
        <f>VLOOKUP(A21,'2.CT1A'!$A$7:$D$238,3,FALSE)</f>
        <v>0</v>
      </c>
      <c r="D21" s="830">
        <f>VLOOKUP(A21,'2.CT1A'!$A$7:$D$238,4,FALSE)</f>
        <v>0</v>
      </c>
      <c r="E21" s="595">
        <f>SUMIF('17.Inventory'!$A$6:$A$5000,A21,'17.Inventory'!$G$6:$G$5000)</f>
        <v>0</v>
      </c>
      <c r="F21" s="595">
        <f>SUMIF('17.Inventory'!$A$6:$A$5000,A21,'17.Inventory'!$M$6:$M$5000)</f>
        <v>0</v>
      </c>
      <c r="G21" s="831">
        <f si="0" t="shared"/>
        <v>0</v>
      </c>
      <c r="H21" s="831">
        <f si="0" t="shared"/>
        <v>0</v>
      </c>
    </row>
    <row r="22" spans="1:8">
      <c r="A22" s="832">
        <v>35500</v>
      </c>
      <c r="B22" s="833" t="s">
        <v>198</v>
      </c>
      <c r="C22" s="830">
        <f>VLOOKUP(A22,'2.CT1A'!$A$7:$D$238,3,FALSE)</f>
        <v>0</v>
      </c>
      <c r="D22" s="830">
        <f>VLOOKUP(A22,'2.CT1A'!$A$7:$D$238,4,FALSE)</f>
        <v>0</v>
      </c>
      <c r="E22" s="595">
        <f>SUMIF('17.Inventory'!$A$6:$A$5000,A22,'17.Inventory'!$G$6:$G$5000)</f>
        <v>0</v>
      </c>
      <c r="F22" s="595">
        <f>SUMIF('17.Inventory'!$A$6:$A$5000,A22,'17.Inventory'!$M$6:$M$5000)</f>
        <v>0</v>
      </c>
      <c r="G22" s="831">
        <f si="0" t="shared"/>
        <v>0</v>
      </c>
      <c r="H22" s="831">
        <f si="0" t="shared"/>
        <v>0</v>
      </c>
    </row>
    <row r="23" spans="1:8">
      <c r="A23" s="832">
        <v>35600</v>
      </c>
      <c r="B23" s="833" t="s">
        <v>200</v>
      </c>
      <c r="C23" s="830">
        <f>VLOOKUP(A23,'2.CT1A'!$A$7:$D$238,3,FALSE)</f>
        <v>0</v>
      </c>
      <c r="D23" s="830">
        <f>VLOOKUP(A23,'2.CT1A'!$A$7:$D$238,4,FALSE)</f>
        <v>0</v>
      </c>
      <c r="E23" s="595">
        <f>SUMIF('17.Inventory'!$A$6:$A$5000,A23,'17.Inventory'!$G$6:$G$5000)</f>
        <v>0</v>
      </c>
      <c r="F23" s="595">
        <f>SUMIF('17.Inventory'!$A$6:$A$5000,A23,'17.Inventory'!$M$6:$M$5000)</f>
        <v>0</v>
      </c>
      <c r="G23" s="831">
        <f si="0" t="shared"/>
        <v>0</v>
      </c>
      <c r="H23" s="831">
        <f si="0" t="shared"/>
        <v>0</v>
      </c>
    </row>
    <row r="24" spans="1:8">
      <c r="A24" s="828">
        <v>36</v>
      </c>
      <c r="B24" s="829" t="s">
        <v>202</v>
      </c>
      <c r="C24" s="830">
        <f>SUM(C25:C33)</f>
        <v>0</v>
      </c>
      <c r="D24" s="830">
        <f>SUM(D25:D33)</f>
        <v>0</v>
      </c>
      <c r="E24" s="595">
        <f>SUMIF('17.Inventory'!$A$6:$A$5000,A24,'17.Inventory'!$G$6:$G$5000)</f>
        <v>0</v>
      </c>
      <c r="F24" s="595">
        <f>SUMIF('17.Inventory'!$A$6:$A$5000,A24,'17.Inventory'!$M$6:$M$5000)</f>
        <v>0</v>
      </c>
      <c r="G24" s="831">
        <f si="0" t="shared"/>
        <v>0</v>
      </c>
      <c r="H24" s="831">
        <f si="0" t="shared"/>
        <v>0</v>
      </c>
    </row>
    <row r="25" spans="1:8">
      <c r="A25" s="832">
        <v>36100</v>
      </c>
      <c r="B25" s="833" t="s">
        <v>203</v>
      </c>
      <c r="C25" s="830">
        <f>VLOOKUP(A25,'2.CT1A'!$A$7:$D$238,3,FALSE)</f>
        <v>0</v>
      </c>
      <c r="D25" s="830">
        <f>VLOOKUP(A25,'2.CT1A'!$A$7:$D$238,4,FALSE)</f>
        <v>0</v>
      </c>
      <c r="E25" s="595">
        <f>SUMIF('17.Inventory'!$A$6:$A$5000,A25,'17.Inventory'!$G$6:$G$5000)</f>
        <v>0</v>
      </c>
      <c r="F25" s="595">
        <f>SUMIF('17.Inventory'!$A$6:$A$5000,A25,'17.Inventory'!$M$6:$M$5000)</f>
        <v>0</v>
      </c>
      <c r="G25" s="831">
        <f si="0" t="shared"/>
        <v>0</v>
      </c>
      <c r="H25" s="831">
        <f si="0" t="shared"/>
        <v>0</v>
      </c>
    </row>
    <row r="26" spans="1:8">
      <c r="A26" s="832">
        <v>36200</v>
      </c>
      <c r="B26" s="833" t="s">
        <v>204</v>
      </c>
      <c r="C26" s="830">
        <f>VLOOKUP(A26,'2.CT1A'!$A$7:$D$238,3,FALSE)</f>
        <v>0</v>
      </c>
      <c r="D26" s="830">
        <f>VLOOKUP(A26,'2.CT1A'!$A$7:$D$238,4,FALSE)</f>
        <v>0</v>
      </c>
      <c r="E26" s="595">
        <f>SUMIF('17.Inventory'!$A$6:$A$5000,A26,'17.Inventory'!$G$6:$G$5000)</f>
        <v>0</v>
      </c>
      <c r="F26" s="595">
        <f>SUMIF('17.Inventory'!$A$6:$A$5000,A26,'17.Inventory'!$M$6:$M$5000)</f>
        <v>0</v>
      </c>
      <c r="G26" s="831">
        <f si="0" t="shared"/>
        <v>0</v>
      </c>
      <c r="H26" s="831">
        <f si="0" t="shared"/>
        <v>0</v>
      </c>
    </row>
    <row r="27" spans="1:8">
      <c r="A27" s="832">
        <v>36300</v>
      </c>
      <c r="B27" s="833" t="s">
        <v>205</v>
      </c>
      <c r="C27" s="830">
        <f>VLOOKUP(A27,'2.CT1A'!$A$7:$D$238,3,FALSE)</f>
        <v>0</v>
      </c>
      <c r="D27" s="830">
        <f>VLOOKUP(A27,'2.CT1A'!$A$7:$D$238,4,FALSE)</f>
        <v>0</v>
      </c>
      <c r="E27" s="595">
        <f>SUMIF('17.Inventory'!$A$6:$A$5000,A27,'17.Inventory'!$G$6:$G$5000)</f>
        <v>0</v>
      </c>
      <c r="F27" s="595">
        <f>SUMIF('17.Inventory'!$A$6:$A$5000,A27,'17.Inventory'!$M$6:$M$5000)</f>
        <v>0</v>
      </c>
      <c r="G27" s="831">
        <f si="0" t="shared"/>
        <v>0</v>
      </c>
      <c r="H27" s="831">
        <f si="0" t="shared"/>
        <v>0</v>
      </c>
    </row>
    <row r="28" spans="1:8">
      <c r="A28" s="832">
        <v>36400</v>
      </c>
      <c r="B28" s="833" t="s">
        <v>206</v>
      </c>
      <c r="C28" s="830">
        <f>VLOOKUP(A28,'2.CT1A'!$A$7:$D$238,3,FALSE)</f>
        <v>0</v>
      </c>
      <c r="D28" s="830">
        <f>VLOOKUP(A28,'2.CT1A'!$A$7:$D$238,4,FALSE)</f>
        <v>0</v>
      </c>
      <c r="E28" s="595">
        <f>SUMIF('17.Inventory'!$A$6:$A$5000,A28,'17.Inventory'!$G$6:$G$5000)</f>
        <v>0</v>
      </c>
      <c r="F28" s="595">
        <f>SUMIF('17.Inventory'!$A$6:$A$5000,A28,'17.Inventory'!$M$6:$M$5000)</f>
        <v>0</v>
      </c>
      <c r="G28" s="831">
        <f si="0" t="shared"/>
        <v>0</v>
      </c>
      <c r="H28" s="831">
        <f si="0" t="shared"/>
        <v>0</v>
      </c>
    </row>
    <row r="29" spans="1:8">
      <c r="A29" s="832">
        <v>36500</v>
      </c>
      <c r="B29" s="833" t="s">
        <v>207</v>
      </c>
      <c r="C29" s="830">
        <f>VLOOKUP(A29,'2.CT1A'!$A$7:$D$238,3,FALSE)</f>
        <v>0</v>
      </c>
      <c r="D29" s="830">
        <f>VLOOKUP(A29,'2.CT1A'!$A$7:$D$238,4,FALSE)</f>
        <v>0</v>
      </c>
      <c r="E29" s="595">
        <f>SUMIF('17.Inventory'!$A$6:$A$5000,A29,'17.Inventory'!$G$6:$G$5000)</f>
        <v>0</v>
      </c>
      <c r="F29" s="595">
        <f>SUMIF('17.Inventory'!$A$6:$A$5000,A29,'17.Inventory'!$M$6:$M$5000)</f>
        <v>0</v>
      </c>
      <c r="G29" s="831">
        <f si="0" t="shared"/>
        <v>0</v>
      </c>
      <c r="H29" s="831">
        <f si="0" t="shared"/>
        <v>0</v>
      </c>
    </row>
    <row r="30" spans="1:8">
      <c r="A30" s="832">
        <v>36600</v>
      </c>
      <c r="B30" s="833" t="s">
        <v>208</v>
      </c>
      <c r="C30" s="830">
        <f>VLOOKUP(A30,'2.CT1A'!$A$7:$D$238,3,FALSE)</f>
        <v>0</v>
      </c>
      <c r="D30" s="830">
        <f>VLOOKUP(A30,'2.CT1A'!$A$7:$D$238,4,FALSE)</f>
        <v>0</v>
      </c>
      <c r="E30" s="595">
        <f>SUMIF('17.Inventory'!$A$6:$A$5000,A30,'17.Inventory'!$G$6:$G$5000)</f>
        <v>0</v>
      </c>
      <c r="F30" s="595">
        <f>SUMIF('17.Inventory'!$A$6:$A$5000,A30,'17.Inventory'!$M$6:$M$5000)</f>
        <v>0</v>
      </c>
      <c r="G30" s="831">
        <f si="0" t="shared"/>
        <v>0</v>
      </c>
      <c r="H30" s="831">
        <f si="0" t="shared"/>
        <v>0</v>
      </c>
    </row>
    <row r="31" spans="1:8">
      <c r="A31" s="832">
        <v>36700</v>
      </c>
      <c r="B31" s="833" t="s">
        <v>637</v>
      </c>
      <c r="C31" s="830">
        <f>VLOOKUP(A31,'2.CT1A'!$A$7:$D$238,3,FALSE)</f>
        <v>0</v>
      </c>
      <c r="D31" s="830">
        <f>VLOOKUP(A31,'2.CT1A'!$A$7:$D$238,4,FALSE)</f>
        <v>0</v>
      </c>
    </row>
    <row r="32" spans="1:8">
      <c r="A32" s="832">
        <v>36800</v>
      </c>
      <c r="B32" s="833" t="s">
        <v>638</v>
      </c>
      <c r="C32" s="830">
        <f>VLOOKUP(A32,'2.CT1A'!$A$7:$D$238,3,FALSE)</f>
        <v>0</v>
      </c>
      <c r="D32" s="830">
        <f>VLOOKUP(A32,'2.CT1A'!$A$7:$D$238,4,FALSE)</f>
        <v>0</v>
      </c>
    </row>
    <row ht="24" r="33" spans="1:8">
      <c r="A33" s="832">
        <v>36900</v>
      </c>
      <c r="B33" s="833" t="s">
        <v>794</v>
      </c>
      <c r="C33" s="830">
        <f>VLOOKUP(A33,'2.CT1A'!$A$7:$D$238,3,FALSE)</f>
        <v>0</v>
      </c>
      <c r="D33" s="830">
        <f>VLOOKUP(A33,'2.CT1A'!$A$7:$D$238,4,FALSE)</f>
        <v>0</v>
      </c>
    </row>
    <row r="34" spans="1:8">
      <c r="A34" s="828">
        <v>39</v>
      </c>
      <c r="B34" s="829" t="s">
        <v>215</v>
      </c>
      <c r="C34" s="830">
        <f>C35+C36+C54+C59</f>
        <v>0</v>
      </c>
      <c r="D34" s="830">
        <f>D35+D36+D54+D59</f>
        <v>0</v>
      </c>
    </row>
    <row r="35" spans="1:8">
      <c r="A35" s="832">
        <v>391</v>
      </c>
      <c r="B35" s="833" t="s">
        <v>216</v>
      </c>
      <c r="C35" s="830">
        <f>VLOOKUP(A35,'2.CT1A'!$A$7:$D$238,3,FALSE)</f>
        <v>0</v>
      </c>
      <c r="D35" s="830">
        <f>VLOOKUP(A35,'2.CT1A'!$A$7:$D$238,4,FALSE)</f>
        <v>0</v>
      </c>
    </row>
    <row r="36" spans="1:8">
      <c r="A36" s="828">
        <v>392</v>
      </c>
      <c r="B36" s="829" t="s">
        <v>217</v>
      </c>
      <c r="C36" s="830">
        <f>SUM(C37:C53)</f>
        <v>0</v>
      </c>
      <c r="D36" s="830">
        <f>SUM(D37:D53)</f>
        <v>0</v>
      </c>
    </row>
    <row r="37" spans="1:8">
      <c r="A37" s="832">
        <v>39201</v>
      </c>
      <c r="B37" s="833" t="s">
        <v>219</v>
      </c>
      <c r="C37" s="830">
        <f>VLOOKUP(A37,'2.CT1A'!$A$7:$D$238,3,FALSE)</f>
        <v>0</v>
      </c>
      <c r="D37" s="830">
        <f>VLOOKUP(A37,'2.CT1A'!$A$7:$D$238,4,FALSE)</f>
        <v>0</v>
      </c>
      <c r="E37" s="595">
        <f>SUMIF('16.Assets'!$A$6:$A$5000,A37,'16.Assets'!$H$6:$H$5000)</f>
        <v>0</v>
      </c>
      <c r="F37" s="595">
        <f>SUMIF('16.Assets'!$A$6:$A$5000,A37,'16.Assets'!$R$6:$R$5000)</f>
        <v>0</v>
      </c>
      <c r="G37" s="831">
        <f>+C37-E37</f>
        <v>0</v>
      </c>
      <c r="H37" s="831">
        <f>+D37-F37</f>
        <v>0</v>
      </c>
    </row>
    <row r="38" spans="1:8">
      <c r="A38" s="832">
        <v>39202</v>
      </c>
      <c r="B38" s="833" t="s">
        <v>220</v>
      </c>
      <c r="C38" s="830">
        <f>VLOOKUP(A38,'2.CT1A'!$A$7:$D$238,3,FALSE)</f>
        <v>0</v>
      </c>
      <c r="D38" s="830">
        <f>VLOOKUP(A38,'2.CT1A'!$A$7:$D$238,4,FALSE)</f>
        <v>0</v>
      </c>
      <c r="E38" s="595">
        <f>SUMIF('16.Assets'!$A$6:$A$5000,A38,'16.Assets'!$H$6:$H$5000)</f>
        <v>0</v>
      </c>
      <c r="F38" s="595">
        <f>SUMIF('16.Assets'!$A$6:$A$5000,A38,'16.Assets'!$R$6:$R$5000)</f>
        <v>0</v>
      </c>
      <c r="G38" s="831"/>
      <c r="H38" s="831"/>
    </row>
    <row r="39" spans="1:8">
      <c r="A39" s="832">
        <v>39203</v>
      </c>
      <c r="B39" s="833" t="s">
        <v>222</v>
      </c>
      <c r="C39" s="830">
        <f>VLOOKUP(A39,'2.CT1A'!$A$7:$D$238,3,FALSE)</f>
        <v>0</v>
      </c>
      <c r="D39" s="830">
        <f>VLOOKUP(A39,'2.CT1A'!$A$7:$D$238,4,FALSE)</f>
        <v>0</v>
      </c>
      <c r="E39" s="595">
        <f>SUMIF('16.Assets'!$A$6:$A$5000,A39,'16.Assets'!$H$6:$H$5000)</f>
        <v>0</v>
      </c>
      <c r="F39" s="595">
        <f>SUMIF('16.Assets'!$A$6:$A$5000,A39,'16.Assets'!$R$6:$R$5000)</f>
        <v>0</v>
      </c>
      <c r="G39" s="831">
        <f>+C39-E39</f>
        <v>0</v>
      </c>
      <c r="H39" s="831">
        <f>+D39-F39</f>
        <v>0</v>
      </c>
    </row>
    <row r="40" spans="1:8">
      <c r="A40" s="832">
        <v>39204</v>
      </c>
      <c r="B40" s="833" t="s">
        <v>220</v>
      </c>
      <c r="C40" s="830">
        <f>VLOOKUP(A40,'2.CT1A'!$A$7:$D$238,3,FALSE)</f>
        <v>0</v>
      </c>
      <c r="D40" s="830">
        <f>VLOOKUP(A40,'2.CT1A'!$A$7:$D$238,4,FALSE)</f>
        <v>0</v>
      </c>
      <c r="E40" s="595">
        <f>SUMIF('16.Assets'!$A$6:$A$5000,A40,'16.Assets'!$H$6:$H$5000)</f>
        <v>0</v>
      </c>
      <c r="F40" s="595">
        <f>SUMIF('16.Assets'!$A$6:$A$5000,A40,'16.Assets'!$R$6:$R$5000)</f>
        <v>0</v>
      </c>
      <c r="G40" s="831"/>
      <c r="H40" s="831"/>
    </row>
    <row r="41" spans="1:8">
      <c r="A41" s="832">
        <v>39205</v>
      </c>
      <c r="B41" s="833" t="s">
        <v>679</v>
      </c>
      <c r="C41" s="830">
        <f>VLOOKUP(A41,'2.CT1A'!$A$7:$D$238,3,FALSE)</f>
        <v>0</v>
      </c>
      <c r="D41" s="830">
        <f>VLOOKUP(A41,'2.CT1A'!$A$7:$D$238,4,FALSE)</f>
        <v>0</v>
      </c>
      <c r="E41" s="595">
        <f>SUMIF('16.Assets'!$A$6:$A$5000,A41,'16.Assets'!$H$6:$H$5000)</f>
        <v>0</v>
      </c>
      <c r="F41" s="595">
        <f>SUMIF('16.Assets'!$A$6:$A$5000,A41,'16.Assets'!$R$6:$R$5000)</f>
        <v>0</v>
      </c>
      <c r="G41" s="831">
        <f>+C41-E41</f>
        <v>0</v>
      </c>
      <c r="H41" s="831">
        <f>+D41-F41</f>
        <v>0</v>
      </c>
    </row>
    <row r="42" spans="1:8">
      <c r="A42" s="832">
        <v>39206</v>
      </c>
      <c r="B42" s="833" t="s">
        <v>220</v>
      </c>
      <c r="C42" s="830">
        <f>VLOOKUP(A42,'2.CT1A'!$A$7:$D$238,3,FALSE)</f>
        <v>0</v>
      </c>
      <c r="D42" s="830">
        <f>VLOOKUP(A42,'2.CT1A'!$A$7:$D$238,4,FALSE)</f>
        <v>0</v>
      </c>
      <c r="E42" s="595">
        <f>SUMIF('16.Assets'!$A$6:$A$5000,A42,'16.Assets'!$H$6:$H$5000)</f>
        <v>0</v>
      </c>
      <c r="F42" s="595">
        <f>SUMIF('16.Assets'!$A$6:$A$5000,A42,'16.Assets'!$R$6:$R$5000)</f>
        <v>0</v>
      </c>
      <c r="G42" s="831"/>
      <c r="H42" s="831"/>
    </row>
    <row r="43" spans="1:8">
      <c r="A43" s="832">
        <v>39207</v>
      </c>
      <c r="B43" s="833" t="s">
        <v>225</v>
      </c>
      <c r="C43" s="830">
        <f>VLOOKUP(A43,'2.CT1A'!$A$7:$D$238,3,FALSE)</f>
        <v>0</v>
      </c>
      <c r="D43" s="830">
        <f>VLOOKUP(A43,'2.CT1A'!$A$7:$D$238,4,FALSE)</f>
        <v>0</v>
      </c>
      <c r="E43" s="595">
        <f>SUMIF('16.Assets'!$A$6:$A$5000,A43,'16.Assets'!$H$6:$H$5000)</f>
        <v>0</v>
      </c>
      <c r="F43" s="595">
        <f>SUMIF('16.Assets'!$A$6:$A$5000,A43,'16.Assets'!$R$6:$R$5000)</f>
        <v>0</v>
      </c>
      <c r="G43" s="831">
        <f>+C43-E43</f>
        <v>0</v>
      </c>
      <c r="H43" s="831">
        <f>+D43-F43</f>
        <v>0</v>
      </c>
    </row>
    <row r="44" spans="1:8">
      <c r="A44" s="832">
        <v>39208</v>
      </c>
      <c r="B44" s="833" t="s">
        <v>220</v>
      </c>
      <c r="C44" s="830">
        <f>VLOOKUP(A44,'2.CT1A'!$A$7:$D$238,3,FALSE)</f>
        <v>0</v>
      </c>
      <c r="D44" s="830">
        <f>VLOOKUP(A44,'2.CT1A'!$A$7:$D$238,4,FALSE)</f>
        <v>0</v>
      </c>
      <c r="E44" s="595">
        <f>SUMIF('16.Assets'!$A$6:$A$5000,A44,'16.Assets'!$H$6:$H$5000)</f>
        <v>0</v>
      </c>
      <c r="F44" s="595">
        <f>SUMIF('16.Assets'!$A$6:$A$5000,A44,'16.Assets'!$R$6:$R$5000)</f>
        <v>0</v>
      </c>
      <c r="G44" s="831"/>
      <c r="H44" s="831"/>
    </row>
    <row r="45" spans="1:8">
      <c r="A45" s="832">
        <v>39209</v>
      </c>
      <c r="B45" s="833" t="s">
        <v>227</v>
      </c>
      <c r="C45" s="830">
        <f>VLOOKUP(A45,'2.CT1A'!$A$7:$D$238,3,FALSE)</f>
        <v>0</v>
      </c>
      <c r="D45" s="830">
        <f>VLOOKUP(A45,'2.CT1A'!$A$7:$D$238,4,FALSE)</f>
        <v>0</v>
      </c>
      <c r="E45" s="595">
        <f>SUMIF('16.Assets'!$A$6:$A$5000,A45,'16.Assets'!$H$6:$H$5000)</f>
        <v>0</v>
      </c>
      <c r="F45" s="595">
        <f>SUMIF('16.Assets'!$A$6:$A$5000,A45,'16.Assets'!$R$6:$R$5000)</f>
        <v>0</v>
      </c>
      <c r="G45" s="831">
        <f ref="G45:H53" si="1" t="shared">+C45-E45</f>
        <v>0</v>
      </c>
      <c r="H45" s="831">
        <f si="1" t="shared"/>
        <v>0</v>
      </c>
    </row>
    <row r="46" spans="1:8">
      <c r="A46" s="832">
        <v>39210</v>
      </c>
      <c r="B46" s="833" t="s">
        <v>220</v>
      </c>
      <c r="C46" s="830">
        <f>VLOOKUP(A46,'2.CT1A'!$A$7:$D$238,3,FALSE)</f>
        <v>0</v>
      </c>
      <c r="D46" s="830">
        <f>VLOOKUP(A46,'2.CT1A'!$A$7:$D$238,4,FALSE)</f>
        <v>0</v>
      </c>
      <c r="E46" s="595">
        <f>SUMIF('16.Assets'!$A$6:$A$5000,A46,'16.Assets'!$H$6:$H$5000)</f>
        <v>0</v>
      </c>
      <c r="F46" s="595">
        <f>SUMIF('16.Assets'!$A$6:$A$5000,A46,'16.Assets'!$R$6:$R$5000)</f>
        <v>0</v>
      </c>
      <c r="G46" s="831">
        <f si="1" t="shared"/>
        <v>0</v>
      </c>
      <c r="H46" s="831">
        <f si="1" t="shared"/>
        <v>0</v>
      </c>
    </row>
    <row ht="24" r="47" spans="1:8">
      <c r="A47" s="832">
        <v>39211</v>
      </c>
      <c r="B47" s="833" t="s">
        <v>229</v>
      </c>
      <c r="C47" s="830">
        <f>VLOOKUP(A47,'2.CT1A'!$A$7:$D$238,3,FALSE)</f>
        <v>0</v>
      </c>
      <c r="D47" s="830">
        <f>VLOOKUP(A47,'2.CT1A'!$A$7:$D$238,4,FALSE)</f>
        <v>0</v>
      </c>
      <c r="E47" s="595">
        <f>SUMIF('16.Assets'!$A$6:$A$5000,A47,'16.Assets'!$H$6:$H$5000)</f>
        <v>0</v>
      </c>
      <c r="F47" s="595">
        <f>SUMIF('16.Assets'!$A$6:$A$5000,A47,'16.Assets'!$R$6:$R$5000)</f>
        <v>0</v>
      </c>
      <c r="G47" s="831">
        <f si="1" t="shared"/>
        <v>0</v>
      </c>
      <c r="H47" s="831">
        <f si="1" t="shared"/>
        <v>0</v>
      </c>
    </row>
    <row r="48" spans="1:8">
      <c r="A48" s="832">
        <v>39212</v>
      </c>
      <c r="B48" s="833" t="s">
        <v>220</v>
      </c>
      <c r="C48" s="830">
        <f>VLOOKUP(A48,'2.CT1A'!$A$7:$D$238,3,FALSE)</f>
        <v>0</v>
      </c>
      <c r="D48" s="830">
        <f>VLOOKUP(A48,'2.CT1A'!$A$7:$D$238,4,FALSE)</f>
        <v>0</v>
      </c>
      <c r="E48" s="595">
        <f>SUMIF('16.Assets'!$A$6:$A$5000,A48,'16.Assets'!$H$6:$H$5000)</f>
        <v>0</v>
      </c>
      <c r="F48" s="595">
        <f>SUMIF('16.Assets'!$A$6:$A$5000,A48,'16.Assets'!$R$6:$R$5000)</f>
        <v>0</v>
      </c>
      <c r="G48" s="831">
        <f si="1" t="shared"/>
        <v>0</v>
      </c>
      <c r="H48" s="831">
        <f si="1" t="shared"/>
        <v>0</v>
      </c>
    </row>
    <row r="49" spans="1:8">
      <c r="A49" s="832">
        <v>39213</v>
      </c>
      <c r="B49" s="833" t="s">
        <v>231</v>
      </c>
      <c r="C49" s="830">
        <f>VLOOKUP(A49,'2.CT1A'!$A$7:$D$238,3,FALSE)</f>
        <v>0</v>
      </c>
      <c r="D49" s="830">
        <f>VLOOKUP(A49,'2.CT1A'!$A$7:$D$238,4,FALSE)</f>
        <v>0</v>
      </c>
      <c r="E49" s="595">
        <f>SUMIF('16.Assets'!$A$6:$A$5000,A49,'16.Assets'!$H$6:$H$5000)</f>
        <v>0</v>
      </c>
      <c r="F49" s="595">
        <f>SUMIF('16.Assets'!$A$6:$A$5000,A49,'16.Assets'!$R$6:$R$5000)</f>
        <v>0</v>
      </c>
      <c r="G49" s="831">
        <f si="1" t="shared"/>
        <v>0</v>
      </c>
      <c r="H49" s="831">
        <f si="1" t="shared"/>
        <v>0</v>
      </c>
    </row>
    <row r="50" spans="1:8">
      <c r="A50" s="832">
        <v>39214</v>
      </c>
      <c r="B50" s="833" t="s">
        <v>233</v>
      </c>
      <c r="C50" s="830">
        <f>VLOOKUP(A50,'2.CT1A'!$A$7:$D$238,3,FALSE)</f>
        <v>0</v>
      </c>
      <c r="D50" s="830">
        <f>VLOOKUP(A50,'2.CT1A'!$A$7:$D$238,4,FALSE)</f>
        <v>0</v>
      </c>
      <c r="E50" s="595">
        <f>SUMIF('16.Assets'!$A$6:$A$5000,A50,'16.Assets'!$H$6:$H$5000)</f>
        <v>0</v>
      </c>
      <c r="F50" s="595">
        <f>SUMIF('16.Assets'!$A$6:$A$5000,A50,'16.Assets'!$R$6:$R$5000)</f>
        <v>0</v>
      </c>
      <c r="G50" s="831">
        <f si="1" t="shared"/>
        <v>0</v>
      </c>
      <c r="H50" s="831">
        <f si="1" t="shared"/>
        <v>0</v>
      </c>
    </row>
    <row r="51" spans="1:8">
      <c r="A51" s="832">
        <v>39215</v>
      </c>
      <c r="B51" s="833" t="s">
        <v>220</v>
      </c>
      <c r="C51" s="830">
        <f>VLOOKUP(A51,'2.CT1A'!$A$7:$D$238,3,FALSE)</f>
        <v>0</v>
      </c>
      <c r="D51" s="830">
        <f>VLOOKUP(A51,'2.CT1A'!$A$7:$D$238,4,FALSE)</f>
        <v>0</v>
      </c>
      <c r="E51" s="595">
        <f>SUMIF('16.Assets'!$A$6:$A$5000,A51,'16.Assets'!$H$6:$H$5000)</f>
        <v>0</v>
      </c>
      <c r="F51" s="595">
        <f>SUMIF('16.Assets'!$A$6:$A$5000,A51,'16.Assets'!$R$6:$R$5000)</f>
        <v>0</v>
      </c>
      <c r="G51" s="831">
        <f si="1" t="shared"/>
        <v>0</v>
      </c>
      <c r="H51" s="831">
        <f si="1" t="shared"/>
        <v>0</v>
      </c>
    </row>
    <row r="52" spans="1:8">
      <c r="A52" s="832">
        <v>39216</v>
      </c>
      <c r="B52" s="833" t="s">
        <v>235</v>
      </c>
      <c r="C52" s="830">
        <f>VLOOKUP(A52,'2.CT1A'!$A$7:$D$238,3,FALSE)</f>
        <v>0</v>
      </c>
      <c r="D52" s="830">
        <f>VLOOKUP(A52,'2.CT1A'!$A$7:$D$238,4,FALSE)</f>
        <v>0</v>
      </c>
      <c r="E52" s="595">
        <f>SUMIF('16.Assets'!$A$6:$A$5000,A52,'16.Assets'!$H$6:$H$5000)</f>
        <v>0</v>
      </c>
      <c r="F52" s="595">
        <f>SUMIF('16.Assets'!$A$6:$A$5000,A52,'16.Assets'!$R$6:$R$5000)</f>
        <v>0</v>
      </c>
      <c r="G52" s="831">
        <f si="1" t="shared"/>
        <v>0</v>
      </c>
      <c r="H52" s="831">
        <f si="1" t="shared"/>
        <v>0</v>
      </c>
    </row>
    <row r="53" spans="1:8">
      <c r="A53" s="832">
        <v>39217</v>
      </c>
      <c r="B53" s="833" t="s">
        <v>237</v>
      </c>
      <c r="C53" s="830">
        <f>VLOOKUP(A53,'2.CT1A'!$A$7:$D$238,3,FALSE)</f>
        <v>0</v>
      </c>
      <c r="D53" s="830">
        <f>VLOOKUP(A53,'2.CT1A'!$A$7:$D$238,4,FALSE)</f>
        <v>0</v>
      </c>
      <c r="E53" s="595">
        <f>SUMIF('16.Assets'!$A$6:$A$5000,A53,'16.Assets'!$H$6:$H$5000)</f>
        <v>0</v>
      </c>
      <c r="F53" s="595">
        <f>SUMIF('16.Assets'!$A$6:$A$5000,A53,'16.Assets'!$R$6:$R$5000)</f>
        <v>0</v>
      </c>
      <c r="G53" s="831">
        <f si="1" t="shared"/>
        <v>0</v>
      </c>
      <c r="H53" s="831">
        <f si="1" t="shared"/>
        <v>0</v>
      </c>
    </row>
    <row r="54" spans="1:8">
      <c r="A54" s="828">
        <v>393</v>
      </c>
      <c r="B54" s="829" t="s">
        <v>238</v>
      </c>
      <c r="C54" s="830">
        <f>SUM(C55:C58)</f>
        <v>0</v>
      </c>
      <c r="D54" s="830">
        <f>SUM(D55:D58)</f>
        <v>0</v>
      </c>
      <c r="E54" s="595">
        <f>SUMIF('16.Assets'!$A$6:$A$5000,A54,'16.Assets'!$H$6:$H$5000)</f>
        <v>0</v>
      </c>
      <c r="F54" s="595">
        <f>SUMIF('16.Assets'!$A$6:$A$5000,A54,'16.Assets'!$R$6:$R$5000)</f>
        <v>0</v>
      </c>
      <c r="G54" s="831"/>
      <c r="H54" s="831">
        <f>+D54-F54</f>
        <v>0</v>
      </c>
    </row>
    <row r="55" spans="1:8">
      <c r="A55" s="832">
        <v>39301</v>
      </c>
      <c r="B55" s="833" t="s">
        <v>240</v>
      </c>
      <c r="C55" s="830">
        <f>VLOOKUP(A55,'2.CT1A'!$A$7:$D$238,3,FALSE)</f>
        <v>0</v>
      </c>
      <c r="D55" s="830">
        <f>VLOOKUP(A55,'2.CT1A'!$A$7:$D$238,4,FALSE)</f>
        <v>0</v>
      </c>
      <c r="E55" s="595">
        <f>SUMIF('16.Assets'!$A$6:$A$5000,A55,'16.Assets'!$H$6:$H$5000)</f>
        <v>0</v>
      </c>
      <c r="F55" s="595">
        <f>SUMIF('16.Assets'!$A$6:$A$5000,A55,'16.Assets'!$R$6:$R$5000)</f>
        <v>0</v>
      </c>
      <c r="G55" s="831">
        <f>+C55-E55</f>
        <v>0</v>
      </c>
      <c r="H55" s="831">
        <f>+D55-F55</f>
        <v>0</v>
      </c>
    </row>
    <row r="56" spans="1:8">
      <c r="A56" s="832">
        <v>39302</v>
      </c>
      <c r="B56" s="833" t="s">
        <v>220</v>
      </c>
      <c r="C56" s="830">
        <f>VLOOKUP(A56,'2.CT1A'!$A$7:$D$238,3,FALSE)</f>
        <v>0</v>
      </c>
      <c r="D56" s="830">
        <f>VLOOKUP(A56,'2.CT1A'!$A$7:$D$238,4,FALSE)</f>
        <v>0</v>
      </c>
      <c r="E56" s="595">
        <f>SUMIF('16.Assets'!$A$6:$A$5000,A56,'16.Assets'!$H$6:$H$5000)</f>
        <v>0</v>
      </c>
      <c r="F56" s="595">
        <f>SUMIF('16.Assets'!$A$6:$A$5000,A56,'16.Assets'!$R$6:$R$5000)</f>
        <v>0</v>
      </c>
      <c r="G56" s="831"/>
      <c r="H56" s="831"/>
    </row>
    <row r="57" spans="1:8">
      <c r="A57" s="832">
        <v>39303</v>
      </c>
      <c r="B57" s="833" t="s">
        <v>242</v>
      </c>
      <c r="C57" s="830">
        <f>VLOOKUP(A57,'2.CT1A'!$A$7:$D$238,3,FALSE)</f>
        <v>0</v>
      </c>
      <c r="D57" s="830">
        <f>VLOOKUP(A57,'2.CT1A'!$A$7:$D$238,4,FALSE)</f>
        <v>0</v>
      </c>
      <c r="E57" s="595">
        <f>SUMIF('16.Assets'!$A$6:$A$5000,A57,'16.Assets'!$H$6:$H$5000)</f>
        <v>0</v>
      </c>
      <c r="F57" s="595">
        <f>SUMIF('16.Assets'!$A$6:$A$5000,A57,'16.Assets'!$R$6:$R$5000)</f>
        <v>0</v>
      </c>
      <c r="G57" s="831">
        <f ref="G57:H63" si="2" t="shared">+C57-E57</f>
        <v>0</v>
      </c>
      <c r="H57" s="831">
        <f si="2" t="shared"/>
        <v>0</v>
      </c>
    </row>
    <row r="58" spans="1:8">
      <c r="A58" s="832">
        <v>39304</v>
      </c>
      <c r="B58" s="833" t="s">
        <v>220</v>
      </c>
      <c r="C58" s="830">
        <f>VLOOKUP(A58,'2.CT1A'!$A$7:$D$238,3,FALSE)</f>
        <v>0</v>
      </c>
      <c r="D58" s="830">
        <f>VLOOKUP(A58,'2.CT1A'!$A$7:$D$238,4,FALSE)</f>
        <v>0</v>
      </c>
      <c r="E58" s="595">
        <f>SUMIF('16.Assets'!$A$6:$A$5000,A58,'16.Assets'!$H$6:$H$5000)</f>
        <v>0</v>
      </c>
      <c r="F58" s="595">
        <f>SUMIF('16.Assets'!$A$6:$A$5000,A58,'16.Assets'!$R$6:$R$5000)</f>
        <v>0</v>
      </c>
      <c r="G58" s="831">
        <f si="2" t="shared"/>
        <v>0</v>
      </c>
      <c r="H58" s="831">
        <f si="2" t="shared"/>
        <v>0</v>
      </c>
    </row>
    <row r="59" spans="1:8">
      <c r="A59" s="828">
        <v>394</v>
      </c>
      <c r="B59" s="834" t="s">
        <v>693</v>
      </c>
      <c r="C59" s="830">
        <f>SUM(C60:C64)</f>
        <v>0</v>
      </c>
      <c r="D59" s="830">
        <f>SUM(D60:D64)</f>
        <v>0</v>
      </c>
      <c r="E59" s="595">
        <f>SUMIF('16.Assets'!$A$6:$A$5000,A59,'16.Assets'!$H$6:$H$5000)</f>
        <v>0</v>
      </c>
      <c r="F59" s="595">
        <f>SUMIF('16.Assets'!$A$6:$A$5000,A59,'16.Assets'!$R$6:$R$5000)</f>
        <v>0</v>
      </c>
      <c r="G59" s="831">
        <f si="2" t="shared"/>
        <v>0</v>
      </c>
      <c r="H59" s="831">
        <f si="2" t="shared"/>
        <v>0</v>
      </c>
    </row>
    <row r="60" spans="1:8">
      <c r="A60" s="832">
        <v>39401</v>
      </c>
      <c r="B60" s="835" t="s">
        <v>694</v>
      </c>
      <c r="C60" s="830">
        <f>VLOOKUP(A60,'2.CT1A'!$A$7:$D$238,3,FALSE)</f>
        <v>0</v>
      </c>
      <c r="D60" s="830">
        <f>VLOOKUP(A60,'2.CT1A'!$A$7:$D$238,4,FALSE)</f>
        <v>0</v>
      </c>
      <c r="E60" s="595">
        <f>SUMIF('16.Assets'!$A$6:$A$5000,A60,'16.Assets'!$H$6:$H$5000)</f>
        <v>0</v>
      </c>
      <c r="F60" s="595">
        <f>SUMIF('16.Assets'!$A$6:$A$5000,A60,'16.Assets'!$R$6:$R$5000)</f>
        <v>0</v>
      </c>
      <c r="G60" s="831">
        <f si="2" t="shared"/>
        <v>0</v>
      </c>
      <c r="H60" s="831">
        <f si="2" t="shared"/>
        <v>0</v>
      </c>
    </row>
    <row r="61" spans="1:8">
      <c r="A61" s="832">
        <v>39402</v>
      </c>
      <c r="B61" s="835" t="s">
        <v>695</v>
      </c>
      <c r="C61" s="830">
        <f>VLOOKUP(A61,'2.CT1A'!$A$7:$D$238,3,FALSE)</f>
        <v>0</v>
      </c>
      <c r="D61" s="830">
        <f>VLOOKUP(A61,'2.CT1A'!$A$7:$D$238,4,FALSE)</f>
        <v>0</v>
      </c>
      <c r="E61" s="595">
        <f>SUMIF('16.Assets'!$A$6:$A$5000,A61,'16.Assets'!$H$6:$H$5000)</f>
        <v>0</v>
      </c>
      <c r="F61" s="595">
        <f>SUMIF('16.Assets'!$A$6:$A$5000,A61,'16.Assets'!$R$6:$R$5000)</f>
        <v>0</v>
      </c>
      <c r="G61" s="831">
        <f si="2" t="shared"/>
        <v>0</v>
      </c>
      <c r="H61" s="831">
        <f si="2" t="shared"/>
        <v>0</v>
      </c>
    </row>
    <row r="62" spans="1:8">
      <c r="A62" s="832">
        <v>39403</v>
      </c>
      <c r="B62" s="835" t="s">
        <v>696</v>
      </c>
      <c r="C62" s="830">
        <f>VLOOKUP(A62,'2.CT1A'!$A$7:$D$238,3,FALSE)</f>
        <v>0</v>
      </c>
      <c r="D62" s="830">
        <f>VLOOKUP(A62,'2.CT1A'!$A$7:$D$238,4,FALSE)</f>
        <v>0</v>
      </c>
      <c r="E62" s="595">
        <f>SUMIF('16.Assets'!$A$6:$A$5000,A62,'16.Assets'!$H$6:$H$5000)</f>
        <v>0</v>
      </c>
      <c r="F62" s="595">
        <f>SUMIF('16.Assets'!$A$6:$A$5000,A62,'16.Assets'!$R$6:$R$5000)</f>
        <v>0</v>
      </c>
      <c r="G62" s="831">
        <f si="2" t="shared"/>
        <v>0</v>
      </c>
      <c r="H62" s="831">
        <f si="2" t="shared"/>
        <v>0</v>
      </c>
    </row>
    <row customHeight="1" ht="16.5" r="63" spans="1:8">
      <c r="A63" s="832">
        <v>39404</v>
      </c>
      <c r="B63" s="835" t="s">
        <v>1293</v>
      </c>
      <c r="C63" s="830">
        <f>VLOOKUP(A63,'2.CT1A'!$A$7:$D$238,3,FALSE)</f>
        <v>0</v>
      </c>
      <c r="D63" s="830">
        <f>VLOOKUP(A63,'2.CT1A'!$A$7:$D$238,4,FALSE)</f>
        <v>0</v>
      </c>
      <c r="E63" s="595">
        <f>SUMIF('16.Assets'!$A$6:$A$5000,A63,'16.Assets'!$H$6:$H$5000)</f>
        <v>0</v>
      </c>
      <c r="F63" s="595">
        <f>SUMIF('16.Assets'!$A$6:$A$5000,A63,'16.Assets'!$R$6:$R$5000)</f>
        <v>0</v>
      </c>
      <c r="G63" s="831">
        <f si="2" t="shared"/>
        <v>0</v>
      </c>
      <c r="H63" s="831">
        <f si="2" t="shared"/>
        <v>0</v>
      </c>
    </row>
    <row r="64" spans="1:8">
      <c r="A64" s="832">
        <v>39405</v>
      </c>
      <c r="B64" s="835" t="s">
        <v>698</v>
      </c>
      <c r="C64" s="830">
        <f>VLOOKUP(A64,'2.CT1A'!$A$7:$D$238,3,FALSE)</f>
        <v>0</v>
      </c>
      <c r="D64" s="830">
        <f>VLOOKUP(A64,'2.CT1A'!$A$7:$D$238,4,FALSE)</f>
        <v>0</v>
      </c>
    </row>
    <row r="65" spans="1:4">
      <c r="A65" s="836"/>
      <c r="B65" s="837"/>
      <c r="C65" s="838"/>
      <c r="D65" s="838"/>
    </row>
    <row r="66" spans="1:4">
      <c r="A66" s="836"/>
      <c r="B66" s="837"/>
      <c r="C66" s="838"/>
      <c r="D66" s="838"/>
    </row>
    <row r="67" spans="1:4">
      <c r="A67" s="836"/>
      <c r="B67" s="837"/>
      <c r="C67" s="838"/>
      <c r="D67" s="838"/>
    </row>
    <row r="68" spans="1:4">
      <c r="A68" s="836"/>
      <c r="B68" s="837"/>
      <c r="C68" s="838"/>
      <c r="D68" s="838"/>
    </row>
    <row r="69" spans="1:4">
      <c r="A69" s="836"/>
      <c r="B69" s="837"/>
      <c r="C69" s="838"/>
      <c r="D69" s="838"/>
    </row>
    <row r="70" spans="1:4">
      <c r="A70" s="836"/>
      <c r="B70" s="837"/>
      <c r="C70" s="838"/>
      <c r="D70" s="838"/>
    </row>
    <row r="71" spans="1:4">
      <c r="A71" s="836"/>
      <c r="B71" s="837"/>
      <c r="C71" s="838"/>
      <c r="D71" s="838"/>
    </row>
    <row r="72" spans="1:4">
      <c r="A72" s="836"/>
      <c r="B72" s="837"/>
      <c r="C72" s="838"/>
      <c r="D72" s="838"/>
    </row>
    <row r="73" spans="1:4">
      <c r="A73" s="836"/>
      <c r="B73" s="837"/>
      <c r="C73" s="838"/>
      <c r="D73" s="838"/>
    </row>
    <row r="74" spans="1:4">
      <c r="A74" s="836"/>
      <c r="B74" s="837"/>
      <c r="C74" s="838"/>
      <c r="D74" s="838"/>
    </row>
    <row r="75" spans="1:4">
      <c r="A75" s="836"/>
      <c r="B75" s="837"/>
      <c r="C75" s="838"/>
      <c r="D75" s="838"/>
    </row>
    <row r="76" spans="1:4">
      <c r="A76" s="836"/>
      <c r="B76" s="837"/>
      <c r="C76" s="838"/>
      <c r="D76" s="838"/>
    </row>
    <row r="77" spans="1:4">
      <c r="A77" s="836"/>
      <c r="B77" s="837"/>
      <c r="C77" s="838"/>
      <c r="D77" s="838"/>
    </row>
    <row r="78" spans="1:4">
      <c r="A78" s="836"/>
      <c r="B78" s="837"/>
      <c r="C78" s="838"/>
      <c r="D78" s="838"/>
    </row>
    <row r="79" spans="1:4">
      <c r="A79" s="836"/>
      <c r="B79" s="837"/>
      <c r="C79" s="838"/>
      <c r="D79" s="838"/>
    </row>
    <row r="80" spans="1:4">
      <c r="A80" s="836"/>
      <c r="B80" s="837"/>
      <c r="C80" s="838"/>
      <c r="D80" s="838"/>
    </row>
    <row r="81" spans="1:4">
      <c r="A81" s="836"/>
      <c r="B81" s="837"/>
      <c r="C81" s="838"/>
      <c r="D81" s="838"/>
    </row>
    <row r="82" spans="1:4">
      <c r="A82" s="836"/>
      <c r="B82" s="837"/>
      <c r="C82" s="838"/>
      <c r="D82" s="838"/>
    </row>
    <row r="83" spans="1:4">
      <c r="A83" s="836"/>
      <c r="B83" s="837"/>
      <c r="C83" s="838"/>
      <c r="D83" s="838"/>
    </row>
    <row r="84" spans="1:4">
      <c r="A84" s="836"/>
      <c r="B84" s="837"/>
      <c r="C84" s="838"/>
      <c r="D84" s="838"/>
    </row>
    <row r="85" spans="1:4">
      <c r="A85" s="836"/>
      <c r="B85" s="837"/>
      <c r="C85" s="838"/>
      <c r="D85" s="838"/>
    </row>
    <row r="86" spans="1:4">
      <c r="A86" s="836"/>
      <c r="B86" s="837"/>
      <c r="C86" s="838"/>
      <c r="D86" s="838"/>
    </row>
    <row r="87" spans="1:4">
      <c r="A87" s="836"/>
      <c r="B87" s="837"/>
      <c r="C87" s="838"/>
      <c r="D87" s="838"/>
    </row>
    <row r="88" spans="1:4">
      <c r="A88" s="836"/>
      <c r="B88" s="837"/>
      <c r="C88" s="838"/>
      <c r="D88" s="838"/>
    </row>
    <row r="89" spans="1:4">
      <c r="A89" s="836"/>
      <c r="B89" s="837"/>
      <c r="C89" s="838"/>
      <c r="D89" s="838"/>
    </row>
    <row r="90" spans="1:4">
      <c r="A90" s="836"/>
      <c r="B90" s="837"/>
      <c r="C90" s="838"/>
      <c r="D90" s="838"/>
    </row>
    <row r="91" spans="1:4">
      <c r="A91" s="836"/>
      <c r="B91" s="837"/>
      <c r="C91" s="838"/>
      <c r="D91" s="838"/>
    </row>
    <row r="92" spans="1:4">
      <c r="A92" s="836"/>
      <c r="B92" s="837"/>
      <c r="C92" s="838"/>
      <c r="D92" s="838"/>
    </row>
    <row r="93" spans="1:4">
      <c r="A93" s="836"/>
      <c r="B93" s="837"/>
      <c r="C93" s="838"/>
      <c r="D93" s="838"/>
    </row>
    <row r="94" spans="1:4">
      <c r="A94" s="836"/>
      <c r="B94" s="837"/>
      <c r="C94" s="838"/>
      <c r="D94" s="838"/>
    </row>
    <row r="95" spans="1:4">
      <c r="A95" s="836"/>
      <c r="B95" s="837"/>
      <c r="C95" s="838"/>
      <c r="D95" s="838"/>
    </row>
    <row r="96" spans="1:4">
      <c r="A96" s="836"/>
      <c r="B96" s="837"/>
      <c r="C96" s="838"/>
      <c r="D96" s="838"/>
    </row>
    <row r="97" spans="1:4">
      <c r="A97" s="836"/>
      <c r="B97" s="837"/>
      <c r="C97" s="838"/>
      <c r="D97" s="838"/>
    </row>
    <row r="98" spans="1:4">
      <c r="A98" s="836"/>
      <c r="B98" s="837"/>
      <c r="C98" s="838"/>
      <c r="D98" s="838"/>
    </row>
    <row r="99" spans="1:4">
      <c r="A99" s="836"/>
      <c r="B99" s="837"/>
      <c r="C99" s="838"/>
      <c r="D99" s="838"/>
    </row>
    <row r="100" spans="1:4">
      <c r="A100" s="836"/>
      <c r="B100" s="837"/>
      <c r="C100" s="838"/>
      <c r="D100" s="838"/>
    </row>
    <row r="101" spans="1:4">
      <c r="A101" s="836"/>
      <c r="B101" s="837"/>
      <c r="C101" s="838"/>
      <c r="D101" s="838"/>
    </row>
    <row r="102" spans="1:4">
      <c r="A102" s="836"/>
      <c r="B102" s="837"/>
      <c r="C102" s="838"/>
      <c r="D102" s="838"/>
    </row>
    <row r="103" spans="1:4">
      <c r="A103" s="836"/>
      <c r="B103" s="837"/>
      <c r="C103" s="838"/>
      <c r="D103" s="838"/>
    </row>
    <row r="104" spans="1:4">
      <c r="A104" s="836"/>
      <c r="B104" s="837"/>
      <c r="C104" s="838"/>
      <c r="D104" s="838"/>
    </row>
    <row r="105" spans="1:4">
      <c r="A105" s="836"/>
      <c r="B105" s="837"/>
      <c r="C105" s="838"/>
      <c r="D105" s="838"/>
    </row>
    <row r="106" spans="1:4">
      <c r="A106" s="836"/>
      <c r="B106" s="837"/>
      <c r="C106" s="838"/>
      <c r="D106" s="838"/>
    </row>
    <row r="107" spans="1:4">
      <c r="A107" s="836"/>
      <c r="B107" s="837"/>
      <c r="C107" s="838"/>
      <c r="D107" s="838"/>
    </row>
    <row r="108" spans="1:4">
      <c r="A108" s="836"/>
      <c r="B108" s="837"/>
      <c r="C108" s="838"/>
      <c r="D108" s="838"/>
    </row>
    <row r="109" spans="1:4">
      <c r="A109" s="836"/>
      <c r="B109" s="837"/>
      <c r="C109" s="838"/>
      <c r="D109" s="838"/>
    </row>
    <row r="110" spans="1:4">
      <c r="A110" s="836"/>
      <c r="B110" s="837"/>
      <c r="C110" s="838"/>
      <c r="D110" s="838"/>
    </row>
    <row r="111" spans="1:4">
      <c r="A111" s="836"/>
      <c r="B111" s="837"/>
      <c r="C111" s="838"/>
      <c r="D111" s="838"/>
    </row>
    <row r="112" spans="1:4">
      <c r="A112" s="836"/>
      <c r="B112" s="837"/>
      <c r="C112" s="838"/>
      <c r="D112" s="838"/>
    </row>
    <row r="113" spans="1:4">
      <c r="A113" s="836"/>
      <c r="B113" s="837"/>
      <c r="C113" s="838"/>
      <c r="D113" s="838"/>
    </row>
    <row r="114" spans="1:4">
      <c r="A114" s="836"/>
      <c r="B114" s="837"/>
      <c r="C114" s="838"/>
      <c r="D114" s="838"/>
    </row>
    <row r="115" spans="1:4">
      <c r="A115" s="836"/>
      <c r="B115" s="837"/>
      <c r="C115" s="838"/>
      <c r="D115" s="838"/>
    </row>
    <row r="116" spans="1:4">
      <c r="A116" s="836"/>
      <c r="B116" s="837"/>
      <c r="C116" s="838"/>
      <c r="D116" s="838"/>
    </row>
  </sheetData>
  <mergeCells count="7">
    <mergeCell ref="G6:H6"/>
    <mergeCell ref="A3:D3"/>
    <mergeCell ref="A6:A7"/>
    <mergeCell ref="B6:B7"/>
    <mergeCell ref="C6:C7"/>
    <mergeCell ref="D6:D7"/>
    <mergeCell ref="E6:F6"/>
  </mergeCells>
  <printOptions horizontalCentered="1"/>
  <pageMargins bottom="0.75" footer="0.3" header="0.3" left="0.7" right="0.2" top="0.75"/>
  <pageSetup orientation="landscape" paperSize="9" r:id="rId1" scale="95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L112"/>
  <sheetViews>
    <sheetView topLeftCell="A61" workbookViewId="0" zoomScale="85" zoomScaleNormal="85"/>
  </sheetViews>
  <sheetFormatPr defaultRowHeight="12.75"/>
  <cols>
    <col min="1" max="1" customWidth="true" style="20" width="8.28515625" collapsed="false"/>
    <col min="2" max="2" customWidth="true" style="20" width="39.85546875" collapsed="false"/>
    <col min="3" max="3" customWidth="true" style="20" width="20.140625" collapsed="false"/>
    <col min="4" max="4" customWidth="true" style="20" width="12.42578125" collapsed="false"/>
    <col min="5" max="5" customWidth="true" style="20" width="18.140625" collapsed="false"/>
    <col min="6" max="6" customWidth="true" style="20" width="10.85546875" collapsed="false"/>
    <col min="7" max="7" customWidth="true" style="20" width="20.0" collapsed="false"/>
    <col min="8" max="8" customWidth="true" style="13" width="10.42578125" collapsed="false"/>
    <col min="9" max="9" customWidth="true" style="13" width="16.42578125" collapsed="false"/>
    <col min="10" max="10" customWidth="true" style="13" width="12.42578125" collapsed="false"/>
    <col min="11" max="11" customWidth="true" style="13" width="14.7109375" collapsed="false"/>
    <col min="12" max="12" customWidth="true" style="13" width="9.85546875" collapsed="false"/>
    <col min="13" max="16384" style="13" width="9.140625" collapsed="false"/>
  </cols>
  <sheetData>
    <row r="1" spans="1:12">
      <c r="A1" s="13"/>
      <c r="B1" s="13"/>
      <c r="C1" s="15"/>
      <c r="D1" s="15"/>
      <c r="E1" s="15"/>
      <c r="F1" s="15"/>
      <c r="G1" s="15"/>
      <c r="H1" s="14"/>
      <c r="I1" s="323"/>
      <c r="J1" s="15"/>
      <c r="K1" s="14"/>
      <c r="L1" s="323" t="s">
        <v>1438</v>
      </c>
    </row>
    <row r="2" spans="1:12">
      <c r="A2" s="13"/>
      <c r="B2" s="669" t="s">
        <v>1436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</row>
    <row r="3" spans="1:12">
      <c r="A3" s="13"/>
      <c r="B3" s="679" t="str">
        <f>"Байгууллагын нэр: "&amp;ЧХ!C7</f>
        <v xml:space="preserve">Байгууллагын нэр: </v>
      </c>
      <c r="C3" s="679"/>
      <c r="D3" s="679"/>
      <c r="E3" s="327"/>
      <c r="F3" s="327"/>
      <c r="G3" s="327"/>
      <c r="H3" s="14"/>
      <c r="I3" s="323"/>
      <c r="J3" s="327"/>
      <c r="K3" s="14"/>
      <c r="L3" s="323"/>
    </row>
    <row r="4" spans="1:12">
      <c r="A4" s="13"/>
      <c r="B4" s="330" t="str">
        <f>"Тайлант он: "&amp;ЧХ!$C$8</f>
        <v xml:space="preserve">Тайлант он: </v>
      </c>
      <c r="D4" s="13"/>
      <c r="E4" s="13"/>
      <c r="F4" s="13"/>
      <c r="G4" s="13"/>
    </row>
    <row r="5" spans="1:12">
      <c r="A5" s="13"/>
      <c r="B5" s="328"/>
      <c r="C5" s="13"/>
      <c r="D5" s="13"/>
      <c r="E5" s="13"/>
      <c r="F5" s="13"/>
      <c r="G5" s="13"/>
      <c r="L5" s="329" t="s">
        <v>1430</v>
      </c>
    </row>
    <row r="6" spans="1:12">
      <c r="A6" s="670" t="s">
        <v>1429</v>
      </c>
      <c r="B6" s="671" t="s">
        <v>12</v>
      </c>
      <c r="C6" s="675" t="s">
        <v>66</v>
      </c>
      <c r="D6" s="676"/>
      <c r="E6" s="672" t="s">
        <v>1215</v>
      </c>
      <c r="F6" s="673"/>
      <c r="G6" s="673"/>
      <c r="H6" s="674"/>
      <c r="I6" s="672" t="s">
        <v>1437</v>
      </c>
      <c r="J6" s="673"/>
      <c r="K6" s="673"/>
      <c r="L6" s="674"/>
    </row>
    <row r="7" spans="1:12">
      <c r="A7" s="670"/>
      <c r="B7" s="671"/>
      <c r="C7" s="677"/>
      <c r="D7" s="678"/>
      <c r="E7" s="672" t="s">
        <v>1253</v>
      </c>
      <c r="F7" s="674"/>
      <c r="G7" s="672" t="s">
        <v>1432</v>
      </c>
      <c r="H7" s="674"/>
      <c r="I7" s="672" t="s">
        <v>1433</v>
      </c>
      <c r="J7" s="673"/>
      <c r="K7" s="673" t="s">
        <v>1254</v>
      </c>
      <c r="L7" s="674"/>
    </row>
    <row ht="25.5" r="8" spans="1:12">
      <c r="A8" s="670"/>
      <c r="B8" s="671"/>
      <c r="C8" s="322" t="s">
        <v>1255</v>
      </c>
      <c r="D8" s="322" t="s">
        <v>1263</v>
      </c>
      <c r="E8" s="322" t="s">
        <v>1255</v>
      </c>
      <c r="F8" s="322" t="s">
        <v>1263</v>
      </c>
      <c r="G8" s="322" t="s">
        <v>1255</v>
      </c>
      <c r="H8" s="322" t="s">
        <v>1263</v>
      </c>
      <c r="I8" s="322" t="s">
        <v>1255</v>
      </c>
      <c r="J8" s="322" t="s">
        <v>1265</v>
      </c>
      <c r="K8" s="322" t="s">
        <v>1255</v>
      </c>
      <c r="L8" s="322" t="s">
        <v>1265</v>
      </c>
    </row>
    <row customHeight="1" ht="17.25" r="9" spans="1:12">
      <c r="A9" s="19">
        <v>2</v>
      </c>
      <c r="B9" s="19" t="str">
        <f>+'20.TGT1'!D9</f>
        <v>НИЙТ ЗАРЛАГА БА ЦЭВЭР ЗЭЭЛИЙН ДҮН</v>
      </c>
      <c r="C9" s="17">
        <f>+'20.TGT1'!$F$9+0.0000001</f>
        <v>9.9999999999999995E-8</v>
      </c>
      <c r="D9" s="17">
        <f ref="D9:D40" si="0" t="shared">+C9/$C$9*100</f>
        <v>100</v>
      </c>
      <c r="E9" s="580">
        <f>+'20.TGT1'!G9+0.0000001</f>
        <v>9.9999999999999995E-8</v>
      </c>
      <c r="F9" s="17">
        <f>+E9/$E$9*100</f>
        <v>100</v>
      </c>
      <c r="G9" s="580">
        <f>+'20.TGT1'!H9+0.0000001</f>
        <v>9.9999999999999995E-8</v>
      </c>
      <c r="H9" s="17">
        <f>+G9/$G$9*100</f>
        <v>100</v>
      </c>
      <c r="I9" s="18">
        <f>C9-E9</f>
        <v>0</v>
      </c>
      <c r="J9" s="18">
        <f>D9-F9</f>
        <v>0</v>
      </c>
      <c r="K9" s="18">
        <f>E9-G9</f>
        <v>0</v>
      </c>
      <c r="L9" s="18">
        <f ref="L9:L72" si="1" t="shared">F9-H9</f>
        <v>0</v>
      </c>
    </row>
    <row customHeight="1" ht="11.25" r="10" spans="1:12">
      <c r="A10" s="19">
        <f>+'20.TGT1'!C10</f>
        <v>21</v>
      </c>
      <c r="B10" s="19" t="str">
        <f>+'20.TGT1'!D10</f>
        <v xml:space="preserve">   УРСГАЛ ЗАРДАЛ </v>
      </c>
      <c r="C10" s="17">
        <f>+'20.TGT1'!$F$10</f>
        <v>0</v>
      </c>
      <c r="D10" s="17">
        <f si="0" t="shared"/>
        <v>0</v>
      </c>
      <c r="E10" s="17">
        <f>+'20.TGT1'!G10</f>
        <v>0</v>
      </c>
      <c r="F10" s="17">
        <f ref="F10:F73" si="2" t="shared">+E10/$E$9*100</f>
        <v>0</v>
      </c>
      <c r="G10" s="17">
        <f>+'20.TGT1'!H10</f>
        <v>0</v>
      </c>
      <c r="H10" s="17">
        <f ref="H10:H73" si="3" t="shared">+G10/$G$9*100</f>
        <v>0</v>
      </c>
      <c r="I10" s="18">
        <f ref="I10:I41" si="4" t="shared">C10-E10</f>
        <v>0</v>
      </c>
      <c r="J10" s="18">
        <f ref="J10:L73" si="5" t="shared">D10-F10</f>
        <v>0</v>
      </c>
      <c r="K10" s="18">
        <f si="5" t="shared"/>
        <v>0</v>
      </c>
      <c r="L10" s="18">
        <f si="1" t="shared"/>
        <v>0</v>
      </c>
    </row>
    <row customHeight="1" ht="12.75" r="11" spans="1:12">
      <c r="A11" s="19">
        <f>+'20.TGT1'!C11</f>
        <v>210</v>
      </c>
      <c r="B11" s="19" t="str">
        <f>+'20.TGT1'!D11</f>
        <v xml:space="preserve">      БАРАА, АЖИЛ ҮЙЛЧИЛГЭЭНИЙ ЗАРДАЛ</v>
      </c>
      <c r="C11" s="17">
        <f>+'20.TGT1'!$F$11</f>
        <v>0</v>
      </c>
      <c r="D11" s="17">
        <f si="0" t="shared"/>
        <v>0</v>
      </c>
      <c r="E11" s="17">
        <f>+'20.TGT1'!G11</f>
        <v>0</v>
      </c>
      <c r="F11" s="17">
        <f si="2" t="shared"/>
        <v>0</v>
      </c>
      <c r="G11" s="17">
        <f>+'20.TGT1'!H11</f>
        <v>0</v>
      </c>
      <c r="H11" s="17">
        <f si="3" t="shared"/>
        <v>0</v>
      </c>
      <c r="I11" s="18">
        <f si="4" t="shared"/>
        <v>0</v>
      </c>
      <c r="J11" s="18">
        <f si="5" t="shared"/>
        <v>0</v>
      </c>
      <c r="K11" s="18">
        <f si="5" t="shared"/>
        <v>0</v>
      </c>
      <c r="L11" s="18">
        <f si="1" t="shared"/>
        <v>0</v>
      </c>
    </row>
    <row r="12" spans="1:12">
      <c r="A12" s="19">
        <f>+'20.TGT1'!C12</f>
        <v>2101</v>
      </c>
      <c r="B12" s="19" t="str">
        <f>+'20.TGT1'!D12</f>
        <v xml:space="preserve">         Цалин хөлс болон нэмэгдэл урамшил</v>
      </c>
      <c r="C12" s="17">
        <f>+'20.TGT1'!$F$12</f>
        <v>0</v>
      </c>
      <c r="D12" s="17">
        <f si="0" t="shared"/>
        <v>0</v>
      </c>
      <c r="E12" s="17">
        <f>+'20.TGT1'!G12</f>
        <v>0</v>
      </c>
      <c r="F12" s="17">
        <f si="2" t="shared"/>
        <v>0</v>
      </c>
      <c r="G12" s="17">
        <f>+'20.TGT1'!H12</f>
        <v>0</v>
      </c>
      <c r="H12" s="17">
        <f si="3" t="shared"/>
        <v>0</v>
      </c>
      <c r="I12" s="18">
        <f si="4" t="shared"/>
        <v>0</v>
      </c>
      <c r="J12" s="18">
        <f si="5" t="shared"/>
        <v>0</v>
      </c>
      <c r="K12" s="18">
        <f si="5" t="shared"/>
        <v>0</v>
      </c>
      <c r="L12" s="18">
        <f si="1" t="shared"/>
        <v>0</v>
      </c>
    </row>
    <row customHeight="1" ht="12.75" r="13" spans="1:12">
      <c r="A13" s="19">
        <f>+'20.TGT1'!C13</f>
        <v>210101</v>
      </c>
      <c r="B13" s="19" t="str">
        <f>+'20.TGT1'!D13</f>
        <v xml:space="preserve">               Үндсэн цалин </v>
      </c>
      <c r="C13" s="17">
        <f>+'20.TGT1'!$F$13</f>
        <v>0</v>
      </c>
      <c r="D13" s="17">
        <f si="0" t="shared"/>
        <v>0</v>
      </c>
      <c r="E13" s="17">
        <f>+'20.TGT1'!G13</f>
        <v>0</v>
      </c>
      <c r="F13" s="17">
        <f si="2" t="shared"/>
        <v>0</v>
      </c>
      <c r="G13" s="17">
        <f>+'20.TGT1'!H13</f>
        <v>0</v>
      </c>
      <c r="H13" s="17">
        <f si="3" t="shared"/>
        <v>0</v>
      </c>
      <c r="I13" s="18">
        <f si="4" t="shared"/>
        <v>0</v>
      </c>
      <c r="J13" s="18">
        <f si="5" t="shared"/>
        <v>0</v>
      </c>
      <c r="K13" s="18">
        <f si="5" t="shared"/>
        <v>0</v>
      </c>
      <c r="L13" s="18">
        <f si="1" t="shared"/>
        <v>0</v>
      </c>
    </row>
    <row customHeight="1" ht="12.75" r="14" spans="1:12">
      <c r="A14" s="19">
        <f>+'20.TGT1'!C14</f>
        <v>210102</v>
      </c>
      <c r="B14" s="19" t="str">
        <f>+'20.TGT1'!D14</f>
        <v xml:space="preserve">               Нэмэгдэл</v>
      </c>
      <c r="C14" s="17">
        <f>+'20.TGT1'!$F$14</f>
        <v>0</v>
      </c>
      <c r="D14" s="17">
        <f si="0" t="shared"/>
        <v>0</v>
      </c>
      <c r="E14" s="17">
        <f>+'20.TGT1'!G14</f>
        <v>0</v>
      </c>
      <c r="F14" s="17">
        <f si="2" t="shared"/>
        <v>0</v>
      </c>
      <c r="G14" s="17">
        <f>+'20.TGT1'!H14</f>
        <v>0</v>
      </c>
      <c r="H14" s="17">
        <f si="3" t="shared"/>
        <v>0</v>
      </c>
      <c r="I14" s="18">
        <f si="4" t="shared"/>
        <v>0</v>
      </c>
      <c r="J14" s="18">
        <f si="5" t="shared"/>
        <v>0</v>
      </c>
      <c r="K14" s="18">
        <f si="5" t="shared"/>
        <v>0</v>
      </c>
      <c r="L14" s="18">
        <f si="1" t="shared"/>
        <v>0</v>
      </c>
    </row>
    <row customHeight="1" ht="12.75" r="15" spans="1:12">
      <c r="A15" s="19">
        <f>+'20.TGT1'!C15</f>
        <v>210103</v>
      </c>
      <c r="B15" s="19" t="str">
        <f>+'20.TGT1'!D15</f>
        <v xml:space="preserve">               Унаа хоолны хөнгөлөлт </v>
      </c>
      <c r="C15" s="17">
        <f>+'20.TGT1'!$F$15</f>
        <v>0</v>
      </c>
      <c r="D15" s="17">
        <f si="0" t="shared"/>
        <v>0</v>
      </c>
      <c r="E15" s="17">
        <f>+'20.TGT1'!G15</f>
        <v>0</v>
      </c>
      <c r="F15" s="17">
        <f si="2" t="shared"/>
        <v>0</v>
      </c>
      <c r="G15" s="17">
        <f>+'20.TGT1'!H15</f>
        <v>0</v>
      </c>
      <c r="H15" s="17">
        <f si="3" t="shared"/>
        <v>0</v>
      </c>
      <c r="I15" s="18">
        <f si="4" t="shared"/>
        <v>0</v>
      </c>
      <c r="J15" s="18">
        <f si="5" t="shared"/>
        <v>0</v>
      </c>
      <c r="K15" s="18">
        <f si="5" t="shared"/>
        <v>0</v>
      </c>
      <c r="L15" s="18">
        <f si="1" t="shared"/>
        <v>0</v>
      </c>
    </row>
    <row customHeight="1" ht="12.75" r="16" spans="1:12">
      <c r="A16" s="19">
        <f>+'20.TGT1'!C16</f>
        <v>210104</v>
      </c>
      <c r="B16" s="19" t="str">
        <f>+'20.TGT1'!D16</f>
        <v xml:space="preserve">               Урамшуулал </v>
      </c>
      <c r="C16" s="17">
        <f>+'20.TGT1'!$F$16</f>
        <v>0</v>
      </c>
      <c r="D16" s="17">
        <f si="0" t="shared"/>
        <v>0</v>
      </c>
      <c r="E16" s="17">
        <f>+'20.TGT1'!G16</f>
        <v>0</v>
      </c>
      <c r="F16" s="17">
        <f si="2" t="shared"/>
        <v>0</v>
      </c>
      <c r="G16" s="17">
        <f>+'20.TGT1'!H16</f>
        <v>0</v>
      </c>
      <c r="H16" s="17">
        <f si="3" t="shared"/>
        <v>0</v>
      </c>
      <c r="I16" s="18">
        <f si="4" t="shared"/>
        <v>0</v>
      </c>
      <c r="J16" s="18">
        <f si="5" t="shared"/>
        <v>0</v>
      </c>
      <c r="K16" s="18">
        <f si="5" t="shared"/>
        <v>0</v>
      </c>
      <c r="L16" s="18">
        <f si="1" t="shared"/>
        <v>0</v>
      </c>
    </row>
    <row customHeight="1" ht="12.75" r="17" spans="1:12">
      <c r="A17" s="19">
        <f>+'20.TGT1'!C17</f>
        <v>210105</v>
      </c>
      <c r="B17" s="19" t="str">
        <f>+'20.TGT1'!D17</f>
        <v xml:space="preserve">               Гэрээт ажлын хөлс</v>
      </c>
      <c r="C17" s="17">
        <f>+'20.TGT1'!$F$17</f>
        <v>0</v>
      </c>
      <c r="D17" s="17">
        <f si="0" t="shared"/>
        <v>0</v>
      </c>
      <c r="E17" s="17">
        <f>+'20.TGT1'!G17</f>
        <v>0</v>
      </c>
      <c r="F17" s="17">
        <f si="2" t="shared"/>
        <v>0</v>
      </c>
      <c r="G17" s="17">
        <f>+'20.TGT1'!H17</f>
        <v>0</v>
      </c>
      <c r="H17" s="17">
        <f si="3" t="shared"/>
        <v>0</v>
      </c>
      <c r="I17" s="18">
        <f si="4" t="shared"/>
        <v>0</v>
      </c>
      <c r="J17" s="18">
        <f si="5" t="shared"/>
        <v>0</v>
      </c>
      <c r="K17" s="18">
        <f si="5" t="shared"/>
        <v>0</v>
      </c>
      <c r="L17" s="18">
        <f si="1" t="shared"/>
        <v>0</v>
      </c>
    </row>
    <row customHeight="1" ht="12.75" r="18" spans="1:12">
      <c r="A18" s="19">
        <f>+'20.TGT1'!C18</f>
        <v>2102</v>
      </c>
      <c r="B18" s="19" t="str">
        <f>+'20.TGT1'!D18</f>
        <v xml:space="preserve">         Ажил олгогчоос нийгмийн даатгалд төлөх шимтгэл</v>
      </c>
      <c r="C18" s="17">
        <f>+'20.TGT1'!$F$18</f>
        <v>0</v>
      </c>
      <c r="D18" s="17">
        <f si="0" t="shared"/>
        <v>0</v>
      </c>
      <c r="E18" s="17">
        <f>+'20.TGT1'!G18</f>
        <v>0</v>
      </c>
      <c r="F18" s="17">
        <f si="2" t="shared"/>
        <v>0</v>
      </c>
      <c r="G18" s="17">
        <f>+'20.TGT1'!H18</f>
        <v>0</v>
      </c>
      <c r="H18" s="17">
        <f si="3" t="shared"/>
        <v>0</v>
      </c>
      <c r="I18" s="18">
        <f si="4" t="shared"/>
        <v>0</v>
      </c>
      <c r="J18" s="18">
        <f si="5" t="shared"/>
        <v>0</v>
      </c>
      <c r="K18" s="18">
        <f si="5" t="shared"/>
        <v>0</v>
      </c>
      <c r="L18" s="18">
        <f si="1" t="shared"/>
        <v>0</v>
      </c>
    </row>
    <row customHeight="1" ht="12.75" r="19" spans="1:12">
      <c r="A19" s="19">
        <f>+'20.TGT1'!C19</f>
        <v>210201</v>
      </c>
      <c r="B19" s="19" t="str">
        <f>+'20.TGT1'!D19</f>
        <v xml:space="preserve">               Тэтгэврийн даатгал</v>
      </c>
      <c r="C19" s="17">
        <f>+'20.TGT1'!$F$19</f>
        <v>0</v>
      </c>
      <c r="D19" s="17">
        <f si="0" t="shared"/>
        <v>0</v>
      </c>
      <c r="E19" s="17">
        <f>+'20.TGT1'!G19</f>
        <v>0</v>
      </c>
      <c r="F19" s="17">
        <f si="2" t="shared"/>
        <v>0</v>
      </c>
      <c r="G19" s="17">
        <f>+'20.TGT1'!H19</f>
        <v>0</v>
      </c>
      <c r="H19" s="17">
        <f si="3" t="shared"/>
        <v>0</v>
      </c>
      <c r="I19" s="18">
        <f si="4" t="shared"/>
        <v>0</v>
      </c>
      <c r="J19" s="18">
        <f si="5" t="shared"/>
        <v>0</v>
      </c>
      <c r="K19" s="18">
        <f si="5" t="shared"/>
        <v>0</v>
      </c>
      <c r="L19" s="18">
        <f si="1" t="shared"/>
        <v>0</v>
      </c>
    </row>
    <row r="20" spans="1:12">
      <c r="A20" s="19">
        <f>+'20.TGT1'!C20</f>
        <v>210202</v>
      </c>
      <c r="B20" s="19" t="str">
        <f>+'20.TGT1'!D20</f>
        <v xml:space="preserve">               Тэтгэмжийн даатгал</v>
      </c>
      <c r="C20" s="17">
        <f>+'20.TGT1'!$F$20</f>
        <v>0</v>
      </c>
      <c r="D20" s="17">
        <f si="0" t="shared"/>
        <v>0</v>
      </c>
      <c r="E20" s="17">
        <f>+'20.TGT1'!G20</f>
        <v>0</v>
      </c>
      <c r="F20" s="17">
        <f si="2" t="shared"/>
        <v>0</v>
      </c>
      <c r="G20" s="17">
        <f>+'20.TGT1'!H20</f>
        <v>0</v>
      </c>
      <c r="H20" s="17">
        <f si="3" t="shared"/>
        <v>0</v>
      </c>
      <c r="I20" s="18">
        <f si="4" t="shared"/>
        <v>0</v>
      </c>
      <c r="J20" s="18">
        <f si="5" t="shared"/>
        <v>0</v>
      </c>
      <c r="K20" s="18">
        <f si="5" t="shared"/>
        <v>0</v>
      </c>
      <c r="L20" s="18">
        <f si="1" t="shared"/>
        <v>0</v>
      </c>
    </row>
    <row r="21" spans="1:12">
      <c r="A21" s="19">
        <f>+'20.TGT1'!C21</f>
        <v>210203</v>
      </c>
      <c r="B21" s="19" t="str">
        <f>+'20.TGT1'!D21</f>
        <v xml:space="preserve">               ҮОМШӨ-ний даатгал</v>
      </c>
      <c r="C21" s="17">
        <f>+'20.TGT1'!$F$21</f>
        <v>0</v>
      </c>
      <c r="D21" s="17">
        <f si="0" t="shared"/>
        <v>0</v>
      </c>
      <c r="E21" s="17">
        <f>+'20.TGT1'!G21</f>
        <v>0</v>
      </c>
      <c r="F21" s="17">
        <f si="2" t="shared"/>
        <v>0</v>
      </c>
      <c r="G21" s="17">
        <f>+'20.TGT1'!H21</f>
        <v>0</v>
      </c>
      <c r="H21" s="17">
        <f si="3" t="shared"/>
        <v>0</v>
      </c>
      <c r="I21" s="18">
        <f si="4" t="shared"/>
        <v>0</v>
      </c>
      <c r="J21" s="18">
        <f si="5" t="shared"/>
        <v>0</v>
      </c>
      <c r="K21" s="18">
        <f si="5" t="shared"/>
        <v>0</v>
      </c>
      <c r="L21" s="18">
        <f si="1" t="shared"/>
        <v>0</v>
      </c>
    </row>
    <row r="22" spans="1:12">
      <c r="A22" s="19">
        <f>+'20.TGT1'!C22</f>
        <v>210204</v>
      </c>
      <c r="B22" s="19" t="str">
        <f>+'20.TGT1'!D22</f>
        <v xml:space="preserve">               Ажилгүйдлийн даатгал</v>
      </c>
      <c r="C22" s="17">
        <f>+'20.TGT1'!$F$22</f>
        <v>0</v>
      </c>
      <c r="D22" s="17">
        <f si="0" t="shared"/>
        <v>0</v>
      </c>
      <c r="E22" s="17">
        <f>+'20.TGT1'!G22</f>
        <v>0</v>
      </c>
      <c r="F22" s="17">
        <f si="2" t="shared"/>
        <v>0</v>
      </c>
      <c r="G22" s="17">
        <f>+'20.TGT1'!H22</f>
        <v>0</v>
      </c>
      <c r="H22" s="17">
        <f si="3" t="shared"/>
        <v>0</v>
      </c>
      <c r="I22" s="18">
        <f si="4" t="shared"/>
        <v>0</v>
      </c>
      <c r="J22" s="18">
        <f si="5" t="shared"/>
        <v>0</v>
      </c>
      <c r="K22" s="18">
        <f si="5" t="shared"/>
        <v>0</v>
      </c>
      <c r="L22" s="18">
        <f si="1" t="shared"/>
        <v>0</v>
      </c>
    </row>
    <row r="23" spans="1:12">
      <c r="A23" s="19">
        <f>+'20.TGT1'!C23</f>
        <v>210205</v>
      </c>
      <c r="B23" s="19" t="str">
        <f>+'20.TGT1'!D23</f>
        <v xml:space="preserve">               Эрүүл мэндийн даатгал</v>
      </c>
      <c r="C23" s="17">
        <f>+'20.TGT1'!$F$23</f>
        <v>0</v>
      </c>
      <c r="D23" s="17">
        <f si="0" t="shared"/>
        <v>0</v>
      </c>
      <c r="E23" s="17">
        <f>+'20.TGT1'!G23</f>
        <v>0</v>
      </c>
      <c r="F23" s="17">
        <f si="2" t="shared"/>
        <v>0</v>
      </c>
      <c r="G23" s="17">
        <f>+'20.TGT1'!H23</f>
        <v>0</v>
      </c>
      <c r="H23" s="17">
        <f si="3" t="shared"/>
        <v>0</v>
      </c>
      <c r="I23" s="18">
        <f si="4" t="shared"/>
        <v>0</v>
      </c>
      <c r="J23" s="18">
        <f si="5" t="shared"/>
        <v>0</v>
      </c>
      <c r="K23" s="18">
        <f si="5" t="shared"/>
        <v>0</v>
      </c>
      <c r="L23" s="18">
        <f si="1" t="shared"/>
        <v>0</v>
      </c>
    </row>
    <row r="24" spans="1:12">
      <c r="A24" s="19">
        <f>+'20.TGT1'!C24</f>
        <v>2103</v>
      </c>
      <c r="B24" s="19" t="str">
        <f>+'20.TGT1'!D24</f>
        <v xml:space="preserve">         Байр ашиглалттай холбоотой тогтмол зардал</v>
      </c>
      <c r="C24" s="17">
        <f>+'20.TGT1'!$F$24</f>
        <v>0</v>
      </c>
      <c r="D24" s="17">
        <f si="0" t="shared"/>
        <v>0</v>
      </c>
      <c r="E24" s="17">
        <f>+'20.TGT1'!G24</f>
        <v>0</v>
      </c>
      <c r="F24" s="17">
        <f si="2" t="shared"/>
        <v>0</v>
      </c>
      <c r="G24" s="17">
        <f>+'20.TGT1'!H24</f>
        <v>0</v>
      </c>
      <c r="H24" s="17">
        <f si="3" t="shared"/>
        <v>0</v>
      </c>
      <c r="I24" s="18">
        <f si="4" t="shared"/>
        <v>0</v>
      </c>
      <c r="J24" s="18">
        <f si="5" t="shared"/>
        <v>0</v>
      </c>
      <c r="K24" s="18">
        <f si="5" t="shared"/>
        <v>0</v>
      </c>
      <c r="L24" s="18">
        <f si="1" t="shared"/>
        <v>0</v>
      </c>
    </row>
    <row r="25" spans="1:12">
      <c r="A25" s="19">
        <f>+'20.TGT1'!C25</f>
        <v>210301</v>
      </c>
      <c r="B25" s="19" t="str">
        <f>+'20.TGT1'!D25</f>
        <v xml:space="preserve">               Гэрэл, цахилгаан</v>
      </c>
      <c r="C25" s="17">
        <f>+'20.TGT1'!$F$25</f>
        <v>0</v>
      </c>
      <c r="D25" s="17">
        <f si="0" t="shared"/>
        <v>0</v>
      </c>
      <c r="E25" s="17">
        <f>+'20.TGT1'!G25</f>
        <v>0</v>
      </c>
      <c r="F25" s="17">
        <f si="2" t="shared"/>
        <v>0</v>
      </c>
      <c r="G25" s="17">
        <f>+'20.TGT1'!H25</f>
        <v>0</v>
      </c>
      <c r="H25" s="17">
        <f si="3" t="shared"/>
        <v>0</v>
      </c>
      <c r="I25" s="18">
        <f si="4" t="shared"/>
        <v>0</v>
      </c>
      <c r="J25" s="18">
        <f si="5" t="shared"/>
        <v>0</v>
      </c>
      <c r="K25" s="18">
        <f si="5" t="shared"/>
        <v>0</v>
      </c>
      <c r="L25" s="18">
        <f si="1" t="shared"/>
        <v>0</v>
      </c>
    </row>
    <row r="26" spans="1:12">
      <c r="A26" s="19">
        <f>+'20.TGT1'!C26</f>
        <v>210302</v>
      </c>
      <c r="B26" s="19" t="str">
        <f>+'20.TGT1'!D26</f>
        <v xml:space="preserve">               Түлш, халаалт</v>
      </c>
      <c r="C26" s="17">
        <f>+'20.TGT1'!$F$26</f>
        <v>0</v>
      </c>
      <c r="D26" s="17">
        <f si="0" t="shared"/>
        <v>0</v>
      </c>
      <c r="E26" s="17">
        <f>+'20.TGT1'!G26</f>
        <v>0</v>
      </c>
      <c r="F26" s="17">
        <f si="2" t="shared"/>
        <v>0</v>
      </c>
      <c r="G26" s="17">
        <f>+'20.TGT1'!H26</f>
        <v>0</v>
      </c>
      <c r="H26" s="17">
        <f si="3" t="shared"/>
        <v>0</v>
      </c>
      <c r="I26" s="18">
        <f si="4" t="shared"/>
        <v>0</v>
      </c>
      <c r="J26" s="18">
        <f si="5" t="shared"/>
        <v>0</v>
      </c>
      <c r="K26" s="18">
        <f si="5" t="shared"/>
        <v>0</v>
      </c>
      <c r="L26" s="18">
        <f si="1" t="shared"/>
        <v>0</v>
      </c>
    </row>
    <row r="27" spans="1:12">
      <c r="A27" s="19">
        <f>+'20.TGT1'!C27</f>
        <v>210303</v>
      </c>
      <c r="B27" s="19" t="str">
        <f>+'20.TGT1'!D27</f>
        <v xml:space="preserve">               Цэвэр, бохир ус</v>
      </c>
      <c r="C27" s="17">
        <f>+'20.TGT1'!$F$27</f>
        <v>0</v>
      </c>
      <c r="D27" s="17">
        <f si="0" t="shared"/>
        <v>0</v>
      </c>
      <c r="E27" s="17">
        <f>+'20.TGT1'!G27</f>
        <v>0</v>
      </c>
      <c r="F27" s="17">
        <f si="2" t="shared"/>
        <v>0</v>
      </c>
      <c r="G27" s="17">
        <f>+'20.TGT1'!H27</f>
        <v>0</v>
      </c>
      <c r="H27" s="17">
        <f si="3" t="shared"/>
        <v>0</v>
      </c>
      <c r="I27" s="18">
        <f si="4" t="shared"/>
        <v>0</v>
      </c>
      <c r="J27" s="18">
        <f si="5" t="shared"/>
        <v>0</v>
      </c>
      <c r="K27" s="18">
        <f si="5" t="shared"/>
        <v>0</v>
      </c>
      <c r="L27" s="18">
        <f si="1" t="shared"/>
        <v>0</v>
      </c>
    </row>
    <row r="28" spans="1:12">
      <c r="A28" s="19">
        <f>+'20.TGT1'!C28</f>
        <v>210304</v>
      </c>
      <c r="B28" s="19" t="str">
        <f>+'20.TGT1'!D28</f>
        <v xml:space="preserve">               Байрны түрээс</v>
      </c>
      <c r="C28" s="17">
        <f>+'20.TGT1'!$F$28</f>
        <v>0</v>
      </c>
      <c r="D28" s="17">
        <f si="0" t="shared"/>
        <v>0</v>
      </c>
      <c r="E28" s="17">
        <f>+'20.TGT1'!G28</f>
        <v>0</v>
      </c>
      <c r="F28" s="17">
        <f si="2" t="shared"/>
        <v>0</v>
      </c>
      <c r="G28" s="17">
        <f>+'20.TGT1'!H28</f>
        <v>0</v>
      </c>
      <c r="H28" s="17">
        <f si="3" t="shared"/>
        <v>0</v>
      </c>
      <c r="I28" s="18">
        <f si="4" t="shared"/>
        <v>0</v>
      </c>
      <c r="J28" s="18">
        <f si="5" t="shared"/>
        <v>0</v>
      </c>
      <c r="K28" s="18">
        <f si="5" t="shared"/>
        <v>0</v>
      </c>
      <c r="L28" s="18">
        <f si="1" t="shared"/>
        <v>0</v>
      </c>
    </row>
    <row r="29" spans="1:12">
      <c r="A29" s="19">
        <f>+'20.TGT1'!C29</f>
        <v>2104</v>
      </c>
      <c r="B29" s="19" t="str">
        <f>+'20.TGT1'!D29</f>
        <v xml:space="preserve">         Хангамж, бараа материалын зардал</v>
      </c>
      <c r="C29" s="17">
        <f>+'20.TGT1'!$F$29</f>
        <v>0</v>
      </c>
      <c r="D29" s="17">
        <f si="0" t="shared"/>
        <v>0</v>
      </c>
      <c r="E29" s="17">
        <f>+'20.TGT1'!G29</f>
        <v>0</v>
      </c>
      <c r="F29" s="17">
        <f si="2" t="shared"/>
        <v>0</v>
      </c>
      <c r="G29" s="17">
        <f>+'20.TGT1'!H29</f>
        <v>0</v>
      </c>
      <c r="H29" s="17">
        <f si="3" t="shared"/>
        <v>0</v>
      </c>
      <c r="I29" s="18">
        <f si="4" t="shared"/>
        <v>0</v>
      </c>
      <c r="J29" s="18">
        <f si="5" t="shared"/>
        <v>0</v>
      </c>
      <c r="K29" s="18">
        <f si="5" t="shared"/>
        <v>0</v>
      </c>
      <c r="L29" s="18">
        <f si="1" t="shared"/>
        <v>0</v>
      </c>
    </row>
    <row r="30" spans="1:12">
      <c r="A30" s="19">
        <f>+'20.TGT1'!C30</f>
        <v>210401</v>
      </c>
      <c r="B30" s="19" t="str">
        <f>+'20.TGT1'!D30</f>
        <v xml:space="preserve">               Бичиг хэрэг</v>
      </c>
      <c r="C30" s="17">
        <f>+'20.TGT1'!$F$30</f>
        <v>0</v>
      </c>
      <c r="D30" s="17">
        <f si="0" t="shared"/>
        <v>0</v>
      </c>
      <c r="E30" s="17">
        <f>+'20.TGT1'!G30</f>
        <v>0</v>
      </c>
      <c r="F30" s="17">
        <f si="2" t="shared"/>
        <v>0</v>
      </c>
      <c r="G30" s="17">
        <f>+'20.TGT1'!H30</f>
        <v>0</v>
      </c>
      <c r="H30" s="17">
        <f si="3" t="shared"/>
        <v>0</v>
      </c>
      <c r="I30" s="18">
        <f si="4" t="shared"/>
        <v>0</v>
      </c>
      <c r="J30" s="18">
        <f si="5" t="shared"/>
        <v>0</v>
      </c>
      <c r="K30" s="18">
        <f si="5" t="shared"/>
        <v>0</v>
      </c>
      <c r="L30" s="18">
        <f si="1" t="shared"/>
        <v>0</v>
      </c>
    </row>
    <row r="31" spans="1:12">
      <c r="A31" s="19">
        <f>+'20.TGT1'!C31</f>
        <v>210402</v>
      </c>
      <c r="B31" s="19" t="str">
        <f>+'20.TGT1'!D31</f>
        <v xml:space="preserve">               Тээвэр, шатахуун</v>
      </c>
      <c r="C31" s="17">
        <f>+'20.TGT1'!$F$31</f>
        <v>0</v>
      </c>
      <c r="D31" s="17">
        <f si="0" t="shared"/>
        <v>0</v>
      </c>
      <c r="E31" s="17">
        <f>+'20.TGT1'!G31</f>
        <v>0</v>
      </c>
      <c r="F31" s="17">
        <f si="2" t="shared"/>
        <v>0</v>
      </c>
      <c r="G31" s="17">
        <f>+'20.TGT1'!H31</f>
        <v>0</v>
      </c>
      <c r="H31" s="17">
        <f si="3" t="shared"/>
        <v>0</v>
      </c>
      <c r="I31" s="18">
        <f si="4" t="shared"/>
        <v>0</v>
      </c>
      <c r="J31" s="18">
        <f si="5" t="shared"/>
        <v>0</v>
      </c>
      <c r="K31" s="18">
        <f si="5" t="shared"/>
        <v>0</v>
      </c>
      <c r="L31" s="18">
        <f si="1" t="shared"/>
        <v>0</v>
      </c>
    </row>
    <row r="32" spans="1:12">
      <c r="A32" s="19">
        <f>+'20.TGT1'!C32</f>
        <v>210403</v>
      </c>
      <c r="B32" s="19" t="str">
        <f>+'20.TGT1'!D32</f>
        <v xml:space="preserve">               Шуудан, холбоо, интернэтийн төлбөр</v>
      </c>
      <c r="C32" s="17">
        <f>+'20.TGT1'!$F$32</f>
        <v>0</v>
      </c>
      <c r="D32" s="17">
        <f si="0" t="shared"/>
        <v>0</v>
      </c>
      <c r="E32" s="17">
        <f>+'20.TGT1'!G32</f>
        <v>0</v>
      </c>
      <c r="F32" s="17">
        <f si="2" t="shared"/>
        <v>0</v>
      </c>
      <c r="G32" s="17">
        <f>+'20.TGT1'!H32</f>
        <v>0</v>
      </c>
      <c r="H32" s="17">
        <f si="3" t="shared"/>
        <v>0</v>
      </c>
      <c r="I32" s="18">
        <f si="4" t="shared"/>
        <v>0</v>
      </c>
      <c r="J32" s="18">
        <f si="5" t="shared"/>
        <v>0</v>
      </c>
      <c r="K32" s="18">
        <f si="5" t="shared"/>
        <v>0</v>
      </c>
      <c r="L32" s="18">
        <f si="1" t="shared"/>
        <v>0</v>
      </c>
    </row>
    <row r="33" spans="1:12">
      <c r="A33" s="19">
        <f>+'20.TGT1'!C33</f>
        <v>210404</v>
      </c>
      <c r="B33" s="19" t="str">
        <f>+'20.TGT1'!D33</f>
        <v xml:space="preserve">               Ном, хэвлэл</v>
      </c>
      <c r="C33" s="17">
        <f>+'20.TGT1'!$F$33</f>
        <v>0</v>
      </c>
      <c r="D33" s="17">
        <f si="0" t="shared"/>
        <v>0</v>
      </c>
      <c r="E33" s="17">
        <f>+'20.TGT1'!G33</f>
        <v>0</v>
      </c>
      <c r="F33" s="17">
        <f si="2" t="shared"/>
        <v>0</v>
      </c>
      <c r="G33" s="17">
        <f>+'20.TGT1'!H33</f>
        <v>0</v>
      </c>
      <c r="H33" s="17">
        <f si="3" t="shared"/>
        <v>0</v>
      </c>
      <c r="I33" s="18">
        <f si="4" t="shared"/>
        <v>0</v>
      </c>
      <c r="J33" s="18">
        <f si="5" t="shared"/>
        <v>0</v>
      </c>
      <c r="K33" s="18">
        <f si="5" t="shared"/>
        <v>0</v>
      </c>
      <c r="L33" s="18">
        <f si="1" t="shared"/>
        <v>0</v>
      </c>
    </row>
    <row r="34" spans="1:12">
      <c r="A34" s="19">
        <f>+'20.TGT1'!C34</f>
        <v>210405</v>
      </c>
      <c r="B34" s="19" t="str">
        <f>+'20.TGT1'!D34</f>
        <v xml:space="preserve">               Хог хаягдал зайлуулах, хортон мэрэгчдийн устгал, ариутгал</v>
      </c>
      <c r="C34" s="17">
        <f>+'20.TGT1'!$F$34</f>
        <v>0</v>
      </c>
      <c r="D34" s="17">
        <f si="0" t="shared"/>
        <v>0</v>
      </c>
      <c r="E34" s="17">
        <f>+'20.TGT1'!G34</f>
        <v>0</v>
      </c>
      <c r="F34" s="17">
        <f si="2" t="shared"/>
        <v>0</v>
      </c>
      <c r="G34" s="17">
        <f>+'20.TGT1'!H34</f>
        <v>0</v>
      </c>
      <c r="H34" s="17">
        <f si="3" t="shared"/>
        <v>0</v>
      </c>
      <c r="I34" s="18">
        <f si="4" t="shared"/>
        <v>0</v>
      </c>
      <c r="J34" s="18">
        <f si="5" t="shared"/>
        <v>0</v>
      </c>
      <c r="K34" s="18">
        <f si="5" t="shared"/>
        <v>0</v>
      </c>
      <c r="L34" s="18">
        <f si="1" t="shared"/>
        <v>0</v>
      </c>
    </row>
    <row r="35" spans="1:12">
      <c r="A35" s="19">
        <f>+'20.TGT1'!C35</f>
        <v>210406</v>
      </c>
      <c r="B35" s="19" t="str">
        <f>+'20.TGT1'!D35</f>
        <v xml:space="preserve">               Бага үнэтэй, түргэн элэгдэх, ахуйн эд зүйлс</v>
      </c>
      <c r="C35" s="17">
        <f>+'20.TGT1'!$F$35</f>
        <v>0</v>
      </c>
      <c r="D35" s="17">
        <f si="0" t="shared"/>
        <v>0</v>
      </c>
      <c r="E35" s="17">
        <f>+'20.TGT1'!G35</f>
        <v>0</v>
      </c>
      <c r="F35" s="17">
        <f si="2" t="shared"/>
        <v>0</v>
      </c>
      <c r="G35" s="17">
        <f>+'20.TGT1'!H35</f>
        <v>0</v>
      </c>
      <c r="H35" s="17">
        <f si="3" t="shared"/>
        <v>0</v>
      </c>
      <c r="I35" s="18">
        <f si="4" t="shared"/>
        <v>0</v>
      </c>
      <c r="J35" s="18">
        <f si="5" t="shared"/>
        <v>0</v>
      </c>
      <c r="K35" s="18">
        <f si="5" t="shared"/>
        <v>0</v>
      </c>
      <c r="L35" s="18">
        <f si="1" t="shared"/>
        <v>0</v>
      </c>
    </row>
    <row r="36" spans="1:12">
      <c r="A36" s="19">
        <f>+'20.TGT1'!C36</f>
        <v>210407</v>
      </c>
      <c r="B36" s="19" t="str">
        <f>+'20.TGT1'!D36</f>
        <v xml:space="preserve">              Аж ахуйн материал худалдан авах зардал</v>
      </c>
      <c r="C36" s="17">
        <f>+'20.TGT1'!$F$36</f>
        <v>0</v>
      </c>
      <c r="D36" s="17">
        <f si="0" t="shared"/>
        <v>0</v>
      </c>
      <c r="E36" s="17">
        <f>+'20.TGT1'!G36</f>
        <v>0</v>
      </c>
      <c r="F36" s="17">
        <f si="2" t="shared"/>
        <v>0</v>
      </c>
      <c r="G36" s="17">
        <f>+'20.TGT1'!H36</f>
        <v>0</v>
      </c>
      <c r="H36" s="17">
        <f si="3" t="shared"/>
        <v>0</v>
      </c>
      <c r="I36" s="18">
        <f si="4" t="shared"/>
        <v>0</v>
      </c>
      <c r="J36" s="18">
        <f si="5" t="shared"/>
        <v>0</v>
      </c>
      <c r="K36" s="18">
        <f si="5" t="shared"/>
        <v>0</v>
      </c>
      <c r="L36" s="18">
        <f si="1" t="shared"/>
        <v>0</v>
      </c>
    </row>
    <row r="37" spans="1:12">
      <c r="A37" s="19">
        <f>+'20.TGT1'!C37</f>
        <v>2105</v>
      </c>
      <c r="B37" s="19" t="str">
        <f>+'20.TGT1'!D37</f>
        <v xml:space="preserve">         Нормативт зардал</v>
      </c>
      <c r="C37" s="17">
        <f>+'20.TGT1'!$F$37</f>
        <v>0</v>
      </c>
      <c r="D37" s="17">
        <f si="0" t="shared"/>
        <v>0</v>
      </c>
      <c r="E37" s="17">
        <f>+'20.TGT1'!G37</f>
        <v>0</v>
      </c>
      <c r="F37" s="17">
        <f si="2" t="shared"/>
        <v>0</v>
      </c>
      <c r="G37" s="17">
        <f>+'20.TGT1'!H37</f>
        <v>0</v>
      </c>
      <c r="H37" s="17">
        <f si="3" t="shared"/>
        <v>0</v>
      </c>
      <c r="I37" s="18">
        <f si="4" t="shared"/>
        <v>0</v>
      </c>
      <c r="J37" s="18">
        <f si="5" t="shared"/>
        <v>0</v>
      </c>
      <c r="K37" s="18">
        <f si="5" t="shared"/>
        <v>0</v>
      </c>
      <c r="L37" s="18">
        <f si="1" t="shared"/>
        <v>0</v>
      </c>
    </row>
    <row r="38" spans="1:12">
      <c r="A38" s="19">
        <f>+'20.TGT1'!C38</f>
        <v>210501</v>
      </c>
      <c r="B38" s="19" t="str">
        <f>+'20.TGT1'!D38</f>
        <v xml:space="preserve">               Эм, бэлдмэл, эмнэлгийн хэрэгсэл</v>
      </c>
      <c r="C38" s="17">
        <f>+'20.TGT1'!$F$38</f>
        <v>0</v>
      </c>
      <c r="D38" s="17">
        <f si="0" t="shared"/>
        <v>0</v>
      </c>
      <c r="E38" s="17">
        <f>+'20.TGT1'!G38</f>
        <v>0</v>
      </c>
      <c r="F38" s="17">
        <f si="2" t="shared"/>
        <v>0</v>
      </c>
      <c r="G38" s="17">
        <f>+'20.TGT1'!H38</f>
        <v>0</v>
      </c>
      <c r="H38" s="17">
        <f si="3" t="shared"/>
        <v>0</v>
      </c>
      <c r="I38" s="18">
        <f si="4" t="shared"/>
        <v>0</v>
      </c>
      <c r="J38" s="18">
        <f si="5" t="shared"/>
        <v>0</v>
      </c>
      <c r="K38" s="18">
        <f si="5" t="shared"/>
        <v>0</v>
      </c>
      <c r="L38" s="18">
        <f si="1" t="shared"/>
        <v>0</v>
      </c>
    </row>
    <row r="39" spans="1:12">
      <c r="A39" s="19">
        <f>+'20.TGT1'!C39</f>
        <v>210502</v>
      </c>
      <c r="B39" s="19" t="str">
        <f>+'20.TGT1'!D39</f>
        <v xml:space="preserve">               Хоол, хүнс</v>
      </c>
      <c r="C39" s="17">
        <f>+'20.TGT1'!$F$39</f>
        <v>0</v>
      </c>
      <c r="D39" s="17">
        <f si="0" t="shared"/>
        <v>0</v>
      </c>
      <c r="E39" s="17">
        <f>+'20.TGT1'!G39</f>
        <v>0</v>
      </c>
      <c r="F39" s="17">
        <f si="2" t="shared"/>
        <v>0</v>
      </c>
      <c r="G39" s="17">
        <f>+'20.TGT1'!H39</f>
        <v>0</v>
      </c>
      <c r="H39" s="17">
        <f si="3" t="shared"/>
        <v>0</v>
      </c>
      <c r="I39" s="18">
        <f si="4" t="shared"/>
        <v>0</v>
      </c>
      <c r="J39" s="18">
        <f si="5" t="shared"/>
        <v>0</v>
      </c>
      <c r="K39" s="18">
        <f si="5" t="shared"/>
        <v>0</v>
      </c>
      <c r="L39" s="18">
        <f si="1" t="shared"/>
        <v>0</v>
      </c>
    </row>
    <row r="40" spans="1:12">
      <c r="A40" s="19">
        <f>+'20.TGT1'!C40</f>
        <v>210503</v>
      </c>
      <c r="B40" s="19" t="str">
        <f>+'20.TGT1'!D40</f>
        <v xml:space="preserve">               Нормын хувцас, зөөлөн эдлэл</v>
      </c>
      <c r="C40" s="17">
        <f>+'20.TGT1'!$F$40</f>
        <v>0</v>
      </c>
      <c r="D40" s="17">
        <f si="0" t="shared"/>
        <v>0</v>
      </c>
      <c r="E40" s="17">
        <f>+'20.TGT1'!G40</f>
        <v>0</v>
      </c>
      <c r="F40" s="17">
        <f si="2" t="shared"/>
        <v>0</v>
      </c>
      <c r="G40" s="17">
        <f>+'20.TGT1'!H40</f>
        <v>0</v>
      </c>
      <c r="H40" s="17">
        <f si="3" t="shared"/>
        <v>0</v>
      </c>
      <c r="I40" s="18">
        <f si="4" t="shared"/>
        <v>0</v>
      </c>
      <c r="J40" s="18">
        <f si="5" t="shared"/>
        <v>0</v>
      </c>
      <c r="K40" s="18">
        <f si="5" t="shared"/>
        <v>0</v>
      </c>
      <c r="L40" s="18">
        <f si="1" t="shared"/>
        <v>0</v>
      </c>
    </row>
    <row r="41" spans="1:12">
      <c r="A41" s="19">
        <f>+'20.TGT1'!C41</f>
        <v>2106</v>
      </c>
      <c r="B41" s="19" t="str">
        <f>+'20.TGT1'!D41</f>
        <v xml:space="preserve">         Эд хогшил, урсгал засварын зардал</v>
      </c>
      <c r="C41" s="17">
        <f>+'20.TGT1'!$F$41</f>
        <v>0</v>
      </c>
      <c r="D41" s="17">
        <f ref="D41:D72" si="6" t="shared">+C41/$C$9*100</f>
        <v>0</v>
      </c>
      <c r="E41" s="17">
        <f>+'20.TGT1'!G41</f>
        <v>0</v>
      </c>
      <c r="F41" s="17">
        <f si="2" t="shared"/>
        <v>0</v>
      </c>
      <c r="G41" s="17">
        <f>+'20.TGT1'!H41</f>
        <v>0</v>
      </c>
      <c r="H41" s="17">
        <f si="3" t="shared"/>
        <v>0</v>
      </c>
      <c r="I41" s="18">
        <f si="4" t="shared"/>
        <v>0</v>
      </c>
      <c r="J41" s="18">
        <f si="5" t="shared"/>
        <v>0</v>
      </c>
      <c r="K41" s="18">
        <f si="5" t="shared"/>
        <v>0</v>
      </c>
      <c r="L41" s="18">
        <f si="1" t="shared"/>
        <v>0</v>
      </c>
    </row>
    <row r="42" spans="1:12">
      <c r="A42" s="19">
        <f>+'20.TGT1'!C42</f>
        <v>210601</v>
      </c>
      <c r="B42" s="19" t="str">
        <f>+'20.TGT1'!D42</f>
        <v xml:space="preserve">               Багаж, техник, хэрэгсэл</v>
      </c>
      <c r="C42" s="17">
        <f>+'20.TGT1'!$F$42</f>
        <v>0</v>
      </c>
      <c r="D42" s="17">
        <f si="6" t="shared"/>
        <v>0</v>
      </c>
      <c r="E42" s="17">
        <f>+'20.TGT1'!G42</f>
        <v>0</v>
      </c>
      <c r="F42" s="17">
        <f si="2" t="shared"/>
        <v>0</v>
      </c>
      <c r="G42" s="17">
        <f>+'20.TGT1'!H42</f>
        <v>0</v>
      </c>
      <c r="H42" s="17">
        <f si="3" t="shared"/>
        <v>0</v>
      </c>
      <c r="I42" s="18">
        <f ref="I42:I73" si="7" t="shared">C42-E42</f>
        <v>0</v>
      </c>
      <c r="J42" s="18">
        <f si="5" t="shared"/>
        <v>0</v>
      </c>
      <c r="K42" s="18">
        <f si="5" t="shared"/>
        <v>0</v>
      </c>
      <c r="L42" s="18">
        <f si="1" t="shared"/>
        <v>0</v>
      </c>
    </row>
    <row r="43" spans="1:12">
      <c r="A43" s="19">
        <f>+'20.TGT1'!C43</f>
        <v>210602</v>
      </c>
      <c r="B43" s="19" t="str">
        <f>+'20.TGT1'!D43</f>
        <v xml:space="preserve">               Тавилга</v>
      </c>
      <c r="C43" s="17">
        <f>+'20.TGT1'!$F$43</f>
        <v>0</v>
      </c>
      <c r="D43" s="17">
        <f si="6" t="shared"/>
        <v>0</v>
      </c>
      <c r="E43" s="17">
        <f>+'20.TGT1'!G43</f>
        <v>0</v>
      </c>
      <c r="F43" s="17">
        <f si="2" t="shared"/>
        <v>0</v>
      </c>
      <c r="G43" s="17">
        <f>+'20.TGT1'!H43</f>
        <v>0</v>
      </c>
      <c r="H43" s="17">
        <f si="3" t="shared"/>
        <v>0</v>
      </c>
      <c r="I43" s="18">
        <f si="7" t="shared"/>
        <v>0</v>
      </c>
      <c r="J43" s="18">
        <f si="5" t="shared"/>
        <v>0</v>
      </c>
      <c r="K43" s="18">
        <f si="5" t="shared"/>
        <v>0</v>
      </c>
      <c r="L43" s="18">
        <f si="1" t="shared"/>
        <v>0</v>
      </c>
    </row>
    <row r="44" spans="1:12">
      <c r="A44" s="19">
        <f>+'20.TGT1'!C44</f>
        <v>210603</v>
      </c>
      <c r="B44" s="19" t="str">
        <f>+'20.TGT1'!D44</f>
        <v xml:space="preserve">               Хөдөлмөр хамгааллын хэрэглэл</v>
      </c>
      <c r="C44" s="17">
        <f>+'20.TGT1'!$F$44</f>
        <v>0</v>
      </c>
      <c r="D44" s="17">
        <f si="6" t="shared"/>
        <v>0</v>
      </c>
      <c r="E44" s="17">
        <f>+'20.TGT1'!G44</f>
        <v>0</v>
      </c>
      <c r="F44" s="17">
        <f si="2" t="shared"/>
        <v>0</v>
      </c>
      <c r="G44" s="17">
        <f>+'20.TGT1'!H44</f>
        <v>0</v>
      </c>
      <c r="H44" s="17">
        <f si="3" t="shared"/>
        <v>0</v>
      </c>
      <c r="I44" s="18">
        <f si="7" t="shared"/>
        <v>0</v>
      </c>
      <c r="J44" s="18">
        <f si="5" t="shared"/>
        <v>0</v>
      </c>
      <c r="K44" s="18">
        <f si="5" t="shared"/>
        <v>0</v>
      </c>
      <c r="L44" s="18">
        <f si="1" t="shared"/>
        <v>0</v>
      </c>
    </row>
    <row r="45" spans="1:12">
      <c r="A45" s="19">
        <f>+'20.TGT1'!C45</f>
        <v>210604</v>
      </c>
      <c r="B45" s="19" t="str">
        <f>+'20.TGT1'!D45</f>
        <v xml:space="preserve">               Урсгал засвар</v>
      </c>
      <c r="C45" s="17">
        <f>+'20.TGT1'!$F$45</f>
        <v>0</v>
      </c>
      <c r="D45" s="17">
        <f si="6" t="shared"/>
        <v>0</v>
      </c>
      <c r="E45" s="17">
        <f>+'20.TGT1'!G45</f>
        <v>0</v>
      </c>
      <c r="F45" s="17">
        <f si="2" t="shared"/>
        <v>0</v>
      </c>
      <c r="G45" s="17">
        <f>+'20.TGT1'!H45</f>
        <v>0</v>
      </c>
      <c r="H45" s="17">
        <f si="3" t="shared"/>
        <v>0</v>
      </c>
      <c r="I45" s="18">
        <f si="7" t="shared"/>
        <v>0</v>
      </c>
      <c r="J45" s="18">
        <f si="5" t="shared"/>
        <v>0</v>
      </c>
      <c r="K45" s="18">
        <f si="5" t="shared"/>
        <v>0</v>
      </c>
      <c r="L45" s="18">
        <f si="1" t="shared"/>
        <v>0</v>
      </c>
    </row>
    <row r="46" spans="1:12">
      <c r="A46" s="19">
        <f>+'20.TGT1'!C46</f>
        <v>2107</v>
      </c>
      <c r="B46" s="19" t="str">
        <f>+'20.TGT1'!D46</f>
        <v xml:space="preserve">         Томилолт, зочны зардал</v>
      </c>
      <c r="C46" s="17">
        <f>+'20.TGT1'!$F$46</f>
        <v>0</v>
      </c>
      <c r="D46" s="17">
        <f si="6" t="shared"/>
        <v>0</v>
      </c>
      <c r="E46" s="17">
        <f>+'20.TGT1'!G46</f>
        <v>0</v>
      </c>
      <c r="F46" s="17">
        <f si="2" t="shared"/>
        <v>0</v>
      </c>
      <c r="G46" s="17">
        <f>+'20.TGT1'!H46</f>
        <v>0</v>
      </c>
      <c r="H46" s="17">
        <f si="3" t="shared"/>
        <v>0</v>
      </c>
      <c r="I46" s="18">
        <f si="7" t="shared"/>
        <v>0</v>
      </c>
      <c r="J46" s="18">
        <f si="5" t="shared"/>
        <v>0</v>
      </c>
      <c r="K46" s="18">
        <f si="5" t="shared"/>
        <v>0</v>
      </c>
      <c r="L46" s="18">
        <f si="1" t="shared"/>
        <v>0</v>
      </c>
    </row>
    <row r="47" spans="1:12">
      <c r="A47" s="19">
        <f>+'20.TGT1'!C47</f>
        <v>210701</v>
      </c>
      <c r="B47" s="19" t="str">
        <f>+'20.TGT1'!D47</f>
        <v xml:space="preserve">               Гадаад албан томилолт</v>
      </c>
      <c r="C47" s="17">
        <f>+'20.TGT1'!$F$47</f>
        <v>0</v>
      </c>
      <c r="D47" s="17">
        <f si="6" t="shared"/>
        <v>0</v>
      </c>
      <c r="E47" s="17">
        <f>+'20.TGT1'!G47</f>
        <v>0</v>
      </c>
      <c r="F47" s="17">
        <f si="2" t="shared"/>
        <v>0</v>
      </c>
      <c r="G47" s="17">
        <f>+'20.TGT1'!H47</f>
        <v>0</v>
      </c>
      <c r="H47" s="17">
        <f si="3" t="shared"/>
        <v>0</v>
      </c>
      <c r="I47" s="18">
        <f si="7" t="shared"/>
        <v>0</v>
      </c>
      <c r="J47" s="18">
        <f si="5" t="shared"/>
        <v>0</v>
      </c>
      <c r="K47" s="18">
        <f si="5" t="shared"/>
        <v>0</v>
      </c>
      <c r="L47" s="18">
        <f si="1" t="shared"/>
        <v>0</v>
      </c>
    </row>
    <row r="48" spans="1:12">
      <c r="A48" s="19">
        <f>+'20.TGT1'!C48</f>
        <v>210702</v>
      </c>
      <c r="B48" s="19" t="str">
        <f>+'20.TGT1'!D48</f>
        <v xml:space="preserve">               Дотоод албан томилолт</v>
      </c>
      <c r="C48" s="17">
        <f>+'20.TGT1'!$F$48</f>
        <v>0</v>
      </c>
      <c r="D48" s="17">
        <f si="6" t="shared"/>
        <v>0</v>
      </c>
      <c r="E48" s="17">
        <f>+'20.TGT1'!G48</f>
        <v>0</v>
      </c>
      <c r="F48" s="17">
        <f si="2" t="shared"/>
        <v>0</v>
      </c>
      <c r="G48" s="17">
        <f>+'20.TGT1'!H48</f>
        <v>0</v>
      </c>
      <c r="H48" s="17">
        <f si="3" t="shared"/>
        <v>0</v>
      </c>
      <c r="I48" s="18">
        <f si="7" t="shared"/>
        <v>0</v>
      </c>
      <c r="J48" s="18">
        <f si="5" t="shared"/>
        <v>0</v>
      </c>
      <c r="K48" s="18">
        <f si="5" t="shared"/>
        <v>0</v>
      </c>
      <c r="L48" s="18">
        <f si="1" t="shared"/>
        <v>0</v>
      </c>
    </row>
    <row r="49" spans="1:12">
      <c r="A49" s="19">
        <f>+'20.TGT1'!C49</f>
        <v>210703</v>
      </c>
      <c r="B49" s="19" t="str">
        <f>+'20.TGT1'!D49</f>
        <v xml:space="preserve">               Зочин төлөөлөгч хүлээн авах</v>
      </c>
      <c r="C49" s="17">
        <f>+'20.TGT1'!$F$49</f>
        <v>0</v>
      </c>
      <c r="D49" s="17">
        <f si="6" t="shared"/>
        <v>0</v>
      </c>
      <c r="E49" s="17">
        <f>+'20.TGT1'!G49</f>
        <v>0</v>
      </c>
      <c r="F49" s="17">
        <f si="2" t="shared"/>
        <v>0</v>
      </c>
      <c r="G49" s="17">
        <f>+'20.TGT1'!H49</f>
        <v>0</v>
      </c>
      <c r="H49" s="17">
        <f si="3" t="shared"/>
        <v>0</v>
      </c>
      <c r="I49" s="18">
        <f si="7" t="shared"/>
        <v>0</v>
      </c>
      <c r="J49" s="18">
        <f si="5" t="shared"/>
        <v>0</v>
      </c>
      <c r="K49" s="18">
        <f si="5" t="shared"/>
        <v>0</v>
      </c>
      <c r="L49" s="18">
        <f si="1" t="shared"/>
        <v>0</v>
      </c>
    </row>
    <row r="50" spans="1:12">
      <c r="A50" s="19">
        <f>+'20.TGT1'!C50</f>
        <v>2108</v>
      </c>
      <c r="B50" s="19" t="str">
        <f>+'20.TGT1'!D50</f>
        <v xml:space="preserve">         Бусдаар гүйцэтгүүлсэн ажил, үйлчилгээний төлбөр, хураамж</v>
      </c>
      <c r="C50" s="17">
        <f>+'20.TGT1'!$F$50</f>
        <v>0</v>
      </c>
      <c r="D50" s="17">
        <f si="6" t="shared"/>
        <v>0</v>
      </c>
      <c r="E50" s="17">
        <f>+'20.TGT1'!G50</f>
        <v>0</v>
      </c>
      <c r="F50" s="17">
        <f si="2" t="shared"/>
        <v>0</v>
      </c>
      <c r="G50" s="17">
        <f>+'20.TGT1'!H50</f>
        <v>0</v>
      </c>
      <c r="H50" s="17">
        <f si="3" t="shared"/>
        <v>0</v>
      </c>
      <c r="I50" s="18">
        <f si="7" t="shared"/>
        <v>0</v>
      </c>
      <c r="J50" s="18">
        <f si="5" t="shared"/>
        <v>0</v>
      </c>
      <c r="K50" s="18">
        <f si="5" t="shared"/>
        <v>0</v>
      </c>
      <c r="L50" s="18">
        <f si="1" t="shared"/>
        <v>0</v>
      </c>
    </row>
    <row r="51" spans="1:12">
      <c r="A51" s="19">
        <f>+'20.TGT1'!C51</f>
        <v>210801</v>
      </c>
      <c r="B51" s="19" t="str">
        <f>+'20.TGT1'!D51</f>
        <v xml:space="preserve">               Бусдаар гүйцэтгүүлсэн бусад нийтлэг ажил үйлчилгээний төлбөр хураамж</v>
      </c>
      <c r="C51" s="17">
        <f>+'20.TGT1'!$F51</f>
        <v>0</v>
      </c>
      <c r="D51" s="17">
        <f si="6" t="shared"/>
        <v>0</v>
      </c>
      <c r="E51" s="17">
        <f>+'20.TGT1'!G51</f>
        <v>0</v>
      </c>
      <c r="F51" s="17">
        <f si="2" t="shared"/>
        <v>0</v>
      </c>
      <c r="G51" s="17">
        <f>+'20.TGT1'!H51</f>
        <v>0</v>
      </c>
      <c r="H51" s="17">
        <f si="3" t="shared"/>
        <v>0</v>
      </c>
      <c r="I51" s="18">
        <f si="7" t="shared"/>
        <v>0</v>
      </c>
      <c r="J51" s="18">
        <f si="5" t="shared"/>
        <v>0</v>
      </c>
      <c r="K51" s="18">
        <f si="5" t="shared"/>
        <v>0</v>
      </c>
      <c r="L51" s="18">
        <f si="1" t="shared"/>
        <v>0</v>
      </c>
    </row>
    <row r="52" spans="1:12">
      <c r="A52" s="19">
        <f>+'20.TGT1'!C52</f>
        <v>210802</v>
      </c>
      <c r="B52" s="19" t="str">
        <f>+'20.TGT1'!D52</f>
        <v xml:space="preserve">               Аудит, баталгаажуулалт, зэрэглэл тогтоох </v>
      </c>
      <c r="C52" s="17">
        <f>+'20.TGT1'!$F52</f>
        <v>0</v>
      </c>
      <c r="D52" s="17">
        <f si="6" t="shared"/>
        <v>0</v>
      </c>
      <c r="E52" s="17">
        <f>+'20.TGT1'!G52</f>
        <v>0</v>
      </c>
      <c r="F52" s="17">
        <f si="2" t="shared"/>
        <v>0</v>
      </c>
      <c r="G52" s="17">
        <f>+'20.TGT1'!H52</f>
        <v>0</v>
      </c>
      <c r="H52" s="17">
        <f si="3" t="shared"/>
        <v>0</v>
      </c>
      <c r="I52" s="18">
        <f si="7" t="shared"/>
        <v>0</v>
      </c>
      <c r="J52" s="18">
        <f si="5" t="shared"/>
        <v>0</v>
      </c>
      <c r="K52" s="18">
        <f si="5" t="shared"/>
        <v>0</v>
      </c>
      <c r="L52" s="18">
        <f si="1" t="shared"/>
        <v>0</v>
      </c>
    </row>
    <row r="53" spans="1:12">
      <c r="A53" s="19">
        <f>+'20.TGT1'!C53</f>
        <v>210803</v>
      </c>
      <c r="B53" s="19" t="str">
        <f>+'20.TGT1'!D53</f>
        <v xml:space="preserve">               Даатгалын үйлчилгээ</v>
      </c>
      <c r="C53" s="17">
        <f>+'20.TGT1'!$F53</f>
        <v>0</v>
      </c>
      <c r="D53" s="17">
        <f si="6" t="shared"/>
        <v>0</v>
      </c>
      <c r="E53" s="17">
        <f>+'20.TGT1'!G53</f>
        <v>0</v>
      </c>
      <c r="F53" s="17">
        <f si="2" t="shared"/>
        <v>0</v>
      </c>
      <c r="G53" s="17">
        <f>+'20.TGT1'!H53</f>
        <v>0</v>
      </c>
      <c r="H53" s="17">
        <f si="3" t="shared"/>
        <v>0</v>
      </c>
      <c r="I53" s="18">
        <f si="7" t="shared"/>
        <v>0</v>
      </c>
      <c r="J53" s="18">
        <f si="5" t="shared"/>
        <v>0</v>
      </c>
      <c r="K53" s="18">
        <f si="5" t="shared"/>
        <v>0</v>
      </c>
      <c r="L53" s="18">
        <f si="1" t="shared"/>
        <v>0</v>
      </c>
    </row>
    <row r="54" spans="1:12">
      <c r="A54" s="19">
        <f>+'20.TGT1'!C54</f>
        <v>210804</v>
      </c>
      <c r="B54" s="19" t="str">
        <f>+'20.TGT1'!D54</f>
        <v xml:space="preserve">               Тээврийн хэрэгслийн татвар</v>
      </c>
      <c r="C54" s="17">
        <f>+'20.TGT1'!$F54</f>
        <v>0</v>
      </c>
      <c r="D54" s="17">
        <f si="6" t="shared"/>
        <v>0</v>
      </c>
      <c r="E54" s="17">
        <f>+'20.TGT1'!G54</f>
        <v>0</v>
      </c>
      <c r="F54" s="17">
        <f si="2" t="shared"/>
        <v>0</v>
      </c>
      <c r="G54" s="17">
        <f>+'20.TGT1'!H54</f>
        <v>0</v>
      </c>
      <c r="H54" s="17">
        <f si="3" t="shared"/>
        <v>0</v>
      </c>
      <c r="I54" s="18">
        <f si="7" t="shared"/>
        <v>0</v>
      </c>
      <c r="J54" s="18">
        <f si="5" t="shared"/>
        <v>0</v>
      </c>
      <c r="K54" s="18">
        <f si="5" t="shared"/>
        <v>0</v>
      </c>
      <c r="L54" s="18">
        <f si="1" t="shared"/>
        <v>0</v>
      </c>
    </row>
    <row r="55" spans="1:12">
      <c r="A55" s="19">
        <f>+'20.TGT1'!C55</f>
        <v>210805</v>
      </c>
      <c r="B55" s="19" t="str">
        <f>+'20.TGT1'!D55</f>
        <v xml:space="preserve">               Тээврийн хэрэгслийн оношлогоо</v>
      </c>
      <c r="C55" s="17">
        <f>+'20.TGT1'!$F55</f>
        <v>0</v>
      </c>
      <c r="D55" s="17">
        <f si="6" t="shared"/>
        <v>0</v>
      </c>
      <c r="E55" s="17">
        <f>+'20.TGT1'!G55</f>
        <v>0</v>
      </c>
      <c r="F55" s="17">
        <f si="2" t="shared"/>
        <v>0</v>
      </c>
      <c r="G55" s="17">
        <f>+'20.TGT1'!H55</f>
        <v>0</v>
      </c>
      <c r="H55" s="17">
        <f si="3" t="shared"/>
        <v>0</v>
      </c>
      <c r="I55" s="18">
        <f si="7" t="shared"/>
        <v>0</v>
      </c>
      <c r="J55" s="18">
        <f si="5" t="shared"/>
        <v>0</v>
      </c>
      <c r="K55" s="18">
        <f si="5" t="shared"/>
        <v>0</v>
      </c>
      <c r="L55" s="18">
        <f si="1" t="shared"/>
        <v>0</v>
      </c>
    </row>
    <row r="56" spans="1:12">
      <c r="A56" s="19">
        <f>+'20.TGT1'!C56</f>
        <v>210806</v>
      </c>
      <c r="B56" s="19" t="str">
        <f>+'20.TGT1'!D56</f>
        <v xml:space="preserve">               Мэдээлэл, технологийн үйлчилгээ</v>
      </c>
      <c r="C56" s="17">
        <f>+'20.TGT1'!$F56</f>
        <v>0</v>
      </c>
      <c r="D56" s="17">
        <f si="6" t="shared"/>
        <v>0</v>
      </c>
      <c r="E56" s="17">
        <f>+'20.TGT1'!G56</f>
        <v>0</v>
      </c>
      <c r="F56" s="17">
        <f si="2" t="shared"/>
        <v>0</v>
      </c>
      <c r="G56" s="17">
        <f>+'20.TGT1'!H56</f>
        <v>0</v>
      </c>
      <c r="H56" s="17">
        <f si="3" t="shared"/>
        <v>0</v>
      </c>
      <c r="I56" s="18">
        <f si="7" t="shared"/>
        <v>0</v>
      </c>
      <c r="J56" s="18">
        <f si="5" t="shared"/>
        <v>0</v>
      </c>
      <c r="K56" s="18">
        <f si="5" t="shared"/>
        <v>0</v>
      </c>
      <c r="L56" s="18">
        <f si="1" t="shared"/>
        <v>0</v>
      </c>
    </row>
    <row r="57" spans="1:12">
      <c r="A57" s="19">
        <f>+'20.TGT1'!C57</f>
        <v>210807</v>
      </c>
      <c r="B57" s="19" t="str">
        <f>+'20.TGT1'!D57</f>
        <v xml:space="preserve">               Газрын төлбөр </v>
      </c>
      <c r="C57" s="17">
        <f>+'20.TGT1'!$F57</f>
        <v>0</v>
      </c>
      <c r="D57" s="17">
        <f si="6" t="shared"/>
        <v>0</v>
      </c>
      <c r="E57" s="17">
        <f>+'20.TGT1'!G57</f>
        <v>0</v>
      </c>
      <c r="F57" s="17">
        <f si="2" t="shared"/>
        <v>0</v>
      </c>
      <c r="G57" s="17">
        <f>+'20.TGT1'!H57</f>
        <v>0</v>
      </c>
      <c r="H57" s="17">
        <f si="3" t="shared"/>
        <v>0</v>
      </c>
      <c r="I57" s="18">
        <f si="7" t="shared"/>
        <v>0</v>
      </c>
      <c r="J57" s="18">
        <f si="5" t="shared"/>
        <v>0</v>
      </c>
      <c r="K57" s="18">
        <f si="5" t="shared"/>
        <v>0</v>
      </c>
      <c r="L57" s="18">
        <f si="1" t="shared"/>
        <v>0</v>
      </c>
    </row>
    <row r="58" spans="1:12">
      <c r="A58" s="19">
        <f>+'20.TGT1'!C58</f>
        <v>210808</v>
      </c>
      <c r="B58" s="19" t="str">
        <f>+'20.TGT1'!D58</f>
        <v xml:space="preserve">               Банк, санхүүгийн байгууллагын үйлчилгээний хураамж</v>
      </c>
      <c r="C58" s="17">
        <f>+'20.TGT1'!$F58</f>
        <v>0</v>
      </c>
      <c r="D58" s="17">
        <f si="6" t="shared"/>
        <v>0</v>
      </c>
      <c r="E58" s="17">
        <f>+'20.TGT1'!G58</f>
        <v>0</v>
      </c>
      <c r="F58" s="17">
        <f si="2" t="shared"/>
        <v>0</v>
      </c>
      <c r="G58" s="17">
        <f>+'20.TGT1'!H58</f>
        <v>0</v>
      </c>
      <c r="H58" s="17">
        <f si="3" t="shared"/>
        <v>0</v>
      </c>
      <c r="I58" s="18">
        <f si="7" t="shared"/>
        <v>0</v>
      </c>
      <c r="J58" s="18">
        <f si="5" t="shared"/>
        <v>0</v>
      </c>
      <c r="K58" s="18">
        <f si="5" t="shared"/>
        <v>0</v>
      </c>
      <c r="L58" s="18">
        <f si="1" t="shared"/>
        <v>0</v>
      </c>
    </row>
    <row r="59" spans="1:12">
      <c r="A59" s="19">
        <f>+'20.TGT1'!C59</f>
        <v>210809</v>
      </c>
      <c r="B59" s="19" t="str">
        <f>+'20.TGT1'!D59</f>
        <v xml:space="preserve">               Улсын мэдээллийн маягт хэвлэх, бэлтгэх</v>
      </c>
      <c r="C59" s="17">
        <f>+'20.TGT1'!$F59</f>
        <v>0</v>
      </c>
      <c r="D59" s="17">
        <f si="6" t="shared"/>
        <v>0</v>
      </c>
      <c r="E59" s="17">
        <f>+'20.TGT1'!G59</f>
        <v>0</v>
      </c>
      <c r="F59" s="17">
        <f si="2" t="shared"/>
        <v>0</v>
      </c>
      <c r="G59" s="17">
        <f>+'20.TGT1'!H59</f>
        <v>0</v>
      </c>
      <c r="H59" s="17">
        <f si="3" t="shared"/>
        <v>0</v>
      </c>
      <c r="I59" s="18">
        <f si="7" t="shared"/>
        <v>0</v>
      </c>
      <c r="J59" s="18">
        <f si="5" t="shared"/>
        <v>0</v>
      </c>
      <c r="K59" s="18">
        <f si="5" t="shared"/>
        <v>0</v>
      </c>
      <c r="L59" s="18">
        <f si="1" t="shared"/>
        <v>0</v>
      </c>
    </row>
    <row r="60" spans="1:12">
      <c r="A60" s="19">
        <f>+'20.TGT1'!C60</f>
        <v>2109</v>
      </c>
      <c r="B60" s="19" t="str">
        <f>+'20.TGT1'!D60</f>
        <v xml:space="preserve">         Бараа үйлчилгээний бусад зардал</v>
      </c>
      <c r="C60" s="17">
        <f>+'20.TGT1'!$F60</f>
        <v>0</v>
      </c>
      <c r="D60" s="17">
        <f si="6" t="shared"/>
        <v>0</v>
      </c>
      <c r="E60" s="17">
        <f>+'20.TGT1'!G60</f>
        <v>0</v>
      </c>
      <c r="F60" s="17">
        <f si="2" t="shared"/>
        <v>0</v>
      </c>
      <c r="G60" s="17">
        <f>+'20.TGT1'!H60</f>
        <v>0</v>
      </c>
      <c r="H60" s="17">
        <f si="3" t="shared"/>
        <v>0</v>
      </c>
      <c r="I60" s="18">
        <f si="7" t="shared"/>
        <v>0</v>
      </c>
      <c r="J60" s="18">
        <f si="5" t="shared"/>
        <v>0</v>
      </c>
      <c r="K60" s="18">
        <f si="5" t="shared"/>
        <v>0</v>
      </c>
      <c r="L60" s="18">
        <f si="1" t="shared"/>
        <v>0</v>
      </c>
    </row>
    <row r="61" spans="1:12">
      <c r="A61" s="19">
        <f>+'20.TGT1'!C61</f>
        <v>210901</v>
      </c>
      <c r="B61" s="19" t="str">
        <f>+'20.TGT1'!D61</f>
        <v xml:space="preserve">               Бараа үйлчилгээний бусад зардал</v>
      </c>
      <c r="C61" s="17">
        <f>+'20.TGT1'!$F61</f>
        <v>0</v>
      </c>
      <c r="D61" s="17">
        <f si="6" t="shared"/>
        <v>0</v>
      </c>
      <c r="E61" s="17">
        <f>+'20.TGT1'!G61</f>
        <v>0</v>
      </c>
      <c r="F61" s="17">
        <f si="2" t="shared"/>
        <v>0</v>
      </c>
      <c r="G61" s="17">
        <f>+'20.TGT1'!H61</f>
        <v>0</v>
      </c>
      <c r="H61" s="17">
        <f si="3" t="shared"/>
        <v>0</v>
      </c>
      <c r="I61" s="18">
        <f si="7" t="shared"/>
        <v>0</v>
      </c>
      <c r="J61" s="18">
        <f si="5" t="shared"/>
        <v>0</v>
      </c>
      <c r="K61" s="18">
        <f si="5" t="shared"/>
        <v>0</v>
      </c>
      <c r="L61" s="18">
        <f si="1" t="shared"/>
        <v>0</v>
      </c>
    </row>
    <row r="62" spans="1:12">
      <c r="A62" s="19">
        <f>+'20.TGT1'!C62</f>
        <v>210902</v>
      </c>
      <c r="B62" s="19" t="str">
        <f>+'20.TGT1'!D62</f>
        <v xml:space="preserve">               Хичээл үйлдвэрлэлийн дадлага хийх </v>
      </c>
      <c r="C62" s="17">
        <f>+'20.TGT1'!$F62</f>
        <v>0</v>
      </c>
      <c r="D62" s="17">
        <f si="6" t="shared"/>
        <v>0</v>
      </c>
      <c r="E62" s="17">
        <f>+'20.TGT1'!G62</f>
        <v>0</v>
      </c>
      <c r="F62" s="17">
        <f si="2" t="shared"/>
        <v>0</v>
      </c>
      <c r="G62" s="17">
        <f>+'20.TGT1'!H62</f>
        <v>0</v>
      </c>
      <c r="H62" s="17">
        <f si="3" t="shared"/>
        <v>0</v>
      </c>
      <c r="I62" s="18">
        <f si="7" t="shared"/>
        <v>0</v>
      </c>
      <c r="J62" s="18">
        <f si="5" t="shared"/>
        <v>0</v>
      </c>
      <c r="K62" s="18">
        <f si="5" t="shared"/>
        <v>0</v>
      </c>
      <c r="L62" s="18">
        <f si="1" t="shared"/>
        <v>0</v>
      </c>
    </row>
    <row r="63" spans="1:12">
      <c r="A63" s="19">
        <f>+'20.TGT1'!C63</f>
        <v>211</v>
      </c>
      <c r="B63" s="19" t="str">
        <f>+'20.TGT1'!D63</f>
        <v xml:space="preserve">      ХҮҮ</v>
      </c>
      <c r="C63" s="17">
        <f>+'20.TGT1'!$F63</f>
        <v>0</v>
      </c>
      <c r="D63" s="17">
        <f si="6" t="shared"/>
        <v>0</v>
      </c>
      <c r="E63" s="17">
        <f>+'20.TGT1'!G63</f>
        <v>0</v>
      </c>
      <c r="F63" s="17">
        <f si="2" t="shared"/>
        <v>0</v>
      </c>
      <c r="G63" s="17">
        <f>+'20.TGT1'!H63</f>
        <v>0</v>
      </c>
      <c r="H63" s="17">
        <f si="3" t="shared"/>
        <v>0</v>
      </c>
      <c r="I63" s="18">
        <f si="7" t="shared"/>
        <v>0</v>
      </c>
      <c r="J63" s="18">
        <f si="5" t="shared"/>
        <v>0</v>
      </c>
      <c r="K63" s="18">
        <f si="5" t="shared"/>
        <v>0</v>
      </c>
      <c r="L63" s="18">
        <f si="1" t="shared"/>
        <v>0</v>
      </c>
    </row>
    <row r="64" spans="1:12">
      <c r="A64" s="19">
        <f>+'20.TGT1'!C64</f>
        <v>2111</v>
      </c>
      <c r="B64" s="19" t="str">
        <f>+'20.TGT1'!D64</f>
        <v xml:space="preserve">         Гадаад зээлийн үйлчилгээний төлбөр</v>
      </c>
      <c r="C64" s="17">
        <f>+'20.TGT1'!$F64</f>
        <v>0</v>
      </c>
      <c r="D64" s="17">
        <f si="6" t="shared"/>
        <v>0</v>
      </c>
      <c r="E64" s="17">
        <f>+'20.TGT1'!G64</f>
        <v>0</v>
      </c>
      <c r="F64" s="17">
        <f si="2" t="shared"/>
        <v>0</v>
      </c>
      <c r="G64" s="17">
        <f>+'20.TGT1'!H64</f>
        <v>0</v>
      </c>
      <c r="H64" s="17">
        <f si="3" t="shared"/>
        <v>0</v>
      </c>
      <c r="I64" s="18">
        <f si="7" t="shared"/>
        <v>0</v>
      </c>
      <c r="J64" s="18">
        <f si="5" t="shared"/>
        <v>0</v>
      </c>
      <c r="K64" s="18">
        <f si="5" t="shared"/>
        <v>0</v>
      </c>
      <c r="L64" s="18">
        <f si="1" t="shared"/>
        <v>0</v>
      </c>
    </row>
    <row r="65" spans="1:12">
      <c r="A65" s="19">
        <f>+'20.TGT1'!C65</f>
        <v>211101</v>
      </c>
      <c r="B65" s="19" t="str">
        <f>+'20.TGT1'!D65</f>
        <v xml:space="preserve">               Гадаад зээлийн үйлчилгээний төлбөр</v>
      </c>
      <c r="C65" s="17">
        <f>+'20.TGT1'!$F65</f>
        <v>0</v>
      </c>
      <c r="D65" s="17">
        <f si="6" t="shared"/>
        <v>0</v>
      </c>
      <c r="E65" s="17">
        <f>+'20.TGT1'!G65</f>
        <v>0</v>
      </c>
      <c r="F65" s="17">
        <f si="2" t="shared"/>
        <v>0</v>
      </c>
      <c r="G65" s="17">
        <f>+'20.TGT1'!H65</f>
        <v>0</v>
      </c>
      <c r="H65" s="17">
        <f si="3" t="shared"/>
        <v>0</v>
      </c>
      <c r="I65" s="18">
        <f si="7" t="shared"/>
        <v>0</v>
      </c>
      <c r="J65" s="18">
        <f si="5" t="shared"/>
        <v>0</v>
      </c>
      <c r="K65" s="18">
        <f si="5" t="shared"/>
        <v>0</v>
      </c>
      <c r="L65" s="18">
        <f si="1" t="shared"/>
        <v>0</v>
      </c>
    </row>
    <row r="66" spans="1:12">
      <c r="A66" s="19">
        <f>+'20.TGT1'!C66</f>
        <v>2112</v>
      </c>
      <c r="B66" s="19" t="str">
        <f>+'20.TGT1'!D66</f>
        <v xml:space="preserve">         Дотоод зээлийн үйлчилгээний төлбөр</v>
      </c>
      <c r="C66" s="17">
        <f>+'20.TGT1'!$F66</f>
        <v>0</v>
      </c>
      <c r="D66" s="17">
        <f si="6" t="shared"/>
        <v>0</v>
      </c>
      <c r="E66" s="17">
        <f>+'20.TGT1'!G66</f>
        <v>0</v>
      </c>
      <c r="F66" s="17">
        <f si="2" t="shared"/>
        <v>0</v>
      </c>
      <c r="G66" s="17">
        <f>+'20.TGT1'!H66</f>
        <v>0</v>
      </c>
      <c r="H66" s="17">
        <f si="3" t="shared"/>
        <v>0</v>
      </c>
      <c r="I66" s="18">
        <f si="7" t="shared"/>
        <v>0</v>
      </c>
      <c r="J66" s="18">
        <f si="5" t="shared"/>
        <v>0</v>
      </c>
      <c r="K66" s="18">
        <f si="5" t="shared"/>
        <v>0</v>
      </c>
      <c r="L66" s="18">
        <f si="1" t="shared"/>
        <v>0</v>
      </c>
    </row>
    <row r="67" spans="1:12">
      <c r="A67" s="19">
        <f>+'20.TGT1'!C67</f>
        <v>211201</v>
      </c>
      <c r="B67" s="19" t="str">
        <f>+'20.TGT1'!D67</f>
        <v xml:space="preserve">               Дотоод зээлийн үйлчилгээний төлбөр</v>
      </c>
      <c r="C67" s="17">
        <f>+'20.TGT1'!$F67</f>
        <v>0</v>
      </c>
      <c r="D67" s="17">
        <f si="6" t="shared"/>
        <v>0</v>
      </c>
      <c r="E67" s="17">
        <f>+'20.TGT1'!G67</f>
        <v>0</v>
      </c>
      <c r="F67" s="17">
        <f si="2" t="shared"/>
        <v>0</v>
      </c>
      <c r="G67" s="17">
        <f>+'20.TGT1'!H67</f>
        <v>0</v>
      </c>
      <c r="H67" s="17">
        <f si="3" t="shared"/>
        <v>0</v>
      </c>
      <c r="I67" s="18">
        <f si="7" t="shared"/>
        <v>0</v>
      </c>
      <c r="J67" s="18">
        <f si="5" t="shared"/>
        <v>0</v>
      </c>
      <c r="K67" s="18">
        <f si="5" t="shared"/>
        <v>0</v>
      </c>
      <c r="L67" s="18">
        <f si="1" t="shared"/>
        <v>0</v>
      </c>
    </row>
    <row r="68" spans="1:12">
      <c r="A68" s="19">
        <f>+'20.TGT1'!C68</f>
        <v>212</v>
      </c>
      <c r="B68" s="19" t="str">
        <f>+'20.TGT1'!D68</f>
        <v xml:space="preserve">      ТАТААС</v>
      </c>
      <c r="C68" s="17">
        <f>+'20.TGT1'!$F68</f>
        <v>0</v>
      </c>
      <c r="D68" s="17">
        <f si="6" t="shared"/>
        <v>0</v>
      </c>
      <c r="E68" s="17">
        <f>+'20.TGT1'!G68</f>
        <v>0</v>
      </c>
      <c r="F68" s="17">
        <f si="2" t="shared"/>
        <v>0</v>
      </c>
      <c r="G68" s="17">
        <f>+'20.TGT1'!H68</f>
        <v>0</v>
      </c>
      <c r="H68" s="17">
        <f si="3" t="shared"/>
        <v>0</v>
      </c>
      <c r="I68" s="18">
        <f si="7" t="shared"/>
        <v>0</v>
      </c>
      <c r="J68" s="18">
        <f si="5" t="shared"/>
        <v>0</v>
      </c>
      <c r="K68" s="18">
        <f si="5" t="shared"/>
        <v>0</v>
      </c>
      <c r="L68" s="18">
        <f si="1" t="shared"/>
        <v>0</v>
      </c>
    </row>
    <row r="69" spans="1:12">
      <c r="A69" s="19">
        <f>+'20.TGT1'!C69</f>
        <v>2121</v>
      </c>
      <c r="B69" s="19" t="str">
        <f>+'20.TGT1'!D69</f>
        <v xml:space="preserve">         Төрийн өмчит байгууллагад олгох татаас</v>
      </c>
      <c r="C69" s="17">
        <f>+'20.TGT1'!$F69</f>
        <v>0</v>
      </c>
      <c r="D69" s="17">
        <f si="6" t="shared"/>
        <v>0</v>
      </c>
      <c r="E69" s="17">
        <f>+'20.TGT1'!G69</f>
        <v>0</v>
      </c>
      <c r="F69" s="17">
        <f si="2" t="shared"/>
        <v>0</v>
      </c>
      <c r="G69" s="17">
        <f>+'20.TGT1'!H69</f>
        <v>0</v>
      </c>
      <c r="H69" s="17">
        <f si="3" t="shared"/>
        <v>0</v>
      </c>
      <c r="I69" s="18">
        <f si="7" t="shared"/>
        <v>0</v>
      </c>
      <c r="J69" s="18">
        <f si="5" t="shared"/>
        <v>0</v>
      </c>
      <c r="K69" s="18">
        <f si="5" t="shared"/>
        <v>0</v>
      </c>
      <c r="L69" s="18">
        <f si="1" t="shared"/>
        <v>0</v>
      </c>
    </row>
    <row r="70" spans="1:12">
      <c r="A70" s="19">
        <f>+'20.TGT1'!C70</f>
        <v>212101</v>
      </c>
      <c r="B70" s="19" t="str">
        <f>+'20.TGT1'!D70</f>
        <v xml:space="preserve">               Төрийн өмчит байгууллагад олгох татаас</v>
      </c>
      <c r="C70" s="17">
        <f>+'20.TGT1'!$F70</f>
        <v>0</v>
      </c>
      <c r="D70" s="17">
        <f si="6" t="shared"/>
        <v>0</v>
      </c>
      <c r="E70" s="17">
        <f>+'20.TGT1'!G70</f>
        <v>0</v>
      </c>
      <c r="F70" s="17">
        <f si="2" t="shared"/>
        <v>0</v>
      </c>
      <c r="G70" s="17">
        <f>+'20.TGT1'!H70</f>
        <v>0</v>
      </c>
      <c r="H70" s="17">
        <f si="3" t="shared"/>
        <v>0</v>
      </c>
      <c r="I70" s="18">
        <f si="7" t="shared"/>
        <v>0</v>
      </c>
      <c r="J70" s="18">
        <f si="5" t="shared"/>
        <v>0</v>
      </c>
      <c r="K70" s="18">
        <f si="5" t="shared"/>
        <v>0</v>
      </c>
      <c r="L70" s="18">
        <f si="1" t="shared"/>
        <v>0</v>
      </c>
    </row>
    <row r="71" spans="1:12">
      <c r="A71" s="19">
        <f>+'20.TGT1'!C71</f>
        <v>2122</v>
      </c>
      <c r="B71" s="19" t="str">
        <f>+'20.TGT1'!D71</f>
        <v xml:space="preserve">         Хувийн хэвшлийн байгууллагад олгох татаас</v>
      </c>
      <c r="C71" s="17">
        <f>+'20.TGT1'!$F71</f>
        <v>0</v>
      </c>
      <c r="D71" s="17">
        <f si="6" t="shared"/>
        <v>0</v>
      </c>
      <c r="E71" s="17">
        <f>+'20.TGT1'!G71</f>
        <v>0</v>
      </c>
      <c r="F71" s="17">
        <f si="2" t="shared"/>
        <v>0</v>
      </c>
      <c r="G71" s="17">
        <f>+'20.TGT1'!H71</f>
        <v>0</v>
      </c>
      <c r="H71" s="17">
        <f si="3" t="shared"/>
        <v>0</v>
      </c>
      <c r="I71" s="18">
        <f si="7" t="shared"/>
        <v>0</v>
      </c>
      <c r="J71" s="18">
        <f si="5" t="shared"/>
        <v>0</v>
      </c>
      <c r="K71" s="18">
        <f si="5" t="shared"/>
        <v>0</v>
      </c>
      <c r="L71" s="18">
        <f si="1" t="shared"/>
        <v>0</v>
      </c>
    </row>
    <row r="72" spans="1:12">
      <c r="A72" s="19">
        <f>+'20.TGT1'!C72</f>
        <v>212201</v>
      </c>
      <c r="B72" s="19" t="str">
        <f>+'20.TGT1'!D72</f>
        <v xml:space="preserve">               Хувийн хэвшлийн байгууллагад олгох татаас</v>
      </c>
      <c r="C72" s="17">
        <f>+'20.TGT1'!$F72</f>
        <v>0</v>
      </c>
      <c r="D72" s="17">
        <f si="6" t="shared"/>
        <v>0</v>
      </c>
      <c r="E72" s="17">
        <f>+'20.TGT1'!G72</f>
        <v>0</v>
      </c>
      <c r="F72" s="17">
        <f si="2" t="shared"/>
        <v>0</v>
      </c>
      <c r="G72" s="17">
        <f>+'20.TGT1'!H72</f>
        <v>0</v>
      </c>
      <c r="H72" s="17">
        <f si="3" t="shared"/>
        <v>0</v>
      </c>
      <c r="I72" s="18">
        <f si="7" t="shared"/>
        <v>0</v>
      </c>
      <c r="J72" s="18">
        <f si="5" t="shared"/>
        <v>0</v>
      </c>
      <c r="K72" s="18">
        <f si="5" t="shared"/>
        <v>0</v>
      </c>
      <c r="L72" s="18">
        <f si="1" t="shared"/>
        <v>0</v>
      </c>
    </row>
    <row r="73" spans="1:12">
      <c r="A73" s="19">
        <f>+'20.TGT1'!C73</f>
        <v>213</v>
      </c>
      <c r="B73" s="19" t="str">
        <f>+'20.TGT1'!D73</f>
        <v xml:space="preserve">      УРСГАЛ ШИЛЖҮҮЛЭГ</v>
      </c>
      <c r="C73" s="17">
        <f>+'20.TGT1'!$F73</f>
        <v>0</v>
      </c>
      <c r="D73" s="17">
        <f ref="D73:D98" si="8" t="shared">+C73/$C$9*100</f>
        <v>0</v>
      </c>
      <c r="E73" s="17">
        <f>+'20.TGT1'!G73</f>
        <v>0</v>
      </c>
      <c r="F73" s="17">
        <f si="2" t="shared"/>
        <v>0</v>
      </c>
      <c r="G73" s="17">
        <f>+'20.TGT1'!H73</f>
        <v>0</v>
      </c>
      <c r="H73" s="17">
        <f si="3" t="shared"/>
        <v>0</v>
      </c>
      <c r="I73" s="18">
        <f si="7" t="shared"/>
        <v>0</v>
      </c>
      <c r="J73" s="18">
        <f si="5" t="shared"/>
        <v>0</v>
      </c>
      <c r="K73" s="18">
        <f si="5" t="shared"/>
        <v>0</v>
      </c>
      <c r="L73" s="18">
        <f si="5" t="shared"/>
        <v>0</v>
      </c>
    </row>
    <row r="74" spans="1:12">
      <c r="A74" s="19">
        <f>+'20.TGT1'!C74</f>
        <v>2131</v>
      </c>
      <c r="B74" s="19" t="str">
        <f>+'20.TGT1'!D74</f>
        <v xml:space="preserve">         Засгийн газрын урсгал шилжүүлэг</v>
      </c>
      <c r="C74" s="17">
        <f>+'20.TGT1'!$F74</f>
        <v>0</v>
      </c>
      <c r="D74" s="17">
        <f si="8" t="shared"/>
        <v>0</v>
      </c>
      <c r="E74" s="17">
        <f>+'20.TGT1'!G74</f>
        <v>0</v>
      </c>
      <c r="F74" s="17">
        <f ref="F74:F98" si="9" t="shared">+E74/$E$9*100</f>
        <v>0</v>
      </c>
      <c r="G74" s="17">
        <f>+'20.TGT1'!H74</f>
        <v>0</v>
      </c>
      <c r="H74" s="17">
        <f ref="H74:H98" si="10" t="shared">+G74/$G$9*100</f>
        <v>0</v>
      </c>
      <c r="I74" s="18">
        <f ref="I74:I98" si="11" t="shared">C74-E74</f>
        <v>0</v>
      </c>
      <c r="J74" s="18">
        <f ref="J74:K98" si="12" t="shared">D74-F74</f>
        <v>0</v>
      </c>
      <c r="K74" s="18">
        <f si="12" t="shared"/>
        <v>0</v>
      </c>
      <c r="L74" s="18">
        <f ref="L74:L98" si="13" t="shared">F74-H74</f>
        <v>0</v>
      </c>
    </row>
    <row r="75" spans="1:12">
      <c r="A75" s="19">
        <f>+'20.TGT1'!C75</f>
        <v>213101</v>
      </c>
      <c r="B75" s="19" t="str">
        <f>+'20.TGT1'!D75</f>
        <v xml:space="preserve">               Засгийн газрын дотоод шилжүүлэг</v>
      </c>
      <c r="C75" s="17">
        <f>+'20.TGT1'!$F75</f>
        <v>0</v>
      </c>
      <c r="D75" s="17">
        <f si="8" t="shared"/>
        <v>0</v>
      </c>
      <c r="E75" s="17">
        <f>+'20.TGT1'!G75</f>
        <v>0</v>
      </c>
      <c r="F75" s="17">
        <f si="9" t="shared"/>
        <v>0</v>
      </c>
      <c r="G75" s="17">
        <f>+'20.TGT1'!H75</f>
        <v>0</v>
      </c>
      <c r="H75" s="17">
        <f si="10" t="shared"/>
        <v>0</v>
      </c>
      <c r="I75" s="18">
        <f si="11" t="shared"/>
        <v>0</v>
      </c>
      <c r="J75" s="18">
        <f si="12" t="shared"/>
        <v>0</v>
      </c>
      <c r="K75" s="18">
        <f si="12" t="shared"/>
        <v>0</v>
      </c>
      <c r="L75" s="18">
        <f si="13" t="shared"/>
        <v>0</v>
      </c>
    </row>
    <row r="76" spans="1:12">
      <c r="A76" s="19">
        <f>+'20.TGT1'!C76</f>
        <v>213102</v>
      </c>
      <c r="B76" s="19" t="str">
        <f>+'20.TGT1'!D76</f>
        <v xml:space="preserve">               Засгийн газрын гадаад шилжүүлэг</v>
      </c>
      <c r="C76" s="17">
        <f>+'20.TGT1'!$F76</f>
        <v>0</v>
      </c>
      <c r="D76" s="17">
        <f si="8" t="shared"/>
        <v>0</v>
      </c>
      <c r="E76" s="17">
        <f>+'20.TGT1'!G76</f>
        <v>0</v>
      </c>
      <c r="F76" s="17">
        <f si="9" t="shared"/>
        <v>0</v>
      </c>
      <c r="G76" s="17">
        <f>+'20.TGT1'!H76</f>
        <v>0</v>
      </c>
      <c r="H76" s="17">
        <f si="10" t="shared"/>
        <v>0</v>
      </c>
      <c r="I76" s="18">
        <f si="11" t="shared"/>
        <v>0</v>
      </c>
      <c r="J76" s="18">
        <f si="12" t="shared"/>
        <v>0</v>
      </c>
      <c r="K76" s="18">
        <f si="12" t="shared"/>
        <v>0</v>
      </c>
      <c r="L76" s="18">
        <f si="13" t="shared"/>
        <v>0</v>
      </c>
    </row>
    <row r="77" spans="1:12">
      <c r="A77" s="19">
        <f>+'20.TGT1'!C77</f>
        <v>2132</v>
      </c>
      <c r="B77" s="19" t="str">
        <f>+'20.TGT1'!D77</f>
        <v xml:space="preserve">         Бусад урсгал шилжүүлэг</v>
      </c>
      <c r="C77" s="17">
        <f>+'20.TGT1'!$F77</f>
        <v>0</v>
      </c>
      <c r="D77" s="17">
        <f si="8" t="shared"/>
        <v>0</v>
      </c>
      <c r="E77" s="17">
        <f>+'20.TGT1'!G77</f>
        <v>0</v>
      </c>
      <c r="F77" s="17">
        <f si="9" t="shared"/>
        <v>0</v>
      </c>
      <c r="G77" s="17">
        <f>+'20.TGT1'!H77</f>
        <v>0</v>
      </c>
      <c r="H77" s="17">
        <f si="10" t="shared"/>
        <v>0</v>
      </c>
      <c r="I77" s="18">
        <f si="11" t="shared"/>
        <v>0</v>
      </c>
      <c r="J77" s="18">
        <f si="12" t="shared"/>
        <v>0</v>
      </c>
      <c r="K77" s="18">
        <f si="12" t="shared"/>
        <v>0</v>
      </c>
      <c r="L77" s="18">
        <f si="13" t="shared"/>
        <v>0</v>
      </c>
    </row>
    <row r="78" spans="1:12">
      <c r="A78" s="19">
        <f>+'20.TGT1'!C78</f>
        <v>213202</v>
      </c>
      <c r="B78" s="19" t="str">
        <f>+'20.TGT1'!D78</f>
        <v xml:space="preserve">               Нийгмийн даатгалын тэтгэвэр, тэтгэмж</v>
      </c>
      <c r="C78" s="17">
        <f>+'20.TGT1'!$F78</f>
        <v>0</v>
      </c>
      <c r="D78" s="17">
        <f si="8" t="shared"/>
        <v>0</v>
      </c>
      <c r="E78" s="17">
        <f>+'20.TGT1'!G78</f>
        <v>0</v>
      </c>
      <c r="F78" s="17">
        <f si="9" t="shared"/>
        <v>0</v>
      </c>
      <c r="G78" s="17">
        <f>+'20.TGT1'!H78</f>
        <v>0</v>
      </c>
      <c r="H78" s="17">
        <f si="10" t="shared"/>
        <v>0</v>
      </c>
      <c r="I78" s="18">
        <f si="11" t="shared"/>
        <v>0</v>
      </c>
      <c r="J78" s="18">
        <f si="12" t="shared"/>
        <v>0</v>
      </c>
      <c r="K78" s="18">
        <f si="12" t="shared"/>
        <v>0</v>
      </c>
      <c r="L78" s="18">
        <f si="13" t="shared"/>
        <v>0</v>
      </c>
    </row>
    <row r="79" spans="1:12">
      <c r="A79" s="19">
        <f>+'20.TGT1'!C79</f>
        <v>213203</v>
      </c>
      <c r="B79" s="19" t="str">
        <f>+'20.TGT1'!D79</f>
        <v xml:space="preserve">               Нийгмийн халамжийн тэтгэвэр, тэтгэмж</v>
      </c>
      <c r="C79" s="17">
        <f>+'20.TGT1'!$F79</f>
        <v>0</v>
      </c>
      <c r="D79" s="17">
        <f si="8" t="shared"/>
        <v>0</v>
      </c>
      <c r="E79" s="17">
        <f>+'20.TGT1'!G79</f>
        <v>0</v>
      </c>
      <c r="F79" s="17">
        <f si="9" t="shared"/>
        <v>0</v>
      </c>
      <c r="G79" s="17">
        <f>+'20.TGT1'!H79</f>
        <v>0</v>
      </c>
      <c r="H79" s="17">
        <f si="10" t="shared"/>
        <v>0</v>
      </c>
      <c r="I79" s="18">
        <f si="11" t="shared"/>
        <v>0</v>
      </c>
      <c r="J79" s="18">
        <f si="12" t="shared"/>
        <v>0</v>
      </c>
      <c r="K79" s="18">
        <f si="12" t="shared"/>
        <v>0</v>
      </c>
      <c r="L79" s="18">
        <f si="13" t="shared"/>
        <v>0</v>
      </c>
    </row>
    <row r="80" spans="1:12">
      <c r="A80" s="19">
        <f>+'20.TGT1'!C80</f>
        <v>213204</v>
      </c>
      <c r="B80" s="19" t="str">
        <f>+'20.TGT1'!D80</f>
        <v xml:space="preserve">               Ажил олгогчоос олгох  бусад тэтгэмж, урамшуулал</v>
      </c>
      <c r="C80" s="17">
        <f>+'20.TGT1'!$F80</f>
        <v>0</v>
      </c>
      <c r="D80" s="17">
        <f si="8" t="shared"/>
        <v>0</v>
      </c>
      <c r="E80" s="17">
        <f>+'20.TGT1'!G80</f>
        <v>0</v>
      </c>
      <c r="F80" s="17">
        <f si="9" t="shared"/>
        <v>0</v>
      </c>
      <c r="G80" s="17">
        <f>+'20.TGT1'!H80</f>
        <v>0</v>
      </c>
      <c r="H80" s="17">
        <f si="10" t="shared"/>
        <v>0</v>
      </c>
      <c r="I80" s="18">
        <f si="11" t="shared"/>
        <v>0</v>
      </c>
      <c r="J80" s="18">
        <f si="12" t="shared"/>
        <v>0</v>
      </c>
      <c r="K80" s="18">
        <f si="12" t="shared"/>
        <v>0</v>
      </c>
      <c r="L80" s="18">
        <f si="13" t="shared"/>
        <v>0</v>
      </c>
    </row>
    <row r="81" spans="1:12">
      <c r="A81" s="19">
        <f>+'20.TGT1'!C81</f>
        <v>213205</v>
      </c>
      <c r="B81" s="19" t="str">
        <f>+'20.TGT1'!D81</f>
        <v xml:space="preserve">               Төрөөс иргэдэд олгох тэтгэмж, урамшуулал</v>
      </c>
      <c r="C81" s="17">
        <f>+'20.TGT1'!$F81</f>
        <v>0</v>
      </c>
      <c r="D81" s="17">
        <f si="8" t="shared"/>
        <v>0</v>
      </c>
      <c r="E81" s="17">
        <f>+'20.TGT1'!G81</f>
        <v>0</v>
      </c>
      <c r="F81" s="17">
        <f si="9" t="shared"/>
        <v>0</v>
      </c>
      <c r="G81" s="17">
        <f>+'20.TGT1'!H81</f>
        <v>0</v>
      </c>
      <c r="H81" s="17">
        <f si="10" t="shared"/>
        <v>0</v>
      </c>
      <c r="I81" s="18">
        <f si="11" t="shared"/>
        <v>0</v>
      </c>
      <c r="J81" s="18">
        <f si="12" t="shared"/>
        <v>0</v>
      </c>
      <c r="K81" s="18">
        <f si="12" t="shared"/>
        <v>0</v>
      </c>
      <c r="L81" s="18">
        <f si="13" t="shared"/>
        <v>0</v>
      </c>
    </row>
    <row r="82" spans="1:12">
      <c r="A82" s="19">
        <f>+'20.TGT1'!C82</f>
        <v>213206</v>
      </c>
      <c r="B82" s="19" t="str">
        <f>+'20.TGT1'!D82</f>
        <v xml:space="preserve">               Ээлжийн амралтаар нутаг явах унааны хөнгөлөлт</v>
      </c>
      <c r="C82" s="17">
        <f>+'20.TGT1'!$F82</f>
        <v>0</v>
      </c>
      <c r="D82" s="17">
        <f si="8" t="shared"/>
        <v>0</v>
      </c>
      <c r="E82" s="17">
        <f>+'20.TGT1'!G82</f>
        <v>0</v>
      </c>
      <c r="F82" s="17">
        <f si="9" t="shared"/>
        <v>0</v>
      </c>
      <c r="G82" s="17">
        <f>+'20.TGT1'!H82</f>
        <v>0</v>
      </c>
      <c r="H82" s="17">
        <f si="10" t="shared"/>
        <v>0</v>
      </c>
      <c r="I82" s="18">
        <f si="11" t="shared"/>
        <v>0</v>
      </c>
      <c r="J82" s="18">
        <f si="12" t="shared"/>
        <v>0</v>
      </c>
      <c r="K82" s="18">
        <f si="12" t="shared"/>
        <v>0</v>
      </c>
      <c r="L82" s="18">
        <f si="13" t="shared"/>
        <v>0</v>
      </c>
    </row>
    <row r="83" spans="1:12">
      <c r="A83" s="19">
        <f>+'20.TGT1'!C83</f>
        <v>213207</v>
      </c>
      <c r="B83" s="19" t="str">
        <f>+'20.TGT1'!D83</f>
        <v xml:space="preserve">               Тэтгэвэрт гарахад олгох нэг удаагийн мөнгөн тэтгэмж</v>
      </c>
      <c r="C83" s="17">
        <f>+'20.TGT1'!$F83</f>
        <v>0</v>
      </c>
      <c r="D83" s="17">
        <f si="8" t="shared"/>
        <v>0</v>
      </c>
      <c r="E83" s="17">
        <f>+'20.TGT1'!G83</f>
        <v>0</v>
      </c>
      <c r="F83" s="17">
        <f si="9" t="shared"/>
        <v>0</v>
      </c>
      <c r="G83" s="17">
        <f>+'20.TGT1'!H83</f>
        <v>0</v>
      </c>
      <c r="H83" s="17">
        <f si="10" t="shared"/>
        <v>0</v>
      </c>
      <c r="I83" s="18">
        <f si="11" t="shared"/>
        <v>0</v>
      </c>
      <c r="J83" s="18">
        <f si="12" t="shared"/>
        <v>0</v>
      </c>
      <c r="K83" s="18">
        <f si="12" t="shared"/>
        <v>0</v>
      </c>
      <c r="L83" s="18">
        <f si="13" t="shared"/>
        <v>0</v>
      </c>
    </row>
    <row r="84" spans="1:12">
      <c r="A84" s="19">
        <f>+'20.TGT1'!C84</f>
        <v>213208</v>
      </c>
      <c r="B84" s="19" t="str">
        <f>+'20.TGT1'!D84</f>
        <v xml:space="preserve">               Хөдөө орон нутагт тогтвор суурьшилтай ажилласан албан хаагчдад төрөөс үзүүлэх дэмжлэг </v>
      </c>
      <c r="C84" s="17">
        <f>+'20.TGT1'!$F84</f>
        <v>0</v>
      </c>
      <c r="D84" s="17">
        <f si="8" t="shared"/>
        <v>0</v>
      </c>
      <c r="E84" s="17">
        <f>+'20.TGT1'!G84</f>
        <v>0</v>
      </c>
      <c r="F84" s="17">
        <f si="9" t="shared"/>
        <v>0</v>
      </c>
      <c r="G84" s="17">
        <f>+'20.TGT1'!H84</f>
        <v>0</v>
      </c>
      <c r="H84" s="17">
        <f si="10" t="shared"/>
        <v>0</v>
      </c>
      <c r="I84" s="18">
        <f si="11" t="shared"/>
        <v>0</v>
      </c>
      <c r="J84" s="18">
        <f si="12" t="shared"/>
        <v>0</v>
      </c>
      <c r="K84" s="18">
        <f si="12" t="shared"/>
        <v>0</v>
      </c>
      <c r="L84" s="18">
        <f si="13" t="shared"/>
        <v>0</v>
      </c>
    </row>
    <row r="85" spans="1:12">
      <c r="A85" s="19">
        <f>+'20.TGT1'!C85</f>
        <v>213209</v>
      </c>
      <c r="B85" s="19" t="str">
        <f>+'20.TGT1'!D85</f>
        <v xml:space="preserve">               Нэг удаагийн тэтгэмж, шагнал урамшуулал </v>
      </c>
      <c r="C85" s="17">
        <f>+'20.TGT1'!$F85</f>
        <v>0</v>
      </c>
      <c r="D85" s="17">
        <f si="8" t="shared"/>
        <v>0</v>
      </c>
      <c r="E85" s="17">
        <f>+'20.TGT1'!G85</f>
        <v>0</v>
      </c>
      <c r="F85" s="17">
        <f si="9" t="shared"/>
        <v>0</v>
      </c>
      <c r="G85" s="17">
        <f>+'20.TGT1'!H85</f>
        <v>0</v>
      </c>
      <c r="H85" s="17">
        <f si="10" t="shared"/>
        <v>0</v>
      </c>
      <c r="I85" s="18">
        <f si="11" t="shared"/>
        <v>0</v>
      </c>
      <c r="J85" s="18">
        <f si="12" t="shared"/>
        <v>0</v>
      </c>
      <c r="K85" s="18">
        <f si="12" t="shared"/>
        <v>0</v>
      </c>
      <c r="L85" s="18">
        <f si="13" t="shared"/>
        <v>0</v>
      </c>
    </row>
    <row r="86" spans="1:12">
      <c r="A86" s="19">
        <f>+'20.TGT1'!C86</f>
        <v>22</v>
      </c>
      <c r="B86" s="19" t="str">
        <f>+'20.TGT1'!D86</f>
        <v xml:space="preserve">   ХӨРӨНГИЙН ЗАРДАЛ</v>
      </c>
      <c r="C86" s="17">
        <f>+'20.TGT1'!$F86</f>
        <v>0</v>
      </c>
      <c r="D86" s="17">
        <f si="8" t="shared"/>
        <v>0</v>
      </c>
      <c r="E86" s="17">
        <f>+'20.TGT1'!G86</f>
        <v>0</v>
      </c>
      <c r="F86" s="17">
        <f si="9" t="shared"/>
        <v>0</v>
      </c>
      <c r="G86" s="17">
        <f>+'20.TGT1'!H86</f>
        <v>0</v>
      </c>
      <c r="H86" s="17">
        <f si="10" t="shared"/>
        <v>0</v>
      </c>
      <c r="I86" s="18">
        <f si="11" t="shared"/>
        <v>0</v>
      </c>
      <c r="J86" s="18">
        <f si="12" t="shared"/>
        <v>0</v>
      </c>
      <c r="K86" s="18">
        <f si="12" t="shared"/>
        <v>0</v>
      </c>
      <c r="L86" s="18">
        <f si="13" t="shared"/>
        <v>0</v>
      </c>
    </row>
    <row r="87" spans="1:12">
      <c r="A87" s="19">
        <f>+'20.TGT1'!C87</f>
        <v>2200</v>
      </c>
      <c r="B87" s="19" t="str">
        <f>+'20.TGT1'!D87</f>
        <v xml:space="preserve">      Дотоод эх үүсвэрээр</v>
      </c>
      <c r="C87" s="17">
        <f>+'20.TGT1'!$F87</f>
        <v>0</v>
      </c>
      <c r="D87" s="17">
        <f si="8" t="shared"/>
        <v>0</v>
      </c>
      <c r="E87" s="17">
        <f>+'20.TGT1'!G87</f>
        <v>0</v>
      </c>
      <c r="F87" s="17">
        <f si="9" t="shared"/>
        <v>0</v>
      </c>
      <c r="G87" s="17">
        <f>+'20.TGT1'!H87</f>
        <v>0</v>
      </c>
      <c r="H87" s="17">
        <f si="10" t="shared"/>
        <v>0</v>
      </c>
      <c r="I87" s="18">
        <f si="11" t="shared"/>
        <v>0</v>
      </c>
      <c r="J87" s="18">
        <f si="12" t="shared"/>
        <v>0</v>
      </c>
      <c r="K87" s="18">
        <f si="12" t="shared"/>
        <v>0</v>
      </c>
      <c r="L87" s="18">
        <f si="13" t="shared"/>
        <v>0</v>
      </c>
    </row>
    <row r="88" spans="1:12">
      <c r="A88" s="19">
        <f>+'20.TGT1'!C88</f>
        <v>220001</v>
      </c>
      <c r="B88" s="19" t="str">
        <f>+'20.TGT1'!D88</f>
        <v xml:space="preserve">               Барилга байгууламж</v>
      </c>
      <c r="C88" s="17">
        <f>+'20.TGT1'!$F88</f>
        <v>0</v>
      </c>
      <c r="D88" s="17">
        <f si="8" t="shared"/>
        <v>0</v>
      </c>
      <c r="E88" s="17">
        <f>+'20.TGT1'!G88</f>
        <v>0</v>
      </c>
      <c r="F88" s="17">
        <f si="9" t="shared"/>
        <v>0</v>
      </c>
      <c r="G88" s="17">
        <f>+'20.TGT1'!H88</f>
        <v>0</v>
      </c>
      <c r="H88" s="17">
        <f si="10" t="shared"/>
        <v>0</v>
      </c>
      <c r="I88" s="18">
        <f si="11" t="shared"/>
        <v>0</v>
      </c>
      <c r="J88" s="18">
        <f si="12" t="shared"/>
        <v>0</v>
      </c>
      <c r="K88" s="18">
        <f si="12" t="shared"/>
        <v>0</v>
      </c>
      <c r="L88" s="18">
        <f si="13" t="shared"/>
        <v>0</v>
      </c>
    </row>
    <row r="89" spans="1:12">
      <c r="A89" s="19">
        <f>+'20.TGT1'!C89</f>
        <v>221001</v>
      </c>
      <c r="B89" s="19" t="str">
        <f>+'20.TGT1'!D89</f>
        <v xml:space="preserve">               Их засвар</v>
      </c>
      <c r="C89" s="17">
        <f>+'20.TGT1'!$F89</f>
        <v>0</v>
      </c>
      <c r="D89" s="17">
        <f si="8" t="shared"/>
        <v>0</v>
      </c>
      <c r="E89" s="17">
        <f>+'20.TGT1'!G89</f>
        <v>0</v>
      </c>
      <c r="F89" s="17">
        <f si="9" t="shared"/>
        <v>0</v>
      </c>
      <c r="G89" s="17">
        <f>+'20.TGT1'!H89</f>
        <v>0</v>
      </c>
      <c r="H89" s="17">
        <f si="10" t="shared"/>
        <v>0</v>
      </c>
      <c r="I89" s="18">
        <f si="11" t="shared"/>
        <v>0</v>
      </c>
      <c r="J89" s="18">
        <f si="12" t="shared"/>
        <v>0</v>
      </c>
      <c r="K89" s="18">
        <f si="12" t="shared"/>
        <v>0</v>
      </c>
      <c r="L89" s="18">
        <f si="13" t="shared"/>
        <v>0</v>
      </c>
    </row>
    <row r="90" spans="1:12">
      <c r="A90" s="19">
        <f>+'20.TGT1'!C90</f>
        <v>222001</v>
      </c>
      <c r="B90" s="19" t="str">
        <f>+'20.TGT1'!D90</f>
        <v xml:space="preserve">               Тоног төхөөрөмж</v>
      </c>
      <c r="C90" s="17">
        <f>+'20.TGT1'!$F90</f>
        <v>0</v>
      </c>
      <c r="D90" s="17">
        <f si="8" t="shared"/>
        <v>0</v>
      </c>
      <c r="E90" s="17">
        <f>+'20.TGT1'!G90</f>
        <v>0</v>
      </c>
      <c r="F90" s="17">
        <f si="9" t="shared"/>
        <v>0</v>
      </c>
      <c r="G90" s="17">
        <f>+'20.TGT1'!H90</f>
        <v>0</v>
      </c>
      <c r="H90" s="17">
        <f si="10" t="shared"/>
        <v>0</v>
      </c>
      <c r="I90" s="18">
        <f si="11" t="shared"/>
        <v>0</v>
      </c>
      <c r="J90" s="18">
        <f si="12" t="shared"/>
        <v>0</v>
      </c>
      <c r="K90" s="18">
        <f si="12" t="shared"/>
        <v>0</v>
      </c>
      <c r="L90" s="18">
        <f si="13" t="shared"/>
        <v>0</v>
      </c>
    </row>
    <row r="91" spans="1:12">
      <c r="A91" s="19">
        <f>+'20.TGT1'!C91</f>
        <v>223001</v>
      </c>
      <c r="B91" s="19" t="str">
        <f>+'20.TGT1'!D91</f>
        <v xml:space="preserve">               Бусад хөрөнгө</v>
      </c>
      <c r="C91" s="17">
        <f>+'20.TGT1'!$F91</f>
        <v>0</v>
      </c>
      <c r="D91" s="17">
        <f si="8" t="shared"/>
        <v>0</v>
      </c>
      <c r="E91" s="17">
        <f>+'20.TGT1'!G91</f>
        <v>0</v>
      </c>
      <c r="F91" s="17">
        <f si="9" t="shared"/>
        <v>0</v>
      </c>
      <c r="G91" s="17">
        <f>+'20.TGT1'!H91</f>
        <v>0</v>
      </c>
      <c r="H91" s="17">
        <f si="10" t="shared"/>
        <v>0</v>
      </c>
      <c r="I91" s="18">
        <f si="11" t="shared"/>
        <v>0</v>
      </c>
      <c r="J91" s="18">
        <f si="12" t="shared"/>
        <v>0</v>
      </c>
      <c r="K91" s="18">
        <f si="12" t="shared"/>
        <v>0</v>
      </c>
      <c r="L91" s="18">
        <f si="13" t="shared"/>
        <v>0</v>
      </c>
    </row>
    <row r="92" spans="1:12">
      <c r="A92" s="19">
        <f>+'20.TGT1'!C92</f>
        <v>224001</v>
      </c>
      <c r="B92" s="19" t="str">
        <f>+'20.TGT1'!D92</f>
        <v xml:space="preserve">               Стратегийн нөөц хөрөнгө</v>
      </c>
      <c r="C92" s="17">
        <f>+'20.TGT1'!$F92</f>
        <v>0</v>
      </c>
      <c r="D92" s="17">
        <f si="8" t="shared"/>
        <v>0</v>
      </c>
      <c r="E92" s="17">
        <f>+'20.TGT1'!G92</f>
        <v>0</v>
      </c>
      <c r="F92" s="17">
        <f si="9" t="shared"/>
        <v>0</v>
      </c>
      <c r="G92" s="17">
        <f>+'20.TGT1'!H92</f>
        <v>0</v>
      </c>
      <c r="H92" s="17">
        <f si="10" t="shared"/>
        <v>0</v>
      </c>
      <c r="I92" s="18">
        <f si="11" t="shared"/>
        <v>0</v>
      </c>
      <c r="J92" s="18">
        <f si="12" t="shared"/>
        <v>0</v>
      </c>
      <c r="K92" s="18">
        <f si="12" t="shared"/>
        <v>0</v>
      </c>
      <c r="L92" s="18">
        <f si="13" t="shared"/>
        <v>0</v>
      </c>
    </row>
    <row r="93" spans="1:12">
      <c r="A93" s="19">
        <f>+'20.TGT1'!C93</f>
        <v>2260</v>
      </c>
      <c r="B93" s="19" t="str">
        <f>+'20.TGT1'!D93</f>
        <v xml:space="preserve">     Гадаад эх үүсвэрээр</v>
      </c>
      <c r="C93" s="17">
        <f>+'20.TGT1'!$F93</f>
        <v>0</v>
      </c>
      <c r="D93" s="17">
        <f si="8" t="shared"/>
        <v>0</v>
      </c>
      <c r="E93" s="17">
        <f>+'20.TGT1'!G93</f>
        <v>0</v>
      </c>
      <c r="F93" s="17">
        <f si="9" t="shared"/>
        <v>0</v>
      </c>
      <c r="G93" s="17">
        <f>+'20.TGT1'!H93</f>
        <v>0</v>
      </c>
      <c r="H93" s="17">
        <f si="10" t="shared"/>
        <v>0</v>
      </c>
      <c r="I93" s="18">
        <f si="11" t="shared"/>
        <v>0</v>
      </c>
      <c r="J93" s="18">
        <f si="12" t="shared"/>
        <v>0</v>
      </c>
      <c r="K93" s="18">
        <f si="12" t="shared"/>
        <v>0</v>
      </c>
      <c r="L93" s="18">
        <f si="13" t="shared"/>
        <v>0</v>
      </c>
    </row>
    <row r="94" spans="1:12">
      <c r="A94" s="19">
        <f>+'20.TGT1'!C94</f>
        <v>226001</v>
      </c>
      <c r="B94" s="19" t="str">
        <f>+'20.TGT1'!D94</f>
        <v xml:space="preserve">               Гадаад эх үүсвэрээр</v>
      </c>
      <c r="C94" s="17">
        <f>+'20.TGT1'!$F94</f>
        <v>0</v>
      </c>
      <c r="D94" s="17">
        <f si="8" t="shared"/>
        <v>0</v>
      </c>
      <c r="E94" s="17">
        <f>+'20.TGT1'!G94</f>
        <v>0</v>
      </c>
      <c r="F94" s="17">
        <f si="9" t="shared"/>
        <v>0</v>
      </c>
      <c r="G94" s="17">
        <f>+'20.TGT1'!H94</f>
        <v>0</v>
      </c>
      <c r="H94" s="17">
        <f si="10" t="shared"/>
        <v>0</v>
      </c>
      <c r="I94" s="18">
        <f si="11" t="shared"/>
        <v>0</v>
      </c>
      <c r="J94" s="18">
        <f si="12" t="shared"/>
        <v>0</v>
      </c>
      <c r="K94" s="18">
        <f si="12" t="shared"/>
        <v>0</v>
      </c>
      <c r="L94" s="18">
        <f si="13" t="shared"/>
        <v>0</v>
      </c>
    </row>
    <row r="95" spans="1:12">
      <c r="A95" s="19">
        <f>+'20.TGT1'!C95</f>
        <v>23</v>
      </c>
      <c r="B95" s="19" t="str">
        <f>+'20.TGT1'!D95</f>
        <v xml:space="preserve">   ЭPГЭЖ ТӨЛӨГДӨХ ТӨЛБӨРИЙГ ХАССАН ЦЭВЭР ЗЭЭЛ</v>
      </c>
      <c r="C95" s="17">
        <f>+'20.TGT1'!$F95</f>
        <v>0</v>
      </c>
      <c r="D95" s="17">
        <f si="8" t="shared"/>
        <v>0</v>
      </c>
      <c r="E95" s="17">
        <f>+'20.TGT1'!G95</f>
        <v>0</v>
      </c>
      <c r="F95" s="17">
        <f si="9" t="shared"/>
        <v>0</v>
      </c>
      <c r="G95" s="17">
        <f>+'20.TGT1'!H95</f>
        <v>0</v>
      </c>
      <c r="H95" s="17">
        <f si="10" t="shared"/>
        <v>0</v>
      </c>
      <c r="I95" s="18">
        <f si="11" t="shared"/>
        <v>0</v>
      </c>
      <c r="J95" s="18">
        <f si="12" t="shared"/>
        <v>0</v>
      </c>
      <c r="K95" s="18">
        <f si="12" t="shared"/>
        <v>0</v>
      </c>
      <c r="L95" s="18">
        <f si="13" t="shared"/>
        <v>0</v>
      </c>
    </row>
    <row r="96" spans="1:12">
      <c r="A96" s="19">
        <f>+'20.TGT1'!C96</f>
        <v>230001</v>
      </c>
      <c r="B96" s="19" t="str">
        <f>+'20.TGT1'!D96</f>
        <v xml:space="preserve">               Эргэж төлөгдөх зээл</v>
      </c>
      <c r="C96" s="17">
        <f>+'20.TGT1'!$F96</f>
        <v>0</v>
      </c>
      <c r="D96" s="17">
        <f si="8" t="shared"/>
        <v>0</v>
      </c>
      <c r="E96" s="17">
        <f>+'20.TGT1'!G96</f>
        <v>0</v>
      </c>
      <c r="F96" s="17">
        <f si="9" t="shared"/>
        <v>0</v>
      </c>
      <c r="G96" s="17">
        <f>+'20.TGT1'!H96</f>
        <v>0</v>
      </c>
      <c r="H96" s="17">
        <f si="10" t="shared"/>
        <v>0</v>
      </c>
      <c r="I96" s="18">
        <f si="11" t="shared"/>
        <v>0</v>
      </c>
      <c r="J96" s="18">
        <f si="12" t="shared"/>
        <v>0</v>
      </c>
      <c r="K96" s="18">
        <f si="12" t="shared"/>
        <v>0</v>
      </c>
      <c r="L96" s="18">
        <f si="13" t="shared"/>
        <v>0</v>
      </c>
    </row>
    <row r="97" spans="1:12">
      <c r="A97" s="19">
        <f>+'20.TGT1'!C97</f>
        <v>231001</v>
      </c>
      <c r="B97" s="19" t="str">
        <f>+'20.TGT1'!D97</f>
        <v xml:space="preserve">               Гадаадын санхүүгийн зах зээлээс санхүүжих зээл</v>
      </c>
      <c r="C97" s="17">
        <f>+'20.TGT1'!$F97</f>
        <v>0</v>
      </c>
      <c r="D97" s="17">
        <f si="8" t="shared"/>
        <v>0</v>
      </c>
      <c r="E97" s="17">
        <f>+'20.TGT1'!G97</f>
        <v>0</v>
      </c>
      <c r="F97" s="17">
        <f si="9" t="shared"/>
        <v>0</v>
      </c>
      <c r="G97" s="17">
        <f>+'20.TGT1'!H97</f>
        <v>0</v>
      </c>
      <c r="H97" s="17">
        <f si="10" t="shared"/>
        <v>0</v>
      </c>
      <c r="I97" s="18">
        <f si="11" t="shared"/>
        <v>0</v>
      </c>
      <c r="J97" s="18">
        <f si="12" t="shared"/>
        <v>0</v>
      </c>
      <c r="K97" s="18">
        <f si="12" t="shared"/>
        <v>0</v>
      </c>
      <c r="L97" s="18">
        <f si="13" t="shared"/>
        <v>0</v>
      </c>
    </row>
    <row r="98" spans="1:12">
      <c r="A98" s="19">
        <f>+'20.TGT1'!C98</f>
        <v>232001</v>
      </c>
      <c r="B98" s="19" t="str">
        <f>+'20.TGT1'!D98</f>
        <v xml:space="preserve">               Гадаадын төслийн зээлээс санхүүжих зээл</v>
      </c>
      <c r="C98" s="17">
        <f>+'20.TGT1'!$F98</f>
        <v>0</v>
      </c>
      <c r="D98" s="17">
        <f si="8" t="shared"/>
        <v>0</v>
      </c>
      <c r="E98" s="17">
        <f>+'20.TGT1'!G98</f>
        <v>0</v>
      </c>
      <c r="F98" s="17">
        <f si="9" t="shared"/>
        <v>0</v>
      </c>
      <c r="G98" s="17">
        <f>+'20.TGT1'!H98</f>
        <v>0</v>
      </c>
      <c r="H98" s="17">
        <f si="10" t="shared"/>
        <v>0</v>
      </c>
      <c r="I98" s="18">
        <f si="11" t="shared"/>
        <v>0</v>
      </c>
      <c r="J98" s="18">
        <f si="12" t="shared"/>
        <v>0</v>
      </c>
      <c r="K98" s="18">
        <f si="12" t="shared"/>
        <v>0</v>
      </c>
      <c r="L98" s="18">
        <f si="13" t="shared"/>
        <v>0</v>
      </c>
    </row>
    <row r="99" spans="1:12">
      <c r="H99" s="20"/>
      <c r="J99" s="20"/>
      <c r="K99" s="20"/>
    </row>
    <row r="100" spans="1:12">
      <c r="B100" s="324" t="s">
        <v>1267</v>
      </c>
      <c r="C100" s="324"/>
      <c r="D100" s="324"/>
      <c r="E100" s="233"/>
      <c r="F100" s="233"/>
      <c r="H100" s="20"/>
      <c r="J100" s="20"/>
      <c r="K100" s="20"/>
    </row>
    <row r="101" spans="1:12">
      <c r="B101" s="233"/>
      <c r="C101" s="233"/>
      <c r="D101" s="667"/>
      <c r="E101" s="667"/>
      <c r="F101" s="321"/>
      <c r="H101" s="20"/>
      <c r="J101" s="20"/>
      <c r="K101" s="20"/>
    </row>
    <row r="102" spans="1:12">
      <c r="B102" s="233"/>
      <c r="C102" s="233"/>
      <c r="D102" s="321"/>
      <c r="E102" s="321"/>
      <c r="F102" s="321"/>
      <c r="H102" s="20"/>
      <c r="J102" s="20"/>
      <c r="K102" s="20"/>
    </row>
    <row r="103" spans="1:12">
      <c r="B103" s="324"/>
      <c r="C103" s="324"/>
      <c r="D103" s="233"/>
      <c r="E103" s="233"/>
      <c r="F103" s="321"/>
      <c r="H103" s="20"/>
      <c r="J103" s="20"/>
      <c r="K103" s="20"/>
    </row>
    <row r="104" spans="1:12">
      <c r="B104" s="233"/>
      <c r="C104" s="233"/>
      <c r="D104" s="667"/>
      <c r="E104" s="667"/>
      <c r="F104" s="321"/>
      <c r="H104" s="20"/>
      <c r="J104" s="20"/>
      <c r="K104" s="20"/>
    </row>
    <row r="105" spans="1:12">
      <c r="B105" s="233"/>
      <c r="C105" s="233"/>
      <c r="D105" s="321"/>
      <c r="E105" s="321"/>
      <c r="F105" s="321"/>
      <c r="H105" s="20"/>
      <c r="J105" s="20"/>
      <c r="K105" s="20"/>
    </row>
    <row r="106" spans="1:12">
      <c r="B106" s="324"/>
      <c r="C106" s="324"/>
      <c r="D106" s="233"/>
      <c r="E106" s="233"/>
      <c r="F106" s="321"/>
      <c r="H106" s="20"/>
      <c r="J106" s="20"/>
      <c r="K106" s="20"/>
    </row>
    <row r="107" spans="1:12">
      <c r="B107" s="233"/>
      <c r="C107" s="233"/>
      <c r="D107" s="668"/>
      <c r="E107" s="668"/>
      <c r="F107" s="321"/>
      <c r="H107" s="20"/>
      <c r="J107" s="20"/>
      <c r="K107" s="20"/>
    </row>
    <row r="108" spans="1:12">
      <c r="H108" s="20"/>
      <c r="J108" s="20"/>
      <c r="K108" s="20"/>
    </row>
    <row r="109" spans="1:12">
      <c r="B109" s="233"/>
      <c r="H109" s="20"/>
      <c r="J109" s="20"/>
      <c r="K109" s="20"/>
    </row>
    <row r="110" spans="1:12">
      <c r="B110" s="233"/>
      <c r="H110" s="20"/>
      <c r="J110" s="20"/>
      <c r="K110" s="20"/>
    </row>
    <row r="111" spans="1:12">
      <c r="B111" s="233"/>
    </row>
    <row r="112" spans="1:12">
      <c r="B112" s="233"/>
    </row>
  </sheetData>
  <mergeCells count="14">
    <mergeCell ref="D101:E101"/>
    <mergeCell ref="D104:E104"/>
    <mergeCell ref="D107:E107"/>
    <mergeCell ref="B2:L2"/>
    <mergeCell ref="A6:A8"/>
    <mergeCell ref="B6:B8"/>
    <mergeCell ref="C6:D7"/>
    <mergeCell ref="E6:H6"/>
    <mergeCell ref="I6:L6"/>
    <mergeCell ref="E7:F7"/>
    <mergeCell ref="G7:H7"/>
    <mergeCell ref="I7:J7"/>
    <mergeCell ref="K7:L7"/>
    <mergeCell ref="B3:D3"/>
  </mergeCells>
  <printOptions horizontalCentered="1"/>
  <pageMargins bottom="0.75" footer="0.3" header="0.3" left="0.7" right="0.2" top="0.75"/>
  <pageSetup orientation="landscape" paperSize="9" r:id="rId1" scale="70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H42"/>
  <sheetViews>
    <sheetView workbookViewId="0">
      <selection activeCell="L16" sqref="L16"/>
    </sheetView>
  </sheetViews>
  <sheetFormatPr defaultRowHeight="12.75"/>
  <cols>
    <col min="1" max="1" customWidth="true" style="13" width="6.0" collapsed="false"/>
    <col min="2" max="2" bestFit="true" customWidth="true" style="13" width="43.5703125" collapsed="false"/>
    <col min="3" max="3" customWidth="true" style="13" width="16.140625" collapsed="false"/>
    <col min="4" max="4" customWidth="true" style="13" width="11.7109375" collapsed="false"/>
    <col min="5" max="5" customWidth="true" style="13" width="17.0" collapsed="false"/>
    <col min="6" max="6" customWidth="true" style="13" width="11.140625" collapsed="false"/>
    <col min="7" max="7" customWidth="true" style="13" width="18.140625" collapsed="false"/>
    <col min="8" max="8" customWidth="true" style="13" width="14.28515625" collapsed="false"/>
    <col min="9" max="16384" style="13" width="9.140625" collapsed="false"/>
  </cols>
  <sheetData>
    <row r="1" spans="1:8">
      <c r="C1" s="15"/>
      <c r="D1" s="15"/>
      <c r="E1" s="15"/>
      <c r="F1" s="15"/>
      <c r="G1" s="14"/>
      <c r="H1" s="323" t="s">
        <v>1428</v>
      </c>
    </row>
    <row r="2" spans="1:8">
      <c r="B2" s="669" t="s">
        <v>1431</v>
      </c>
      <c r="C2" s="669"/>
      <c r="D2" s="669"/>
      <c r="E2" s="669"/>
      <c r="F2" s="669"/>
      <c r="G2" s="669"/>
      <c r="H2" s="669"/>
    </row>
    <row r="3" spans="1:8">
      <c r="C3" s="327"/>
      <c r="D3" s="327"/>
      <c r="E3" s="327"/>
      <c r="F3" s="327"/>
      <c r="G3" s="14"/>
      <c r="H3" s="323"/>
    </row>
    <row customHeight="1" ht="17.25" r="4" spans="1:8">
      <c r="B4" s="681" t="str">
        <f>"Байгууллагын нэр: "&amp;ЧХ!C7</f>
        <v xml:space="preserve">Байгууллагын нэр: </v>
      </c>
      <c r="C4" s="681"/>
      <c r="D4" s="681"/>
      <c r="E4" s="681"/>
      <c r="F4" s="248"/>
      <c r="G4" s="248"/>
      <c r="H4" s="15"/>
    </row>
    <row r="5" spans="1:8">
      <c r="B5" s="579" t="str">
        <f>"Тайлант он: "&amp;ЧХ!$C$8</f>
        <v xml:space="preserve">Тайлант он: </v>
      </c>
    </row>
    <row r="6" spans="1:8">
      <c r="B6" s="16"/>
      <c r="C6" s="16"/>
      <c r="D6" s="16"/>
      <c r="E6" s="680"/>
      <c r="F6" s="680"/>
      <c r="H6" s="328" t="s">
        <v>1440</v>
      </c>
    </row>
    <row customHeight="1" ht="24" r="7" spans="1:8">
      <c r="A7" s="682" t="s">
        <v>1429</v>
      </c>
      <c r="B7" s="683" t="s">
        <v>12</v>
      </c>
      <c r="C7" s="683" t="s">
        <v>1261</v>
      </c>
      <c r="D7" s="683"/>
      <c r="E7" s="683" t="s">
        <v>1262</v>
      </c>
      <c r="F7" s="683"/>
      <c r="G7" s="683" t="s">
        <v>1235</v>
      </c>
      <c r="H7" s="683"/>
    </row>
    <row customHeight="1" ht="21.75" r="8" spans="1:8">
      <c r="A8" s="682"/>
      <c r="B8" s="683"/>
      <c r="C8" s="334" t="s">
        <v>1255</v>
      </c>
      <c r="D8" s="334" t="s">
        <v>1263</v>
      </c>
      <c r="E8" s="334" t="s">
        <v>1255</v>
      </c>
      <c r="F8" s="334" t="s">
        <v>1263</v>
      </c>
      <c r="G8" s="334" t="s">
        <v>1264</v>
      </c>
      <c r="H8" s="334" t="s">
        <v>1265</v>
      </c>
    </row>
    <row r="9" spans="1:8">
      <c r="A9" s="230">
        <v>1</v>
      </c>
      <c r="B9" s="231" t="s">
        <v>121</v>
      </c>
      <c r="C9" s="336">
        <f>'2.CT1A'!$C$8</f>
        <v>0</v>
      </c>
      <c r="D9" s="393">
        <f>C9/$C$20*100</f>
        <v>0</v>
      </c>
      <c r="E9" s="336">
        <f>'2.CT1A'!$D$8</f>
        <v>0</v>
      </c>
      <c r="F9" s="393">
        <f ref="F9:F19" si="0" t="shared">+E9/$E$20*100</f>
        <v>0</v>
      </c>
      <c r="G9" s="392">
        <f>+E9-C9</f>
        <v>0</v>
      </c>
      <c r="H9" s="392">
        <f>+F9-D9</f>
        <v>0</v>
      </c>
    </row>
    <row r="10" spans="1:8">
      <c r="A10" s="230">
        <v>31</v>
      </c>
      <c r="B10" s="231" t="s">
        <v>123</v>
      </c>
      <c r="C10" s="336">
        <f>'2.CT1A'!$C$9</f>
        <v>0</v>
      </c>
      <c r="D10" s="393">
        <f ref="D10:D19" si="1" t="shared">+C10/$C$20*100</f>
        <v>0</v>
      </c>
      <c r="E10" s="336">
        <f>'2.CT1A'!$D$9</f>
        <v>0</v>
      </c>
      <c r="F10" s="393">
        <f si="0" t="shared"/>
        <v>0</v>
      </c>
      <c r="G10" s="392">
        <f ref="G10:G26" si="2" t="shared">+E10-C10</f>
        <v>0</v>
      </c>
      <c r="H10" s="392">
        <f ref="H10:H26" si="3" t="shared">+F10-D10</f>
        <v>0</v>
      </c>
    </row>
    <row r="11" spans="1:8">
      <c r="A11" s="230">
        <v>32</v>
      </c>
      <c r="B11" s="231" t="s">
        <v>140</v>
      </c>
      <c r="C11" s="336">
        <f>'2.CT1A'!$C$30</f>
        <v>0</v>
      </c>
      <c r="D11" s="393">
        <f si="1" t="shared"/>
        <v>0</v>
      </c>
      <c r="E11" s="336">
        <f>'2.CT1A'!$D$30</f>
        <v>0</v>
      </c>
      <c r="F11" s="393">
        <f si="0" t="shared"/>
        <v>0</v>
      </c>
      <c r="G11" s="392">
        <f si="2" t="shared"/>
        <v>0</v>
      </c>
      <c r="H11" s="392">
        <f si="3" t="shared"/>
        <v>0</v>
      </c>
    </row>
    <row r="12" spans="1:8">
      <c r="A12" s="230">
        <v>33</v>
      </c>
      <c r="B12" s="231" t="s">
        <v>143</v>
      </c>
      <c r="C12" s="336">
        <f>'2.CT1A'!$C$34</f>
        <v>0</v>
      </c>
      <c r="D12" s="393">
        <f si="1" t="shared"/>
        <v>0</v>
      </c>
      <c r="E12" s="336">
        <f>'2.CT1A'!$D$34</f>
        <v>0</v>
      </c>
      <c r="F12" s="393">
        <f si="0" t="shared"/>
        <v>0</v>
      </c>
      <c r="G12" s="392">
        <f si="2" t="shared"/>
        <v>0</v>
      </c>
      <c r="H12" s="392">
        <f si="3" t="shared"/>
        <v>0</v>
      </c>
    </row>
    <row r="13" spans="1:8">
      <c r="A13" s="230">
        <v>34</v>
      </c>
      <c r="B13" s="231" t="s">
        <v>160</v>
      </c>
      <c r="C13" s="336">
        <f>'2.CT1A'!$C$55</f>
        <v>0</v>
      </c>
      <c r="D13" s="393">
        <f si="1" t="shared"/>
        <v>0</v>
      </c>
      <c r="E13" s="336">
        <f>'2.CT1A'!$D$55</f>
        <v>0</v>
      </c>
      <c r="F13" s="393">
        <f si="0" t="shared"/>
        <v>0</v>
      </c>
      <c r="G13" s="392">
        <f si="2" t="shared"/>
        <v>0</v>
      </c>
      <c r="H13" s="392">
        <f si="3" t="shared"/>
        <v>0</v>
      </c>
    </row>
    <row r="14" spans="1:8">
      <c r="A14" s="230">
        <v>35</v>
      </c>
      <c r="B14" s="231" t="s">
        <v>1577</v>
      </c>
      <c r="C14" s="336">
        <f>'2.CT1A'!$C$67</f>
        <v>0</v>
      </c>
      <c r="D14" s="393">
        <f si="1" t="shared"/>
        <v>0</v>
      </c>
      <c r="E14" s="336">
        <f>'2.CT1A'!$D$67</f>
        <v>0</v>
      </c>
      <c r="F14" s="393">
        <f si="0" t="shared"/>
        <v>0</v>
      </c>
      <c r="G14" s="392">
        <f si="2" t="shared"/>
        <v>0</v>
      </c>
      <c r="H14" s="392">
        <f si="3" t="shared"/>
        <v>0</v>
      </c>
    </row>
    <row r="15" spans="1:8">
      <c r="A15" s="230">
        <v>36</v>
      </c>
      <c r="B15" s="231" t="s">
        <v>202</v>
      </c>
      <c r="C15" s="336">
        <f>'2.CT1A'!$C$83</f>
        <v>0</v>
      </c>
      <c r="D15" s="393">
        <f si="1" t="shared"/>
        <v>0</v>
      </c>
      <c r="E15" s="336">
        <f>'2.CT1A'!$D$83</f>
        <v>0</v>
      </c>
      <c r="F15" s="393">
        <f si="0" t="shared"/>
        <v>0</v>
      </c>
      <c r="G15" s="392">
        <f si="2" t="shared"/>
        <v>0</v>
      </c>
      <c r="H15" s="392">
        <f si="3" t="shared"/>
        <v>0</v>
      </c>
    </row>
    <row r="16" spans="1:8">
      <c r="A16" s="230">
        <v>2</v>
      </c>
      <c r="B16" s="231" t="s">
        <v>209</v>
      </c>
      <c r="C16" s="336">
        <f>'2.CT1A'!$C$93</f>
        <v>0</v>
      </c>
      <c r="D16" s="393">
        <f si="1" t="shared"/>
        <v>0</v>
      </c>
      <c r="E16" s="336">
        <f>'2.CT1A'!$D$93</f>
        <v>0</v>
      </c>
      <c r="F16" s="393">
        <f si="0" t="shared"/>
        <v>0</v>
      </c>
      <c r="G16" s="392">
        <f si="2" t="shared"/>
        <v>0</v>
      </c>
      <c r="H16" s="392">
        <f si="3" t="shared"/>
        <v>0</v>
      </c>
    </row>
    <row r="17" spans="1:8">
      <c r="A17" s="230">
        <v>37</v>
      </c>
      <c r="B17" s="231" t="s">
        <v>211</v>
      </c>
      <c r="C17" s="336">
        <f>'2.CT1A'!$C$94</f>
        <v>0</v>
      </c>
      <c r="D17" s="393">
        <f si="1" t="shared"/>
        <v>0</v>
      </c>
      <c r="E17" s="336">
        <f>'2.CT1A'!$D$94</f>
        <v>0</v>
      </c>
      <c r="F17" s="393">
        <f si="0" t="shared"/>
        <v>0</v>
      </c>
      <c r="G17" s="392">
        <f si="2" t="shared"/>
        <v>0</v>
      </c>
      <c r="H17" s="392">
        <f si="3" t="shared"/>
        <v>0</v>
      </c>
    </row>
    <row r="18" spans="1:8">
      <c r="A18" s="230">
        <v>39</v>
      </c>
      <c r="B18" s="231" t="s">
        <v>215</v>
      </c>
      <c r="C18" s="336">
        <f>'2.CT1A'!$C$113</f>
        <v>0</v>
      </c>
      <c r="D18" s="393">
        <f si="1" t="shared"/>
        <v>0</v>
      </c>
      <c r="E18" s="336">
        <f>'2.CT1A'!$D$113</f>
        <v>0</v>
      </c>
      <c r="F18" s="393">
        <f si="0" t="shared"/>
        <v>0</v>
      </c>
      <c r="G18" s="392">
        <f si="2" t="shared"/>
        <v>0</v>
      </c>
      <c r="H18" s="392">
        <f si="3" t="shared"/>
        <v>0</v>
      </c>
    </row>
    <row ht="14.25" r="19" spans="1:8">
      <c r="A19" s="232">
        <v>393</v>
      </c>
      <c r="B19" s="231" t="s">
        <v>238</v>
      </c>
      <c r="C19" s="336">
        <f>'2.CT1A'!$C$133</f>
        <v>0</v>
      </c>
      <c r="D19" s="393">
        <f si="1" t="shared"/>
        <v>0</v>
      </c>
      <c r="E19" s="336">
        <f>'2.CT1A'!$D$133</f>
        <v>0</v>
      </c>
      <c r="F19" s="393">
        <f si="0" t="shared"/>
        <v>0</v>
      </c>
      <c r="G19" s="392">
        <f si="2" t="shared"/>
        <v>0</v>
      </c>
      <c r="H19" s="392">
        <f si="3" t="shared"/>
        <v>0</v>
      </c>
    </row>
    <row r="20" spans="1:8">
      <c r="A20" s="236">
        <v>3</v>
      </c>
      <c r="B20" s="237" t="s">
        <v>1269</v>
      </c>
      <c r="C20" s="339">
        <f>'2.CT1A'!$C$144+0.0000001</f>
        <v>9.9999999999999995E-8</v>
      </c>
      <c r="D20" s="394"/>
      <c r="E20" s="339">
        <f>'2.CT1A'!$D$144+0.0000001</f>
        <v>9.9999999999999995E-8</v>
      </c>
      <c r="F20" s="397"/>
      <c r="G20" s="397">
        <f si="2" t="shared"/>
        <v>0</v>
      </c>
      <c r="H20" s="397">
        <f si="3" t="shared"/>
        <v>0</v>
      </c>
    </row>
    <row r="21" spans="1:8">
      <c r="A21" s="230">
        <v>4</v>
      </c>
      <c r="B21" s="231" t="s">
        <v>243</v>
      </c>
      <c r="C21" s="336">
        <f>'2.CT1A'!$C$145</f>
        <v>0</v>
      </c>
      <c r="D21" s="393">
        <f>+C21/$C$26*100</f>
        <v>0</v>
      </c>
      <c r="E21" s="336">
        <f>'2.CT1A'!$D$145</f>
        <v>0</v>
      </c>
      <c r="F21" s="393">
        <f>+E21/$E$26*100</f>
        <v>0</v>
      </c>
      <c r="G21" s="392">
        <f si="2" t="shared"/>
        <v>0</v>
      </c>
      <c r="H21" s="392">
        <f si="3" t="shared"/>
        <v>0</v>
      </c>
    </row>
    <row r="22" spans="1:8">
      <c r="A22" s="230">
        <v>41</v>
      </c>
      <c r="B22" s="231" t="s">
        <v>244</v>
      </c>
      <c r="C22" s="336">
        <f>'2.CT1A'!$C$146</f>
        <v>0</v>
      </c>
      <c r="D22" s="393">
        <f ref="D22:D25" si="4" t="shared">+C22/$C$26*100</f>
        <v>0</v>
      </c>
      <c r="E22" s="336">
        <f>'2.CT1A'!$D$146</f>
        <v>0</v>
      </c>
      <c r="F22" s="393">
        <f ref="F22:F25" si="5" t="shared">+E22/$E$26*100</f>
        <v>0</v>
      </c>
      <c r="G22" s="392">
        <f si="2" t="shared"/>
        <v>0</v>
      </c>
      <c r="H22" s="392">
        <f si="3" t="shared"/>
        <v>0</v>
      </c>
    </row>
    <row r="23" spans="1:8">
      <c r="A23" s="230">
        <v>42</v>
      </c>
      <c r="B23" s="231" t="s">
        <v>276</v>
      </c>
      <c r="C23" s="336">
        <f>'2.CT1A'!$C$190</f>
        <v>0</v>
      </c>
      <c r="D23" s="393">
        <f si="4" t="shared"/>
        <v>0</v>
      </c>
      <c r="E23" s="336">
        <f>'2.CT1A'!$D$190</f>
        <v>0</v>
      </c>
      <c r="F23" s="393">
        <f si="5" t="shared"/>
        <v>0</v>
      </c>
      <c r="G23" s="392">
        <f si="2" t="shared"/>
        <v>0</v>
      </c>
      <c r="H23" s="392">
        <f si="3" t="shared"/>
        <v>0</v>
      </c>
    </row>
    <row r="24" spans="1:8">
      <c r="A24" s="230">
        <v>5</v>
      </c>
      <c r="B24" s="231" t="s">
        <v>281</v>
      </c>
      <c r="C24" s="336">
        <f>'2.CT1A'!$C$221</f>
        <v>0</v>
      </c>
      <c r="D24" s="393">
        <f si="4" t="shared"/>
        <v>0</v>
      </c>
      <c r="E24" s="336">
        <f>'2.CT1A'!$D$221</f>
        <v>0</v>
      </c>
      <c r="F24" s="393">
        <f si="5" t="shared"/>
        <v>0</v>
      </c>
      <c r="G24" s="392">
        <f si="2" t="shared"/>
        <v>0</v>
      </c>
      <c r="H24" s="392">
        <f si="3" t="shared"/>
        <v>0</v>
      </c>
    </row>
    <row r="25" spans="1:8">
      <c r="A25" s="230">
        <v>51</v>
      </c>
      <c r="B25" s="231" t="s">
        <v>282</v>
      </c>
      <c r="C25" s="336">
        <f>'2.CT1A'!$C$222</f>
        <v>0</v>
      </c>
      <c r="D25" s="393">
        <f si="4" t="shared"/>
        <v>0</v>
      </c>
      <c r="E25" s="336">
        <f>'2.CT1A'!$D$222</f>
        <v>0</v>
      </c>
      <c r="F25" s="393">
        <f si="5" t="shared"/>
        <v>0</v>
      </c>
      <c r="G25" s="392">
        <f si="2" t="shared"/>
        <v>0</v>
      </c>
      <c r="H25" s="392">
        <f si="3" t="shared"/>
        <v>0</v>
      </c>
    </row>
    <row ht="25.5" r="26" spans="1:8">
      <c r="A26" s="239">
        <v>6</v>
      </c>
      <c r="B26" s="240" t="s">
        <v>291</v>
      </c>
      <c r="C26" s="397">
        <f>'2.CT1A'!$C$238+0.0000001</f>
        <v>9.9999999999999995E-8</v>
      </c>
      <c r="D26" s="395"/>
      <c r="E26" s="397">
        <f>'2.CT1A'!$D$238+0.0000001</f>
        <v>9.9999999999999995E-8</v>
      </c>
      <c r="F26" s="398"/>
      <c r="G26" s="396">
        <f si="2" t="shared"/>
        <v>0</v>
      </c>
      <c r="H26" s="398">
        <f si="3" t="shared"/>
        <v>0</v>
      </c>
    </row>
    <row r="27" spans="1:8">
      <c r="C27" s="326">
        <f>+C20-C26</f>
        <v>0</v>
      </c>
      <c r="D27" s="326">
        <f ref="D27:E27" si="6" t="shared">+D20-D26</f>
        <v>0</v>
      </c>
      <c r="E27" s="326">
        <f si="6" t="shared"/>
        <v>0</v>
      </c>
    </row>
    <row r="30" spans="1:8">
      <c r="B30" s="324" t="s">
        <v>1267</v>
      </c>
      <c r="C30" s="324"/>
      <c r="D30" s="324"/>
      <c r="E30" s="233"/>
      <c r="F30" s="233"/>
    </row>
    <row r="31" spans="1:8">
      <c r="B31" s="233"/>
      <c r="C31" s="233"/>
      <c r="D31" s="667"/>
      <c r="E31" s="667"/>
      <c r="F31" s="321"/>
    </row>
    <row r="32" spans="1:8">
      <c r="B32" s="233"/>
      <c r="C32" s="233"/>
      <c r="D32" s="321"/>
      <c r="E32" s="321"/>
      <c r="F32" s="321"/>
    </row>
    <row r="33" spans="2:6">
      <c r="B33" s="324"/>
      <c r="C33" s="324"/>
      <c r="D33" s="233"/>
      <c r="E33" s="233"/>
      <c r="F33" s="321"/>
    </row>
    <row r="34" spans="2:6">
      <c r="B34" s="233"/>
      <c r="C34" s="233"/>
      <c r="D34" s="667"/>
      <c r="E34" s="667"/>
      <c r="F34" s="321"/>
    </row>
    <row r="35" spans="2:6">
      <c r="B35" s="233"/>
      <c r="C35" s="233"/>
      <c r="D35" s="321"/>
      <c r="E35" s="321"/>
      <c r="F35" s="321"/>
    </row>
    <row r="36" spans="2:6">
      <c r="B36" s="324"/>
      <c r="C36" s="324"/>
      <c r="D36" s="233"/>
      <c r="E36" s="233"/>
      <c r="F36" s="321"/>
    </row>
    <row r="37" spans="2:6">
      <c r="B37" s="233"/>
      <c r="C37" s="233"/>
      <c r="D37" s="668"/>
      <c r="E37" s="668"/>
      <c r="F37" s="321"/>
    </row>
    <row r="39" spans="2:6">
      <c r="B39" s="233"/>
    </row>
    <row r="40" spans="2:6">
      <c r="B40" s="233"/>
    </row>
    <row r="41" spans="2:6">
      <c r="B41" s="233"/>
    </row>
    <row r="42" spans="2:6">
      <c r="B42" s="233"/>
    </row>
  </sheetData>
  <mergeCells count="11">
    <mergeCell ref="A7:A8"/>
    <mergeCell ref="B7:B8"/>
    <mergeCell ref="C7:D7"/>
    <mergeCell ref="E7:F7"/>
    <mergeCell ref="G7:H7"/>
    <mergeCell ref="B2:H2"/>
    <mergeCell ref="E6:F6"/>
    <mergeCell ref="D31:E31"/>
    <mergeCell ref="D34:E34"/>
    <mergeCell ref="D37:E37"/>
    <mergeCell ref="B4:E4"/>
  </mergeCells>
  <printOptions horizontalCentered="1"/>
  <pageMargins bottom="0.75" footer="0.3" header="0.3" left="0.7" right="0.2" top="0.75"/>
  <pageSetup orientation="landscape" paperSize="9" r:id="rId1" scale="95"/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  <pageSetUpPr fitToPage="1"/>
  </sheetPr>
  <dimension ref="A1:F62"/>
  <sheetViews>
    <sheetView workbookViewId="0">
      <selection sqref="A1:D1"/>
    </sheetView>
  </sheetViews>
  <sheetFormatPr defaultColWidth="9.140625" defaultRowHeight="12.75"/>
  <cols>
    <col min="1" max="1" customWidth="true" style="151" width="6.28515625" collapsed="false"/>
    <col min="2" max="2" customWidth="true" style="233" width="69.42578125" collapsed="false"/>
    <col min="3" max="3" customWidth="true" style="233" width="24.28515625" collapsed="false"/>
    <col min="4" max="4" customWidth="true" style="234" width="21.85546875" collapsed="false"/>
    <col min="5" max="16384" style="233" width="9.140625" collapsed="false"/>
  </cols>
  <sheetData>
    <row customHeight="1" ht="17.25" r="1" spans="1:4">
      <c r="A1" s="684" t="s">
        <v>5</v>
      </c>
      <c r="B1" s="684"/>
      <c r="C1" s="684"/>
      <c r="D1" s="684"/>
    </row>
    <row customHeight="1" ht="12.75" r="2" spans="1:4">
      <c r="A2" s="148"/>
      <c r="B2" s="148"/>
      <c r="C2" s="148"/>
      <c r="D2" s="347" t="s">
        <v>795</v>
      </c>
    </row>
    <row customHeight="1" ht="31.5" r="3" spans="1:4">
      <c r="A3" s="228" t="s">
        <v>1451</v>
      </c>
      <c r="B3" s="229" t="s">
        <v>12</v>
      </c>
      <c r="C3" s="235" t="s">
        <v>49</v>
      </c>
      <c r="D3" s="235" t="s">
        <v>50</v>
      </c>
    </row>
    <row r="4" spans="1:4">
      <c r="A4" s="352">
        <v>1</v>
      </c>
      <c r="B4" s="246" t="s">
        <v>121</v>
      </c>
      <c r="C4" s="336">
        <f>VLOOKUP(A4,'2.CT1A'!$A$8:$D$238,3,0)</f>
        <v>0</v>
      </c>
      <c r="D4" s="336">
        <f>VLOOKUP(A4,'2.CT1A'!$A$8:$D$238,4,0)</f>
        <v>0</v>
      </c>
    </row>
    <row r="5" spans="1:4">
      <c r="A5" s="352">
        <v>31</v>
      </c>
      <c r="B5" s="246" t="s">
        <v>123</v>
      </c>
      <c r="C5" s="336">
        <f>VLOOKUP(A5,'2.CT1A'!$A$8:$D$238,3,0)</f>
        <v>0</v>
      </c>
      <c r="D5" s="336">
        <f>VLOOKUP(A5,'2.CT1A'!$A$8:$D$238,4,0)</f>
        <v>0</v>
      </c>
    </row>
    <row r="6" spans="1:4">
      <c r="A6" s="352">
        <v>32</v>
      </c>
      <c r="B6" s="246" t="s">
        <v>140</v>
      </c>
      <c r="C6" s="336">
        <f>VLOOKUP(A6,'2.CT1A'!$A$8:$D$238,3,0)</f>
        <v>0</v>
      </c>
      <c r="D6" s="336">
        <f>VLOOKUP(A6,'2.CT1A'!$A$8:$D$238,4,0)</f>
        <v>0</v>
      </c>
    </row>
    <row r="7" spans="1:4">
      <c r="A7" s="352">
        <v>33</v>
      </c>
      <c r="B7" s="246" t="s">
        <v>143</v>
      </c>
      <c r="C7" s="336">
        <f>VLOOKUP(A7,'2.CT1A'!$A$8:$D$238,3,0)</f>
        <v>0</v>
      </c>
      <c r="D7" s="336">
        <f>VLOOKUP(A7,'2.CT1A'!$A$8:$D$238,4,0)</f>
        <v>0</v>
      </c>
    </row>
    <row r="8" spans="1:4">
      <c r="A8" s="352">
        <v>34</v>
      </c>
      <c r="B8" s="246" t="s">
        <v>160</v>
      </c>
      <c r="C8" s="336">
        <f>VLOOKUP(A8,'2.CT1A'!$A$8:$D$238,3,0)</f>
        <v>0</v>
      </c>
      <c r="D8" s="336">
        <f>VLOOKUP(A8,'2.CT1A'!$A$8:$D$238,4,0)</f>
        <v>0</v>
      </c>
    </row>
    <row r="9" spans="1:4">
      <c r="A9" s="352">
        <v>35</v>
      </c>
      <c r="B9" s="246" t="s">
        <v>173</v>
      </c>
      <c r="C9" s="336">
        <f>VLOOKUP(A9,'2.CT1A'!$A$8:$D$238,3,0)</f>
        <v>0</v>
      </c>
      <c r="D9" s="336">
        <f>VLOOKUP(A9,'2.CT1A'!$A$8:$D$238,4,0)</f>
        <v>0</v>
      </c>
    </row>
    <row r="10" spans="1:4">
      <c r="A10" s="352">
        <v>36</v>
      </c>
      <c r="B10" s="246" t="s">
        <v>202</v>
      </c>
      <c r="C10" s="336">
        <f>VLOOKUP(A10,'2.CT1A'!$A$8:$D$238,3,0)</f>
        <v>0</v>
      </c>
      <c r="D10" s="336">
        <f>VLOOKUP(A10,'2.CT1A'!$A$8:$D$238,4,0)</f>
        <v>0</v>
      </c>
    </row>
    <row r="11" spans="1:4">
      <c r="A11" s="352">
        <v>2</v>
      </c>
      <c r="B11" s="246" t="s">
        <v>209</v>
      </c>
      <c r="C11" s="336">
        <f>VLOOKUP(A11,'2.CT1A'!$A$8:$D$238,3,0)</f>
        <v>0</v>
      </c>
      <c r="D11" s="336">
        <f>VLOOKUP(A11,'2.CT1A'!$A$8:$D$238,4,0)</f>
        <v>0</v>
      </c>
    </row>
    <row r="12" spans="1:4">
      <c r="A12" s="352">
        <v>37</v>
      </c>
      <c r="B12" s="246" t="s">
        <v>211</v>
      </c>
      <c r="C12" s="336">
        <f>VLOOKUP(A12,'2.CT1A'!$A$8:$D$238,3,0)</f>
        <v>0</v>
      </c>
      <c r="D12" s="336">
        <f>VLOOKUP(A12,'2.CT1A'!$A$8:$D$238,4,0)</f>
        <v>0</v>
      </c>
    </row>
    <row r="13" spans="1:4">
      <c r="A13" s="352">
        <v>39</v>
      </c>
      <c r="B13" s="246" t="s">
        <v>215</v>
      </c>
      <c r="C13" s="336">
        <f>VLOOKUP(A13,'2.CT1A'!$A$8:$D$238,3,0)</f>
        <v>0</v>
      </c>
      <c r="D13" s="336">
        <f>VLOOKUP(A13,'2.CT1A'!$A$8:$D$238,4,0)</f>
        <v>0</v>
      </c>
    </row>
    <row customFormat="1" ht="15" r="14" s="216" spans="1:4">
      <c r="A14" s="354">
        <v>393</v>
      </c>
      <c r="B14" s="246" t="s">
        <v>238</v>
      </c>
      <c r="C14" s="336">
        <f>VLOOKUP(A14,'2.CT1A'!$A$8:$D$238,3,0)</f>
        <v>0</v>
      </c>
      <c r="D14" s="336">
        <f>VLOOKUP(A14,'2.CT1A'!$A$8:$D$238,4,0)</f>
        <v>0</v>
      </c>
    </row>
    <row customFormat="1" r="15" s="238" spans="1:4">
      <c r="A15" s="355">
        <v>3</v>
      </c>
      <c r="B15" s="356" t="s">
        <v>1269</v>
      </c>
      <c r="C15" s="357">
        <f>VLOOKUP(A15,'2.CT1A'!$A$8:$D$238,3,0)</f>
        <v>0</v>
      </c>
      <c r="D15" s="348">
        <f>VLOOKUP(A15,'2.CT1A'!$A$8:$D$238,4,0)</f>
        <v>0</v>
      </c>
    </row>
    <row r="16" spans="1:4">
      <c r="A16" s="352">
        <v>4</v>
      </c>
      <c r="B16" s="246" t="s">
        <v>243</v>
      </c>
      <c r="C16" s="336">
        <f>VLOOKUP(A16,'2.CT1A'!$A$8:$D$238,3,0)</f>
        <v>0</v>
      </c>
      <c r="D16" s="336">
        <f>VLOOKUP(A16,'2.CT1A'!$A$8:$D$238,4,0)</f>
        <v>0</v>
      </c>
    </row>
    <row r="17" spans="1:4">
      <c r="A17" s="352">
        <v>41</v>
      </c>
      <c r="B17" s="246" t="s">
        <v>244</v>
      </c>
      <c r="C17" s="336">
        <f>VLOOKUP(A17,'2.CT1A'!$A$8:$D$238,3,0)</f>
        <v>0</v>
      </c>
      <c r="D17" s="336">
        <f>VLOOKUP(A17,'2.CT1A'!$A$8:$D$238,4,0)</f>
        <v>0</v>
      </c>
    </row>
    <row r="18" spans="1:4">
      <c r="A18" s="352">
        <v>42</v>
      </c>
      <c r="B18" s="246" t="s">
        <v>276</v>
      </c>
      <c r="C18" s="336">
        <f>VLOOKUP(A18,'2.CT1A'!$A$8:$D$238,3,0)</f>
        <v>0</v>
      </c>
      <c r="D18" s="336">
        <f>VLOOKUP(A18,'2.CT1A'!$A$8:$D$238,4,0)</f>
        <v>0</v>
      </c>
    </row>
    <row r="19" spans="1:4">
      <c r="A19" s="352">
        <v>5</v>
      </c>
      <c r="B19" s="246" t="s">
        <v>281</v>
      </c>
      <c r="C19" s="336">
        <f>VLOOKUP(A19,'2.CT1A'!$A$8:$D$238,3,0)</f>
        <v>0</v>
      </c>
      <c r="D19" s="336">
        <f>VLOOKUP(A19,'2.CT1A'!$A$8:$D$238,4,0)</f>
        <v>0</v>
      </c>
    </row>
    <row r="20" spans="1:4">
      <c r="A20" s="352">
        <v>51</v>
      </c>
      <c r="B20" s="246" t="s">
        <v>282</v>
      </c>
      <c r="C20" s="336">
        <f>VLOOKUP(A20,'2.CT1A'!$A$8:$D$238,3,0)</f>
        <v>0</v>
      </c>
      <c r="D20" s="336">
        <f>VLOOKUP(A20,'2.CT1A'!$A$8:$D$238,4,0)</f>
        <v>0</v>
      </c>
    </row>
    <row customFormat="1" r="21" s="238" spans="1:4">
      <c r="A21" s="355">
        <v>6</v>
      </c>
      <c r="B21" s="356" t="s">
        <v>291</v>
      </c>
      <c r="C21" s="348">
        <f>VLOOKUP(A21,'2.CT1A'!$A$8:$D$238,3,0)</f>
        <v>0</v>
      </c>
      <c r="D21" s="348">
        <f>VLOOKUP(A21,'2.CT1A'!$A$8:$D$238,4,0)</f>
        <v>0</v>
      </c>
    </row>
    <row customFormat="1" r="22" s="238" spans="1:4">
      <c r="A22" s="344"/>
      <c r="B22" s="345"/>
      <c r="C22" s="346"/>
      <c r="D22" s="346"/>
    </row>
    <row customHeight="1" ht="21" r="23" spans="1:4">
      <c r="A23" s="684" t="s">
        <v>6</v>
      </c>
      <c r="B23" s="684"/>
      <c r="C23" s="684"/>
      <c r="D23" s="684"/>
    </row>
    <row r="24" spans="1:4">
      <c r="A24" s="242"/>
      <c r="B24" s="241"/>
      <c r="C24" s="340"/>
      <c r="D24" s="347" t="s">
        <v>795</v>
      </c>
    </row>
    <row ht="25.5" r="25" spans="1:4">
      <c r="A25" s="228" t="s">
        <v>1451</v>
      </c>
      <c r="B25" s="229" t="s">
        <v>12</v>
      </c>
      <c r="C25" s="229" t="s">
        <v>66</v>
      </c>
      <c r="D25" s="229" t="s">
        <v>65</v>
      </c>
    </row>
    <row r="26" spans="1:4">
      <c r="A26" s="350">
        <v>1</v>
      </c>
      <c r="B26" s="342" t="s">
        <v>293</v>
      </c>
      <c r="C26" s="341">
        <f>VLOOKUP(A26,'3.CT2A'!$A$8:$D$295,3,0)</f>
        <v>0</v>
      </c>
      <c r="D26" s="341">
        <f>VLOOKUP(A26,'3.CT2A'!$A$8:$D$295,4,0)</f>
        <v>0</v>
      </c>
    </row>
    <row r="27" spans="1:4">
      <c r="A27" s="351">
        <v>11</v>
      </c>
      <c r="B27" s="246" t="s">
        <v>800</v>
      </c>
      <c r="C27" s="341">
        <f>VLOOKUP(A27,'3.CT2A'!$A$8:$D$295,3,0)</f>
        <v>0</v>
      </c>
      <c r="D27" s="337">
        <f>VLOOKUP(A27,'3.CT2A'!$A$8:$D$295,4,0)</f>
        <v>0</v>
      </c>
    </row>
    <row r="28" spans="1:4">
      <c r="A28" s="352">
        <v>12</v>
      </c>
      <c r="B28" s="246" t="s">
        <v>870</v>
      </c>
      <c r="C28" s="341">
        <f>VLOOKUP(A28,'3.CT2A'!$A$8:$D$295,3,0)</f>
        <v>0</v>
      </c>
      <c r="D28" s="337">
        <f>VLOOKUP(A28,'3.CT2A'!$A$8:$D$295,4,0)</f>
        <v>0</v>
      </c>
    </row>
    <row r="29" spans="1:4">
      <c r="A29" s="352">
        <v>13</v>
      </c>
      <c r="B29" s="246" t="s">
        <v>888</v>
      </c>
      <c r="C29" s="341">
        <f>VLOOKUP(A29,'3.CT2A'!$A$8:$D$295,3,0)</f>
        <v>0</v>
      </c>
      <c r="D29" s="337">
        <f>VLOOKUP(A29,'3.CT2A'!$A$8:$D$295,4,0)</f>
        <v>0</v>
      </c>
    </row>
    <row r="30" spans="1:4">
      <c r="A30" s="351">
        <v>2</v>
      </c>
      <c r="B30" s="246" t="s">
        <v>328</v>
      </c>
      <c r="C30" s="341">
        <f>VLOOKUP(A30,'3.CT2A'!$A$8:$D$295,3,0)</f>
        <v>0</v>
      </c>
      <c r="D30" s="337">
        <f>VLOOKUP(A30,'3.CT2A'!$A$8:$D$295,4,0)</f>
        <v>0</v>
      </c>
    </row>
    <row r="31" spans="1:4">
      <c r="A31" s="352">
        <v>21</v>
      </c>
      <c r="B31" s="246" t="s">
        <v>921</v>
      </c>
      <c r="C31" s="341">
        <f>VLOOKUP(A31,'3.CT2A'!$A$8:$D$295,3,0)</f>
        <v>0</v>
      </c>
      <c r="D31" s="337">
        <f>VLOOKUP(A31,'3.CT2A'!$A$8:$D$295,4,0)</f>
        <v>0</v>
      </c>
    </row>
    <row r="32" spans="1:4">
      <c r="A32" s="352">
        <v>22</v>
      </c>
      <c r="B32" s="246" t="s">
        <v>1015</v>
      </c>
      <c r="C32" s="341">
        <f>VLOOKUP(A32,'3.CT2A'!$A$8:$D$295,3,0)</f>
        <v>0</v>
      </c>
      <c r="D32" s="337">
        <f>VLOOKUP(A32,'3.CT2A'!$A$8:$D$295,4,0)</f>
        <v>0</v>
      </c>
    </row>
    <row r="33" spans="1:6">
      <c r="A33" s="351">
        <v>3</v>
      </c>
      <c r="B33" s="246" t="s">
        <v>1084</v>
      </c>
      <c r="C33" s="341">
        <f>VLOOKUP(A33,'3.CT2A'!$A$8:$D$295,3,0)</f>
        <v>0</v>
      </c>
      <c r="D33" s="337">
        <f>VLOOKUP(A33,'3.CT2A'!$A$8:$D$295,4,0)</f>
        <v>0</v>
      </c>
    </row>
    <row r="34" spans="1:6">
      <c r="A34" s="351">
        <v>145</v>
      </c>
      <c r="B34" s="246" t="s">
        <v>445</v>
      </c>
      <c r="C34" s="341">
        <f>VLOOKUP(A34,'3.CT2A'!$A$8:$D$295,3,0)</f>
        <v>0</v>
      </c>
      <c r="D34" s="337">
        <f>VLOOKUP(A34,'3.CT2A'!$A$8:$D$295,4,0)</f>
        <v>0</v>
      </c>
    </row>
    <row r="35" spans="1:6">
      <c r="A35" s="351">
        <v>225</v>
      </c>
      <c r="B35" s="246" t="s">
        <v>447</v>
      </c>
      <c r="C35" s="341">
        <f>VLOOKUP(A35,'3.CT2A'!$A$8:$D$295,3,0)</f>
        <v>0</v>
      </c>
      <c r="D35" s="337">
        <f>VLOOKUP(A35,'3.CT2A'!$A$8:$D$295,4,0)</f>
        <v>0</v>
      </c>
    </row>
    <row r="36" spans="1:6">
      <c r="A36" s="353">
        <v>4</v>
      </c>
      <c r="B36" s="246" t="s">
        <v>1270</v>
      </c>
      <c r="C36" s="341">
        <f>VLOOKUP(A36,'3.CT2A'!$A$8:$D$295,3,0)</f>
        <v>0</v>
      </c>
      <c r="D36" s="337">
        <f>VLOOKUP(A36,'3.CT2A'!$A$8:$D$295,4,1)</f>
        <v>0</v>
      </c>
    </row>
    <row customHeight="1" ht="19.5" r="37" spans="1:6">
      <c r="A37" s="351">
        <v>5</v>
      </c>
      <c r="B37" s="247" t="s">
        <v>1085</v>
      </c>
      <c r="C37" s="341">
        <f>VLOOKUP(A37,'3.CT2A'!$A$8:$D$295,3,0)</f>
        <v>0</v>
      </c>
      <c r="D37" s="337">
        <f>VLOOKUP(A37,'3.CT2A'!$A$8:$D$295,4,0)</f>
        <v>0</v>
      </c>
    </row>
    <row customFormat="1" r="38" s="343" spans="1:6">
      <c r="A38" s="243" t="s">
        <v>102</v>
      </c>
      <c r="B38" s="244" t="s">
        <v>102</v>
      </c>
      <c r="C38" s="244"/>
      <c r="D38" s="338"/>
    </row>
    <row r="39" spans="1:6">
      <c r="A39" s="149" t="s">
        <v>102</v>
      </c>
      <c r="B39" s="150" t="s">
        <v>102</v>
      </c>
      <c r="C39" s="150"/>
    </row>
    <row customHeight="1" ht="20.25" r="40" spans="1:6">
      <c r="A40" s="684" t="s">
        <v>7</v>
      </c>
      <c r="B40" s="684"/>
      <c r="C40" s="684"/>
      <c r="D40" s="684"/>
    </row>
    <row r="41" spans="1:6">
      <c r="A41" s="149" t="s">
        <v>102</v>
      </c>
      <c r="B41" s="150" t="s">
        <v>102</v>
      </c>
      <c r="C41" s="150"/>
      <c r="D41" s="347" t="s">
        <v>795</v>
      </c>
    </row>
    <row ht="25.5" r="42" spans="1:6">
      <c r="A42" s="228" t="s">
        <v>1451</v>
      </c>
      <c r="B42" s="229" t="s">
        <v>12</v>
      </c>
      <c r="C42" s="229" t="s">
        <v>66</v>
      </c>
      <c r="D42" s="229" t="s">
        <v>65</v>
      </c>
    </row>
    <row customFormat="1" r="43" s="234" spans="1:6">
      <c r="A43" s="349" t="s">
        <v>102</v>
      </c>
      <c r="B43" s="349" t="s">
        <v>1294</v>
      </c>
      <c r="C43" s="349" t="s">
        <v>102</v>
      </c>
      <c r="D43" s="349" t="s">
        <v>102</v>
      </c>
      <c r="E43" s="233"/>
      <c r="F43" s="233"/>
    </row>
    <row customFormat="1" r="44" s="234" spans="1:6">
      <c r="A44" s="349">
        <v>1</v>
      </c>
      <c r="B44" s="349" t="s">
        <v>1087</v>
      </c>
      <c r="C44" s="337">
        <f>VLOOKUP(A44,'4.CT3A'!$A$8:$D$295,3,0)</f>
        <v>0</v>
      </c>
      <c r="D44" s="337">
        <f>VLOOKUP(A44,'4.CT3A'!$A$8:$D$295,4,0)</f>
        <v>0</v>
      </c>
      <c r="E44" s="233"/>
      <c r="F44" s="233"/>
    </row>
    <row customFormat="1" r="45" s="234" spans="1:6">
      <c r="A45" s="349">
        <v>11</v>
      </c>
      <c r="B45" s="349" t="s">
        <v>1295</v>
      </c>
      <c r="C45" s="337">
        <f>VLOOKUP(A45,'4.CT3A'!$A$8:$D$295,3,0)</f>
        <v>0</v>
      </c>
      <c r="D45" s="337">
        <f>VLOOKUP(A45,'4.CT3A'!$A$8:$D$295,4,0)</f>
        <v>0</v>
      </c>
      <c r="E45" s="233"/>
      <c r="F45" s="233"/>
    </row>
    <row r="46" spans="1:6">
      <c r="A46" s="349">
        <v>12</v>
      </c>
      <c r="B46" s="349" t="s">
        <v>300</v>
      </c>
      <c r="C46" s="337">
        <f>VLOOKUP(A46,'4.CT3A'!$A$8:$D$295,3,0)</f>
        <v>0</v>
      </c>
      <c r="D46" s="337">
        <f>VLOOKUP(A46,'4.CT3A'!$A$8:$D$295,4,0)</f>
        <v>0</v>
      </c>
    </row>
    <row r="47" spans="1:6">
      <c r="A47" s="349">
        <v>13</v>
      </c>
      <c r="B47" s="349" t="s">
        <v>888</v>
      </c>
      <c r="C47" s="337">
        <f>VLOOKUP(A47,'4.CT3A'!$A$8:$D$295,3,0)</f>
        <v>0</v>
      </c>
      <c r="D47" s="337">
        <f>VLOOKUP(A47,'4.CT3A'!$A$8:$D$295,4,0)</f>
        <v>0</v>
      </c>
    </row>
    <row r="48" spans="1:6">
      <c r="A48" s="349">
        <v>2</v>
      </c>
      <c r="B48" s="349" t="s">
        <v>1088</v>
      </c>
      <c r="C48" s="337">
        <f>VLOOKUP(A48,'4.CT3A'!$A$8:$D$295,3,0)</f>
        <v>0</v>
      </c>
      <c r="D48" s="337">
        <f>VLOOKUP(A48,'4.CT3A'!$A$8:$D$295,4,0)</f>
        <v>0</v>
      </c>
    </row>
    <row r="49" spans="1:4">
      <c r="A49" s="349">
        <v>21</v>
      </c>
      <c r="B49" s="349" t="s">
        <v>330</v>
      </c>
      <c r="C49" s="337">
        <f>VLOOKUP(A49,'4.CT3A'!$A$8:$D$295,3,0)</f>
        <v>0</v>
      </c>
      <c r="D49" s="337">
        <f>VLOOKUP(A49,'4.CT3A'!$A$8:$D$295,4,0)</f>
        <v>0</v>
      </c>
    </row>
    <row r="50" spans="1:4">
      <c r="A50" s="349">
        <v>3</v>
      </c>
      <c r="B50" s="349" t="s">
        <v>1352</v>
      </c>
      <c r="C50" s="337">
        <f>VLOOKUP(A50,'4.CT3A'!$A$8:$D$295,3,0)</f>
        <v>0</v>
      </c>
      <c r="D50" s="337">
        <f>VLOOKUP(A50,'4.CT3A'!$A$8:$D$295,4,0)</f>
        <v>0</v>
      </c>
    </row>
    <row r="51" spans="1:4">
      <c r="A51" s="349">
        <v>4</v>
      </c>
      <c r="B51" s="349" t="s">
        <v>1086</v>
      </c>
      <c r="C51" s="337">
        <f>VLOOKUP(A51,'4.CT3A'!$A$8:$D$295,3,0)</f>
        <v>0</v>
      </c>
      <c r="D51" s="337">
        <f>VLOOKUP(A51,'4.CT3A'!$A$8:$D$295,4,0)</f>
        <v>0</v>
      </c>
    </row>
    <row r="52" spans="1:4">
      <c r="A52" s="349">
        <v>5</v>
      </c>
      <c r="B52" s="349" t="s">
        <v>1353</v>
      </c>
      <c r="C52" s="337">
        <f>VLOOKUP(A52,'4.CT3A'!$A$8:$D$295,3,0)</f>
        <v>0</v>
      </c>
      <c r="D52" s="337">
        <f>VLOOKUP(A52,'4.CT3A'!$A$8:$D$295,4,0)</f>
        <v>0</v>
      </c>
    </row>
    <row r="53" spans="1:4">
      <c r="A53" s="349">
        <v>22</v>
      </c>
      <c r="B53" s="349" t="s">
        <v>432</v>
      </c>
      <c r="C53" s="337">
        <f>VLOOKUP(A53,'4.CT3A'!$A$8:$D$295,3,0)</f>
        <v>0</v>
      </c>
      <c r="D53" s="337">
        <f>VLOOKUP(A53,'4.CT3A'!$A$8:$D$295,4,0)</f>
        <v>0</v>
      </c>
    </row>
    <row r="54" spans="1:4">
      <c r="A54" s="349">
        <v>6</v>
      </c>
      <c r="B54" s="349" t="s">
        <v>1354</v>
      </c>
      <c r="C54" s="337">
        <f>VLOOKUP(A54,'4.CT3A'!$A$8:$D$295,3,0)</f>
        <v>0</v>
      </c>
      <c r="D54" s="337">
        <f>VLOOKUP(A54,'4.CT3A'!$A$8:$D$295,4,0)</f>
        <v>0</v>
      </c>
    </row>
    <row r="55" spans="1:4">
      <c r="A55" s="349">
        <v>14</v>
      </c>
      <c r="B55" s="349" t="s">
        <v>626</v>
      </c>
      <c r="C55" s="337">
        <f>VLOOKUP(A55,'4.CT3A'!$A$8:$D$295,3,0)</f>
        <v>0</v>
      </c>
      <c r="D55" s="337">
        <f>VLOOKUP(A55,'4.CT3A'!$A$8:$D$295,4,0)</f>
        <v>0</v>
      </c>
    </row>
    <row r="56" spans="1:4">
      <c r="A56" s="349">
        <v>23</v>
      </c>
      <c r="B56" s="349" t="s">
        <v>466</v>
      </c>
      <c r="C56" s="337">
        <f>VLOOKUP(A56,'4.CT3A'!$A$8:$D$350,3,0)</f>
        <v>0</v>
      </c>
      <c r="D56" s="337">
        <f>VLOOKUP(A56,'4.CT3A'!$A$8:$D$350,4,0)</f>
        <v>0</v>
      </c>
    </row>
    <row r="57" spans="1:4">
      <c r="A57" s="349">
        <v>24</v>
      </c>
      <c r="B57" s="349" t="s">
        <v>473</v>
      </c>
      <c r="C57" s="337">
        <f>VLOOKUP(A57,'4.CT3A'!$A$8:$D$350,3,0)</f>
        <v>0</v>
      </c>
      <c r="D57" s="337">
        <f>VLOOKUP(A57,'4.CT3A'!$A$8:$D$350,4,0)</f>
        <v>0</v>
      </c>
    </row>
    <row r="58" spans="1:4">
      <c r="A58" s="349">
        <v>25</v>
      </c>
      <c r="B58" s="349" t="s">
        <v>645</v>
      </c>
      <c r="C58" s="337">
        <f>VLOOKUP(A58,'4.CT3A'!$A$8:$D$350,3,0)</f>
        <v>0</v>
      </c>
      <c r="D58" s="337">
        <f>VLOOKUP(A58,'4.CT3A'!$A$8:$D$350,4,0)</f>
        <v>0</v>
      </c>
    </row>
    <row r="59" spans="1:4">
      <c r="A59" s="349">
        <v>7</v>
      </c>
      <c r="B59" s="349" t="s">
        <v>1355</v>
      </c>
      <c r="C59" s="337">
        <f>VLOOKUP(A59,'4.CT3A'!$A$8:$D$350,3,0)</f>
        <v>0</v>
      </c>
      <c r="D59" s="337">
        <f>VLOOKUP(A59,'4.CT3A'!$A$8:$D$350,4,0)</f>
        <v>0</v>
      </c>
    </row>
    <row r="60" spans="1:4">
      <c r="A60" s="349">
        <v>8</v>
      </c>
      <c r="B60" s="349" t="s">
        <v>1356</v>
      </c>
      <c r="C60" s="337">
        <f>VLOOKUP(A60,'4.CT3A'!$A$8:$D$350,3,0)</f>
        <v>0</v>
      </c>
      <c r="D60" s="337">
        <f>VLOOKUP(A60,'4.CT3A'!$A$8:$D$350,4,0)</f>
        <v>0</v>
      </c>
    </row>
    <row r="61" spans="1:4">
      <c r="A61" s="349">
        <v>9</v>
      </c>
      <c r="B61" s="349" t="s">
        <v>478</v>
      </c>
      <c r="C61" s="337">
        <f>VLOOKUP(A61,'4.CT3A'!$A$8:$D$350,3,0)</f>
        <v>0</v>
      </c>
      <c r="D61" s="337">
        <f>VLOOKUP(A61,'4.CT3A'!$A$8:$D$350,4,0)</f>
        <v>0</v>
      </c>
    </row>
    <row r="62" spans="1:4">
      <c r="A62" s="349">
        <v>10</v>
      </c>
      <c r="B62" s="349" t="s">
        <v>479</v>
      </c>
      <c r="C62" s="337">
        <f>VLOOKUP(A62,'4.CT3A'!$A$8:$D$350,3,0)</f>
        <v>0</v>
      </c>
      <c r="D62" s="337">
        <f>VLOOKUP(A62,'4.CT3A'!$A$8:$D$350,4,0)</f>
        <v>0</v>
      </c>
    </row>
  </sheetData>
  <mergeCells count="3">
    <mergeCell ref="A40:D40"/>
    <mergeCell ref="A23:D23"/>
    <mergeCell ref="A1:D1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A1:AE1228"/>
  <sheetViews>
    <sheetView topLeftCell="A1052" workbookViewId="0" zoomScale="70" zoomScaleNormal="70">
      <selection activeCell="D1088" sqref="D1088"/>
    </sheetView>
  </sheetViews>
  <sheetFormatPr defaultRowHeight="12.75"/>
  <cols>
    <col min="1" max="1" customWidth="true" style="233" width="23.42578125" collapsed="true"/>
    <col min="2" max="2" customWidth="true" style="233" width="12.140625" collapsed="true"/>
    <col min="3" max="3" customWidth="true" style="233" width="13.5703125" collapsed="true"/>
    <col min="4" max="4" customWidth="true" style="233" width="15.7109375" collapsed="true"/>
    <col min="5" max="5" customWidth="true" style="233" width="26.0" collapsed="false"/>
    <col min="6" max="6" customWidth="true" style="233" width="25.0" collapsed="true"/>
    <col min="7" max="7" customWidth="true" style="233" width="21.5703125" collapsed="true"/>
    <col min="8" max="8" customWidth="true" style="233" width="24.0" collapsed="true"/>
    <col min="9" max="9" customWidth="true" style="233" width="29.28515625" collapsed="false"/>
    <col min="10" max="10" customWidth="true" style="233" width="22.85546875" collapsed="true"/>
    <col min="11" max="11" customWidth="true" style="233" width="21.7109375" collapsed="true"/>
    <col min="12" max="12" customWidth="true" style="233" width="21.85546875" collapsed="true"/>
    <col min="13" max="13" customWidth="true" style="233" width="30.5703125" collapsed="true"/>
    <col min="14" max="14" customWidth="true" style="233" width="15.7109375" collapsed="true"/>
    <col min="15" max="15" customWidth="true" style="233" width="21.28515625" collapsed="true"/>
    <col min="16" max="16" customWidth="true" style="233" width="17.140625" collapsed="true"/>
    <col min="17" max="17" customWidth="true" style="233" width="19.5703125" collapsed="true"/>
    <col min="18" max="18" customWidth="true" style="233" width="22.85546875" collapsed="true"/>
    <col min="19" max="19" customWidth="true" style="233" width="10.7109375" collapsed="true"/>
    <col min="20" max="20" customWidth="true" style="233" width="12.140625" collapsed="true"/>
    <col min="21" max="21" customWidth="true" style="233" width="28.0" collapsed="false"/>
    <col min="22" max="23" style="233" width="9.140625" collapsed="true"/>
    <col min="24" max="24" bestFit="true" customWidth="true" style="233" width="30.28515625" collapsed="true"/>
    <col min="25" max="25" bestFit="true" customWidth="true" style="233" width="56.7109375" collapsed="true"/>
    <col min="26" max="26" bestFit="true" customWidth="true" style="233" width="57.7109375" collapsed="true"/>
    <col min="27" max="27" customWidth="true" style="233" width="17.7109375" collapsed="false"/>
    <col min="28" max="28" customWidth="true" style="233" width="16.7109375" collapsed="false"/>
    <col min="29" max="31" style="233" width="9.140625" collapsed="false"/>
    <col min="32" max="16384" style="233" width="9.140625" collapsed="true"/>
  </cols>
  <sheetData>
    <row customFormat="1" customHeight="1" ht="31.5" r="1" s="390" spans="1:26">
      <c r="A1" s="185" t="s">
        <v>1251</v>
      </c>
      <c r="B1" s="185" t="s">
        <v>64</v>
      </c>
      <c r="C1" s="185" t="s">
        <v>64</v>
      </c>
      <c r="D1" s="185" t="s">
        <v>1250</v>
      </c>
      <c r="E1" s="185" t="s">
        <v>78</v>
      </c>
      <c r="F1" s="390" t="s">
        <v>49</v>
      </c>
      <c r="G1" s="391" t="s">
        <v>1559</v>
      </c>
      <c r="H1" s="390" t="s">
        <v>1560</v>
      </c>
      <c r="I1" s="390" t="s">
        <v>702</v>
      </c>
      <c r="J1" s="390" t="s">
        <v>1561</v>
      </c>
      <c r="K1" s="391" t="s">
        <v>1562</v>
      </c>
      <c r="L1" s="390" t="s">
        <v>1563</v>
      </c>
      <c r="M1" s="390" t="s">
        <v>702</v>
      </c>
      <c r="O1" s="391" t="s">
        <v>1564</v>
      </c>
      <c r="P1" s="391" t="s">
        <v>1256</v>
      </c>
      <c r="Q1" s="391" t="s">
        <v>1565</v>
      </c>
      <c r="R1" s="391" t="s">
        <v>702</v>
      </c>
      <c r="S1" s="185" t="s">
        <v>1251</v>
      </c>
      <c r="T1" s="185" t="s">
        <v>64</v>
      </c>
      <c r="U1" s="185" t="s">
        <v>78</v>
      </c>
    </row>
    <row r="2" spans="1:26">
      <c r="A2" s="233" t="s">
        <v>1241</v>
      </c>
      <c r="B2" s="233">
        <v>1</v>
      </c>
      <c r="C2" s="233">
        <f>+'2.CT1A'!A8</f>
        <v>1</v>
      </c>
      <c r="D2" s="233">
        <f>IF(B2=VALUE(C2),0,1)</f>
        <v>0</v>
      </c>
      <c r="E2" s="233" t="str">
        <f>+'2.CT1A'!B8</f>
        <v>ЭРГЭЛТИЙН ХӨРӨНГИЙН ДҮН</v>
      </c>
      <c r="F2" s="399">
        <f>+'2.CT1A'!C8</f>
        <v>0</v>
      </c>
      <c r="J2" s="399">
        <f>+'2.CT1A'!F8</f>
        <v>0</v>
      </c>
      <c r="S2" s="233" t="s">
        <v>1241</v>
      </c>
      <c r="T2" s="233">
        <v>1</v>
      </c>
      <c r="U2" s="233" t="s">
        <v>121</v>
      </c>
    </row>
    <row r="3" spans="1:26">
      <c r="A3" s="233" t="s">
        <v>1241</v>
      </c>
      <c r="B3" s="233">
        <v>31</v>
      </c>
      <c r="C3" s="233">
        <f>VALUE('2.CT1A'!A9)</f>
        <v>31</v>
      </c>
      <c r="D3" s="233">
        <f ref="D3:D66" si="0" t="shared">IF(B3=VALUE(C3),0,1)</f>
        <v>0</v>
      </c>
      <c r="E3" s="233" t="str">
        <f>+'2.CT1A'!B9</f>
        <v xml:space="preserve">   МӨНГӨН ХӨРӨНГӨ</v>
      </c>
      <c r="F3" s="399">
        <f>+'2.CT1A'!C9</f>
        <v>0</v>
      </c>
      <c r="G3" s="233">
        <f>'6.CTT1'!C8</f>
        <v>0</v>
      </c>
      <c r="H3" s="233">
        <f ref="H3:H23" si="1" t="shared">F3-G3</f>
        <v>0</v>
      </c>
      <c r="I3" s="233">
        <f ref="I3:I23" si="2" t="shared">IF(H3&lt;&gt;0,X3&amp;E3&amp;Y3,0)</f>
        <v>0</v>
      </c>
      <c r="J3" s="399">
        <f>+'2.CT1A'!F9</f>
        <v>0</v>
      </c>
      <c r="K3" s="233">
        <f>'6.CTT1'!F8</f>
        <v>0</v>
      </c>
      <c r="L3" s="399">
        <f>+J3-K3</f>
        <v>0</v>
      </c>
      <c r="M3" s="233">
        <f ref="M3:M24" si="3" t="shared">IF(L3&lt;&gt;0,X3&amp;E3&amp;Z3,0)</f>
        <v>0</v>
      </c>
      <c r="S3" s="233" t="s">
        <v>1241</v>
      </c>
      <c r="T3" s="233">
        <v>31</v>
      </c>
      <c r="U3" s="233" t="s">
        <v>1257</v>
      </c>
      <c r="X3" s="233" t="s">
        <v>1566</v>
      </c>
      <c r="Y3" s="233" t="s">
        <v>1567</v>
      </c>
      <c r="Z3" s="233" t="s">
        <v>1568</v>
      </c>
    </row>
    <row r="4" spans="1:26">
      <c r="A4" s="233" t="s">
        <v>1241</v>
      </c>
      <c r="B4" s="233">
        <v>311</v>
      </c>
      <c r="C4" s="233">
        <f>+'2.CT1A'!A10</f>
        <v>311</v>
      </c>
      <c r="D4" s="233">
        <f si="0" t="shared"/>
        <v>0</v>
      </c>
      <c r="E4" s="233" t="str">
        <f>+'2.CT1A'!B10</f>
        <v xml:space="preserve">      Кассанд байгаа бэлэн мөнгө</v>
      </c>
      <c r="F4" s="399">
        <f>+'2.CT1A'!C10</f>
        <v>0</v>
      </c>
      <c r="G4" s="233">
        <f>'6.CTT1'!C9</f>
        <v>0</v>
      </c>
      <c r="H4" s="233">
        <f si="1" t="shared"/>
        <v>0</v>
      </c>
      <c r="I4" s="233">
        <f si="2" t="shared"/>
        <v>0</v>
      </c>
      <c r="J4" s="399">
        <f>+'2.CT1A'!F10</f>
        <v>0</v>
      </c>
      <c r="K4" s="233">
        <f>'6.CTT1'!F9</f>
        <v>0</v>
      </c>
      <c r="L4" s="399">
        <f ref="L4:L23" si="4" t="shared">+J4-K4</f>
        <v>0</v>
      </c>
      <c r="M4" s="233">
        <f si="3" t="shared"/>
        <v>0</v>
      </c>
      <c r="S4" s="233" t="s">
        <v>1241</v>
      </c>
      <c r="T4" s="233">
        <v>311</v>
      </c>
      <c r="U4" s="233" t="s">
        <v>1257</v>
      </c>
      <c r="X4" s="233" t="s">
        <v>1566</v>
      </c>
      <c r="Y4" s="233" t="s">
        <v>1567</v>
      </c>
      <c r="Z4" s="233" t="s">
        <v>1568</v>
      </c>
    </row>
    <row r="5" spans="1:26">
      <c r="A5" s="233" t="s">
        <v>1241</v>
      </c>
      <c r="B5" s="233">
        <v>31110</v>
      </c>
      <c r="C5" s="233">
        <f>+'2.CT1A'!A11</f>
        <v>31110</v>
      </c>
      <c r="D5" s="233">
        <f si="0" t="shared"/>
        <v>0</v>
      </c>
      <c r="E5" s="233" t="str">
        <f>+'2.CT1A'!B11</f>
        <v xml:space="preserve">           Төгрөг</v>
      </c>
      <c r="F5" s="399">
        <f>+'2.CT1A'!C11</f>
        <v>0</v>
      </c>
      <c r="G5" s="233">
        <f>'6.CTT1'!C10</f>
        <v>0</v>
      </c>
      <c r="H5" s="233">
        <f si="1" t="shared"/>
        <v>0</v>
      </c>
      <c r="I5" s="233">
        <f si="2" t="shared"/>
        <v>0</v>
      </c>
      <c r="J5" s="399">
        <f>+'2.CT1A'!F11</f>
        <v>0</v>
      </c>
      <c r="K5" s="233">
        <f>'6.CTT1'!F10</f>
        <v>0</v>
      </c>
      <c r="L5" s="399">
        <f si="4" t="shared"/>
        <v>0</v>
      </c>
      <c r="M5" s="233">
        <f si="3" t="shared"/>
        <v>0</v>
      </c>
      <c r="S5" s="233" t="s">
        <v>1241</v>
      </c>
      <c r="T5" s="233">
        <v>31110</v>
      </c>
      <c r="U5" s="233" t="s">
        <v>1257</v>
      </c>
      <c r="X5" s="233" t="s">
        <v>1566</v>
      </c>
      <c r="Y5" s="233" t="s">
        <v>1567</v>
      </c>
      <c r="Z5" s="233" t="s">
        <v>1568</v>
      </c>
    </row>
    <row r="6" spans="1:26">
      <c r="A6" s="233" t="s">
        <v>1241</v>
      </c>
      <c r="B6" s="233">
        <v>31120</v>
      </c>
      <c r="C6" s="233">
        <f>+'2.CT1A'!A12</f>
        <v>31120</v>
      </c>
      <c r="D6" s="233">
        <f si="0" t="shared"/>
        <v>0</v>
      </c>
      <c r="E6" s="233" t="str">
        <f>+'2.CT1A'!B12</f>
        <v xml:space="preserve">           Гадаад валют</v>
      </c>
      <c r="F6" s="399">
        <f>+'2.CT1A'!C12</f>
        <v>0</v>
      </c>
      <c r="G6" s="233">
        <f>'6.CTT1'!C11</f>
        <v>0</v>
      </c>
      <c r="H6" s="233">
        <f si="1" t="shared"/>
        <v>0</v>
      </c>
      <c r="I6" s="233">
        <f si="2" t="shared"/>
        <v>0</v>
      </c>
      <c r="J6" s="399">
        <f>+'2.CT1A'!F12</f>
        <v>0</v>
      </c>
      <c r="K6" s="233">
        <f>'6.CTT1'!F11</f>
        <v>0</v>
      </c>
      <c r="L6" s="399">
        <f si="4" t="shared"/>
        <v>0</v>
      </c>
      <c r="M6" s="233">
        <f si="3" t="shared"/>
        <v>0</v>
      </c>
      <c r="S6" s="233" t="s">
        <v>1241</v>
      </c>
      <c r="T6" s="233">
        <v>31120</v>
      </c>
      <c r="U6" s="233" t="s">
        <v>1257</v>
      </c>
      <c r="X6" s="233" t="s">
        <v>1566</v>
      </c>
      <c r="Y6" s="233" t="s">
        <v>1567</v>
      </c>
      <c r="Z6" s="233" t="s">
        <v>1568</v>
      </c>
    </row>
    <row r="7" spans="1:26">
      <c r="A7" s="233" t="s">
        <v>1241</v>
      </c>
      <c r="B7" s="233">
        <v>31130</v>
      </c>
      <c r="C7" s="233">
        <f>+'2.CT1A'!A13</f>
        <v>31130</v>
      </c>
      <c r="D7" s="233">
        <f si="0" t="shared"/>
        <v>0</v>
      </c>
      <c r="E7" s="233" t="str">
        <f>+'2.CT1A'!B13</f>
        <v xml:space="preserve">           Нэмэлт санхүүжилт</v>
      </c>
      <c r="F7" s="399">
        <f>+'2.CT1A'!C13</f>
        <v>0</v>
      </c>
      <c r="G7" s="233">
        <f>'6.CTT1'!C12</f>
        <v>0</v>
      </c>
      <c r="H7" s="233">
        <f si="1" t="shared"/>
        <v>0</v>
      </c>
      <c r="I7" s="233">
        <f si="2" t="shared"/>
        <v>0</v>
      </c>
      <c r="J7" s="399">
        <f>+'2.CT1A'!F13</f>
        <v>0</v>
      </c>
      <c r="K7" s="233">
        <f>'6.CTT1'!F12</f>
        <v>0</v>
      </c>
      <c r="L7" s="399">
        <f si="4" t="shared"/>
        <v>0</v>
      </c>
      <c r="M7" s="233">
        <f si="3" t="shared"/>
        <v>0</v>
      </c>
      <c r="S7" s="233" t="s">
        <v>1241</v>
      </c>
      <c r="T7" s="233">
        <v>31130</v>
      </c>
      <c r="U7" s="233" t="s">
        <v>1257</v>
      </c>
      <c r="X7" s="233" t="s">
        <v>1566</v>
      </c>
      <c r="Y7" s="233" t="s">
        <v>1567</v>
      </c>
      <c r="Z7" s="233" t="s">
        <v>1568</v>
      </c>
    </row>
    <row r="8" spans="1:26">
      <c r="A8" s="233" t="s">
        <v>1241</v>
      </c>
      <c r="B8" s="233">
        <v>31140</v>
      </c>
      <c r="C8" s="233">
        <f>+'2.CT1A'!A14</f>
        <v>31140</v>
      </c>
      <c r="D8" s="233">
        <f si="0" t="shared"/>
        <v>0</v>
      </c>
      <c r="E8" s="233" t="str">
        <f>+'2.CT1A'!B14</f>
        <v xml:space="preserve">          Касс арилжааны банк</v>
      </c>
      <c r="F8" s="399">
        <f>+'2.CT1A'!C14</f>
        <v>0</v>
      </c>
      <c r="G8" s="233">
        <f>'6.CTT1'!C13</f>
        <v>0</v>
      </c>
      <c r="H8" s="233">
        <f si="1" t="shared"/>
        <v>0</v>
      </c>
      <c r="I8" s="233">
        <f si="2" t="shared"/>
        <v>0</v>
      </c>
      <c r="J8" s="399">
        <f>+'2.CT1A'!F14</f>
        <v>0</v>
      </c>
      <c r="K8" s="233">
        <f>'6.CTT1'!F13</f>
        <v>0</v>
      </c>
      <c r="L8" s="399">
        <f si="4" t="shared"/>
        <v>0</v>
      </c>
      <c r="M8" s="233">
        <f si="3" t="shared"/>
        <v>0</v>
      </c>
      <c r="S8" s="233" t="s">
        <v>1241</v>
      </c>
      <c r="T8" s="233">
        <v>31140</v>
      </c>
      <c r="U8" s="233" t="s">
        <v>1257</v>
      </c>
      <c r="X8" s="233" t="s">
        <v>1566</v>
      </c>
      <c r="Y8" s="233" t="s">
        <v>1567</v>
      </c>
      <c r="Z8" s="233" t="s">
        <v>1568</v>
      </c>
    </row>
    <row r="9" spans="1:26">
      <c r="A9" s="233" t="s">
        <v>1241</v>
      </c>
      <c r="B9" s="233">
        <v>312</v>
      </c>
      <c r="C9" s="233">
        <f>+'2.CT1A'!A15</f>
        <v>312</v>
      </c>
      <c r="D9" s="233">
        <f si="0" t="shared"/>
        <v>0</v>
      </c>
      <c r="E9" s="233" t="str">
        <f>+'2.CT1A'!B15</f>
        <v xml:space="preserve">      Банкинд байгаа бэлэн мөнгө</v>
      </c>
      <c r="F9" s="399">
        <f>+'2.CT1A'!C15</f>
        <v>0</v>
      </c>
      <c r="G9" s="233">
        <f>'6.CTT1'!C14</f>
        <v>0</v>
      </c>
      <c r="H9" s="233">
        <f si="1" t="shared"/>
        <v>0</v>
      </c>
      <c r="I9" s="233">
        <f si="2" t="shared"/>
        <v>0</v>
      </c>
      <c r="J9" s="399">
        <f>+'2.CT1A'!F15</f>
        <v>0</v>
      </c>
      <c r="K9" s="233">
        <f>'6.CTT1'!F14</f>
        <v>0</v>
      </c>
      <c r="L9" s="399">
        <f si="4" t="shared"/>
        <v>0</v>
      </c>
      <c r="M9" s="233">
        <f si="3" t="shared"/>
        <v>0</v>
      </c>
      <c r="S9" s="233" t="s">
        <v>1241</v>
      </c>
      <c r="T9" s="233">
        <v>312</v>
      </c>
      <c r="U9" s="233" t="s">
        <v>1257</v>
      </c>
      <c r="X9" s="233" t="s">
        <v>1566</v>
      </c>
      <c r="Y9" s="233" t="s">
        <v>1567</v>
      </c>
      <c r="Z9" s="233" t="s">
        <v>1568</v>
      </c>
    </row>
    <row r="10" spans="1:26">
      <c r="A10" s="233" t="s">
        <v>1241</v>
      </c>
      <c r="B10" s="233">
        <v>3121</v>
      </c>
      <c r="C10" s="233">
        <f>+'2.CT1A'!A16</f>
        <v>3121</v>
      </c>
      <c r="D10" s="233">
        <f si="0" t="shared"/>
        <v>0</v>
      </c>
      <c r="E10" s="233" t="str">
        <f>+'2.CT1A'!B16</f>
        <v xml:space="preserve">         Төгрөг</v>
      </c>
      <c r="F10" s="399">
        <f>+'2.CT1A'!C16</f>
        <v>0</v>
      </c>
      <c r="G10" s="233">
        <f>'6.CTT1'!C15</f>
        <v>0</v>
      </c>
      <c r="H10" s="233">
        <f si="1" t="shared"/>
        <v>0</v>
      </c>
      <c r="I10" s="233">
        <f si="2" t="shared"/>
        <v>0</v>
      </c>
      <c r="J10" s="399">
        <f>+'2.CT1A'!F16</f>
        <v>0</v>
      </c>
      <c r="K10" s="233">
        <f>'6.CTT1'!F15</f>
        <v>0</v>
      </c>
      <c r="L10" s="399">
        <f si="4" t="shared"/>
        <v>0</v>
      </c>
      <c r="M10" s="233">
        <f si="3" t="shared"/>
        <v>0</v>
      </c>
      <c r="S10" s="233" t="s">
        <v>1241</v>
      </c>
      <c r="T10" s="233">
        <v>3121</v>
      </c>
      <c r="U10" s="233" t="s">
        <v>1257</v>
      </c>
      <c r="X10" s="233" t="s">
        <v>1566</v>
      </c>
      <c r="Y10" s="233" t="s">
        <v>1567</v>
      </c>
      <c r="Z10" s="233" t="s">
        <v>1568</v>
      </c>
    </row>
    <row r="11" spans="1:26">
      <c r="A11" s="233" t="s">
        <v>1241</v>
      </c>
      <c r="B11" s="233">
        <v>31211</v>
      </c>
      <c r="C11" s="233">
        <f>+'2.CT1A'!A17</f>
        <v>31211</v>
      </c>
      <c r="D11" s="233">
        <f si="0" t="shared"/>
        <v>0</v>
      </c>
      <c r="E11" s="233" t="str">
        <f>+'2.CT1A'!B17</f>
        <v xml:space="preserve">               Төрийн сангийн харилцах</v>
      </c>
      <c r="F11" s="399">
        <f>+'2.CT1A'!C17</f>
        <v>0</v>
      </c>
      <c r="G11" s="233">
        <f>'6.CTT1'!C16</f>
        <v>0</v>
      </c>
      <c r="H11" s="233">
        <f si="1" t="shared"/>
        <v>0</v>
      </c>
      <c r="I11" s="233">
        <f si="2" t="shared"/>
        <v>0</v>
      </c>
      <c r="J11" s="399">
        <f>+'2.CT1A'!F17</f>
        <v>0</v>
      </c>
      <c r="K11" s="233">
        <f>'6.CTT1'!F16</f>
        <v>0</v>
      </c>
      <c r="L11" s="399">
        <f si="4" t="shared"/>
        <v>0</v>
      </c>
      <c r="M11" s="233">
        <f si="3" t="shared"/>
        <v>0</v>
      </c>
      <c r="S11" s="233" t="s">
        <v>1241</v>
      </c>
      <c r="T11" s="233">
        <v>31211</v>
      </c>
      <c r="U11" s="233" t="s">
        <v>1257</v>
      </c>
      <c r="X11" s="233" t="s">
        <v>1566</v>
      </c>
      <c r="Y11" s="233" t="s">
        <v>1567</v>
      </c>
      <c r="Z11" s="233" t="s">
        <v>1568</v>
      </c>
    </row>
    <row r="12" spans="1:26">
      <c r="A12" s="233" t="s">
        <v>1241</v>
      </c>
      <c r="B12" s="233">
        <v>31212</v>
      </c>
      <c r="C12" s="233">
        <f>+'2.CT1A'!A18</f>
        <v>31212</v>
      </c>
      <c r="D12" s="233">
        <f si="0" t="shared"/>
        <v>0</v>
      </c>
      <c r="E12" s="233" t="str">
        <f>+'2.CT1A'!B18</f>
        <v xml:space="preserve">               Монгол банкин дахь харилцах</v>
      </c>
      <c r="F12" s="399">
        <f>+'2.CT1A'!C18</f>
        <v>0</v>
      </c>
      <c r="G12" s="233">
        <f>'6.CTT1'!C17</f>
        <v>0</v>
      </c>
      <c r="H12" s="233">
        <f si="1" t="shared"/>
        <v>0</v>
      </c>
      <c r="I12" s="233">
        <f si="2" t="shared"/>
        <v>0</v>
      </c>
      <c r="J12" s="399">
        <f>+'2.CT1A'!F18</f>
        <v>0</v>
      </c>
      <c r="K12" s="233">
        <f>'6.CTT1'!F17</f>
        <v>0</v>
      </c>
      <c r="L12" s="399">
        <f si="4" t="shared"/>
        <v>0</v>
      </c>
      <c r="M12" s="233">
        <f si="3" t="shared"/>
        <v>0</v>
      </c>
      <c r="S12" s="233" t="s">
        <v>1241</v>
      </c>
      <c r="T12" s="233">
        <v>31212</v>
      </c>
      <c r="U12" s="233" t="s">
        <v>1257</v>
      </c>
      <c r="X12" s="233" t="s">
        <v>1566</v>
      </c>
      <c r="Y12" s="233" t="s">
        <v>1567</v>
      </c>
      <c r="Z12" s="233" t="s">
        <v>1568</v>
      </c>
    </row>
    <row r="13" spans="1:26">
      <c r="A13" s="233" t="s">
        <v>1241</v>
      </c>
      <c r="B13" s="233">
        <v>31213</v>
      </c>
      <c r="C13" s="233">
        <f>+'2.CT1A'!A19</f>
        <v>31213</v>
      </c>
      <c r="D13" s="233">
        <f si="0" t="shared"/>
        <v>0</v>
      </c>
      <c r="E13" s="233" t="str">
        <f>+'2.CT1A'!B19</f>
        <v xml:space="preserve">               Арилжааны банк дахь харилцах</v>
      </c>
      <c r="F13" s="399">
        <f>+'2.CT1A'!C19</f>
        <v>0</v>
      </c>
      <c r="G13" s="233">
        <f>'6.CTT1'!C18</f>
        <v>0</v>
      </c>
      <c r="H13" s="233">
        <f si="1" t="shared"/>
        <v>0</v>
      </c>
      <c r="I13" s="233">
        <f si="2" t="shared"/>
        <v>0</v>
      </c>
      <c r="J13" s="399">
        <f>+'2.CT1A'!F19</f>
        <v>0</v>
      </c>
      <c r="K13" s="233">
        <f>'6.CTT1'!F18</f>
        <v>0</v>
      </c>
      <c r="L13" s="399">
        <f si="4" t="shared"/>
        <v>0</v>
      </c>
      <c r="M13" s="233">
        <f si="3" t="shared"/>
        <v>0</v>
      </c>
      <c r="S13" s="233" t="s">
        <v>1241</v>
      </c>
      <c r="T13" s="233">
        <v>31213</v>
      </c>
      <c r="U13" s="233" t="s">
        <v>1257</v>
      </c>
      <c r="X13" s="233" t="s">
        <v>1566</v>
      </c>
      <c r="Y13" s="233" t="s">
        <v>1567</v>
      </c>
      <c r="Z13" s="233" t="s">
        <v>1568</v>
      </c>
    </row>
    <row r="14" spans="1:26">
      <c r="A14" s="233" t="s">
        <v>1241</v>
      </c>
      <c r="B14" s="233">
        <v>31214</v>
      </c>
      <c r="C14" s="233">
        <f>+'2.CT1A'!A20</f>
        <v>31214</v>
      </c>
      <c r="D14" s="233">
        <f si="0" t="shared"/>
        <v>0</v>
      </c>
      <c r="E14" s="233" t="str">
        <f>+'2.CT1A'!B20</f>
        <v xml:space="preserve">               Бусад төсөл, нөөцийн харилцах</v>
      </c>
      <c r="F14" s="399">
        <f>+'2.CT1A'!C20</f>
        <v>0</v>
      </c>
      <c r="G14" s="233">
        <f>'6.CTT1'!C19</f>
        <v>0</v>
      </c>
      <c r="H14" s="233">
        <f si="1" t="shared"/>
        <v>0</v>
      </c>
      <c r="I14" s="233">
        <f si="2" t="shared"/>
        <v>0</v>
      </c>
      <c r="J14" s="399">
        <f>+'2.CT1A'!F20</f>
        <v>0</v>
      </c>
      <c r="K14" s="233">
        <f>'6.CTT1'!F19</f>
        <v>0</v>
      </c>
      <c r="L14" s="399">
        <f si="4" t="shared"/>
        <v>0</v>
      </c>
      <c r="M14" s="233">
        <f si="3" t="shared"/>
        <v>0</v>
      </c>
      <c r="S14" s="233" t="s">
        <v>1241</v>
      </c>
      <c r="T14" s="233">
        <v>31214</v>
      </c>
      <c r="U14" s="233" t="s">
        <v>1257</v>
      </c>
      <c r="X14" s="233" t="s">
        <v>1566</v>
      </c>
      <c r="Y14" s="233" t="s">
        <v>1567</v>
      </c>
      <c r="Z14" s="233" t="s">
        <v>1568</v>
      </c>
    </row>
    <row r="15" spans="1:26">
      <c r="A15" s="233" t="s">
        <v>1241</v>
      </c>
      <c r="B15" s="233">
        <v>31215</v>
      </c>
      <c r="C15" s="233">
        <f>+'2.CT1A'!A21</f>
        <v>31215</v>
      </c>
      <c r="D15" s="233">
        <f si="0" t="shared"/>
        <v>0</v>
      </c>
      <c r="E15" s="233" t="str">
        <f>+'2.CT1A'!B21</f>
        <v xml:space="preserve">               Нэмэлт санхүүжилтийн харилцах</v>
      </c>
      <c r="F15" s="399">
        <f>+'2.CT1A'!C21</f>
        <v>0</v>
      </c>
      <c r="G15" s="233">
        <f>'6.CTT1'!C20</f>
        <v>0</v>
      </c>
      <c r="H15" s="233">
        <f si="1" t="shared"/>
        <v>0</v>
      </c>
      <c r="I15" s="233">
        <f si="2" t="shared"/>
        <v>0</v>
      </c>
      <c r="J15" s="399">
        <f>+'2.CT1A'!F21</f>
        <v>0</v>
      </c>
      <c r="K15" s="233">
        <f>'6.CTT1'!F20</f>
        <v>0</v>
      </c>
      <c r="L15" s="399">
        <f si="4" t="shared"/>
        <v>0</v>
      </c>
      <c r="M15" s="233">
        <f si="3" t="shared"/>
        <v>0</v>
      </c>
      <c r="S15" s="233" t="s">
        <v>1241</v>
      </c>
      <c r="T15" s="233">
        <v>31215</v>
      </c>
      <c r="U15" s="233" t="s">
        <v>1257</v>
      </c>
      <c r="X15" s="233" t="s">
        <v>1566</v>
      </c>
      <c r="Y15" s="233" t="s">
        <v>1567</v>
      </c>
      <c r="Z15" s="233" t="s">
        <v>1568</v>
      </c>
    </row>
    <row r="16" spans="1:26">
      <c r="A16" s="233" t="s">
        <v>1241</v>
      </c>
      <c r="B16" s="233">
        <v>31216</v>
      </c>
      <c r="C16" s="233">
        <f>+'2.CT1A'!A22</f>
        <v>31216</v>
      </c>
      <c r="D16" s="233">
        <f si="0" t="shared"/>
        <v>0</v>
      </c>
      <c r="E16" s="233" t="str">
        <f>+'2.CT1A'!B22</f>
        <v xml:space="preserve">               Нэмэлт санхүүжилтийн арилжааны банк</v>
      </c>
      <c r="F16" s="399">
        <f>+'2.CT1A'!C22</f>
        <v>0</v>
      </c>
      <c r="G16" s="233">
        <f>'6.CTT1'!C21</f>
        <v>0</v>
      </c>
      <c r="H16" s="233">
        <f si="1" t="shared"/>
        <v>0</v>
      </c>
      <c r="I16" s="233">
        <f si="2" t="shared"/>
        <v>0</v>
      </c>
      <c r="J16" s="399">
        <f>+'2.CT1A'!F22</f>
        <v>0</v>
      </c>
      <c r="K16" s="233">
        <f>'6.CTT1'!F21</f>
        <v>0</v>
      </c>
      <c r="L16" s="399">
        <f si="4" t="shared"/>
        <v>0</v>
      </c>
      <c r="M16" s="233">
        <f si="3" t="shared"/>
        <v>0</v>
      </c>
      <c r="S16" s="233" t="s">
        <v>1241</v>
      </c>
      <c r="T16" s="233">
        <v>31216</v>
      </c>
      <c r="U16" s="233" t="s">
        <v>1257</v>
      </c>
      <c r="X16" s="233" t="s">
        <v>1566</v>
      </c>
      <c r="Y16" s="233" t="s">
        <v>1567</v>
      </c>
      <c r="Z16" s="233" t="s">
        <v>1568</v>
      </c>
    </row>
    <row r="17" spans="1:26">
      <c r="A17" s="233" t="s">
        <v>1241</v>
      </c>
      <c r="B17" s="233">
        <v>3122</v>
      </c>
      <c r="C17" s="233">
        <f>+'2.CT1A'!A23</f>
        <v>3122</v>
      </c>
      <c r="D17" s="233">
        <f si="0" t="shared"/>
        <v>0</v>
      </c>
      <c r="E17" s="233" t="str">
        <f>+'2.CT1A'!B23</f>
        <v xml:space="preserve">         Гадаад валют</v>
      </c>
      <c r="F17" s="399">
        <f>+'2.CT1A'!C23</f>
        <v>0</v>
      </c>
      <c r="G17" s="233">
        <f>'6.CTT1'!C22</f>
        <v>0</v>
      </c>
      <c r="H17" s="233">
        <f si="1" t="shared"/>
        <v>0</v>
      </c>
      <c r="I17" s="233">
        <f si="2" t="shared"/>
        <v>0</v>
      </c>
      <c r="J17" s="399">
        <f>+'2.CT1A'!F23</f>
        <v>0</v>
      </c>
      <c r="K17" s="233">
        <f>'6.CTT1'!F22</f>
        <v>0</v>
      </c>
      <c r="L17" s="399">
        <f si="4" t="shared"/>
        <v>0</v>
      </c>
      <c r="M17" s="233">
        <f si="3" t="shared"/>
        <v>0</v>
      </c>
      <c r="S17" s="233" t="s">
        <v>1241</v>
      </c>
      <c r="T17" s="233">
        <v>3122</v>
      </c>
      <c r="U17" s="233" t="s">
        <v>1257</v>
      </c>
      <c r="X17" s="233" t="s">
        <v>1566</v>
      </c>
      <c r="Y17" s="233" t="s">
        <v>1567</v>
      </c>
      <c r="Z17" s="233" t="s">
        <v>1568</v>
      </c>
    </row>
    <row r="18" spans="1:26">
      <c r="A18" s="233" t="s">
        <v>1241</v>
      </c>
      <c r="B18" s="233">
        <v>31221</v>
      </c>
      <c r="C18" s="233">
        <f>+'2.CT1A'!A24</f>
        <v>31221</v>
      </c>
      <c r="D18" s="233">
        <f si="0" t="shared"/>
        <v>0</v>
      </c>
      <c r="E18" s="233" t="str">
        <f>+'2.CT1A'!B24</f>
        <v xml:space="preserve">               Төрийн сангийн харилцах</v>
      </c>
      <c r="F18" s="399">
        <f>+'2.CT1A'!C24</f>
        <v>0</v>
      </c>
      <c r="G18" s="233">
        <f>'6.CTT1'!C23</f>
        <v>0</v>
      </c>
      <c r="H18" s="233">
        <f si="1" t="shared"/>
        <v>0</v>
      </c>
      <c r="I18" s="233">
        <f si="2" t="shared"/>
        <v>0</v>
      </c>
      <c r="J18" s="399">
        <f>+'2.CT1A'!F24</f>
        <v>0</v>
      </c>
      <c r="K18" s="233">
        <f>'6.CTT1'!F23</f>
        <v>0</v>
      </c>
      <c r="L18" s="399">
        <f si="4" t="shared"/>
        <v>0</v>
      </c>
      <c r="M18" s="233">
        <f si="3" t="shared"/>
        <v>0</v>
      </c>
      <c r="S18" s="233" t="s">
        <v>1241</v>
      </c>
      <c r="T18" s="233">
        <v>31221</v>
      </c>
      <c r="U18" s="233" t="s">
        <v>1257</v>
      </c>
      <c r="X18" s="233" t="s">
        <v>1566</v>
      </c>
      <c r="Y18" s="233" t="s">
        <v>1567</v>
      </c>
      <c r="Z18" s="233" t="s">
        <v>1568</v>
      </c>
    </row>
    <row r="19" spans="1:26">
      <c r="A19" s="233" t="s">
        <v>1241</v>
      </c>
      <c r="B19" s="233">
        <v>31222</v>
      </c>
      <c r="C19" s="233">
        <f>+'2.CT1A'!A25</f>
        <v>31222</v>
      </c>
      <c r="D19" s="233">
        <f si="0" t="shared"/>
        <v>0</v>
      </c>
      <c r="E19" s="233" t="str">
        <f>+'2.CT1A'!B25</f>
        <v xml:space="preserve">               Монгол банк дахь харилцах</v>
      </c>
      <c r="F19" s="399">
        <f>+'2.CT1A'!C25</f>
        <v>0</v>
      </c>
      <c r="G19" s="233">
        <f>'6.CTT1'!C24</f>
        <v>0</v>
      </c>
      <c r="H19" s="233">
        <f si="1" t="shared"/>
        <v>0</v>
      </c>
      <c r="I19" s="233">
        <f si="2" t="shared"/>
        <v>0</v>
      </c>
      <c r="J19" s="399">
        <f>+'2.CT1A'!F25</f>
        <v>0</v>
      </c>
      <c r="K19" s="233">
        <f>'6.CTT1'!F24</f>
        <v>0</v>
      </c>
      <c r="L19" s="399">
        <f si="4" t="shared"/>
        <v>0</v>
      </c>
      <c r="M19" s="233">
        <f si="3" t="shared"/>
        <v>0</v>
      </c>
      <c r="S19" s="233" t="s">
        <v>1241</v>
      </c>
      <c r="T19" s="233">
        <v>31222</v>
      </c>
      <c r="U19" s="233" t="s">
        <v>1257</v>
      </c>
      <c r="X19" s="233" t="s">
        <v>1566</v>
      </c>
      <c r="Y19" s="233" t="s">
        <v>1567</v>
      </c>
      <c r="Z19" s="233" t="s">
        <v>1568</v>
      </c>
    </row>
    <row r="20" spans="1:26">
      <c r="A20" s="233" t="s">
        <v>1241</v>
      </c>
      <c r="B20" s="233">
        <v>31223</v>
      </c>
      <c r="C20" s="233">
        <f>+'2.CT1A'!A26</f>
        <v>31223</v>
      </c>
      <c r="D20" s="233">
        <f si="0" t="shared"/>
        <v>0</v>
      </c>
      <c r="E20" s="233" t="str">
        <f>+'2.CT1A'!B26</f>
        <v xml:space="preserve">               Арилжааны банк дахь харилцах</v>
      </c>
      <c r="F20" s="399">
        <f>+'2.CT1A'!C26</f>
        <v>0</v>
      </c>
      <c r="G20" s="233">
        <f>'6.CTT1'!C25</f>
        <v>0</v>
      </c>
      <c r="H20" s="233">
        <f si="1" t="shared"/>
        <v>0</v>
      </c>
      <c r="I20" s="233">
        <f si="2" t="shared"/>
        <v>0</v>
      </c>
      <c r="J20" s="399">
        <f>+'2.CT1A'!F26</f>
        <v>0</v>
      </c>
      <c r="K20" s="233">
        <f>'6.CTT1'!F25</f>
        <v>0</v>
      </c>
      <c r="L20" s="399">
        <f si="4" t="shared"/>
        <v>0</v>
      </c>
      <c r="M20" s="233">
        <f si="3" t="shared"/>
        <v>0</v>
      </c>
      <c r="S20" s="233" t="s">
        <v>1241</v>
      </c>
      <c r="T20" s="233">
        <v>31223</v>
      </c>
      <c r="U20" s="233" t="s">
        <v>1257</v>
      </c>
      <c r="X20" s="233" t="s">
        <v>1566</v>
      </c>
      <c r="Y20" s="233" t="s">
        <v>1567</v>
      </c>
      <c r="Z20" s="233" t="s">
        <v>1568</v>
      </c>
    </row>
    <row r="21" spans="1:26">
      <c r="A21" s="233" t="s">
        <v>1241</v>
      </c>
      <c r="B21" s="233">
        <v>31224</v>
      </c>
      <c r="C21" s="233">
        <f>+'2.CT1A'!A27</f>
        <v>31224</v>
      </c>
      <c r="D21" s="233">
        <f si="0" t="shared"/>
        <v>0</v>
      </c>
      <c r="E21" s="233" t="str">
        <f>+'2.CT1A'!B27</f>
        <v xml:space="preserve">               Бусад төсөл, нөөцийн харилцах</v>
      </c>
      <c r="F21" s="399">
        <f>+'2.CT1A'!C27</f>
        <v>0</v>
      </c>
      <c r="G21" s="233">
        <f>'6.CTT1'!C26</f>
        <v>0</v>
      </c>
      <c r="H21" s="233">
        <f si="1" t="shared"/>
        <v>0</v>
      </c>
      <c r="I21" s="233">
        <f si="2" t="shared"/>
        <v>0</v>
      </c>
      <c r="J21" s="399">
        <f>+'2.CT1A'!F27</f>
        <v>0</v>
      </c>
      <c r="K21" s="233">
        <f>'6.CTT1'!F26</f>
        <v>0</v>
      </c>
      <c r="L21" s="399">
        <f si="4" t="shared"/>
        <v>0</v>
      </c>
      <c r="M21" s="233">
        <f si="3" t="shared"/>
        <v>0</v>
      </c>
      <c r="S21" s="233" t="s">
        <v>1241</v>
      </c>
      <c r="T21" s="233">
        <v>31224</v>
      </c>
      <c r="U21" s="233" t="s">
        <v>1257</v>
      </c>
      <c r="X21" s="233" t="s">
        <v>1566</v>
      </c>
      <c r="Y21" s="233" t="s">
        <v>1567</v>
      </c>
      <c r="Z21" s="233" t="s">
        <v>1568</v>
      </c>
    </row>
    <row r="22" spans="1:26">
      <c r="A22" s="233" t="s">
        <v>1241</v>
      </c>
      <c r="B22" s="233">
        <v>31400</v>
      </c>
      <c r="C22" s="233">
        <f>+'2.CT1A'!A28</f>
        <v>31400</v>
      </c>
      <c r="D22" s="233">
        <f si="0" t="shared"/>
        <v>0</v>
      </c>
      <c r="E22" s="233" t="str">
        <f>+'2.CT1A'!B28</f>
        <v xml:space="preserve">           Замд яваа мөнгөн хөрөнгө</v>
      </c>
      <c r="F22" s="399">
        <f>+'2.CT1A'!C28</f>
        <v>0</v>
      </c>
      <c r="G22" s="233">
        <f>'6.CTT1'!C27</f>
        <v>0</v>
      </c>
      <c r="H22" s="233">
        <f si="1" t="shared"/>
        <v>0</v>
      </c>
      <c r="I22" s="233">
        <f si="2" t="shared"/>
        <v>0</v>
      </c>
      <c r="J22" s="399">
        <f>+'2.CT1A'!F28</f>
        <v>0</v>
      </c>
      <c r="K22" s="233">
        <f>'6.CTT1'!F27</f>
        <v>0</v>
      </c>
      <c r="L22" s="399">
        <f si="4" t="shared"/>
        <v>0</v>
      </c>
      <c r="M22" s="233">
        <f si="3" t="shared"/>
        <v>0</v>
      </c>
      <c r="S22" s="233" t="s">
        <v>1241</v>
      </c>
      <c r="T22" s="233">
        <v>31400</v>
      </c>
      <c r="U22" s="233" t="s">
        <v>1257</v>
      </c>
      <c r="X22" s="233" t="s">
        <v>1566</v>
      </c>
      <c r="Y22" s="233" t="s">
        <v>1567</v>
      </c>
      <c r="Z22" s="233" t="s">
        <v>1568</v>
      </c>
    </row>
    <row r="23" spans="1:26">
      <c r="A23" s="233" t="s">
        <v>1241</v>
      </c>
      <c r="B23" s="233">
        <v>31500</v>
      </c>
      <c r="C23" s="233">
        <f>+'2.CT1A'!A29</f>
        <v>31500</v>
      </c>
      <c r="D23" s="233">
        <f si="0" t="shared"/>
        <v>0</v>
      </c>
      <c r="E23" s="233" t="str">
        <f>+'2.CT1A'!B29</f>
        <v xml:space="preserve">           Хадгаламж</v>
      </c>
      <c r="F23" s="399">
        <f>+'2.CT1A'!C29</f>
        <v>0</v>
      </c>
      <c r="G23" s="233">
        <f>'6.CTT1'!C28</f>
        <v>0</v>
      </c>
      <c r="H23" s="233">
        <f si="1" t="shared"/>
        <v>0</v>
      </c>
      <c r="I23" s="233">
        <f si="2" t="shared"/>
        <v>0</v>
      </c>
      <c r="J23" s="399">
        <f>+'2.CT1A'!F29</f>
        <v>0</v>
      </c>
      <c r="K23" s="233">
        <f>'6.CTT1'!F28</f>
        <v>0</v>
      </c>
      <c r="L23" s="399">
        <f si="4" t="shared"/>
        <v>0</v>
      </c>
      <c r="M23" s="233">
        <f si="3" t="shared"/>
        <v>0</v>
      </c>
      <c r="S23" s="233" t="s">
        <v>1241</v>
      </c>
      <c r="T23" s="233">
        <v>31500</v>
      </c>
      <c r="U23" s="233" t="s">
        <v>1257</v>
      </c>
      <c r="X23" s="233" t="s">
        <v>1566</v>
      </c>
      <c r="Y23" s="233" t="s">
        <v>1567</v>
      </c>
      <c r="Z23" s="233" t="s">
        <v>1568</v>
      </c>
    </row>
    <row r="24" spans="1:26">
      <c r="A24" s="233" t="s">
        <v>1241</v>
      </c>
      <c r="B24" s="233">
        <v>32</v>
      </c>
      <c r="C24" s="233">
        <f>+'2.CT1A'!A30</f>
        <v>32</v>
      </c>
      <c r="D24" s="233">
        <f si="0" t="shared"/>
        <v>0</v>
      </c>
      <c r="E24" s="233" t="str">
        <f>+'2.CT1A'!B30</f>
        <v xml:space="preserve">   БОГИНО ХУГАЦААТ ХӨРӨНГӨ ОРУУЛАЛТ</v>
      </c>
      <c r="F24" s="399">
        <f>+'2.CT1A'!C30</f>
        <v>0</v>
      </c>
      <c r="M24" s="233">
        <f si="3" t="shared"/>
        <v>0</v>
      </c>
      <c r="S24" s="233" t="s">
        <v>1241</v>
      </c>
      <c r="T24" s="233">
        <v>32</v>
      </c>
      <c r="U24" s="233" t="s">
        <v>1257</v>
      </c>
      <c r="X24" s="233" t="s">
        <v>1566</v>
      </c>
      <c r="Y24" s="233" t="s">
        <v>1567</v>
      </c>
      <c r="Z24" s="233" t="s">
        <v>1568</v>
      </c>
    </row>
    <row r="25" spans="1:26">
      <c r="A25" s="233" t="s">
        <v>1241</v>
      </c>
      <c r="B25" s="233">
        <v>321</v>
      </c>
      <c r="C25" s="233">
        <f>+'2.CT1A'!A31</f>
        <v>321</v>
      </c>
      <c r="D25" s="233">
        <f si="0" t="shared"/>
        <v>0</v>
      </c>
      <c r="E25" s="233" t="str">
        <f>+'2.CT1A'!B31</f>
        <v xml:space="preserve">      Yнэт цаас</v>
      </c>
      <c r="F25" s="399">
        <f>+'2.CT1A'!C31</f>
        <v>0</v>
      </c>
      <c r="S25" s="233" t="s">
        <v>1241</v>
      </c>
      <c r="T25" s="233">
        <v>321</v>
      </c>
      <c r="U25" s="233" t="s">
        <v>1257</v>
      </c>
      <c r="X25" s="233" t="s">
        <v>1566</v>
      </c>
      <c r="Y25" s="233" t="s">
        <v>1567</v>
      </c>
      <c r="Z25" s="233" t="s">
        <v>1568</v>
      </c>
    </row>
    <row r="26" spans="1:26">
      <c r="A26" s="233" t="s">
        <v>1241</v>
      </c>
      <c r="B26" s="233">
        <v>32110</v>
      </c>
      <c r="C26" s="233">
        <f>+'2.CT1A'!A32</f>
        <v>32110</v>
      </c>
      <c r="D26" s="233">
        <f si="0" t="shared"/>
        <v>0</v>
      </c>
      <c r="E26" s="233" t="str">
        <f>+'2.CT1A'!B32</f>
        <v xml:space="preserve">           Төгрөг</v>
      </c>
      <c r="F26" s="399">
        <f>+'2.CT1A'!C32</f>
        <v>0</v>
      </c>
      <c r="S26" s="233" t="s">
        <v>1241</v>
      </c>
      <c r="T26" s="233">
        <v>32110</v>
      </c>
      <c r="U26" s="233" t="s">
        <v>1257</v>
      </c>
      <c r="X26" s="233" t="s">
        <v>1566</v>
      </c>
      <c r="Y26" s="233" t="s">
        <v>1567</v>
      </c>
      <c r="Z26" s="233" t="s">
        <v>1568</v>
      </c>
    </row>
    <row r="27" spans="1:26">
      <c r="A27" s="233" t="s">
        <v>1241</v>
      </c>
      <c r="B27" s="233">
        <v>32120</v>
      </c>
      <c r="C27" s="233">
        <f>+'2.CT1A'!A33</f>
        <v>32120</v>
      </c>
      <c r="D27" s="233">
        <f si="0" t="shared"/>
        <v>0</v>
      </c>
      <c r="E27" s="233" t="str">
        <f>+'2.CT1A'!B33</f>
        <v xml:space="preserve">           Гадаад валют</v>
      </c>
      <c r="F27" s="399">
        <f>+'2.CT1A'!C33</f>
        <v>0</v>
      </c>
      <c r="S27" s="233" t="s">
        <v>1241</v>
      </c>
      <c r="T27" s="233">
        <v>32120</v>
      </c>
      <c r="U27" s="233" t="s">
        <v>1257</v>
      </c>
      <c r="X27" s="233" t="s">
        <v>1566</v>
      </c>
      <c r="Y27" s="233" t="s">
        <v>1567</v>
      </c>
      <c r="Z27" s="233" t="s">
        <v>1568</v>
      </c>
    </row>
    <row r="28" spans="1:26">
      <c r="A28" s="233" t="s">
        <v>1241</v>
      </c>
      <c r="B28" s="233">
        <v>33</v>
      </c>
      <c r="C28" s="233">
        <f>+'2.CT1A'!A34</f>
        <v>33</v>
      </c>
      <c r="D28" s="233">
        <f si="0" t="shared"/>
        <v>0</v>
      </c>
      <c r="E28" s="233" t="str">
        <f>+'2.CT1A'!B34</f>
        <v xml:space="preserve">   АВЛАГА</v>
      </c>
      <c r="F28" s="399">
        <f>+'2.CT1A'!C34</f>
        <v>0</v>
      </c>
      <c r="S28" s="233" t="s">
        <v>1241</v>
      </c>
      <c r="T28" s="233">
        <v>33</v>
      </c>
      <c r="U28" s="233" t="s">
        <v>1266</v>
      </c>
      <c r="X28" s="233" t="s">
        <v>1566</v>
      </c>
      <c r="Y28" s="233" t="s">
        <v>1567</v>
      </c>
      <c r="Z28" s="233" t="s">
        <v>1568</v>
      </c>
    </row>
    <row r="29" spans="1:26">
      <c r="A29" s="233" t="s">
        <v>1241</v>
      </c>
      <c r="B29" s="233">
        <v>33100</v>
      </c>
      <c r="C29" s="233">
        <f>+'2.CT1A'!A35</f>
        <v>33100</v>
      </c>
      <c r="D29" s="233">
        <f si="0" t="shared"/>
        <v>0</v>
      </c>
      <c r="E29" s="233" t="str">
        <f>+'2.CT1A'!B35</f>
        <v xml:space="preserve">       Ажиллагчидтай холбогдсон авлага</v>
      </c>
      <c r="F29" s="399">
        <f>+'2.CT1A'!C35</f>
        <v>0</v>
      </c>
      <c r="S29" s="233" t="s">
        <v>1241</v>
      </c>
      <c r="T29" s="233">
        <v>33100</v>
      </c>
      <c r="U29" s="233" t="s">
        <v>1266</v>
      </c>
      <c r="X29" s="233" t="s">
        <v>1566</v>
      </c>
      <c r="Y29" s="233" t="s">
        <v>1567</v>
      </c>
      <c r="Z29" s="233" t="s">
        <v>1568</v>
      </c>
    </row>
    <row r="30" spans="1:26">
      <c r="A30" s="233" t="s">
        <v>1241</v>
      </c>
      <c r="B30" s="233">
        <v>33200</v>
      </c>
      <c r="C30" s="233">
        <f>+'2.CT1A'!A36</f>
        <v>33200</v>
      </c>
      <c r="D30" s="233">
        <f si="0" t="shared"/>
        <v>0</v>
      </c>
      <c r="E30" s="233" t="str">
        <f>+'2.CT1A'!B36</f>
        <v xml:space="preserve">       Төлбөртэй үйлчилгээний авлага</v>
      </c>
      <c r="F30" s="399">
        <f>+'2.CT1A'!C36</f>
        <v>0</v>
      </c>
      <c r="S30" s="233" t="s">
        <v>1241</v>
      </c>
      <c r="T30" s="233">
        <v>33200</v>
      </c>
      <c r="U30" s="233" t="s">
        <v>1266</v>
      </c>
      <c r="X30" s="233" t="s">
        <v>1566</v>
      </c>
      <c r="Y30" s="233" t="s">
        <v>1567</v>
      </c>
      <c r="Z30" s="233" t="s">
        <v>1568</v>
      </c>
    </row>
    <row r="31" spans="1:26">
      <c r="A31" s="233" t="s">
        <v>1241</v>
      </c>
      <c r="B31" s="233">
        <v>33300</v>
      </c>
      <c r="C31" s="233">
        <f>+'2.CT1A'!A37</f>
        <v>33300</v>
      </c>
      <c r="D31" s="233">
        <f si="0" t="shared"/>
        <v>0</v>
      </c>
      <c r="E31" s="233" t="str">
        <f>+'2.CT1A'!B37</f>
        <v xml:space="preserve">       Татаас, санхүүжилтийн авлага</v>
      </c>
      <c r="F31" s="399">
        <f>+'2.CT1A'!C37</f>
        <v>0</v>
      </c>
      <c r="S31" s="233" t="s">
        <v>1241</v>
      </c>
      <c r="T31" s="233">
        <v>33300</v>
      </c>
      <c r="U31" s="233" t="s">
        <v>1266</v>
      </c>
      <c r="X31" s="233" t="s">
        <v>1566</v>
      </c>
      <c r="Y31" s="233" t="s">
        <v>1567</v>
      </c>
      <c r="Z31" s="233" t="s">
        <v>1568</v>
      </c>
    </row>
    <row r="32" spans="1:26">
      <c r="A32" s="233" t="s">
        <v>1241</v>
      </c>
      <c r="B32" s="233">
        <v>33400</v>
      </c>
      <c r="C32" s="233">
        <f>+'2.CT1A'!A38</f>
        <v>33400</v>
      </c>
      <c r="D32" s="233">
        <f si="0" t="shared"/>
        <v>0</v>
      </c>
      <c r="E32" s="233" t="str">
        <f>+'2.CT1A'!B38</f>
        <v xml:space="preserve">       Зээлийн хүүгийн авлага</v>
      </c>
      <c r="F32" s="399">
        <f>+'2.CT1A'!C38</f>
        <v>0</v>
      </c>
      <c r="S32" s="233" t="s">
        <v>1241</v>
      </c>
      <c r="T32" s="233">
        <v>33400</v>
      </c>
      <c r="U32" s="233" t="s">
        <v>1266</v>
      </c>
      <c r="X32" s="233" t="s">
        <v>1566</v>
      </c>
      <c r="Y32" s="233" t="s">
        <v>1567</v>
      </c>
      <c r="Z32" s="233" t="s">
        <v>1568</v>
      </c>
    </row>
    <row r="33" spans="1:26">
      <c r="A33" s="233" t="s">
        <v>1241</v>
      </c>
      <c r="B33" s="233">
        <v>33401</v>
      </c>
      <c r="C33" s="233">
        <f>+'2.CT1A'!A39</f>
        <v>33401</v>
      </c>
      <c r="D33" s="233">
        <f si="0" t="shared"/>
        <v>0</v>
      </c>
      <c r="E33" s="233" t="str">
        <f>+'2.CT1A'!B39</f>
        <v xml:space="preserve">       Дансны авлага /ТӨҮГ/</v>
      </c>
      <c r="F33" s="399">
        <f>+'2.CT1A'!C39</f>
        <v>0</v>
      </c>
      <c r="S33" s="233" t="s">
        <v>1241</v>
      </c>
      <c r="T33" s="233">
        <v>33401</v>
      </c>
      <c r="U33" s="233" t="s">
        <v>1266</v>
      </c>
      <c r="X33" s="233" t="s">
        <v>1566</v>
      </c>
      <c r="Y33" s="233" t="s">
        <v>1567</v>
      </c>
      <c r="Z33" s="233" t="s">
        <v>1568</v>
      </c>
    </row>
    <row r="34" spans="1:26">
      <c r="A34" s="233" t="s">
        <v>1241</v>
      </c>
      <c r="B34" s="233">
        <v>33402</v>
      </c>
      <c r="C34" s="233">
        <f>+'2.CT1A'!A40</f>
        <v>33402</v>
      </c>
      <c r="D34" s="233">
        <f si="0" t="shared"/>
        <v>0</v>
      </c>
      <c r="E34" s="233" t="str">
        <f>+'2.CT1A'!B40</f>
        <v xml:space="preserve">       Татвар, НДШ – ийн авлага /ТӨҮГ/</v>
      </c>
      <c r="F34" s="399">
        <f>+'2.CT1A'!C40</f>
        <v>0</v>
      </c>
      <c r="S34" s="233" t="s">
        <v>1241</v>
      </c>
      <c r="T34" s="233">
        <v>33402</v>
      </c>
      <c r="U34" s="233" t="s">
        <v>1266</v>
      </c>
      <c r="X34" s="233" t="s">
        <v>1566</v>
      </c>
      <c r="Y34" s="233" t="s">
        <v>1567</v>
      </c>
      <c r="Z34" s="233" t="s">
        <v>1568</v>
      </c>
    </row>
    <row r="35" spans="1:26">
      <c r="A35" s="233" t="s">
        <v>1241</v>
      </c>
      <c r="B35" s="233">
        <v>335</v>
      </c>
      <c r="C35" s="233">
        <f>+'2.CT1A'!A41</f>
        <v>335</v>
      </c>
      <c r="D35" s="233">
        <f si="0" t="shared"/>
        <v>0</v>
      </c>
      <c r="E35" s="233" t="str">
        <f>+'2.CT1A'!B41</f>
        <v xml:space="preserve">      Бусад авлага</v>
      </c>
      <c r="F35" s="399">
        <f>+'2.CT1A'!C41</f>
        <v>0</v>
      </c>
      <c r="S35" s="233" t="s">
        <v>1241</v>
      </c>
      <c r="T35" s="233">
        <v>335</v>
      </c>
      <c r="U35" s="233" t="s">
        <v>1266</v>
      </c>
      <c r="X35" s="233" t="s">
        <v>1566</v>
      </c>
      <c r="Y35" s="233" t="s">
        <v>1567</v>
      </c>
      <c r="Z35" s="233" t="s">
        <v>1568</v>
      </c>
    </row>
    <row r="36" spans="1:26">
      <c r="A36" s="233" t="s">
        <v>1241</v>
      </c>
      <c r="B36" s="233">
        <v>3351</v>
      </c>
      <c r="C36" s="233">
        <f>+'2.CT1A'!A42</f>
        <v>3351</v>
      </c>
      <c r="D36" s="233">
        <f si="0" t="shared"/>
        <v>0</v>
      </c>
      <c r="E36" s="233" t="str">
        <f>+'2.CT1A'!B42</f>
        <v xml:space="preserve">           Байгууллагаас авах авлага</v>
      </c>
      <c r="F36" s="399">
        <f>+'2.CT1A'!C42</f>
        <v>0</v>
      </c>
      <c r="S36" s="233" t="s">
        <v>1241</v>
      </c>
      <c r="T36" s="233">
        <v>3351</v>
      </c>
      <c r="U36" s="233" t="s">
        <v>1266</v>
      </c>
      <c r="X36" s="233" t="s">
        <v>1566</v>
      </c>
      <c r="Y36" s="233" t="s">
        <v>1567</v>
      </c>
      <c r="Z36" s="233" t="s">
        <v>1568</v>
      </c>
    </row>
    <row r="37" spans="1:26">
      <c r="A37" s="233" t="s">
        <v>1241</v>
      </c>
      <c r="B37" s="233">
        <v>3352</v>
      </c>
      <c r="C37" s="233">
        <f>+'2.CT1A'!A43</f>
        <v>3352</v>
      </c>
      <c r="D37" s="233">
        <f si="0" t="shared"/>
        <v>0</v>
      </c>
      <c r="E37" s="233" t="str">
        <f>+'2.CT1A'!B43</f>
        <v xml:space="preserve">           Хувь хүмүүсээс авах авлага</v>
      </c>
      <c r="F37" s="399">
        <f>+'2.CT1A'!C43</f>
        <v>0</v>
      </c>
      <c r="S37" s="233" t="s">
        <v>1241</v>
      </c>
      <c r="T37" s="233">
        <v>3352</v>
      </c>
      <c r="U37" s="233" t="s">
        <v>1266</v>
      </c>
      <c r="X37" s="233" t="s">
        <v>1566</v>
      </c>
      <c r="Y37" s="233" t="s">
        <v>1567</v>
      </c>
      <c r="Z37" s="233" t="s">
        <v>1568</v>
      </c>
    </row>
    <row r="38" spans="1:26">
      <c r="A38" s="233" t="s">
        <v>1241</v>
      </c>
      <c r="B38" s="233">
        <v>336</v>
      </c>
      <c r="C38" s="233">
        <f>+'2.CT1A'!A44</f>
        <v>336</v>
      </c>
      <c r="D38" s="233">
        <f si="0" t="shared"/>
        <v>0</v>
      </c>
      <c r="E38" s="233" t="str">
        <f>+'2.CT1A'!B44</f>
        <v xml:space="preserve">      Зээлийн авлага</v>
      </c>
      <c r="F38" s="399">
        <f>+'2.CT1A'!C44</f>
        <v>0</v>
      </c>
      <c r="S38" s="233" t="s">
        <v>1241</v>
      </c>
      <c r="T38" s="233">
        <v>336</v>
      </c>
      <c r="U38" s="233" t="s">
        <v>1266</v>
      </c>
      <c r="X38" s="233" t="s">
        <v>1566</v>
      </c>
      <c r="Y38" s="233" t="s">
        <v>1567</v>
      </c>
      <c r="Z38" s="233" t="s">
        <v>1568</v>
      </c>
    </row>
    <row r="39" spans="1:26">
      <c r="A39" s="233" t="s">
        <v>1241</v>
      </c>
      <c r="B39" s="233">
        <v>3361</v>
      </c>
      <c r="C39" s="233">
        <f>+'2.CT1A'!A45</f>
        <v>3361</v>
      </c>
      <c r="D39" s="233">
        <f si="0" t="shared"/>
        <v>0</v>
      </c>
      <c r="E39" s="233" t="str">
        <f>+'2.CT1A'!B45</f>
        <v xml:space="preserve">         Дотоод эх үүсвэрээс олгосон зээлийн авлага</v>
      </c>
      <c r="F39" s="399">
        <f>+'2.CT1A'!C45</f>
        <v>0</v>
      </c>
      <c r="S39" s="233" t="s">
        <v>1241</v>
      </c>
      <c r="T39" s="233">
        <v>3361</v>
      </c>
      <c r="U39" s="233" t="s">
        <v>1266</v>
      </c>
      <c r="X39" s="233" t="s">
        <v>1566</v>
      </c>
      <c r="Y39" s="233" t="s">
        <v>1567</v>
      </c>
      <c r="Z39" s="233" t="s">
        <v>1568</v>
      </c>
    </row>
    <row r="40" spans="1:26">
      <c r="A40" s="233" t="s">
        <v>1241</v>
      </c>
      <c r="B40" s="233">
        <v>33611</v>
      </c>
      <c r="C40" s="233">
        <f>+'2.CT1A'!A46</f>
        <v>33611</v>
      </c>
      <c r="D40" s="233">
        <f si="0" t="shared"/>
        <v>0</v>
      </c>
      <c r="E40" s="233" t="str">
        <f>+'2.CT1A'!B46</f>
        <v xml:space="preserve">               Засгийн газрын байгууллага, бусад шатны төсөвт олгосон</v>
      </c>
      <c r="F40" s="399">
        <f>+'2.CT1A'!C46</f>
        <v>0</v>
      </c>
      <c r="S40" s="233" t="s">
        <v>1241</v>
      </c>
      <c r="T40" s="233">
        <v>33611</v>
      </c>
      <c r="U40" s="233" t="s">
        <v>1266</v>
      </c>
      <c r="X40" s="233" t="s">
        <v>1566</v>
      </c>
      <c r="Y40" s="233" t="s">
        <v>1567</v>
      </c>
      <c r="Z40" s="233" t="s">
        <v>1568</v>
      </c>
    </row>
    <row r="41" spans="1:26">
      <c r="A41" s="233" t="s">
        <v>1241</v>
      </c>
      <c r="B41" s="233">
        <v>33612</v>
      </c>
      <c r="C41" s="233">
        <f>+'2.CT1A'!A47</f>
        <v>33612</v>
      </c>
      <c r="D41" s="233">
        <f si="0" t="shared"/>
        <v>0</v>
      </c>
      <c r="E41" s="233" t="str">
        <f>+'2.CT1A'!B47</f>
        <v xml:space="preserve">               Хувь хүмүүст олгосон зээл</v>
      </c>
      <c r="F41" s="399">
        <f>+'2.CT1A'!C47</f>
        <v>0</v>
      </c>
      <c r="S41" s="233" t="s">
        <v>1241</v>
      </c>
      <c r="T41" s="233">
        <v>33612</v>
      </c>
      <c r="U41" s="233" t="s">
        <v>1266</v>
      </c>
      <c r="X41" s="233" t="s">
        <v>1566</v>
      </c>
      <c r="Y41" s="233" t="s">
        <v>1567</v>
      </c>
      <c r="Z41" s="233" t="s">
        <v>1568</v>
      </c>
    </row>
    <row r="42" spans="1:26">
      <c r="A42" s="233" t="s">
        <v>1241</v>
      </c>
      <c r="B42" s="233">
        <v>33613</v>
      </c>
      <c r="C42" s="233">
        <f>+'2.CT1A'!A48</f>
        <v>33613</v>
      </c>
      <c r="D42" s="233">
        <f si="0" t="shared"/>
        <v>0</v>
      </c>
      <c r="E42" s="233" t="str">
        <f>+'2.CT1A'!B48</f>
        <v xml:space="preserve">               Сургалтын төрийн сангийн зээлийн авлага</v>
      </c>
      <c r="F42" s="399">
        <f>+'2.CT1A'!C48</f>
        <v>0</v>
      </c>
      <c r="S42" s="233" t="s">
        <v>1241</v>
      </c>
      <c r="T42" s="233">
        <v>33613</v>
      </c>
      <c r="U42" s="233" t="s">
        <v>1266</v>
      </c>
      <c r="X42" s="233" t="s">
        <v>1566</v>
      </c>
      <c r="Y42" s="233" t="s">
        <v>1567</v>
      </c>
      <c r="Z42" s="233" t="s">
        <v>1568</v>
      </c>
    </row>
    <row r="43" spans="1:26">
      <c r="A43" s="233" t="s">
        <v>1241</v>
      </c>
      <c r="B43" s="233">
        <v>33614</v>
      </c>
      <c r="C43" s="233">
        <f>+'2.CT1A'!A49</f>
        <v>33614</v>
      </c>
      <c r="D43" s="233">
        <f si="0" t="shared"/>
        <v>0</v>
      </c>
      <c r="E43" s="233" t="str">
        <f>+'2.CT1A'!B49</f>
        <v xml:space="preserve">               Төрийн өмчит аж ахуйн нэгжүүдэд олгосон зээл</v>
      </c>
      <c r="F43" s="399">
        <f>+'2.CT1A'!C49</f>
        <v>0</v>
      </c>
      <c r="S43" s="233" t="s">
        <v>1241</v>
      </c>
      <c r="T43" s="233">
        <v>33614</v>
      </c>
      <c r="U43" s="233" t="s">
        <v>1266</v>
      </c>
      <c r="X43" s="233" t="s">
        <v>1566</v>
      </c>
      <c r="Y43" s="233" t="s">
        <v>1567</v>
      </c>
      <c r="Z43" s="233" t="s">
        <v>1568</v>
      </c>
    </row>
    <row r="44" spans="1:26">
      <c r="A44" s="233" t="s">
        <v>1241</v>
      </c>
      <c r="B44" s="233">
        <v>33615</v>
      </c>
      <c r="C44" s="233">
        <f>+'2.CT1A'!A50</f>
        <v>33615</v>
      </c>
      <c r="D44" s="233">
        <f si="0" t="shared"/>
        <v>0</v>
      </c>
      <c r="E44" s="233" t="str">
        <f>+'2.CT1A'!B50</f>
        <v xml:space="preserve">               Хувийн хэвшлийн аж ахуйн нэгжид олгосон зээл</v>
      </c>
      <c r="F44" s="399">
        <f>+'2.CT1A'!C50</f>
        <v>0</v>
      </c>
      <c r="S44" s="233" t="s">
        <v>1241</v>
      </c>
      <c r="T44" s="233">
        <v>33615</v>
      </c>
      <c r="U44" s="233" t="s">
        <v>1266</v>
      </c>
      <c r="X44" s="233" t="s">
        <v>1566</v>
      </c>
      <c r="Y44" s="233" t="s">
        <v>1567</v>
      </c>
      <c r="Z44" s="233" t="s">
        <v>1568</v>
      </c>
    </row>
    <row r="45" spans="1:26">
      <c r="A45" s="233" t="s">
        <v>1241</v>
      </c>
      <c r="B45" s="233">
        <v>3362</v>
      </c>
      <c r="C45" s="233">
        <f>+'2.CT1A'!A51</f>
        <v>3362</v>
      </c>
      <c r="D45" s="233">
        <f si="0" t="shared"/>
        <v>0</v>
      </c>
      <c r="E45" s="233" t="str">
        <f>+'2.CT1A'!B51</f>
        <v xml:space="preserve">         Гадаад зээлээс дамжуулан зээлдүүлсэн зээлийн авлага</v>
      </c>
      <c r="F45" s="399">
        <f>+'2.CT1A'!C51</f>
        <v>0</v>
      </c>
      <c r="S45" s="233" t="s">
        <v>1241</v>
      </c>
      <c r="T45" s="233">
        <v>3362</v>
      </c>
      <c r="U45" s="233" t="s">
        <v>1266</v>
      </c>
      <c r="X45" s="233" t="s">
        <v>1566</v>
      </c>
      <c r="Y45" s="233" t="s">
        <v>1567</v>
      </c>
      <c r="Z45" s="233" t="s">
        <v>1568</v>
      </c>
    </row>
    <row r="46" spans="1:26">
      <c r="A46" s="233" t="s">
        <v>1241</v>
      </c>
      <c r="B46" s="233">
        <v>33621</v>
      </c>
      <c r="C46" s="233">
        <f>+'2.CT1A'!A52</f>
        <v>33621</v>
      </c>
      <c r="D46" s="233">
        <f si="0" t="shared"/>
        <v>0</v>
      </c>
      <c r="E46" s="233" t="str">
        <f>+'2.CT1A'!B52</f>
        <v xml:space="preserve">               Засгийн газрын байгууллага, бусад шатны төсөвт олгосон</v>
      </c>
      <c r="F46" s="399">
        <f>+'2.CT1A'!C52</f>
        <v>0</v>
      </c>
      <c r="S46" s="233" t="s">
        <v>1241</v>
      </c>
      <c r="T46" s="233">
        <v>33621</v>
      </c>
      <c r="U46" s="233" t="s">
        <v>1266</v>
      </c>
      <c r="X46" s="233" t="s">
        <v>1566</v>
      </c>
      <c r="Y46" s="233" t="s">
        <v>1567</v>
      </c>
      <c r="Z46" s="233" t="s">
        <v>1568</v>
      </c>
    </row>
    <row r="47" spans="1:26">
      <c r="A47" s="233" t="s">
        <v>1241</v>
      </c>
      <c r="B47" s="233">
        <v>33622</v>
      </c>
      <c r="C47" s="233">
        <f>+'2.CT1A'!A53</f>
        <v>33622</v>
      </c>
      <c r="D47" s="233">
        <f si="0" t="shared"/>
        <v>0</v>
      </c>
      <c r="E47" s="233" t="str">
        <f>+'2.CT1A'!B53</f>
        <v xml:space="preserve">               Төрийн өмчит аж ахуйн нэгжүүдэд олгосон зээл</v>
      </c>
      <c r="F47" s="399">
        <f>+'2.CT1A'!C53</f>
        <v>0</v>
      </c>
      <c r="S47" s="233" t="s">
        <v>1241</v>
      </c>
      <c r="T47" s="233">
        <v>33622</v>
      </c>
      <c r="U47" s="233" t="s">
        <v>1266</v>
      </c>
      <c r="X47" s="233" t="s">
        <v>1566</v>
      </c>
      <c r="Y47" s="233" t="s">
        <v>1567</v>
      </c>
      <c r="Z47" s="233" t="s">
        <v>1568</v>
      </c>
    </row>
    <row r="48" spans="1:26">
      <c r="A48" s="233" t="s">
        <v>1241</v>
      </c>
      <c r="B48" s="233">
        <v>33623</v>
      </c>
      <c r="C48" s="233">
        <f>+'2.CT1A'!A54</f>
        <v>33623</v>
      </c>
      <c r="D48" s="233">
        <f si="0" t="shared"/>
        <v>0</v>
      </c>
      <c r="E48" s="233" t="str">
        <f>+'2.CT1A'!B54</f>
        <v xml:space="preserve">               Хувийн хэвшлийн аж ахуйн нэгжид олгосон зээл</v>
      </c>
      <c r="F48" s="399">
        <f>+'2.CT1A'!C54</f>
        <v>0</v>
      </c>
      <c r="S48" s="233" t="s">
        <v>1241</v>
      </c>
      <c r="T48" s="233">
        <v>33623</v>
      </c>
      <c r="U48" s="233" t="s">
        <v>1266</v>
      </c>
      <c r="X48" s="233" t="s">
        <v>1566</v>
      </c>
      <c r="Y48" s="233" t="s">
        <v>1567</v>
      </c>
      <c r="Z48" s="233" t="s">
        <v>1568</v>
      </c>
    </row>
    <row r="49" spans="1:26">
      <c r="A49" s="233" t="s">
        <v>1241</v>
      </c>
      <c r="B49" s="233">
        <v>34</v>
      </c>
      <c r="C49" s="233">
        <f>+'2.CT1A'!A55</f>
        <v>34</v>
      </c>
      <c r="D49" s="233">
        <f si="0" t="shared"/>
        <v>0</v>
      </c>
      <c r="E49" s="233" t="str">
        <f>+'2.CT1A'!B55</f>
        <v xml:space="preserve">   УРЬДЧИЛГАА</v>
      </c>
      <c r="F49" s="399">
        <f>+'2.CT1A'!C55</f>
        <v>0</v>
      </c>
      <c r="S49" s="233" t="s">
        <v>1241</v>
      </c>
      <c r="T49" s="233">
        <v>34</v>
      </c>
      <c r="U49" s="233" t="s">
        <v>1266</v>
      </c>
      <c r="X49" s="233" t="s">
        <v>1566</v>
      </c>
      <c r="Y49" s="233" t="s">
        <v>1567</v>
      </c>
      <c r="Z49" s="233" t="s">
        <v>1568</v>
      </c>
    </row>
    <row r="50" spans="1:26">
      <c r="A50" s="233" t="s">
        <v>1241</v>
      </c>
      <c r="B50" s="233">
        <v>34100</v>
      </c>
      <c r="C50" s="233">
        <f>+'2.CT1A'!A56</f>
        <v>34100</v>
      </c>
      <c r="D50" s="233">
        <f si="0" t="shared"/>
        <v>0</v>
      </c>
      <c r="E50" s="233" t="str">
        <f>+'2.CT1A'!B56</f>
        <v xml:space="preserve">       Засгийн газрын байгууллага, бусад шатны төсөвт олгосон</v>
      </c>
      <c r="F50" s="399">
        <f>+'2.CT1A'!C56</f>
        <v>0</v>
      </c>
      <c r="S50" s="233" t="s">
        <v>1241</v>
      </c>
      <c r="T50" s="233">
        <v>34100</v>
      </c>
      <c r="U50" s="233" t="s">
        <v>1266</v>
      </c>
      <c r="X50" s="233" t="s">
        <v>1566</v>
      </c>
      <c r="Y50" s="233" t="s">
        <v>1567</v>
      </c>
      <c r="Z50" s="233" t="s">
        <v>1568</v>
      </c>
    </row>
    <row r="51" spans="1:26">
      <c r="A51" s="233" t="s">
        <v>1241</v>
      </c>
      <c r="B51" s="233">
        <v>34200</v>
      </c>
      <c r="C51" s="233">
        <f>+'2.CT1A'!A57</f>
        <v>34200</v>
      </c>
      <c r="D51" s="233">
        <f si="0" t="shared"/>
        <v>0</v>
      </c>
      <c r="E51" s="233" t="str">
        <f>+'2.CT1A'!B57</f>
        <v xml:space="preserve">       Төсөвт байгууллага</v>
      </c>
      <c r="F51" s="399">
        <f>+'2.CT1A'!C57</f>
        <v>0</v>
      </c>
      <c r="S51" s="233" t="s">
        <v>1241</v>
      </c>
      <c r="T51" s="233">
        <v>34200</v>
      </c>
      <c r="U51" s="233" t="s">
        <v>1266</v>
      </c>
      <c r="X51" s="233" t="s">
        <v>1566</v>
      </c>
      <c r="Y51" s="233" t="s">
        <v>1567</v>
      </c>
      <c r="Z51" s="233" t="s">
        <v>1568</v>
      </c>
    </row>
    <row r="52" spans="1:26">
      <c r="A52" s="233" t="s">
        <v>1241</v>
      </c>
      <c r="B52" s="233">
        <v>34300</v>
      </c>
      <c r="C52" s="233">
        <f>+'2.CT1A'!A58</f>
        <v>34300</v>
      </c>
      <c r="D52" s="233">
        <f si="0" t="shared"/>
        <v>0</v>
      </c>
      <c r="E52" s="233" t="str">
        <f>+'2.CT1A'!B58</f>
        <v xml:space="preserve">       Тусгай зориулалтын сан</v>
      </c>
      <c r="F52" s="399">
        <f>+'2.CT1A'!C58</f>
        <v>0</v>
      </c>
      <c r="S52" s="233" t="s">
        <v>1241</v>
      </c>
      <c r="T52" s="233">
        <v>34300</v>
      </c>
      <c r="U52" s="233" t="s">
        <v>1266</v>
      </c>
      <c r="X52" s="233" t="s">
        <v>1566</v>
      </c>
      <c r="Y52" s="233" t="s">
        <v>1567</v>
      </c>
      <c r="Z52" s="233" t="s">
        <v>1568</v>
      </c>
    </row>
    <row r="53" spans="1:26">
      <c r="A53" s="233" t="s">
        <v>1241</v>
      </c>
      <c r="B53" s="233">
        <v>34400</v>
      </c>
      <c r="C53" s="233">
        <f>+'2.CT1A'!A59</f>
        <v>34400</v>
      </c>
      <c r="D53" s="233">
        <f si="0" t="shared"/>
        <v>0</v>
      </c>
      <c r="E53" s="233" t="str">
        <f>+'2.CT1A'!B59</f>
        <v xml:space="preserve">       Төрийн өмчийн үйлдвэр, аж ахуйн газар</v>
      </c>
      <c r="F53" s="399">
        <f>+'2.CT1A'!C59</f>
        <v>0</v>
      </c>
      <c r="S53" s="233" t="s">
        <v>1241</v>
      </c>
      <c r="T53" s="233">
        <v>34400</v>
      </c>
      <c r="U53" s="233" t="s">
        <v>1266</v>
      </c>
      <c r="X53" s="233" t="s">
        <v>1566</v>
      </c>
      <c r="Y53" s="233" t="s">
        <v>1567</v>
      </c>
      <c r="Z53" s="233" t="s">
        <v>1568</v>
      </c>
    </row>
    <row r="54" spans="1:26">
      <c r="A54" s="233" t="s">
        <v>1241</v>
      </c>
      <c r="B54" s="233">
        <v>34500</v>
      </c>
      <c r="C54" s="233">
        <f>+'2.CT1A'!A60</f>
        <v>34500</v>
      </c>
      <c r="D54" s="233">
        <f si="0" t="shared"/>
        <v>0</v>
      </c>
      <c r="E54" s="233" t="str">
        <f>+'2.CT1A'!B60</f>
        <v xml:space="preserve">       Хувийн хэвшлийн үйлдвэр, аж ахуйн газар</v>
      </c>
      <c r="F54" s="399">
        <f>+'2.CT1A'!C60</f>
        <v>0</v>
      </c>
      <c r="S54" s="233" t="s">
        <v>1241</v>
      </c>
      <c r="T54" s="233">
        <v>34500</v>
      </c>
      <c r="U54" s="233" t="s">
        <v>1266</v>
      </c>
      <c r="X54" s="233" t="s">
        <v>1566</v>
      </c>
      <c r="Y54" s="233" t="s">
        <v>1567</v>
      </c>
      <c r="Z54" s="233" t="s">
        <v>1568</v>
      </c>
    </row>
    <row r="55" spans="1:26">
      <c r="A55" s="233" t="s">
        <v>1241</v>
      </c>
      <c r="B55" s="233">
        <v>34600</v>
      </c>
      <c r="C55" s="233">
        <f>+'2.CT1A'!A61</f>
        <v>34600</v>
      </c>
      <c r="D55" s="233">
        <f si="0" t="shared"/>
        <v>0</v>
      </c>
      <c r="E55" s="233" t="str">
        <f>+'2.CT1A'!B61</f>
        <v xml:space="preserve">       Урьдчилж гарсан зардал</v>
      </c>
      <c r="F55" s="399">
        <f>+'2.CT1A'!C61</f>
        <v>0</v>
      </c>
      <c r="S55" s="233" t="s">
        <v>1241</v>
      </c>
      <c r="T55" s="233">
        <v>34600</v>
      </c>
      <c r="U55" s="233" t="s">
        <v>1266</v>
      </c>
      <c r="X55" s="233" t="s">
        <v>1566</v>
      </c>
      <c r="Y55" s="233" t="s">
        <v>1567</v>
      </c>
      <c r="Z55" s="233" t="s">
        <v>1568</v>
      </c>
    </row>
    <row r="56" spans="1:26">
      <c r="A56" s="233" t="s">
        <v>1241</v>
      </c>
      <c r="B56" s="233">
        <v>3471</v>
      </c>
      <c r="C56" s="233">
        <f>+'2.CT1A'!A62</f>
        <v>3471</v>
      </c>
      <c r="D56" s="233">
        <f si="0" t="shared"/>
        <v>0</v>
      </c>
      <c r="E56" s="233" t="str">
        <f>+'2.CT1A'!B62</f>
        <v xml:space="preserve">         Урьдчилгаа тооцоо</v>
      </c>
      <c r="F56" s="399">
        <f>+'2.CT1A'!C62</f>
        <v>0</v>
      </c>
      <c r="S56" s="233" t="s">
        <v>1241</v>
      </c>
      <c r="T56" s="233">
        <v>3471</v>
      </c>
      <c r="U56" s="233" t="s">
        <v>1266</v>
      </c>
      <c r="X56" s="233" t="s">
        <v>1566</v>
      </c>
      <c r="Y56" s="233" t="s">
        <v>1567</v>
      </c>
      <c r="Z56" s="233" t="s">
        <v>1568</v>
      </c>
    </row>
    <row r="57" spans="1:26">
      <c r="A57" s="233" t="s">
        <v>1241</v>
      </c>
      <c r="B57" s="233">
        <v>34711</v>
      </c>
      <c r="C57" s="233">
        <f>+'2.CT1A'!A63</f>
        <v>34711</v>
      </c>
      <c r="D57" s="233">
        <f si="0" t="shared"/>
        <v>0</v>
      </c>
      <c r="E57" s="233" t="str">
        <f>+'2.CT1A'!B63</f>
        <v xml:space="preserve">               Бараа материал бэлтгэх урьдчилгаа</v>
      </c>
      <c r="F57" s="399">
        <f>+'2.CT1A'!C63</f>
        <v>0</v>
      </c>
      <c r="S57" s="233" t="s">
        <v>1241</v>
      </c>
      <c r="T57" s="233">
        <v>34711</v>
      </c>
      <c r="U57" s="233" t="s">
        <v>1266</v>
      </c>
      <c r="X57" s="233" t="s">
        <v>1566</v>
      </c>
      <c r="Y57" s="233" t="s">
        <v>1567</v>
      </c>
      <c r="Z57" s="233" t="s">
        <v>1568</v>
      </c>
    </row>
    <row r="58" spans="1:26">
      <c r="A58" s="233" t="s">
        <v>1241</v>
      </c>
      <c r="B58" s="233">
        <v>34712</v>
      </c>
      <c r="C58" s="233">
        <f>+'2.CT1A'!A64</f>
        <v>34712</v>
      </c>
      <c r="D58" s="233">
        <f si="0" t="shared"/>
        <v>0</v>
      </c>
      <c r="E58" s="233" t="str">
        <f>+'2.CT1A'!B64</f>
        <v xml:space="preserve">               Yндсэн хөрөнгө бэлтгэх урьдчилгаа</v>
      </c>
      <c r="F58" s="399">
        <f>+'2.CT1A'!C64</f>
        <v>0</v>
      </c>
      <c r="S58" s="233" t="s">
        <v>1241</v>
      </c>
      <c r="T58" s="233">
        <v>34712</v>
      </c>
      <c r="U58" s="233" t="s">
        <v>1266</v>
      </c>
      <c r="X58" s="233" t="s">
        <v>1566</v>
      </c>
      <c r="Y58" s="233" t="s">
        <v>1567</v>
      </c>
      <c r="Z58" s="233" t="s">
        <v>1568</v>
      </c>
    </row>
    <row r="59" spans="1:26">
      <c r="A59" s="233" t="s">
        <v>1241</v>
      </c>
      <c r="B59" s="233">
        <v>34713</v>
      </c>
      <c r="C59" s="233">
        <f>+'2.CT1A'!A65</f>
        <v>34713</v>
      </c>
      <c r="D59" s="233">
        <f si="0" t="shared"/>
        <v>0</v>
      </c>
      <c r="E59" s="233" t="str">
        <f>+'2.CT1A'!B65</f>
        <v xml:space="preserve">               Цалингийн урьдчилгаа</v>
      </c>
      <c r="F59" s="399">
        <f>+'2.CT1A'!C65</f>
        <v>0</v>
      </c>
      <c r="S59" s="233" t="s">
        <v>1241</v>
      </c>
      <c r="T59" s="233">
        <v>34713</v>
      </c>
      <c r="U59" s="233" t="s">
        <v>1266</v>
      </c>
      <c r="X59" s="233" t="s">
        <v>1566</v>
      </c>
      <c r="Y59" s="233" t="s">
        <v>1567</v>
      </c>
      <c r="Z59" s="233" t="s">
        <v>1568</v>
      </c>
    </row>
    <row r="60" spans="1:26">
      <c r="A60" s="233" t="s">
        <v>1241</v>
      </c>
      <c r="B60" s="233">
        <v>34714</v>
      </c>
      <c r="C60" s="233">
        <f>+'2.CT1A'!A66</f>
        <v>34714</v>
      </c>
      <c r="D60" s="233">
        <f si="0" t="shared"/>
        <v>0</v>
      </c>
      <c r="E60" s="233" t="str">
        <f>+'2.CT1A'!B66</f>
        <v xml:space="preserve">               Томилолтын урьдчилгаа</v>
      </c>
      <c r="F60" s="399">
        <f>+'2.CT1A'!C66</f>
        <v>0</v>
      </c>
      <c r="S60" s="233" t="s">
        <v>1241</v>
      </c>
      <c r="T60" s="233">
        <v>34714</v>
      </c>
      <c r="U60" s="233" t="s">
        <v>1266</v>
      </c>
      <c r="X60" s="233" t="s">
        <v>1566</v>
      </c>
      <c r="Y60" s="233" t="s">
        <v>1567</v>
      </c>
      <c r="Z60" s="233" t="s">
        <v>1568</v>
      </c>
    </row>
    <row r="61" spans="1:26">
      <c r="A61" s="233" t="s">
        <v>1241</v>
      </c>
      <c r="B61" s="233">
        <v>35</v>
      </c>
      <c r="C61" s="233">
        <f>+'2.CT1A'!A67</f>
        <v>35</v>
      </c>
      <c r="D61" s="233">
        <f si="0" t="shared"/>
        <v>0</v>
      </c>
      <c r="E61" s="233" t="str">
        <f>+'2.CT1A'!B67</f>
        <v xml:space="preserve">   БАРАА МАТЕРИАЛ</v>
      </c>
      <c r="F61" s="399">
        <f>+'2.CT1A'!C67</f>
        <v>0</v>
      </c>
      <c r="S61" s="233" t="s">
        <v>1241</v>
      </c>
      <c r="T61" s="233">
        <v>35</v>
      </c>
      <c r="U61" s="233" t="s">
        <v>1258</v>
      </c>
      <c r="X61" s="233" t="s">
        <v>1566</v>
      </c>
      <c r="Y61" s="233" t="s">
        <v>1567</v>
      </c>
      <c r="Z61" s="233" t="s">
        <v>1568</v>
      </c>
    </row>
    <row r="62" spans="1:26">
      <c r="A62" s="233" t="s">
        <v>1241</v>
      </c>
      <c r="B62" s="233">
        <v>351</v>
      </c>
      <c r="C62" s="233">
        <f>+'2.CT1A'!A68</f>
        <v>351</v>
      </c>
      <c r="D62" s="233">
        <f si="0" t="shared"/>
        <v>0</v>
      </c>
      <c r="E62" s="233" t="str">
        <f>+'2.CT1A'!B68</f>
        <v xml:space="preserve">      Түүхий эд материал</v>
      </c>
      <c r="F62" s="399">
        <f>+'2.CT1A'!C68</f>
        <v>0</v>
      </c>
      <c r="S62" s="233" t="s">
        <v>1241</v>
      </c>
      <c r="T62" s="233">
        <v>351</v>
      </c>
      <c r="U62" s="233" t="s">
        <v>1258</v>
      </c>
      <c r="X62" s="233" t="s">
        <v>1566</v>
      </c>
      <c r="Y62" s="233" t="s">
        <v>1567</v>
      </c>
      <c r="Z62" s="233" t="s">
        <v>1568</v>
      </c>
    </row>
    <row r="63" spans="1:26">
      <c r="A63" s="233" t="s">
        <v>1241</v>
      </c>
      <c r="B63" s="233">
        <v>35110</v>
      </c>
      <c r="C63" s="233">
        <f>+'2.CT1A'!A69</f>
        <v>35110</v>
      </c>
      <c r="D63" s="233">
        <f si="0" t="shared"/>
        <v>0</v>
      </c>
      <c r="E63" s="233" t="str">
        <f>+'2.CT1A'!B69</f>
        <v xml:space="preserve">           Тусгай зориулалттай материал</v>
      </c>
      <c r="F63" s="399">
        <f>+'2.CT1A'!C69</f>
        <v>0</v>
      </c>
      <c r="S63" s="233" t="s">
        <v>1241</v>
      </c>
      <c r="T63" s="233">
        <v>35110</v>
      </c>
      <c r="U63" s="233" t="s">
        <v>1258</v>
      </c>
      <c r="X63" s="233" t="s">
        <v>1566</v>
      </c>
      <c r="Y63" s="233" t="s">
        <v>1567</v>
      </c>
      <c r="Z63" s="233" t="s">
        <v>1568</v>
      </c>
    </row>
    <row r="64" spans="1:26">
      <c r="A64" s="233" t="s">
        <v>1241</v>
      </c>
      <c r="B64" s="233">
        <v>35130</v>
      </c>
      <c r="C64" s="233">
        <f>+'2.CT1A'!A70</f>
        <v>35130</v>
      </c>
      <c r="D64" s="233">
        <f si="0" t="shared"/>
        <v>0</v>
      </c>
      <c r="E64" s="233" t="str">
        <f>+'2.CT1A'!B70</f>
        <v xml:space="preserve">           Эм боох материал</v>
      </c>
      <c r="F64" s="399">
        <f>+'2.CT1A'!C70</f>
        <v>0</v>
      </c>
      <c r="S64" s="233" t="s">
        <v>1241</v>
      </c>
      <c r="T64" s="233">
        <v>35130</v>
      </c>
      <c r="U64" s="233" t="s">
        <v>1258</v>
      </c>
      <c r="X64" s="233" t="s">
        <v>1566</v>
      </c>
      <c r="Y64" s="233" t="s">
        <v>1567</v>
      </c>
      <c r="Z64" s="233" t="s">
        <v>1568</v>
      </c>
    </row>
    <row r="65" spans="1:26">
      <c r="A65" s="233" t="s">
        <v>1241</v>
      </c>
      <c r="B65" s="233">
        <v>35200</v>
      </c>
      <c r="C65" s="233">
        <f>+'2.CT1A'!A71</f>
        <v>35200</v>
      </c>
      <c r="D65" s="233">
        <f si="0" t="shared"/>
        <v>0</v>
      </c>
      <c r="E65" s="233" t="str">
        <f>+'2.CT1A'!B71</f>
        <v xml:space="preserve">        Дуусаагүй үйлдвэрлэл</v>
      </c>
      <c r="F65" s="399">
        <f>+'2.CT1A'!C71</f>
        <v>0</v>
      </c>
      <c r="S65" s="233" t="s">
        <v>1241</v>
      </c>
      <c r="T65" s="233">
        <v>35200</v>
      </c>
      <c r="U65" s="233" t="s">
        <v>1258</v>
      </c>
      <c r="X65" s="233" t="s">
        <v>1566</v>
      </c>
      <c r="Y65" s="233" t="s">
        <v>1567</v>
      </c>
      <c r="Z65" s="233" t="s">
        <v>1568</v>
      </c>
    </row>
    <row r="66" spans="1:26">
      <c r="A66" s="233" t="s">
        <v>1241</v>
      </c>
      <c r="B66" s="233">
        <v>35300</v>
      </c>
      <c r="C66" s="233">
        <f>+'2.CT1A'!A72</f>
        <v>35300</v>
      </c>
      <c r="D66" s="233">
        <f si="0" t="shared"/>
        <v>0</v>
      </c>
      <c r="E66" s="233" t="str">
        <f>+'2.CT1A'!B72</f>
        <v xml:space="preserve">        Бэлэн бүтээгдэхүүн</v>
      </c>
      <c r="F66" s="399">
        <f>+'2.CT1A'!C72</f>
        <v>0</v>
      </c>
      <c r="S66" s="233" t="s">
        <v>1241</v>
      </c>
      <c r="T66" s="233">
        <v>35300</v>
      </c>
      <c r="U66" s="233" t="s">
        <v>1258</v>
      </c>
      <c r="X66" s="233" t="s">
        <v>1566</v>
      </c>
      <c r="Y66" s="233" t="s">
        <v>1567</v>
      </c>
      <c r="Z66" s="233" t="s">
        <v>1568</v>
      </c>
    </row>
    <row r="67" spans="1:26">
      <c r="A67" s="233" t="s">
        <v>1241</v>
      </c>
      <c r="B67" s="233">
        <v>354</v>
      </c>
      <c r="C67" s="233">
        <f>+'2.CT1A'!A73</f>
        <v>354</v>
      </c>
      <c r="D67" s="233">
        <f ref="D67:D130" si="5" t="shared">IF(B67=VALUE(C67),0,1)</f>
        <v>0</v>
      </c>
      <c r="E67" s="233" t="str">
        <f>+'2.CT1A'!B73</f>
        <v xml:space="preserve">      Хангамжийн материал</v>
      </c>
      <c r="F67" s="399">
        <f>+'2.CT1A'!C73</f>
        <v>0</v>
      </c>
      <c r="S67" s="233" t="s">
        <v>1241</v>
      </c>
      <c r="T67" s="233">
        <v>354</v>
      </c>
      <c r="U67" s="233" t="s">
        <v>1258</v>
      </c>
      <c r="X67" s="233" t="s">
        <v>1566</v>
      </c>
      <c r="Y67" s="233" t="s">
        <v>1567</v>
      </c>
      <c r="Z67" s="233" t="s">
        <v>1568</v>
      </c>
    </row>
    <row r="68" spans="1:26">
      <c r="A68" s="233" t="s">
        <v>1241</v>
      </c>
      <c r="B68" s="233">
        <v>35410</v>
      </c>
      <c r="C68" s="233">
        <f>+'2.CT1A'!A74</f>
        <v>35410</v>
      </c>
      <c r="D68" s="233">
        <f si="5" t="shared"/>
        <v>0</v>
      </c>
      <c r="E68" s="233" t="str">
        <f>+'2.CT1A'!B74</f>
        <v xml:space="preserve">           Бичиг хэргийн материал</v>
      </c>
      <c r="F68" s="399">
        <f>+'2.CT1A'!C74</f>
        <v>0</v>
      </c>
      <c r="S68" s="233" t="s">
        <v>1241</v>
      </c>
      <c r="T68" s="233">
        <v>35410</v>
      </c>
      <c r="U68" s="233" t="s">
        <v>1258</v>
      </c>
      <c r="X68" s="233" t="s">
        <v>1566</v>
      </c>
      <c r="Y68" s="233" t="s">
        <v>1567</v>
      </c>
      <c r="Z68" s="233" t="s">
        <v>1568</v>
      </c>
    </row>
    <row r="69" spans="1:26">
      <c r="A69" s="233" t="s">
        <v>1241</v>
      </c>
      <c r="B69" s="233">
        <v>35420</v>
      </c>
      <c r="C69" s="233">
        <f>+'2.CT1A'!A75</f>
        <v>35420</v>
      </c>
      <c r="D69" s="233">
        <f si="5" t="shared"/>
        <v>0</v>
      </c>
      <c r="E69" s="233" t="str">
        <f>+'2.CT1A'!B75</f>
        <v xml:space="preserve">           Аж ахуйн материал</v>
      </c>
      <c r="F69" s="399">
        <f>+'2.CT1A'!C75</f>
        <v>0</v>
      </c>
      <c r="S69" s="233" t="s">
        <v>1241</v>
      </c>
      <c r="T69" s="233">
        <v>35420</v>
      </c>
      <c r="U69" s="233" t="s">
        <v>1258</v>
      </c>
      <c r="X69" s="233" t="s">
        <v>1566</v>
      </c>
      <c r="Y69" s="233" t="s">
        <v>1567</v>
      </c>
      <c r="Z69" s="233" t="s">
        <v>1568</v>
      </c>
    </row>
    <row r="70" spans="1:26">
      <c r="A70" s="233" t="s">
        <v>1241</v>
      </c>
      <c r="B70" s="233">
        <v>35430</v>
      </c>
      <c r="C70" s="233">
        <f>+'2.CT1A'!A76</f>
        <v>35430</v>
      </c>
      <c r="D70" s="233">
        <f si="5" t="shared"/>
        <v>0</v>
      </c>
      <c r="E70" s="233" t="str">
        <f>+'2.CT1A'!B76</f>
        <v xml:space="preserve">           Сэлбэг хэрэгсэл</v>
      </c>
      <c r="F70" s="399">
        <f>+'2.CT1A'!C76</f>
        <v>0</v>
      </c>
      <c r="S70" s="233" t="s">
        <v>1241</v>
      </c>
      <c r="T70" s="233">
        <v>35430</v>
      </c>
      <c r="U70" s="233" t="s">
        <v>1258</v>
      </c>
      <c r="X70" s="233" t="s">
        <v>1566</v>
      </c>
      <c r="Y70" s="233" t="s">
        <v>1567</v>
      </c>
      <c r="Z70" s="233" t="s">
        <v>1568</v>
      </c>
    </row>
    <row r="71" spans="1:26">
      <c r="A71" s="233" t="s">
        <v>1241</v>
      </c>
      <c r="B71" s="233">
        <v>35440</v>
      </c>
      <c r="C71" s="233">
        <f>+'2.CT1A'!A77</f>
        <v>35440</v>
      </c>
      <c r="D71" s="233">
        <f si="5" t="shared"/>
        <v>0</v>
      </c>
      <c r="E71" s="233" t="str">
        <f>+'2.CT1A'!B77</f>
        <v xml:space="preserve">           Түлш, шатах тослох материал</v>
      </c>
      <c r="F71" s="399">
        <f>+'2.CT1A'!C77</f>
        <v>0</v>
      </c>
      <c r="S71" s="233" t="s">
        <v>1241</v>
      </c>
      <c r="T71" s="233">
        <v>35440</v>
      </c>
      <c r="U71" s="233" t="s">
        <v>1258</v>
      </c>
      <c r="X71" s="233" t="s">
        <v>1566</v>
      </c>
      <c r="Y71" s="233" t="s">
        <v>1567</v>
      </c>
      <c r="Z71" s="233" t="s">
        <v>1568</v>
      </c>
    </row>
    <row r="72" spans="1:26">
      <c r="A72" s="233" t="s">
        <v>1241</v>
      </c>
      <c r="B72" s="233">
        <v>35450</v>
      </c>
      <c r="C72" s="233">
        <f>+'2.CT1A'!A78</f>
        <v>35450</v>
      </c>
      <c r="D72" s="233">
        <f si="5" t="shared"/>
        <v>0</v>
      </c>
      <c r="E72" s="233" t="str">
        <f>+'2.CT1A'!B78</f>
        <v xml:space="preserve">           Барилгын засварын материал</v>
      </c>
      <c r="F72" s="399">
        <f>+'2.CT1A'!C78</f>
        <v>0</v>
      </c>
      <c r="S72" s="233" t="s">
        <v>1241</v>
      </c>
      <c r="T72" s="233">
        <v>35450</v>
      </c>
      <c r="U72" s="233" t="s">
        <v>1258</v>
      </c>
      <c r="X72" s="233" t="s">
        <v>1566</v>
      </c>
      <c r="Y72" s="233" t="s">
        <v>1567</v>
      </c>
      <c r="Z72" s="233" t="s">
        <v>1568</v>
      </c>
    </row>
    <row r="73" spans="1:26">
      <c r="A73" s="233" t="s">
        <v>1241</v>
      </c>
      <c r="B73" s="233">
        <v>35460</v>
      </c>
      <c r="C73" s="233">
        <f>+'2.CT1A'!A79</f>
        <v>35460</v>
      </c>
      <c r="D73" s="233">
        <f si="5" t="shared"/>
        <v>0</v>
      </c>
      <c r="E73" s="233" t="str">
        <f>+'2.CT1A'!B79</f>
        <v xml:space="preserve">           Хүнсний материал</v>
      </c>
      <c r="F73" s="399">
        <f>+'2.CT1A'!C79</f>
        <v>0</v>
      </c>
      <c r="S73" s="233" t="s">
        <v>1241</v>
      </c>
      <c r="T73" s="233">
        <v>35460</v>
      </c>
      <c r="U73" s="233" t="s">
        <v>1258</v>
      </c>
      <c r="X73" s="233" t="s">
        <v>1566</v>
      </c>
      <c r="Y73" s="233" t="s">
        <v>1567</v>
      </c>
      <c r="Z73" s="233" t="s">
        <v>1568</v>
      </c>
    </row>
    <row r="74" spans="1:26">
      <c r="A74" s="233" t="s">
        <v>1241</v>
      </c>
      <c r="B74" s="233">
        <v>35470</v>
      </c>
      <c r="C74" s="233">
        <f>+'2.CT1A'!A80</f>
        <v>35470</v>
      </c>
      <c r="D74" s="233">
        <f si="5" t="shared"/>
        <v>0</v>
      </c>
      <c r="E74" s="233" t="str">
        <f>+'2.CT1A'!B80</f>
        <v xml:space="preserve">           Бусад хангамжийн материал</v>
      </c>
      <c r="F74" s="399">
        <f>+'2.CT1A'!C80</f>
        <v>0</v>
      </c>
      <c r="S74" s="233" t="s">
        <v>1241</v>
      </c>
      <c r="T74" s="233">
        <v>35470</v>
      </c>
      <c r="U74" s="233" t="s">
        <v>1258</v>
      </c>
      <c r="X74" s="233" t="s">
        <v>1566</v>
      </c>
      <c r="Y74" s="233" t="s">
        <v>1567</v>
      </c>
      <c r="Z74" s="233" t="s">
        <v>1568</v>
      </c>
    </row>
    <row r="75" spans="1:26">
      <c r="A75" s="233" t="s">
        <v>1241</v>
      </c>
      <c r="B75" s="233">
        <v>35500</v>
      </c>
      <c r="C75" s="233">
        <f>+'2.CT1A'!A81</f>
        <v>35500</v>
      </c>
      <c r="D75" s="233">
        <f si="5" t="shared"/>
        <v>0</v>
      </c>
      <c r="E75" s="233" t="str">
        <f>+'2.CT1A'!B81</f>
        <v xml:space="preserve">        Биологийн хөрөнгө</v>
      </c>
      <c r="F75" s="399">
        <f>+'2.CT1A'!C81</f>
        <v>0</v>
      </c>
      <c r="S75" s="233" t="s">
        <v>1241</v>
      </c>
      <c r="T75" s="233">
        <v>35500</v>
      </c>
      <c r="U75" s="233" t="s">
        <v>1258</v>
      </c>
      <c r="X75" s="233" t="s">
        <v>1566</v>
      </c>
      <c r="Y75" s="233" t="s">
        <v>1567</v>
      </c>
      <c r="Z75" s="233" t="s">
        <v>1568</v>
      </c>
    </row>
    <row r="76" spans="1:26">
      <c r="A76" s="233" t="s">
        <v>1241</v>
      </c>
      <c r="B76" s="233">
        <v>35600</v>
      </c>
      <c r="C76" s="233">
        <f>+'2.CT1A'!A82</f>
        <v>35600</v>
      </c>
      <c r="D76" s="233">
        <f si="5" t="shared"/>
        <v>0</v>
      </c>
      <c r="E76" s="233" t="str">
        <f>+'2.CT1A'!B82</f>
        <v xml:space="preserve">        Мал амьтад</v>
      </c>
      <c r="F76" s="399">
        <f>+'2.CT1A'!C82</f>
        <v>0</v>
      </c>
      <c r="S76" s="233" t="s">
        <v>1241</v>
      </c>
      <c r="T76" s="233">
        <v>35600</v>
      </c>
      <c r="U76" s="233" t="s">
        <v>1258</v>
      </c>
      <c r="X76" s="233" t="s">
        <v>1566</v>
      </c>
      <c r="Y76" s="233" t="s">
        <v>1567</v>
      </c>
      <c r="Z76" s="233" t="s">
        <v>1568</v>
      </c>
    </row>
    <row r="77" spans="1:26">
      <c r="A77" s="233" t="s">
        <v>1241</v>
      </c>
      <c r="B77" s="233">
        <v>36</v>
      </c>
      <c r="C77" s="233">
        <f>+'2.CT1A'!A83</f>
        <v>36</v>
      </c>
      <c r="D77" s="233">
        <f si="5" t="shared"/>
        <v>0</v>
      </c>
      <c r="E77" s="233" t="str">
        <f>+'2.CT1A'!B83</f>
        <v xml:space="preserve">   НӨӨЦИЙН БАРАА</v>
      </c>
      <c r="F77" s="399">
        <f>+'2.CT1A'!C83</f>
        <v>0</v>
      </c>
      <c r="S77" s="233" t="s">
        <v>1241</v>
      </c>
      <c r="T77" s="233">
        <v>36</v>
      </c>
      <c r="U77" s="233" t="s">
        <v>1258</v>
      </c>
      <c r="X77" s="233" t="s">
        <v>1566</v>
      </c>
      <c r="Y77" s="233" t="s">
        <v>1567</v>
      </c>
      <c r="Z77" s="233" t="s">
        <v>1568</v>
      </c>
    </row>
    <row r="78" spans="1:26">
      <c r="A78" s="233" t="s">
        <v>1241</v>
      </c>
      <c r="B78" s="233">
        <v>36100</v>
      </c>
      <c r="C78" s="233">
        <f>+'2.CT1A'!A84</f>
        <v>36100</v>
      </c>
      <c r="D78" s="233">
        <f si="5" t="shared"/>
        <v>0</v>
      </c>
      <c r="E78" s="233" t="str">
        <f>+'2.CT1A'!B84</f>
        <v xml:space="preserve">        Барааны нөөц</v>
      </c>
      <c r="F78" s="399">
        <f>+'2.CT1A'!C84</f>
        <v>0</v>
      </c>
      <c r="S78" s="233" t="s">
        <v>1241</v>
      </c>
      <c r="T78" s="233">
        <v>36100</v>
      </c>
      <c r="U78" s="233" t="s">
        <v>1258</v>
      </c>
      <c r="X78" s="233" t="s">
        <v>1566</v>
      </c>
      <c r="Y78" s="233" t="s">
        <v>1567</v>
      </c>
      <c r="Z78" s="233" t="s">
        <v>1568</v>
      </c>
    </row>
    <row r="79" spans="1:26">
      <c r="A79" s="233" t="s">
        <v>1241</v>
      </c>
      <c r="B79" s="233">
        <v>36200</v>
      </c>
      <c r="C79" s="233">
        <f>+'2.CT1A'!A85</f>
        <v>36200</v>
      </c>
      <c r="D79" s="233">
        <f si="5" t="shared"/>
        <v>0</v>
      </c>
      <c r="E79" s="233" t="str">
        <f>+'2.CT1A'!B85</f>
        <v xml:space="preserve">        Yрийн нөөц</v>
      </c>
      <c r="F79" s="399">
        <f>+'2.CT1A'!C85</f>
        <v>0</v>
      </c>
      <c r="S79" s="233" t="s">
        <v>1241</v>
      </c>
      <c r="T79" s="233">
        <v>36200</v>
      </c>
      <c r="U79" s="233" t="s">
        <v>1258</v>
      </c>
      <c r="X79" s="233" t="s">
        <v>1566</v>
      </c>
      <c r="Y79" s="233" t="s">
        <v>1567</v>
      </c>
      <c r="Z79" s="233" t="s">
        <v>1568</v>
      </c>
    </row>
    <row r="80" spans="1:26">
      <c r="A80" s="233" t="s">
        <v>1241</v>
      </c>
      <c r="B80" s="233">
        <v>36300</v>
      </c>
      <c r="C80" s="233">
        <f>+'2.CT1A'!A86</f>
        <v>36300</v>
      </c>
      <c r="D80" s="233">
        <f si="5" t="shared"/>
        <v>0</v>
      </c>
      <c r="E80" s="233" t="str">
        <f>+'2.CT1A'!B86</f>
        <v xml:space="preserve">        Тэжээлийн нөөц</v>
      </c>
      <c r="F80" s="399">
        <f>+'2.CT1A'!C86</f>
        <v>0</v>
      </c>
      <c r="S80" s="233" t="s">
        <v>1241</v>
      </c>
      <c r="T80" s="233">
        <v>36300</v>
      </c>
      <c r="U80" s="233" t="s">
        <v>1258</v>
      </c>
      <c r="X80" s="233" t="s">
        <v>1566</v>
      </c>
      <c r="Y80" s="233" t="s">
        <v>1567</v>
      </c>
      <c r="Z80" s="233" t="s">
        <v>1568</v>
      </c>
    </row>
    <row r="81" spans="1:26">
      <c r="A81" s="233" t="s">
        <v>1241</v>
      </c>
      <c r="B81" s="233">
        <v>36400</v>
      </c>
      <c r="C81" s="233">
        <f>+'2.CT1A'!A87</f>
        <v>36400</v>
      </c>
      <c r="D81" s="233">
        <f si="5" t="shared"/>
        <v>0</v>
      </c>
      <c r="E81" s="233" t="str">
        <f>+'2.CT1A'!B87</f>
        <v xml:space="preserve">        Шатахууны нөөц</v>
      </c>
      <c r="F81" s="399">
        <f>+'2.CT1A'!C87</f>
        <v>0</v>
      </c>
      <c r="S81" s="233" t="s">
        <v>1241</v>
      </c>
      <c r="T81" s="233">
        <v>36400</v>
      </c>
      <c r="U81" s="233" t="s">
        <v>1258</v>
      </c>
      <c r="X81" s="233" t="s">
        <v>1566</v>
      </c>
      <c r="Y81" s="233" t="s">
        <v>1567</v>
      </c>
      <c r="Z81" s="233" t="s">
        <v>1568</v>
      </c>
    </row>
    <row r="82" spans="1:26">
      <c r="A82" s="233" t="s">
        <v>1241</v>
      </c>
      <c r="B82" s="233">
        <v>36500</v>
      </c>
      <c r="C82" s="233">
        <f>+'2.CT1A'!A88</f>
        <v>36500</v>
      </c>
      <c r="D82" s="233">
        <f si="5" t="shared"/>
        <v>0</v>
      </c>
      <c r="E82" s="233" t="str">
        <f>+'2.CT1A'!B88</f>
        <v xml:space="preserve">        Буудайн нөөц</v>
      </c>
      <c r="F82" s="399">
        <f>+'2.CT1A'!C88</f>
        <v>0</v>
      </c>
      <c r="S82" s="233" t="s">
        <v>1241</v>
      </c>
      <c r="T82" s="233">
        <v>36500</v>
      </c>
      <c r="U82" s="233" t="s">
        <v>1258</v>
      </c>
      <c r="X82" s="233" t="s">
        <v>1566</v>
      </c>
      <c r="Y82" s="233" t="s">
        <v>1567</v>
      </c>
      <c r="Z82" s="233" t="s">
        <v>1568</v>
      </c>
    </row>
    <row r="83" spans="1:26">
      <c r="A83" s="233" t="s">
        <v>1241</v>
      </c>
      <c r="B83" s="233">
        <v>36600</v>
      </c>
      <c r="C83" s="233">
        <f>+'2.CT1A'!A89</f>
        <v>36600</v>
      </c>
      <c r="D83" s="233">
        <f si="5" t="shared"/>
        <v>0</v>
      </c>
      <c r="E83" s="233" t="str">
        <f>+'2.CT1A'!B89</f>
        <v xml:space="preserve">        Бусад нөөц</v>
      </c>
      <c r="F83" s="399">
        <f>+'2.CT1A'!C89</f>
        <v>0</v>
      </c>
      <c r="S83" s="233" t="s">
        <v>1241</v>
      </c>
      <c r="T83" s="233">
        <v>36600</v>
      </c>
      <c r="U83" s="233" t="s">
        <v>1258</v>
      </c>
      <c r="X83" s="233" t="s">
        <v>1566</v>
      </c>
      <c r="Y83" s="233" t="s">
        <v>1567</v>
      </c>
      <c r="Z83" s="233" t="s">
        <v>1568</v>
      </c>
    </row>
    <row r="84" spans="1:26">
      <c r="A84" s="233" t="s">
        <v>1241</v>
      </c>
      <c r="B84" s="233">
        <v>36700</v>
      </c>
      <c r="C84" s="233">
        <f>+'2.CT1A'!A90</f>
        <v>36700</v>
      </c>
      <c r="D84" s="233">
        <f si="5" t="shared"/>
        <v>0</v>
      </c>
      <c r="E84" s="233" t="str">
        <f>+'2.CT1A'!B90</f>
        <v xml:space="preserve">        Бусад санхүүгийн хөрөнгө /ТӨҮГ/</v>
      </c>
      <c r="F84" s="399">
        <f>+'2.CT1A'!C90</f>
        <v>0</v>
      </c>
      <c r="S84" s="233" t="s">
        <v>1241</v>
      </c>
      <c r="T84" s="233">
        <v>36700</v>
      </c>
      <c r="U84" s="233" t="s">
        <v>1258</v>
      </c>
      <c r="X84" s="233" t="s">
        <v>1566</v>
      </c>
      <c r="Y84" s="233" t="s">
        <v>1567</v>
      </c>
      <c r="Z84" s="233" t="s">
        <v>1568</v>
      </c>
    </row>
    <row r="85" spans="1:26">
      <c r="A85" s="233" t="s">
        <v>1241</v>
      </c>
      <c r="B85" s="233">
        <v>36800</v>
      </c>
      <c r="C85" s="233">
        <f>+'2.CT1A'!A91</f>
        <v>36800</v>
      </c>
      <c r="D85" s="233">
        <f si="5" t="shared"/>
        <v>0</v>
      </c>
      <c r="E85" s="233" t="str">
        <f>+'2.CT1A'!B91</f>
        <v xml:space="preserve">        Бусад эргэлтийн хөрөнгө /ТӨҮГ/</v>
      </c>
      <c r="F85" s="399">
        <f>+'2.CT1A'!C91</f>
        <v>0</v>
      </c>
      <c r="S85" s="233" t="s">
        <v>1241</v>
      </c>
      <c r="T85" s="233">
        <v>36800</v>
      </c>
      <c r="U85" s="233" t="s">
        <v>1258</v>
      </c>
      <c r="X85" s="233" t="s">
        <v>1566</v>
      </c>
      <c r="Y85" s="233" t="s">
        <v>1567</v>
      </c>
      <c r="Z85" s="233" t="s">
        <v>1568</v>
      </c>
    </row>
    <row r="86" spans="1:26">
      <c r="A86" s="233" t="s">
        <v>1241</v>
      </c>
      <c r="B86" s="233">
        <v>36900</v>
      </c>
      <c r="C86" s="233">
        <f>+'2.CT1A'!A92</f>
        <v>36900</v>
      </c>
      <c r="D86" s="233">
        <f si="5" t="shared"/>
        <v>0</v>
      </c>
      <c r="E86" s="233" t="str">
        <f>+'2.CT1A'!B92</f>
        <v xml:space="preserve">        Борлуулах зорилгоор эзэмшиж буй бусад эргэлтийн хөрөнгө /ТӨҮГ/</v>
      </c>
      <c r="F86" s="399">
        <f>+'2.CT1A'!C92</f>
        <v>0</v>
      </c>
      <c r="S86" s="233" t="s">
        <v>1241</v>
      </c>
      <c r="T86" s="233">
        <v>36900</v>
      </c>
      <c r="U86" s="233" t="s">
        <v>1258</v>
      </c>
      <c r="X86" s="233" t="s">
        <v>1566</v>
      </c>
      <c r="Y86" s="233" t="s">
        <v>1567</v>
      </c>
      <c r="Z86" s="233" t="s">
        <v>1568</v>
      </c>
    </row>
    <row r="87" spans="1:26">
      <c r="A87" s="233" t="s">
        <v>1241</v>
      </c>
      <c r="B87" s="233">
        <v>2</v>
      </c>
      <c r="C87" s="233">
        <f>+'2.CT1A'!A93</f>
        <v>2</v>
      </c>
      <c r="D87" s="233">
        <f si="5" t="shared"/>
        <v>0</v>
      </c>
      <c r="E87" s="233" t="str">
        <f>+'2.CT1A'!B93</f>
        <v>ЭРГЭЛТИЙН БУС ХӨРӨНГИЙН ДҮН</v>
      </c>
      <c r="F87" s="399">
        <f>+'2.CT1A'!C93</f>
        <v>0</v>
      </c>
      <c r="S87" s="233" t="s">
        <v>1241</v>
      </c>
      <c r="T87" s="233">
        <v>2</v>
      </c>
      <c r="U87" s="233" t="s">
        <v>209</v>
      </c>
      <c r="X87" s="233" t="s">
        <v>1566</v>
      </c>
      <c r="Y87" s="233" t="s">
        <v>1567</v>
      </c>
      <c r="Z87" s="233" t="s">
        <v>1568</v>
      </c>
    </row>
    <row r="88" spans="1:26">
      <c r="A88" s="233" t="s">
        <v>1241</v>
      </c>
      <c r="B88" s="233">
        <v>37</v>
      </c>
      <c r="C88" s="233">
        <f>+'2.CT1A'!A94</f>
        <v>37</v>
      </c>
      <c r="D88" s="233">
        <f si="5" t="shared"/>
        <v>0</v>
      </c>
      <c r="E88" s="233" t="str">
        <f>+'2.CT1A'!B94</f>
        <v xml:space="preserve">   УРТ ХУГАЦААТ ХӨРӨНГӨ ОРУУЛАЛТ</v>
      </c>
      <c r="F88" s="399">
        <f>+'2.CT1A'!C94</f>
        <v>0</v>
      </c>
      <c r="S88" s="233" t="s">
        <v>1241</v>
      </c>
      <c r="T88" s="233">
        <v>37</v>
      </c>
      <c r="U88" s="233" t="s">
        <v>1259</v>
      </c>
      <c r="X88" s="233" t="s">
        <v>1566</v>
      </c>
      <c r="Y88" s="233" t="s">
        <v>1567</v>
      </c>
      <c r="Z88" s="233" t="s">
        <v>1568</v>
      </c>
    </row>
    <row r="89" spans="1:26">
      <c r="A89" s="233" t="s">
        <v>1241</v>
      </c>
      <c r="B89" s="233">
        <v>371</v>
      </c>
      <c r="C89" s="233">
        <f>+'2.CT1A'!A95</f>
        <v>371</v>
      </c>
      <c r="D89" s="233">
        <f si="5" t="shared"/>
        <v>0</v>
      </c>
      <c r="E89" s="233" t="str">
        <f>+'2.CT1A'!B95</f>
        <v xml:space="preserve">      Урт хугацаат хадгаламж</v>
      </c>
      <c r="F89" s="399">
        <f>+'2.CT1A'!C95</f>
        <v>0</v>
      </c>
      <c r="S89" s="233" t="s">
        <v>1241</v>
      </c>
      <c r="T89" s="233">
        <v>371</v>
      </c>
      <c r="U89" s="233" t="s">
        <v>1259</v>
      </c>
      <c r="X89" s="233" t="s">
        <v>1566</v>
      </c>
      <c r="Y89" s="233" t="s">
        <v>1567</v>
      </c>
      <c r="Z89" s="233" t="s">
        <v>1568</v>
      </c>
    </row>
    <row r="90" spans="1:26">
      <c r="A90" s="233" t="s">
        <v>1241</v>
      </c>
      <c r="B90" s="233">
        <v>37110</v>
      </c>
      <c r="C90" s="233">
        <f>+'2.CT1A'!A96</f>
        <v>37110</v>
      </c>
      <c r="D90" s="233">
        <f si="5" t="shared"/>
        <v>0</v>
      </c>
      <c r="E90" s="233" t="str">
        <f>+'2.CT1A'!B96</f>
        <v xml:space="preserve">           Төгрөг</v>
      </c>
      <c r="F90" s="399">
        <f>+'2.CT1A'!C96</f>
        <v>0</v>
      </c>
      <c r="S90" s="233" t="s">
        <v>1241</v>
      </c>
      <c r="T90" s="233">
        <v>37110</v>
      </c>
      <c r="U90" s="233" t="s">
        <v>1259</v>
      </c>
      <c r="X90" s="233" t="s">
        <v>1566</v>
      </c>
      <c r="Y90" s="233" t="s">
        <v>1567</v>
      </c>
      <c r="Z90" s="233" t="s">
        <v>1568</v>
      </c>
    </row>
    <row r="91" spans="1:26">
      <c r="A91" s="233" t="s">
        <v>1241</v>
      </c>
      <c r="B91" s="233">
        <v>37120</v>
      </c>
      <c r="C91" s="233">
        <f>+'2.CT1A'!A97</f>
        <v>37120</v>
      </c>
      <c r="D91" s="233">
        <f si="5" t="shared"/>
        <v>0</v>
      </c>
      <c r="E91" s="233" t="str">
        <f>+'2.CT1A'!B97</f>
        <v xml:space="preserve">           Гадаад валют</v>
      </c>
      <c r="F91" s="399">
        <f>+'2.CT1A'!C97</f>
        <v>0</v>
      </c>
      <c r="S91" s="233" t="s">
        <v>1241</v>
      </c>
      <c r="T91" s="233">
        <v>37120</v>
      </c>
      <c r="U91" s="233" t="s">
        <v>1259</v>
      </c>
      <c r="X91" s="233" t="s">
        <v>1566</v>
      </c>
      <c r="Y91" s="233" t="s">
        <v>1567</v>
      </c>
      <c r="Z91" s="233" t="s">
        <v>1568</v>
      </c>
    </row>
    <row r="92" spans="1:26">
      <c r="A92" s="233" t="s">
        <v>1241</v>
      </c>
      <c r="B92" s="233">
        <v>372</v>
      </c>
      <c r="C92" s="233">
        <f>+'2.CT1A'!A98</f>
        <v>372</v>
      </c>
      <c r="D92" s="233">
        <f si="5" t="shared"/>
        <v>0</v>
      </c>
      <c r="E92" s="233" t="str">
        <f>+'2.CT1A'!B98</f>
        <v xml:space="preserve">      Yнэт цаас</v>
      </c>
      <c r="F92" s="399">
        <f>+'2.CT1A'!C98</f>
        <v>0</v>
      </c>
      <c r="S92" s="233" t="s">
        <v>1241</v>
      </c>
      <c r="T92" s="233">
        <v>372</v>
      </c>
      <c r="U92" s="233" t="s">
        <v>1259</v>
      </c>
      <c r="X92" s="233" t="s">
        <v>1566</v>
      </c>
      <c r="Y92" s="233" t="s">
        <v>1567</v>
      </c>
      <c r="Z92" s="233" t="s">
        <v>1568</v>
      </c>
    </row>
    <row r="93" spans="1:26">
      <c r="A93" s="233" t="s">
        <v>1241</v>
      </c>
      <c r="B93" s="233">
        <v>37210</v>
      </c>
      <c r="C93" s="233">
        <f>+'2.CT1A'!A99</f>
        <v>37210</v>
      </c>
      <c r="D93" s="233">
        <f si="5" t="shared"/>
        <v>0</v>
      </c>
      <c r="E93" s="233" t="str">
        <f>+'2.CT1A'!B99</f>
        <v xml:space="preserve">           Төгрөг</v>
      </c>
      <c r="F93" s="399">
        <f>+'2.CT1A'!C99</f>
        <v>0</v>
      </c>
      <c r="S93" s="233" t="s">
        <v>1241</v>
      </c>
      <c r="T93" s="233">
        <v>37210</v>
      </c>
      <c r="U93" s="233" t="s">
        <v>1259</v>
      </c>
      <c r="X93" s="233" t="s">
        <v>1566</v>
      </c>
      <c r="Y93" s="233" t="s">
        <v>1567</v>
      </c>
      <c r="Z93" s="233" t="s">
        <v>1568</v>
      </c>
    </row>
    <row r="94" spans="1:26">
      <c r="A94" s="233" t="s">
        <v>1241</v>
      </c>
      <c r="B94" s="233">
        <v>37220</v>
      </c>
      <c r="C94" s="233">
        <f>+'2.CT1A'!A100</f>
        <v>37220</v>
      </c>
      <c r="D94" s="233">
        <f si="5" t="shared"/>
        <v>0</v>
      </c>
      <c r="E94" s="233" t="str">
        <f>+'2.CT1A'!B100</f>
        <v xml:space="preserve">           Гадаад валют</v>
      </c>
      <c r="F94" s="399">
        <f>+'2.CT1A'!C100</f>
        <v>0</v>
      </c>
      <c r="S94" s="233" t="s">
        <v>1241</v>
      </c>
      <c r="T94" s="233">
        <v>37220</v>
      </c>
      <c r="U94" s="233" t="s">
        <v>1259</v>
      </c>
      <c r="X94" s="233" t="s">
        <v>1566</v>
      </c>
      <c r="Y94" s="233" t="s">
        <v>1567</v>
      </c>
      <c r="Z94" s="233" t="s">
        <v>1568</v>
      </c>
    </row>
    <row r="95" spans="1:26">
      <c r="A95" s="233" t="s">
        <v>1241</v>
      </c>
      <c r="B95" s="233">
        <v>373</v>
      </c>
      <c r="C95" s="233">
        <f>+'2.CT1A'!A101</f>
        <v>373</v>
      </c>
      <c r="D95" s="233">
        <f si="5" t="shared"/>
        <v>0</v>
      </c>
      <c r="E95" s="233" t="str">
        <f>+'2.CT1A'!B101</f>
        <v xml:space="preserve">      Урт хугацаат зээл</v>
      </c>
      <c r="F95" s="399">
        <f>+'2.CT1A'!C101</f>
        <v>0</v>
      </c>
      <c r="S95" s="233" t="s">
        <v>1241</v>
      </c>
      <c r="T95" s="233">
        <v>373</v>
      </c>
      <c r="U95" s="233" t="s">
        <v>1259</v>
      </c>
      <c r="X95" s="233" t="s">
        <v>1566</v>
      </c>
      <c r="Y95" s="233" t="s">
        <v>1567</v>
      </c>
      <c r="Z95" s="233" t="s">
        <v>1568</v>
      </c>
    </row>
    <row r="96" spans="1:26">
      <c r="A96" s="233" t="s">
        <v>1241</v>
      </c>
      <c r="B96" s="233">
        <v>3731</v>
      </c>
      <c r="C96" s="233">
        <f>+'2.CT1A'!A102</f>
        <v>3731</v>
      </c>
      <c r="D96" s="233">
        <f si="5" t="shared"/>
        <v>0</v>
      </c>
      <c r="E96" s="233" t="str">
        <f>+'2.CT1A'!B102</f>
        <v xml:space="preserve">         Дотоод эх үүсвэрээс олгосон зээлийн авлага</v>
      </c>
      <c r="F96" s="399">
        <f>+'2.CT1A'!C102</f>
        <v>0</v>
      </c>
      <c r="S96" s="233" t="s">
        <v>1241</v>
      </c>
      <c r="T96" s="233">
        <v>3731</v>
      </c>
      <c r="U96" s="233" t="s">
        <v>1259</v>
      </c>
      <c r="X96" s="233" t="s">
        <v>1566</v>
      </c>
      <c r="Y96" s="233" t="s">
        <v>1567</v>
      </c>
      <c r="Z96" s="233" t="s">
        <v>1568</v>
      </c>
    </row>
    <row r="97" spans="1:26">
      <c r="A97" s="233" t="s">
        <v>1241</v>
      </c>
      <c r="B97" s="233">
        <v>37311</v>
      </c>
      <c r="C97" s="233">
        <f>+'2.CT1A'!A103</f>
        <v>37311</v>
      </c>
      <c r="D97" s="233">
        <f si="5" t="shared"/>
        <v>0</v>
      </c>
      <c r="E97" s="233" t="str">
        <f>+'2.CT1A'!B103</f>
        <v xml:space="preserve">               Засгийн газрын байгууллага, бусад шатны төсөвт олгосон</v>
      </c>
      <c r="F97" s="399">
        <f>+'2.CT1A'!C103</f>
        <v>0</v>
      </c>
      <c r="S97" s="233" t="s">
        <v>1241</v>
      </c>
      <c r="T97" s="233">
        <v>37311</v>
      </c>
      <c r="U97" s="233" t="s">
        <v>1259</v>
      </c>
      <c r="X97" s="233" t="s">
        <v>1566</v>
      </c>
      <c r="Y97" s="233" t="s">
        <v>1567</v>
      </c>
      <c r="Z97" s="233" t="s">
        <v>1568</v>
      </c>
    </row>
    <row r="98" spans="1:26">
      <c r="A98" s="233" t="s">
        <v>1241</v>
      </c>
      <c r="B98" s="233">
        <v>37312</v>
      </c>
      <c r="C98" s="233">
        <f>+'2.CT1A'!A104</f>
        <v>37312</v>
      </c>
      <c r="D98" s="233">
        <f si="5" t="shared"/>
        <v>0</v>
      </c>
      <c r="E98" s="233" t="str">
        <f>+'2.CT1A'!B104</f>
        <v xml:space="preserve">               Хувь хүмүүст олгосон зээл</v>
      </c>
      <c r="F98" s="399">
        <f>+'2.CT1A'!C104</f>
        <v>0</v>
      </c>
      <c r="S98" s="233" t="s">
        <v>1241</v>
      </c>
      <c r="T98" s="233">
        <v>37312</v>
      </c>
      <c r="U98" s="233" t="s">
        <v>1259</v>
      </c>
      <c r="X98" s="233" t="s">
        <v>1566</v>
      </c>
      <c r="Y98" s="233" t="s">
        <v>1567</v>
      </c>
      <c r="Z98" s="233" t="s">
        <v>1568</v>
      </c>
    </row>
    <row r="99" spans="1:26">
      <c r="A99" s="233" t="s">
        <v>1241</v>
      </c>
      <c r="B99" s="233">
        <v>37313</v>
      </c>
      <c r="C99" s="233">
        <f>+'2.CT1A'!A105</f>
        <v>37313</v>
      </c>
      <c r="D99" s="233">
        <f si="5" t="shared"/>
        <v>0</v>
      </c>
      <c r="E99" s="233" t="str">
        <f>+'2.CT1A'!B105</f>
        <v xml:space="preserve">               Сургалтын төрийн сангийн зээлийн авлага</v>
      </c>
      <c r="F99" s="399">
        <f>+'2.CT1A'!C105</f>
        <v>0</v>
      </c>
      <c r="S99" s="233" t="s">
        <v>1241</v>
      </c>
      <c r="T99" s="233">
        <v>37313</v>
      </c>
      <c r="U99" s="233" t="s">
        <v>1259</v>
      </c>
      <c r="X99" s="233" t="s">
        <v>1566</v>
      </c>
      <c r="Y99" s="233" t="s">
        <v>1567</v>
      </c>
      <c r="Z99" s="233" t="s">
        <v>1568</v>
      </c>
    </row>
    <row r="100" spans="1:26">
      <c r="A100" s="233" t="s">
        <v>1241</v>
      </c>
      <c r="B100" s="233">
        <v>37314</v>
      </c>
      <c r="C100" s="233">
        <f>+'2.CT1A'!A106</f>
        <v>37314</v>
      </c>
      <c r="D100" s="233">
        <f si="5" t="shared"/>
        <v>0</v>
      </c>
      <c r="E100" s="233" t="str">
        <f>+'2.CT1A'!B106</f>
        <v xml:space="preserve">               Төрийн өмчит аж ахуйн нэгжүүдэд олгосон зээл</v>
      </c>
      <c r="F100" s="399">
        <f>+'2.CT1A'!C106</f>
        <v>0</v>
      </c>
      <c r="S100" s="233" t="s">
        <v>1241</v>
      </c>
      <c r="T100" s="233">
        <v>37314</v>
      </c>
      <c r="U100" s="233" t="s">
        <v>1259</v>
      </c>
      <c r="X100" s="233" t="s">
        <v>1566</v>
      </c>
      <c r="Y100" s="233" t="s">
        <v>1567</v>
      </c>
      <c r="Z100" s="233" t="s">
        <v>1568</v>
      </c>
    </row>
    <row r="101" spans="1:26">
      <c r="A101" s="233" t="s">
        <v>1241</v>
      </c>
      <c r="B101" s="233">
        <v>37315</v>
      </c>
      <c r="C101" s="233">
        <f>+'2.CT1A'!A107</f>
        <v>37315</v>
      </c>
      <c r="D101" s="233">
        <f si="5" t="shared"/>
        <v>0</v>
      </c>
      <c r="E101" s="233" t="str">
        <f>+'2.CT1A'!B107</f>
        <v xml:space="preserve">               Хувийн хэвшлийн аж ахуйн нэгжид олгосон зээл</v>
      </c>
      <c r="F101" s="399">
        <f>+'2.CT1A'!C107</f>
        <v>0</v>
      </c>
      <c r="S101" s="233" t="s">
        <v>1241</v>
      </c>
      <c r="T101" s="233">
        <v>37315</v>
      </c>
      <c r="U101" s="233" t="s">
        <v>1259</v>
      </c>
      <c r="X101" s="233" t="s">
        <v>1566</v>
      </c>
      <c r="Y101" s="233" t="s">
        <v>1567</v>
      </c>
      <c r="Z101" s="233" t="s">
        <v>1568</v>
      </c>
    </row>
    <row r="102" spans="1:26">
      <c r="A102" s="233" t="s">
        <v>1241</v>
      </c>
      <c r="B102" s="233">
        <v>3732</v>
      </c>
      <c r="C102" s="233">
        <f>+'2.CT1A'!A108</f>
        <v>3732</v>
      </c>
      <c r="D102" s="233">
        <f si="5" t="shared"/>
        <v>0</v>
      </c>
      <c r="E102" s="233" t="str">
        <f>+'2.CT1A'!B108</f>
        <v>Гадаад зээлээс дамжуулан зээлдүүлсэн зээлийн авлага</v>
      </c>
      <c r="F102" s="399">
        <f>+'2.CT1A'!C108</f>
        <v>0</v>
      </c>
      <c r="S102" s="233" t="s">
        <v>1241</v>
      </c>
      <c r="T102" s="233">
        <v>3732</v>
      </c>
      <c r="U102" s="233" t="s">
        <v>1259</v>
      </c>
      <c r="X102" s="233" t="s">
        <v>1566</v>
      </c>
      <c r="Y102" s="233" t="s">
        <v>1567</v>
      </c>
      <c r="Z102" s="233" t="s">
        <v>1568</v>
      </c>
    </row>
    <row r="103" spans="1:26">
      <c r="A103" s="233" t="s">
        <v>1241</v>
      </c>
      <c r="B103" s="233">
        <v>37321</v>
      </c>
      <c r="C103" s="233">
        <f>+'2.CT1A'!A109</f>
        <v>37321</v>
      </c>
      <c r="D103" s="233">
        <f si="5" t="shared"/>
        <v>0</v>
      </c>
      <c r="E103" s="233" t="str">
        <f>+'2.CT1A'!B109</f>
        <v xml:space="preserve">               Засгийн газрын байгууллага, бусад шатны төсөвт олгосон</v>
      </c>
      <c r="F103" s="399">
        <f>+'2.CT1A'!C109</f>
        <v>0</v>
      </c>
      <c r="S103" s="233" t="s">
        <v>1241</v>
      </c>
      <c r="T103" s="233">
        <v>37321</v>
      </c>
      <c r="U103" s="233" t="s">
        <v>1259</v>
      </c>
      <c r="X103" s="233" t="s">
        <v>1566</v>
      </c>
      <c r="Y103" s="233" t="s">
        <v>1567</v>
      </c>
      <c r="Z103" s="233" t="s">
        <v>1568</v>
      </c>
    </row>
    <row r="104" spans="1:26">
      <c r="A104" s="233" t="s">
        <v>1241</v>
      </c>
      <c r="B104" s="233">
        <v>37323</v>
      </c>
      <c r="C104" s="233">
        <f>+'2.CT1A'!A110</f>
        <v>37323</v>
      </c>
      <c r="D104" s="233">
        <f si="5" t="shared"/>
        <v>0</v>
      </c>
      <c r="E104" s="233" t="str">
        <f>+'2.CT1A'!B110</f>
        <v xml:space="preserve">               Төрийн өмчит аж ахуйн нэгжүүдэд олгосон зээл</v>
      </c>
      <c r="F104" s="399">
        <f>+'2.CT1A'!C110</f>
        <v>0</v>
      </c>
      <c r="S104" s="233" t="s">
        <v>1241</v>
      </c>
      <c r="T104" s="233">
        <v>37323</v>
      </c>
      <c r="U104" s="233" t="s">
        <v>1259</v>
      </c>
      <c r="X104" s="233" t="s">
        <v>1566</v>
      </c>
      <c r="Y104" s="233" t="s">
        <v>1567</v>
      </c>
      <c r="Z104" s="233" t="s">
        <v>1568</v>
      </c>
    </row>
    <row r="105" spans="1:26">
      <c r="A105" s="233" t="s">
        <v>1241</v>
      </c>
      <c r="B105" s="233">
        <v>37324</v>
      </c>
      <c r="C105" s="233">
        <f>+'2.CT1A'!A111</f>
        <v>37324</v>
      </c>
      <c r="D105" s="233">
        <f si="5" t="shared"/>
        <v>0</v>
      </c>
      <c r="E105" s="233" t="str">
        <f>+'2.CT1A'!B111</f>
        <v xml:space="preserve">               Хувийн хэвшлийн аж ахуйн нэгжид олгосон зээл</v>
      </c>
      <c r="F105" s="399">
        <f>+'2.CT1A'!C111</f>
        <v>0</v>
      </c>
      <c r="S105" s="233" t="s">
        <v>1241</v>
      </c>
      <c r="T105" s="233">
        <v>37324</v>
      </c>
      <c r="U105" s="233" t="s">
        <v>1259</v>
      </c>
      <c r="X105" s="233" t="s">
        <v>1566</v>
      </c>
      <c r="Y105" s="233" t="s">
        <v>1567</v>
      </c>
      <c r="Z105" s="233" t="s">
        <v>1568</v>
      </c>
    </row>
    <row r="106" spans="1:26">
      <c r="A106" s="233" t="s">
        <v>1241</v>
      </c>
      <c r="B106" s="233">
        <v>37330</v>
      </c>
      <c r="C106" s="233">
        <f>+'2.CT1A'!A112</f>
        <v>37330</v>
      </c>
      <c r="D106" s="233">
        <f si="5" t="shared"/>
        <v>0</v>
      </c>
      <c r="E106" s="233" t="str">
        <f>+'2.CT1A'!B112</f>
        <v xml:space="preserve">           Урт хугацаат хөрөнгө оруулалт-зам, гүүр</v>
      </c>
      <c r="F106" s="399">
        <f>+'2.CT1A'!C112</f>
        <v>0</v>
      </c>
      <c r="S106" s="233" t="s">
        <v>1241</v>
      </c>
      <c r="T106" s="233">
        <v>37330</v>
      </c>
      <c r="U106" s="233" t="s">
        <v>1259</v>
      </c>
      <c r="X106" s="233" t="s">
        <v>1566</v>
      </c>
      <c r="Y106" s="233" t="s">
        <v>1567</v>
      </c>
      <c r="Z106" s="233" t="s">
        <v>1568</v>
      </c>
    </row>
    <row r="107" spans="1:26">
      <c r="A107" s="233" t="s">
        <v>1241</v>
      </c>
      <c r="B107" s="233">
        <v>39</v>
      </c>
      <c r="C107" s="233">
        <f>+'2.CT1A'!A113</f>
        <v>39</v>
      </c>
      <c r="D107" s="233">
        <f si="5" t="shared"/>
        <v>0</v>
      </c>
      <c r="E107" s="233" t="str">
        <f>+'2.CT1A'!B113</f>
        <v xml:space="preserve">   ҮНДСЭН ХӨРӨНГӨ</v>
      </c>
      <c r="F107" s="399">
        <f>+'2.CT1A'!C113</f>
        <v>0</v>
      </c>
      <c r="S107" s="233" t="s">
        <v>1241</v>
      </c>
      <c r="T107" s="233">
        <v>39</v>
      </c>
      <c r="U107" s="233" t="s">
        <v>1259</v>
      </c>
      <c r="X107" s="233" t="s">
        <v>1566</v>
      </c>
      <c r="Y107" s="233" t="s">
        <v>1567</v>
      </c>
      <c r="Z107" s="233" t="s">
        <v>1568</v>
      </c>
    </row>
    <row r="108" spans="1:26">
      <c r="A108" s="233" t="s">
        <v>1241</v>
      </c>
      <c r="B108" s="233">
        <v>391</v>
      </c>
      <c r="C108" s="233">
        <f>+'2.CT1A'!A114</f>
        <v>391</v>
      </c>
      <c r="D108" s="233">
        <f si="5" t="shared"/>
        <v>0</v>
      </c>
      <c r="E108" s="233" t="str">
        <f>+'2.CT1A'!B114</f>
        <v xml:space="preserve">        Газар</v>
      </c>
      <c r="F108" s="399">
        <f>+'2.CT1A'!C114</f>
        <v>0</v>
      </c>
      <c r="S108" s="233" t="s">
        <v>1241</v>
      </c>
      <c r="T108" s="233">
        <v>391</v>
      </c>
      <c r="U108" s="233" t="s">
        <v>1259</v>
      </c>
      <c r="X108" s="233" t="s">
        <v>1566</v>
      </c>
      <c r="Y108" s="233" t="s">
        <v>1567</v>
      </c>
      <c r="Z108" s="233" t="s">
        <v>1568</v>
      </c>
    </row>
    <row r="109" spans="1:26">
      <c r="A109" s="233" t="s">
        <v>1241</v>
      </c>
      <c r="B109" s="233">
        <v>392</v>
      </c>
      <c r="C109" s="233">
        <f>+'2.CT1A'!A115</f>
        <v>392</v>
      </c>
      <c r="D109" s="233">
        <f si="5" t="shared"/>
        <v>0</v>
      </c>
      <c r="E109" s="233" t="str">
        <f>+'2.CT1A'!B115</f>
        <v xml:space="preserve">      Биет хөрөнгө</v>
      </c>
      <c r="F109" s="399">
        <f>+'2.CT1A'!C115</f>
        <v>0</v>
      </c>
      <c r="S109" s="233" t="s">
        <v>1241</v>
      </c>
      <c r="T109" s="233">
        <v>392</v>
      </c>
      <c r="U109" s="233" t="s">
        <v>1259</v>
      </c>
      <c r="X109" s="233" t="s">
        <v>1566</v>
      </c>
      <c r="Y109" s="233" t="s">
        <v>1567</v>
      </c>
      <c r="Z109" s="233" t="s">
        <v>1568</v>
      </c>
    </row>
    <row r="110" spans="1:26">
      <c r="A110" s="233" t="s">
        <v>1241</v>
      </c>
      <c r="B110" s="233">
        <v>39201</v>
      </c>
      <c r="C110" s="233">
        <f>+'2.CT1A'!A116</f>
        <v>39201</v>
      </c>
      <c r="D110" s="233">
        <f si="5" t="shared"/>
        <v>0</v>
      </c>
      <c r="E110" s="233" t="str">
        <f>+'2.CT1A'!B116</f>
        <v xml:space="preserve">               Барилга, байгууламж, орон сууц</v>
      </c>
      <c r="F110" s="399">
        <f>+'2.CT1A'!C116</f>
        <v>0</v>
      </c>
      <c r="S110" s="233" t="s">
        <v>1241</v>
      </c>
      <c r="T110" s="233">
        <v>39201</v>
      </c>
      <c r="U110" s="233" t="s">
        <v>1259</v>
      </c>
      <c r="X110" s="233" t="s">
        <v>1566</v>
      </c>
      <c r="Y110" s="233" t="s">
        <v>1567</v>
      </c>
      <c r="Z110" s="233" t="s">
        <v>1568</v>
      </c>
    </row>
    <row r="111" spans="1:26">
      <c r="A111" s="233" t="s">
        <v>1241</v>
      </c>
      <c r="B111" s="233">
        <v>39202</v>
      </c>
      <c r="C111" s="233">
        <f>+'2.CT1A'!A117</f>
        <v>39202</v>
      </c>
      <c r="D111" s="233">
        <f si="5" t="shared"/>
        <v>0</v>
      </c>
      <c r="E111" s="233" t="str">
        <f>+'2.CT1A'!B117</f>
        <v xml:space="preserve">               Хуримтлагдсан элэгдэл</v>
      </c>
      <c r="F111" s="399">
        <f>+'2.CT1A'!C117</f>
        <v>0</v>
      </c>
      <c r="S111" s="233" t="s">
        <v>1241</v>
      </c>
      <c r="T111" s="233">
        <v>39202</v>
      </c>
      <c r="U111" s="233" t="s">
        <v>1259</v>
      </c>
      <c r="X111" s="233" t="s">
        <v>1566</v>
      </c>
      <c r="Y111" s="233" t="s">
        <v>1567</v>
      </c>
      <c r="Z111" s="233" t="s">
        <v>1568</v>
      </c>
    </row>
    <row r="112" spans="1:26">
      <c r="A112" s="233" t="s">
        <v>1241</v>
      </c>
      <c r="B112" s="233">
        <v>39203</v>
      </c>
      <c r="C112" s="233">
        <f>+'2.CT1A'!A118</f>
        <v>39203</v>
      </c>
      <c r="D112" s="233">
        <f si="5" t="shared"/>
        <v>0</v>
      </c>
      <c r="E112" s="233" t="str">
        <f>+'2.CT1A'!B118</f>
        <v xml:space="preserve">               Авто-тээврийн хэрэгсэл</v>
      </c>
      <c r="F112" s="399">
        <f>+'2.CT1A'!C118</f>
        <v>0</v>
      </c>
      <c r="S112" s="233" t="s">
        <v>1241</v>
      </c>
      <c r="T112" s="233">
        <v>39203</v>
      </c>
      <c r="U112" s="233" t="s">
        <v>1259</v>
      </c>
      <c r="X112" s="233" t="s">
        <v>1566</v>
      </c>
      <c r="Y112" s="233" t="s">
        <v>1567</v>
      </c>
      <c r="Z112" s="233" t="s">
        <v>1568</v>
      </c>
    </row>
    <row r="113" spans="1:26">
      <c r="A113" s="233" t="s">
        <v>1241</v>
      </c>
      <c r="B113" s="233">
        <v>39204</v>
      </c>
      <c r="C113" s="233">
        <f>+'2.CT1A'!A119</f>
        <v>39204</v>
      </c>
      <c r="D113" s="233">
        <f si="5" t="shared"/>
        <v>0</v>
      </c>
      <c r="E113" s="233" t="str">
        <f>+'2.CT1A'!B119</f>
        <v xml:space="preserve">               Хуримтлагдсан элэгдэл</v>
      </c>
      <c r="F113" s="399">
        <f>+'2.CT1A'!C119</f>
        <v>0</v>
      </c>
      <c r="S113" s="233" t="s">
        <v>1241</v>
      </c>
      <c r="T113" s="233">
        <v>39204</v>
      </c>
      <c r="U113" s="233" t="s">
        <v>1259</v>
      </c>
      <c r="X113" s="233" t="s">
        <v>1566</v>
      </c>
      <c r="Y113" s="233" t="s">
        <v>1567</v>
      </c>
      <c r="Z113" s="233" t="s">
        <v>1568</v>
      </c>
    </row>
    <row r="114" spans="1:26">
      <c r="A114" s="233" t="s">
        <v>1241</v>
      </c>
      <c r="B114" s="233">
        <v>39205</v>
      </c>
      <c r="C114" s="233">
        <f>+'2.CT1A'!A120</f>
        <v>39205</v>
      </c>
      <c r="D114" s="233">
        <f si="5" t="shared"/>
        <v>0</v>
      </c>
      <c r="E114" s="233" t="str">
        <f>+'2.CT1A'!B120</f>
        <v xml:space="preserve">               Машин тоног төхөөрөмж (компьютер)</v>
      </c>
      <c r="F114" s="399">
        <f>+'2.CT1A'!C120</f>
        <v>0</v>
      </c>
      <c r="S114" s="233" t="s">
        <v>1241</v>
      </c>
      <c r="T114" s="233">
        <v>39205</v>
      </c>
      <c r="U114" s="233" t="s">
        <v>1259</v>
      </c>
      <c r="X114" s="233" t="s">
        <v>1566</v>
      </c>
      <c r="Y114" s="233" t="s">
        <v>1567</v>
      </c>
      <c r="Z114" s="233" t="s">
        <v>1568</v>
      </c>
    </row>
    <row r="115" spans="1:26">
      <c r="A115" s="233" t="s">
        <v>1241</v>
      </c>
      <c r="B115" s="233">
        <v>39206</v>
      </c>
      <c r="C115" s="233">
        <f>+'2.CT1A'!A121</f>
        <v>39206</v>
      </c>
      <c r="D115" s="233">
        <f si="5" t="shared"/>
        <v>0</v>
      </c>
      <c r="E115" s="233" t="str">
        <f>+'2.CT1A'!B121</f>
        <v xml:space="preserve">               Хуримтлагдсан элэгдэл</v>
      </c>
      <c r="F115" s="399">
        <f>+'2.CT1A'!C121</f>
        <v>0</v>
      </c>
      <c r="S115" s="233" t="s">
        <v>1241</v>
      </c>
      <c r="T115" s="233">
        <v>39206</v>
      </c>
      <c r="U115" s="233" t="s">
        <v>1259</v>
      </c>
      <c r="X115" s="233" t="s">
        <v>1566</v>
      </c>
      <c r="Y115" s="233" t="s">
        <v>1567</v>
      </c>
      <c r="Z115" s="233" t="s">
        <v>1568</v>
      </c>
    </row>
    <row r="116" spans="1:26">
      <c r="A116" s="233" t="s">
        <v>1241</v>
      </c>
      <c r="B116" s="233">
        <v>39207</v>
      </c>
      <c r="C116" s="233">
        <f>+'2.CT1A'!A122</f>
        <v>39207</v>
      </c>
      <c r="D116" s="233">
        <f si="5" t="shared"/>
        <v>0</v>
      </c>
      <c r="E116" s="233" t="str">
        <f>+'2.CT1A'!B122</f>
        <v xml:space="preserve">               Тавилга, аж ахуйн эд хогшил</v>
      </c>
      <c r="F116" s="399">
        <f>+'2.CT1A'!C122</f>
        <v>0</v>
      </c>
      <c r="S116" s="233" t="s">
        <v>1241</v>
      </c>
      <c r="T116" s="233">
        <v>39207</v>
      </c>
      <c r="U116" s="233" t="s">
        <v>1259</v>
      </c>
      <c r="X116" s="233" t="s">
        <v>1566</v>
      </c>
      <c r="Y116" s="233" t="s">
        <v>1567</v>
      </c>
      <c r="Z116" s="233" t="s">
        <v>1568</v>
      </c>
    </row>
    <row r="117" spans="1:26">
      <c r="A117" s="233" t="s">
        <v>1241</v>
      </c>
      <c r="B117" s="233">
        <v>39208</v>
      </c>
      <c r="C117" s="233">
        <f>+'2.CT1A'!A123</f>
        <v>39208</v>
      </c>
      <c r="D117" s="233">
        <f si="5" t="shared"/>
        <v>0</v>
      </c>
      <c r="E117" s="233" t="str">
        <f>+'2.CT1A'!B123</f>
        <v xml:space="preserve">               Хуримтлагдсан элэгдэл</v>
      </c>
      <c r="F117" s="399">
        <f>+'2.CT1A'!C123</f>
        <v>0</v>
      </c>
      <c r="S117" s="233" t="s">
        <v>1241</v>
      </c>
      <c r="T117" s="233">
        <v>39208</v>
      </c>
      <c r="U117" s="233" t="s">
        <v>1259</v>
      </c>
      <c r="X117" s="233" t="s">
        <v>1566</v>
      </c>
      <c r="Y117" s="233" t="s">
        <v>1567</v>
      </c>
      <c r="Z117" s="233" t="s">
        <v>1568</v>
      </c>
    </row>
    <row r="118" spans="1:26">
      <c r="A118" s="233" t="s">
        <v>1241</v>
      </c>
      <c r="B118" s="233">
        <v>39209</v>
      </c>
      <c r="C118" s="233">
        <f>+'2.CT1A'!A124</f>
        <v>39209</v>
      </c>
      <c r="D118" s="233">
        <f si="5" t="shared"/>
        <v>0</v>
      </c>
      <c r="E118" s="233" t="str">
        <f>+'2.CT1A'!B124</f>
        <v xml:space="preserve">               Зам, гүүрийн байгууламж</v>
      </c>
      <c r="F118" s="399">
        <f>+'2.CT1A'!C124</f>
        <v>0</v>
      </c>
      <c r="S118" s="233" t="s">
        <v>1241</v>
      </c>
      <c r="T118" s="233">
        <v>39209</v>
      </c>
      <c r="U118" s="233" t="s">
        <v>1259</v>
      </c>
      <c r="X118" s="233" t="s">
        <v>1566</v>
      </c>
      <c r="Y118" s="233" t="s">
        <v>1567</v>
      </c>
      <c r="Z118" s="233" t="s">
        <v>1568</v>
      </c>
    </row>
    <row r="119" spans="1:26">
      <c r="A119" s="233" t="s">
        <v>1241</v>
      </c>
      <c r="B119" s="233">
        <v>39210</v>
      </c>
      <c r="C119" s="233">
        <f>+'2.CT1A'!A125</f>
        <v>39210</v>
      </c>
      <c r="D119" s="233">
        <f si="5" t="shared"/>
        <v>0</v>
      </c>
      <c r="E119" s="233" t="str">
        <f>+'2.CT1A'!B125</f>
        <v xml:space="preserve">               Хуримтлагдсан элэгдэл</v>
      </c>
      <c r="F119" s="399">
        <f>+'2.CT1A'!C125</f>
        <v>0</v>
      </c>
      <c r="S119" s="233" t="s">
        <v>1241</v>
      </c>
      <c r="T119" s="233">
        <v>39210</v>
      </c>
      <c r="U119" s="233" t="s">
        <v>1259</v>
      </c>
      <c r="X119" s="233" t="s">
        <v>1566</v>
      </c>
      <c r="Y119" s="233" t="s">
        <v>1567</v>
      </c>
      <c r="Z119" s="233" t="s">
        <v>1568</v>
      </c>
    </row>
    <row r="120" spans="1:26">
      <c r="A120" s="233" t="s">
        <v>1241</v>
      </c>
      <c r="B120" s="233">
        <v>39211</v>
      </c>
      <c r="C120" s="233">
        <f>+'2.CT1A'!A126</f>
        <v>39211</v>
      </c>
      <c r="D120" s="233">
        <f si="5" t="shared"/>
        <v>0</v>
      </c>
      <c r="E120" s="233" t="str">
        <f>+'2.CT1A'!B126</f>
        <v xml:space="preserve">               Батлан хамгаалах, цэргийн зориулалттай тоног төхөөрөмж</v>
      </c>
      <c r="F120" s="399">
        <f>+'2.CT1A'!C126</f>
        <v>0</v>
      </c>
      <c r="S120" s="233" t="s">
        <v>1241</v>
      </c>
      <c r="T120" s="233">
        <v>39211</v>
      </c>
      <c r="U120" s="233" t="s">
        <v>1259</v>
      </c>
      <c r="X120" s="233" t="s">
        <v>1566</v>
      </c>
      <c r="Y120" s="233" t="s">
        <v>1567</v>
      </c>
      <c r="Z120" s="233" t="s">
        <v>1568</v>
      </c>
    </row>
    <row r="121" spans="1:26">
      <c r="A121" s="233" t="s">
        <v>1241</v>
      </c>
      <c r="B121" s="233">
        <v>39212</v>
      </c>
      <c r="C121" s="233">
        <f>+'2.CT1A'!A127</f>
        <v>39212</v>
      </c>
      <c r="D121" s="233">
        <f si="5" t="shared"/>
        <v>0</v>
      </c>
      <c r="E121" s="233" t="str">
        <f>+'2.CT1A'!B127</f>
        <v xml:space="preserve">               Хуримтлагдсан элэгдэл</v>
      </c>
      <c r="F121" s="399">
        <f>+'2.CT1A'!C127</f>
        <v>0</v>
      </c>
      <c r="S121" s="233" t="s">
        <v>1241</v>
      </c>
      <c r="T121" s="233">
        <v>39212</v>
      </c>
      <c r="U121" s="233" t="s">
        <v>1259</v>
      </c>
      <c r="X121" s="233" t="s">
        <v>1566</v>
      </c>
      <c r="Y121" s="233" t="s">
        <v>1567</v>
      </c>
      <c r="Z121" s="233" t="s">
        <v>1568</v>
      </c>
    </row>
    <row r="122" spans="1:26">
      <c r="A122" s="233" t="s">
        <v>1241</v>
      </c>
      <c r="B122" s="233">
        <v>39213</v>
      </c>
      <c r="C122" s="233">
        <f>+'2.CT1A'!A128</f>
        <v>39213</v>
      </c>
      <c r="D122" s="233">
        <f si="5" t="shared"/>
        <v>0</v>
      </c>
      <c r="E122" s="233" t="str">
        <f>+'2.CT1A'!B128</f>
        <v xml:space="preserve">               Түүх соёл, музейн  дурсгалт зүйлс</v>
      </c>
      <c r="F122" s="399">
        <f>+'2.CT1A'!C128</f>
        <v>0</v>
      </c>
      <c r="S122" s="233" t="s">
        <v>1241</v>
      </c>
      <c r="T122" s="233">
        <v>39213</v>
      </c>
      <c r="U122" s="233" t="s">
        <v>1259</v>
      </c>
      <c r="X122" s="233" t="s">
        <v>1566</v>
      </c>
      <c r="Y122" s="233" t="s">
        <v>1567</v>
      </c>
      <c r="Z122" s="233" t="s">
        <v>1568</v>
      </c>
    </row>
    <row r="123" spans="1:26">
      <c r="A123" s="233" t="s">
        <v>1241</v>
      </c>
      <c r="B123" s="233">
        <v>39214</v>
      </c>
      <c r="C123" s="233">
        <f>+'2.CT1A'!A129</f>
        <v>39214</v>
      </c>
      <c r="D123" s="233">
        <f si="5" t="shared"/>
        <v>0</v>
      </c>
      <c r="E123" s="233" t="str">
        <f>+'2.CT1A'!B129</f>
        <v xml:space="preserve">               Бусад үндсэн хөрөнгө</v>
      </c>
      <c r="F123" s="399">
        <f>+'2.CT1A'!C129</f>
        <v>0</v>
      </c>
      <c r="S123" s="233" t="s">
        <v>1241</v>
      </c>
      <c r="T123" s="233">
        <v>39214</v>
      </c>
      <c r="U123" s="233" t="s">
        <v>1259</v>
      </c>
      <c r="X123" s="233" t="s">
        <v>1566</v>
      </c>
      <c r="Y123" s="233" t="s">
        <v>1567</v>
      </c>
      <c r="Z123" s="233" t="s">
        <v>1568</v>
      </c>
    </row>
    <row r="124" spans="1:26">
      <c r="A124" s="233" t="s">
        <v>1241</v>
      </c>
      <c r="B124" s="233">
        <v>39215</v>
      </c>
      <c r="C124" s="233">
        <f>+'2.CT1A'!A130</f>
        <v>39215</v>
      </c>
      <c r="D124" s="233">
        <f si="5" t="shared"/>
        <v>0</v>
      </c>
      <c r="E124" s="233" t="str">
        <f>+'2.CT1A'!B130</f>
        <v xml:space="preserve">               Хуримтлагдсан элэгдэл</v>
      </c>
      <c r="F124" s="399">
        <f>+'2.CT1A'!C130</f>
        <v>0</v>
      </c>
      <c r="S124" s="233" t="s">
        <v>1241</v>
      </c>
      <c r="T124" s="233">
        <v>39215</v>
      </c>
      <c r="U124" s="233" t="s">
        <v>1259</v>
      </c>
      <c r="X124" s="233" t="s">
        <v>1566</v>
      </c>
      <c r="Y124" s="233" t="s">
        <v>1567</v>
      </c>
      <c r="Z124" s="233" t="s">
        <v>1568</v>
      </c>
    </row>
    <row r="125" spans="1:26">
      <c r="A125" s="233" t="s">
        <v>1241</v>
      </c>
      <c r="B125" s="233">
        <v>39216</v>
      </c>
      <c r="C125" s="233">
        <f>+'2.CT1A'!A131</f>
        <v>39216</v>
      </c>
      <c r="D125" s="233">
        <f si="5" t="shared"/>
        <v>0</v>
      </c>
      <c r="E125" s="233" t="str">
        <f>+'2.CT1A'!B131</f>
        <v xml:space="preserve">               Дуусаагүй барилга, байгууламж</v>
      </c>
      <c r="F125" s="399">
        <f>+'2.CT1A'!C131</f>
        <v>0</v>
      </c>
      <c r="S125" s="233" t="s">
        <v>1241</v>
      </c>
      <c r="T125" s="233">
        <v>39216</v>
      </c>
      <c r="U125" s="233" t="s">
        <v>1259</v>
      </c>
      <c r="X125" s="233" t="s">
        <v>1566</v>
      </c>
      <c r="Y125" s="233" t="s">
        <v>1567</v>
      </c>
      <c r="Z125" s="233" t="s">
        <v>1568</v>
      </c>
    </row>
    <row r="126" spans="1:26">
      <c r="A126" s="233" t="s">
        <v>1241</v>
      </c>
      <c r="B126" s="233">
        <v>39217</v>
      </c>
      <c r="C126" s="233">
        <f>+'2.CT1A'!A132</f>
        <v>39217</v>
      </c>
      <c r="D126" s="233">
        <f si="5" t="shared"/>
        <v>0</v>
      </c>
      <c r="E126" s="233" t="str">
        <f>+'2.CT1A'!B132</f>
        <v xml:space="preserve">               Ном</v>
      </c>
      <c r="F126" s="399">
        <f>+'2.CT1A'!C132</f>
        <v>0</v>
      </c>
      <c r="S126" s="233" t="s">
        <v>1241</v>
      </c>
      <c r="T126" s="233">
        <v>39217</v>
      </c>
      <c r="U126" s="233" t="s">
        <v>1259</v>
      </c>
      <c r="X126" s="233" t="s">
        <v>1566</v>
      </c>
      <c r="Y126" s="233" t="s">
        <v>1567</v>
      </c>
      <c r="Z126" s="233" t="s">
        <v>1568</v>
      </c>
    </row>
    <row r="127" spans="1:26">
      <c r="A127" s="233" t="s">
        <v>1241</v>
      </c>
      <c r="B127" s="233">
        <v>393</v>
      </c>
      <c r="C127" s="233">
        <f>+'2.CT1A'!A133</f>
        <v>393</v>
      </c>
      <c r="D127" s="233">
        <f si="5" t="shared"/>
        <v>0</v>
      </c>
      <c r="E127" s="233" t="str">
        <f>+'2.CT1A'!B133</f>
        <v xml:space="preserve">      Биет бус хөрөнгө</v>
      </c>
      <c r="F127" s="399">
        <f>+'2.CT1A'!C133</f>
        <v>0</v>
      </c>
      <c r="S127" s="233" t="s">
        <v>1241</v>
      </c>
      <c r="T127" s="233">
        <v>393</v>
      </c>
      <c r="U127" s="233" t="s">
        <v>1259</v>
      </c>
      <c r="X127" s="233" t="s">
        <v>1566</v>
      </c>
      <c r="Y127" s="233" t="s">
        <v>1567</v>
      </c>
      <c r="Z127" s="233" t="s">
        <v>1568</v>
      </c>
    </row>
    <row r="128" spans="1:26">
      <c r="A128" s="233" t="s">
        <v>1241</v>
      </c>
      <c r="B128" s="233">
        <v>39301</v>
      </c>
      <c r="C128" s="233">
        <f>+'2.CT1A'!A134</f>
        <v>39301</v>
      </c>
      <c r="D128" s="233">
        <f si="5" t="shared"/>
        <v>0</v>
      </c>
      <c r="E128" s="233" t="str">
        <f>+'2.CT1A'!B134</f>
        <v xml:space="preserve">               Програм хангамж</v>
      </c>
      <c r="F128" s="399">
        <f>+'2.CT1A'!C134</f>
        <v>0</v>
      </c>
      <c r="S128" s="233" t="s">
        <v>1241</v>
      </c>
      <c r="T128" s="233">
        <v>39301</v>
      </c>
      <c r="U128" s="233" t="s">
        <v>1259</v>
      </c>
      <c r="X128" s="233" t="s">
        <v>1566</v>
      </c>
      <c r="Y128" s="233" t="s">
        <v>1567</v>
      </c>
      <c r="Z128" s="233" t="s">
        <v>1568</v>
      </c>
    </row>
    <row r="129" spans="1:26">
      <c r="A129" s="233" t="s">
        <v>1241</v>
      </c>
      <c r="B129" s="233">
        <v>39302</v>
      </c>
      <c r="C129" s="233">
        <f>+'2.CT1A'!A135</f>
        <v>39302</v>
      </c>
      <c r="D129" s="233">
        <f si="5" t="shared"/>
        <v>0</v>
      </c>
      <c r="E129" s="233" t="str">
        <f>+'2.CT1A'!B135</f>
        <v xml:space="preserve">               Хуримтлагдсан элэгдэл</v>
      </c>
      <c r="F129" s="399">
        <f>+'2.CT1A'!C135</f>
        <v>0</v>
      </c>
      <c r="S129" s="233" t="s">
        <v>1241</v>
      </c>
      <c r="T129" s="233">
        <v>39302</v>
      </c>
      <c r="U129" s="233" t="s">
        <v>1259</v>
      </c>
      <c r="X129" s="233" t="s">
        <v>1566</v>
      </c>
      <c r="Y129" s="233" t="s">
        <v>1567</v>
      </c>
      <c r="Z129" s="233" t="s">
        <v>1568</v>
      </c>
    </row>
    <row r="130" spans="1:26">
      <c r="A130" s="233" t="s">
        <v>1241</v>
      </c>
      <c r="B130" s="233">
        <v>39303</v>
      </c>
      <c r="C130" s="233">
        <f>+'2.CT1A'!A136</f>
        <v>39303</v>
      </c>
      <c r="D130" s="233">
        <f si="5" t="shared"/>
        <v>0</v>
      </c>
      <c r="E130" s="233" t="str">
        <f>+'2.CT1A'!B136</f>
        <v xml:space="preserve">               Бусад биет бус хөрөнгө</v>
      </c>
      <c r="F130" s="399">
        <f>+'2.CT1A'!C136</f>
        <v>0</v>
      </c>
      <c r="S130" s="233" t="s">
        <v>1241</v>
      </c>
      <c r="T130" s="233">
        <v>39303</v>
      </c>
      <c r="U130" s="233" t="s">
        <v>1259</v>
      </c>
      <c r="X130" s="233" t="s">
        <v>1566</v>
      </c>
      <c r="Y130" s="233" t="s">
        <v>1567</v>
      </c>
      <c r="Z130" s="233" t="s">
        <v>1568</v>
      </c>
    </row>
    <row r="131" spans="1:26">
      <c r="A131" s="233" t="s">
        <v>1241</v>
      </c>
      <c r="B131" s="233">
        <v>39304</v>
      </c>
      <c r="C131" s="233">
        <f>+'2.CT1A'!A137</f>
        <v>39304</v>
      </c>
      <c r="D131" s="233">
        <f ref="D131:D194" si="6" t="shared">IF(B131=VALUE(C131),0,1)</f>
        <v>0</v>
      </c>
      <c r="E131" s="233" t="str">
        <f>+'2.CT1A'!B137</f>
        <v xml:space="preserve">               Хуримтлагдсан элэгдэл</v>
      </c>
      <c r="F131" s="399">
        <f>+'2.CT1A'!C137</f>
        <v>0</v>
      </c>
      <c r="S131" s="233" t="s">
        <v>1241</v>
      </c>
      <c r="T131" s="233">
        <v>39304</v>
      </c>
      <c r="U131" s="233" t="s">
        <v>1259</v>
      </c>
      <c r="X131" s="233" t="s">
        <v>1566</v>
      </c>
      <c r="Y131" s="233" t="s">
        <v>1567</v>
      </c>
      <c r="Z131" s="233" t="s">
        <v>1568</v>
      </c>
    </row>
    <row r="132" spans="1:26">
      <c r="A132" s="233" t="s">
        <v>1241</v>
      </c>
      <c r="B132" s="233">
        <v>394</v>
      </c>
      <c r="C132" s="233">
        <f>+'2.CT1A'!A138</f>
        <v>394</v>
      </c>
      <c r="D132" s="233">
        <f si="6" t="shared"/>
        <v>0</v>
      </c>
      <c r="E132" s="233" t="str">
        <f>+'2.CT1A'!B138</f>
        <v xml:space="preserve">      Бусад хөрөнгө  /ТӨҮГ/</v>
      </c>
      <c r="F132" s="399">
        <f>+'2.CT1A'!C138</f>
        <v>0</v>
      </c>
      <c r="S132" s="233" t="s">
        <v>1241</v>
      </c>
      <c r="T132" s="233">
        <v>394</v>
      </c>
      <c r="U132" s="233" t="s">
        <v>1259</v>
      </c>
      <c r="X132" s="233" t="s">
        <v>1566</v>
      </c>
      <c r="Y132" s="233" t="s">
        <v>1567</v>
      </c>
      <c r="Z132" s="233" t="s">
        <v>1568</v>
      </c>
    </row>
    <row r="133" spans="1:26">
      <c r="A133" s="233" t="s">
        <v>1241</v>
      </c>
      <c r="B133" s="233">
        <v>39401</v>
      </c>
      <c r="C133" s="233">
        <f>+'2.CT1A'!A139</f>
        <v>39401</v>
      </c>
      <c r="D133" s="233">
        <f si="6" t="shared"/>
        <v>0</v>
      </c>
      <c r="E133" s="233" t="str">
        <f>+'2.CT1A'!B139</f>
        <v xml:space="preserve">               Биологийн хөрөнгө    /ТӨҮГ/</v>
      </c>
      <c r="F133" s="399">
        <f>+'2.CT1A'!C139</f>
        <v>0</v>
      </c>
      <c r="S133" s="233" t="s">
        <v>1241</v>
      </c>
      <c r="T133" s="233">
        <v>39401</v>
      </c>
      <c r="U133" s="233" t="s">
        <v>1259</v>
      </c>
      <c r="X133" s="233" t="s">
        <v>1566</v>
      </c>
      <c r="Y133" s="233" t="s">
        <v>1567</v>
      </c>
      <c r="Z133" s="233" t="s">
        <v>1568</v>
      </c>
    </row>
    <row r="134" spans="1:26">
      <c r="A134" s="233" t="s">
        <v>1241</v>
      </c>
      <c r="B134" s="233">
        <v>39402</v>
      </c>
      <c r="C134" s="233">
        <f>+'2.CT1A'!A140</f>
        <v>39402</v>
      </c>
      <c r="D134" s="233">
        <f si="6" t="shared"/>
        <v>0</v>
      </c>
      <c r="E134" s="233" t="str">
        <f>+'2.CT1A'!B140</f>
        <v xml:space="preserve">               Хайгуул ба үнэлгээний хөрөнгө  /ТӨҮГ/</v>
      </c>
      <c r="F134" s="399">
        <f>+'2.CT1A'!C140</f>
        <v>0</v>
      </c>
      <c r="S134" s="233" t="s">
        <v>1241</v>
      </c>
      <c r="T134" s="233">
        <v>39402</v>
      </c>
      <c r="U134" s="233" t="s">
        <v>1259</v>
      </c>
      <c r="X134" s="233" t="s">
        <v>1566</v>
      </c>
      <c r="Y134" s="233" t="s">
        <v>1567</v>
      </c>
      <c r="Z134" s="233" t="s">
        <v>1568</v>
      </c>
    </row>
    <row r="135" spans="1:26">
      <c r="A135" s="233" t="s">
        <v>1241</v>
      </c>
      <c r="B135" s="233">
        <v>39403</v>
      </c>
      <c r="C135" s="233">
        <f>+'2.CT1A'!A141</f>
        <v>39403</v>
      </c>
      <c r="D135" s="233">
        <f si="6" t="shared"/>
        <v>0</v>
      </c>
      <c r="E135" s="233" t="str">
        <f>+'2.CT1A'!B141</f>
        <v xml:space="preserve">               Хойшлогдсон татварын хөрөнгө    /ТӨҮГ/</v>
      </c>
      <c r="F135" s="399">
        <f>+'2.CT1A'!C141</f>
        <v>0</v>
      </c>
      <c r="S135" s="233" t="s">
        <v>1241</v>
      </c>
      <c r="T135" s="233">
        <v>39403</v>
      </c>
      <c r="U135" s="233" t="s">
        <v>1259</v>
      </c>
      <c r="X135" s="233" t="s">
        <v>1566</v>
      </c>
      <c r="Y135" s="233" t="s">
        <v>1567</v>
      </c>
      <c r="Z135" s="233" t="s">
        <v>1568</v>
      </c>
    </row>
    <row r="136" spans="1:26">
      <c r="A136" s="233" t="s">
        <v>1241</v>
      </c>
      <c r="B136" s="233">
        <v>39404</v>
      </c>
      <c r="C136" s="233">
        <f>+'2.CT1A'!A142</f>
        <v>39404</v>
      </c>
      <c r="D136" s="233">
        <f si="6" t="shared"/>
        <v>0</v>
      </c>
      <c r="E136" s="233" t="str">
        <f>+'2.CT1A'!B142</f>
        <v xml:space="preserve">               Хөрөнгө оруулалтын зориулалттай үл хөдлөх хөрөнгө /ТӨҮГ/ </v>
      </c>
      <c r="F136" s="399">
        <f>+'2.CT1A'!C142</f>
        <v>0</v>
      </c>
      <c r="S136" s="233" t="s">
        <v>1241</v>
      </c>
      <c r="T136" s="233">
        <v>39404</v>
      </c>
      <c r="U136" s="233" t="s">
        <v>1259</v>
      </c>
      <c r="X136" s="233" t="s">
        <v>1566</v>
      </c>
      <c r="Y136" s="233" t="s">
        <v>1567</v>
      </c>
      <c r="Z136" s="233" t="s">
        <v>1568</v>
      </c>
    </row>
    <row r="137" spans="1:26">
      <c r="A137" s="233" t="s">
        <v>1241</v>
      </c>
      <c r="B137" s="233">
        <v>39405</v>
      </c>
      <c r="C137" s="233">
        <f>+'2.CT1A'!A143</f>
        <v>39405</v>
      </c>
      <c r="D137" s="233">
        <f si="6" t="shared"/>
        <v>0</v>
      </c>
      <c r="E137" s="233" t="str">
        <f>+'2.CT1A'!B143</f>
        <v xml:space="preserve">               Бусад эргэлтийн бус хөрөнгө   /ТӨҮГ/</v>
      </c>
      <c r="F137" s="399">
        <f>+'2.CT1A'!C143</f>
        <v>0</v>
      </c>
      <c r="S137" s="233" t="s">
        <v>1241</v>
      </c>
      <c r="T137" s="233">
        <v>39405</v>
      </c>
      <c r="U137" s="233" t="s">
        <v>1259</v>
      </c>
      <c r="X137" s="233" t="s">
        <v>1566</v>
      </c>
      <c r="Y137" s="233" t="s">
        <v>1567</v>
      </c>
      <c r="Z137" s="233" t="s">
        <v>1568</v>
      </c>
    </row>
    <row r="138" spans="1:26">
      <c r="A138" s="233" t="s">
        <v>1241</v>
      </c>
      <c r="B138" s="233">
        <v>3</v>
      </c>
      <c r="C138" s="233">
        <f>+'2.CT1A'!A144</f>
        <v>3</v>
      </c>
      <c r="D138" s="233">
        <f si="6" t="shared"/>
        <v>0</v>
      </c>
      <c r="E138" s="233" t="str">
        <f>+'2.CT1A'!B144</f>
        <v>НИЙТ ХӨРӨНГИЙН ДҮН III=I+II</v>
      </c>
      <c r="F138" s="399">
        <f>+'2.CT1A'!C144</f>
        <v>0</v>
      </c>
      <c r="S138" s="233" t="s">
        <v>1241</v>
      </c>
      <c r="T138" s="233">
        <v>3</v>
      </c>
      <c r="U138" s="233" t="s">
        <v>1269</v>
      </c>
      <c r="X138" s="233" t="s">
        <v>1566</v>
      </c>
      <c r="Y138" s="233" t="s">
        <v>1567</v>
      </c>
      <c r="Z138" s="233" t="s">
        <v>1568</v>
      </c>
    </row>
    <row r="139" spans="1:26">
      <c r="A139" s="233" t="s">
        <v>1241</v>
      </c>
      <c r="B139" s="233">
        <v>4</v>
      </c>
      <c r="C139" s="233">
        <f>+'2.CT1A'!A145</f>
        <v>4</v>
      </c>
      <c r="D139" s="233">
        <f si="6" t="shared"/>
        <v>0</v>
      </c>
      <c r="E139" s="233" t="str">
        <f>+'2.CT1A'!B145</f>
        <v>НИЙТ ӨР ТӨЛБӨР</v>
      </c>
      <c r="F139" s="399">
        <f>+'2.CT1A'!C145</f>
        <v>0</v>
      </c>
      <c r="S139" s="233" t="s">
        <v>1241</v>
      </c>
      <c r="T139" s="233">
        <v>4</v>
      </c>
      <c r="U139" s="233" t="s">
        <v>1549</v>
      </c>
      <c r="X139" s="233" t="s">
        <v>1566</v>
      </c>
      <c r="Y139" s="233" t="s">
        <v>1567</v>
      </c>
      <c r="Z139" s="233" t="s">
        <v>1568</v>
      </c>
    </row>
    <row r="140" spans="1:26">
      <c r="A140" s="233" t="s">
        <v>1241</v>
      </c>
      <c r="B140" s="233">
        <v>41</v>
      </c>
      <c r="C140" s="233">
        <f>+'2.CT1A'!A146</f>
        <v>41</v>
      </c>
      <c r="D140" s="233">
        <f si="6" t="shared"/>
        <v>0</v>
      </c>
      <c r="E140" s="233" t="str">
        <f>+'2.CT1A'!B146</f>
        <v xml:space="preserve">   БОГИНО ХУГАЦААТ ӨР ТӨЛБӨР</v>
      </c>
      <c r="F140" s="399">
        <f>+'2.CT1A'!C146</f>
        <v>0</v>
      </c>
      <c r="S140" s="233" t="s">
        <v>1241</v>
      </c>
      <c r="T140" s="233">
        <v>41</v>
      </c>
      <c r="U140" s="233" t="s">
        <v>1549</v>
      </c>
      <c r="X140" s="233" t="s">
        <v>1566</v>
      </c>
      <c r="Y140" s="233" t="s">
        <v>1567</v>
      </c>
      <c r="Z140" s="233" t="s">
        <v>1568</v>
      </c>
    </row>
    <row r="141" spans="1:26">
      <c r="A141" s="233" t="s">
        <v>1241</v>
      </c>
      <c r="B141" s="233">
        <v>411</v>
      </c>
      <c r="C141" s="233">
        <f>+'2.CT1A'!A147</f>
        <v>411</v>
      </c>
      <c r="D141" s="233">
        <f si="6" t="shared"/>
        <v>0</v>
      </c>
      <c r="E141" s="233" t="str">
        <f>+'2.CT1A'!B147</f>
        <v xml:space="preserve">      Богино хугацаат үнэт цаас</v>
      </c>
      <c r="F141" s="399">
        <f>+'2.CT1A'!C147</f>
        <v>0</v>
      </c>
      <c r="S141" s="233" t="s">
        <v>1241</v>
      </c>
      <c r="T141" s="233">
        <v>411</v>
      </c>
      <c r="U141" s="233" t="s">
        <v>1549</v>
      </c>
      <c r="X141" s="233" t="s">
        <v>1566</v>
      </c>
      <c r="Y141" s="233" t="s">
        <v>1567</v>
      </c>
      <c r="Z141" s="233" t="s">
        <v>1568</v>
      </c>
    </row>
    <row r="142" spans="1:26">
      <c r="A142" s="233" t="s">
        <v>1241</v>
      </c>
      <c r="B142" s="233">
        <v>4111</v>
      </c>
      <c r="C142" s="233">
        <f>+'2.CT1A'!A148</f>
        <v>4111</v>
      </c>
      <c r="D142" s="233">
        <f si="6" t="shared"/>
        <v>0</v>
      </c>
      <c r="E142" s="233" t="str">
        <f>+'2.CT1A'!B148</f>
        <v xml:space="preserve">         Төгрөг</v>
      </c>
      <c r="F142" s="399">
        <f>+'2.CT1A'!C148</f>
        <v>0</v>
      </c>
      <c r="S142" s="233" t="s">
        <v>1241</v>
      </c>
      <c r="T142" s="233">
        <v>4111</v>
      </c>
      <c r="U142" s="233" t="s">
        <v>1549</v>
      </c>
      <c r="X142" s="233" t="s">
        <v>1566</v>
      </c>
      <c r="Y142" s="233" t="s">
        <v>1567</v>
      </c>
      <c r="Z142" s="233" t="s">
        <v>1568</v>
      </c>
    </row>
    <row r="143" spans="1:26">
      <c r="A143" s="233" t="s">
        <v>1241</v>
      </c>
      <c r="B143" s="233">
        <v>41111</v>
      </c>
      <c r="C143" s="233">
        <f>+'2.CT1A'!A149</f>
        <v>41111</v>
      </c>
      <c r="D143" s="233">
        <f si="6" t="shared"/>
        <v>0</v>
      </c>
      <c r="E143" s="233" t="str">
        <f>+'2.CT1A'!B149</f>
        <v xml:space="preserve">               Бонд</v>
      </c>
      <c r="F143" s="399">
        <f>+'2.CT1A'!C149</f>
        <v>0</v>
      </c>
      <c r="S143" s="233" t="s">
        <v>1241</v>
      </c>
      <c r="T143" s="233">
        <v>41111</v>
      </c>
      <c r="U143" s="233" t="s">
        <v>1549</v>
      </c>
      <c r="X143" s="233" t="s">
        <v>1566</v>
      </c>
      <c r="Y143" s="233" t="s">
        <v>1567</v>
      </c>
      <c r="Z143" s="233" t="s">
        <v>1568</v>
      </c>
    </row>
    <row r="144" spans="1:26">
      <c r="A144" s="233" t="s">
        <v>1241</v>
      </c>
      <c r="B144" s="233">
        <v>41112</v>
      </c>
      <c r="C144" s="233">
        <f>+'2.CT1A'!A150</f>
        <v>41112</v>
      </c>
      <c r="D144" s="233">
        <f si="6" t="shared"/>
        <v>0</v>
      </c>
      <c r="E144" s="233" t="str">
        <f>+'2.CT1A'!B150</f>
        <v xml:space="preserve">               Бусад үнэт цаас</v>
      </c>
      <c r="F144" s="399">
        <f>+'2.CT1A'!C150</f>
        <v>0</v>
      </c>
      <c r="S144" s="233" t="s">
        <v>1241</v>
      </c>
      <c r="T144" s="233">
        <v>41112</v>
      </c>
      <c r="U144" s="233" t="s">
        <v>1549</v>
      </c>
      <c r="X144" s="233" t="s">
        <v>1566</v>
      </c>
      <c r="Y144" s="233" t="s">
        <v>1567</v>
      </c>
      <c r="Z144" s="233" t="s">
        <v>1568</v>
      </c>
    </row>
    <row r="145" spans="1:26">
      <c r="A145" s="233" t="s">
        <v>1241</v>
      </c>
      <c r="B145" s="233">
        <v>41113</v>
      </c>
      <c r="C145" s="233">
        <f>+'2.CT1A'!A151</f>
        <v>41113</v>
      </c>
      <c r="D145" s="233">
        <f si="6" t="shared"/>
        <v>0</v>
      </c>
      <c r="E145" s="233" t="str">
        <f>+'2.CT1A'!B151</f>
        <v xml:space="preserve">               Бондын хөнгөлөлт</v>
      </c>
      <c r="F145" s="399">
        <f>+'2.CT1A'!C151</f>
        <v>0</v>
      </c>
      <c r="S145" s="233" t="s">
        <v>1241</v>
      </c>
      <c r="T145" s="233">
        <v>41113</v>
      </c>
      <c r="U145" s="233" t="s">
        <v>1549</v>
      </c>
      <c r="X145" s="233" t="s">
        <v>1566</v>
      </c>
      <c r="Y145" s="233" t="s">
        <v>1567</v>
      </c>
      <c r="Z145" s="233" t="s">
        <v>1568</v>
      </c>
    </row>
    <row r="146" spans="1:26">
      <c r="A146" s="233" t="s">
        <v>1241</v>
      </c>
      <c r="B146" s="233">
        <v>4112</v>
      </c>
      <c r="C146" s="233">
        <f>+'2.CT1A'!A152</f>
        <v>4112</v>
      </c>
      <c r="D146" s="233">
        <f si="6" t="shared"/>
        <v>0</v>
      </c>
      <c r="E146" s="233" t="str">
        <f>+'2.CT1A'!B152</f>
        <v xml:space="preserve">         Гадаад валют</v>
      </c>
      <c r="F146" s="399">
        <f>+'2.CT1A'!C152</f>
        <v>0</v>
      </c>
      <c r="S146" s="233" t="s">
        <v>1241</v>
      </c>
      <c r="T146" s="233">
        <v>4112</v>
      </c>
      <c r="U146" s="233" t="s">
        <v>1549</v>
      </c>
      <c r="X146" s="233" t="s">
        <v>1566</v>
      </c>
      <c r="Y146" s="233" t="s">
        <v>1567</v>
      </c>
      <c r="Z146" s="233" t="s">
        <v>1568</v>
      </c>
    </row>
    <row r="147" spans="1:26">
      <c r="A147" s="233" t="s">
        <v>1241</v>
      </c>
      <c r="B147" s="233">
        <v>41121</v>
      </c>
      <c r="C147" s="233">
        <f>+'2.CT1A'!A153</f>
        <v>41121</v>
      </c>
      <c r="D147" s="233">
        <f si="6" t="shared"/>
        <v>0</v>
      </c>
      <c r="E147" s="233" t="str">
        <f>+'2.CT1A'!B153</f>
        <v xml:space="preserve">               Бонд</v>
      </c>
      <c r="F147" s="399">
        <f>+'2.CT1A'!C153</f>
        <v>0</v>
      </c>
      <c r="S147" s="233" t="s">
        <v>1241</v>
      </c>
      <c r="T147" s="233">
        <v>41121</v>
      </c>
      <c r="U147" s="233" t="s">
        <v>1549</v>
      </c>
      <c r="X147" s="233" t="s">
        <v>1566</v>
      </c>
      <c r="Y147" s="233" t="s">
        <v>1567</v>
      </c>
      <c r="Z147" s="233" t="s">
        <v>1568</v>
      </c>
    </row>
    <row r="148" spans="1:26">
      <c r="A148" s="233" t="s">
        <v>1241</v>
      </c>
      <c r="B148" s="233">
        <v>41122</v>
      </c>
      <c r="C148" s="233">
        <f>+'2.CT1A'!A154</f>
        <v>41122</v>
      </c>
      <c r="D148" s="233">
        <f si="6" t="shared"/>
        <v>0</v>
      </c>
      <c r="E148" s="233" t="str">
        <f>+'2.CT1A'!B154</f>
        <v xml:space="preserve">               Бусад үнэт цаас</v>
      </c>
      <c r="F148" s="399">
        <f>+'2.CT1A'!C154</f>
        <v>0</v>
      </c>
      <c r="S148" s="233" t="s">
        <v>1241</v>
      </c>
      <c r="T148" s="233">
        <v>41122</v>
      </c>
      <c r="U148" s="233" t="s">
        <v>1549</v>
      </c>
      <c r="X148" s="233" t="s">
        <v>1566</v>
      </c>
      <c r="Y148" s="233" t="s">
        <v>1567</v>
      </c>
      <c r="Z148" s="233" t="s">
        <v>1568</v>
      </c>
    </row>
    <row r="149" spans="1:26">
      <c r="A149" s="233" t="s">
        <v>1241</v>
      </c>
      <c r="B149" s="233">
        <v>41123</v>
      </c>
      <c r="C149" s="233">
        <f>+'2.CT1A'!A155</f>
        <v>41123</v>
      </c>
      <c r="D149" s="233">
        <f si="6" t="shared"/>
        <v>0</v>
      </c>
      <c r="E149" s="233" t="str">
        <f>+'2.CT1A'!B155</f>
        <v xml:space="preserve">               Бондын хөнгөлөлт</v>
      </c>
      <c r="F149" s="399">
        <f>+'2.CT1A'!C155</f>
        <v>0</v>
      </c>
      <c r="S149" s="233" t="s">
        <v>1241</v>
      </c>
      <c r="T149" s="233">
        <v>41123</v>
      </c>
      <c r="U149" s="233" t="s">
        <v>1549</v>
      </c>
      <c r="X149" s="233" t="s">
        <v>1566</v>
      </c>
      <c r="Y149" s="233" t="s">
        <v>1567</v>
      </c>
      <c r="Z149" s="233" t="s">
        <v>1568</v>
      </c>
    </row>
    <row r="150" spans="1:26">
      <c r="A150" s="233" t="s">
        <v>1241</v>
      </c>
      <c r="B150" s="233">
        <v>412</v>
      </c>
      <c r="C150" s="233">
        <f>+'2.CT1A'!A156</f>
        <v>412</v>
      </c>
      <c r="D150" s="233">
        <f si="6" t="shared"/>
        <v>0</v>
      </c>
      <c r="E150" s="233" t="str">
        <f>+'2.CT1A'!B156</f>
        <v xml:space="preserve">      Богино хугацаат зээлийн өглөг</v>
      </c>
      <c r="F150" s="399">
        <f>+'2.CT1A'!C156</f>
        <v>0</v>
      </c>
      <c r="S150" s="233" t="s">
        <v>1241</v>
      </c>
      <c r="T150" s="233">
        <v>412</v>
      </c>
      <c r="U150" s="233" t="s">
        <v>1549</v>
      </c>
      <c r="X150" s="233" t="s">
        <v>1566</v>
      </c>
      <c r="Y150" s="233" t="s">
        <v>1567</v>
      </c>
      <c r="Z150" s="233" t="s">
        <v>1568</v>
      </c>
    </row>
    <row r="151" spans="1:26">
      <c r="A151" s="233" t="s">
        <v>1241</v>
      </c>
      <c r="B151" s="233">
        <v>4121</v>
      </c>
      <c r="C151" s="233">
        <f>+'2.CT1A'!A157</f>
        <v>4121</v>
      </c>
      <c r="D151" s="233">
        <f si="6" t="shared"/>
        <v>0</v>
      </c>
      <c r="E151" s="233" t="str">
        <f>+'2.CT1A'!B157</f>
        <v xml:space="preserve">         Төгрөг</v>
      </c>
      <c r="F151" s="399">
        <f>+'2.CT1A'!C157</f>
        <v>0</v>
      </c>
      <c r="S151" s="233" t="s">
        <v>1241</v>
      </c>
      <c r="T151" s="233">
        <v>4121</v>
      </c>
      <c r="U151" s="233" t="s">
        <v>1549</v>
      </c>
      <c r="X151" s="233" t="s">
        <v>1566</v>
      </c>
      <c r="Y151" s="233" t="s">
        <v>1567</v>
      </c>
      <c r="Z151" s="233" t="s">
        <v>1568</v>
      </c>
    </row>
    <row r="152" spans="1:26">
      <c r="A152" s="233" t="s">
        <v>1241</v>
      </c>
      <c r="B152" s="233">
        <v>41211</v>
      </c>
      <c r="C152" s="233">
        <f>+'2.CT1A'!A158</f>
        <v>41211</v>
      </c>
      <c r="D152" s="233">
        <f si="6" t="shared"/>
        <v>0</v>
      </c>
      <c r="E152" s="233" t="str">
        <f>+'2.CT1A'!B158</f>
        <v xml:space="preserve">               Засгийн газрын байгууллага, бусад шатны төсөв</v>
      </c>
      <c r="F152" s="399">
        <f>+'2.CT1A'!C158</f>
        <v>0</v>
      </c>
      <c r="S152" s="233" t="s">
        <v>1241</v>
      </c>
      <c r="T152" s="233">
        <v>41211</v>
      </c>
      <c r="U152" s="233" t="s">
        <v>1549</v>
      </c>
      <c r="X152" s="233" t="s">
        <v>1566</v>
      </c>
      <c r="Y152" s="233" t="s">
        <v>1567</v>
      </c>
      <c r="Z152" s="233" t="s">
        <v>1568</v>
      </c>
    </row>
    <row r="153" spans="1:26">
      <c r="A153" s="233" t="s">
        <v>1241</v>
      </c>
      <c r="B153" s="233">
        <v>41212</v>
      </c>
      <c r="C153" s="233">
        <f>+'2.CT1A'!A159</f>
        <v>41212</v>
      </c>
      <c r="D153" s="233">
        <f si="6" t="shared"/>
        <v>0</v>
      </c>
      <c r="E153" s="233" t="str">
        <f>+'2.CT1A'!B159</f>
        <v xml:space="preserve">               Хувь хүмүүст олгосон зээл</v>
      </c>
      <c r="F153" s="399">
        <f>+'2.CT1A'!C159</f>
        <v>0</v>
      </c>
      <c r="S153" s="233" t="s">
        <v>1241</v>
      </c>
      <c r="T153" s="233">
        <v>41212</v>
      </c>
      <c r="U153" s="233" t="s">
        <v>1549</v>
      </c>
      <c r="X153" s="233" t="s">
        <v>1566</v>
      </c>
      <c r="Y153" s="233" t="s">
        <v>1567</v>
      </c>
      <c r="Z153" s="233" t="s">
        <v>1568</v>
      </c>
    </row>
    <row r="154" spans="1:26">
      <c r="A154" s="233" t="s">
        <v>1241</v>
      </c>
      <c r="B154" s="233">
        <v>41213</v>
      </c>
      <c r="C154" s="233">
        <f>+'2.CT1A'!A160</f>
        <v>41213</v>
      </c>
      <c r="D154" s="233">
        <f si="6" t="shared"/>
        <v>0</v>
      </c>
      <c r="E154" s="233" t="str">
        <f>+'2.CT1A'!B160</f>
        <v xml:space="preserve">               Сургалтын төрийн сангийн зээлийн өглөг</v>
      </c>
      <c r="F154" s="399">
        <f>+'2.CT1A'!C160</f>
        <v>0</v>
      </c>
      <c r="S154" s="233" t="s">
        <v>1241</v>
      </c>
      <c r="T154" s="233">
        <v>41213</v>
      </c>
      <c r="U154" s="233" t="s">
        <v>1549</v>
      </c>
      <c r="X154" s="233" t="s">
        <v>1566</v>
      </c>
      <c r="Y154" s="233" t="s">
        <v>1567</v>
      </c>
      <c r="Z154" s="233" t="s">
        <v>1568</v>
      </c>
    </row>
    <row r="155" spans="1:26">
      <c r="A155" s="233" t="s">
        <v>1241</v>
      </c>
      <c r="B155" s="233">
        <v>41214</v>
      </c>
      <c r="C155" s="233">
        <f>+'2.CT1A'!A161</f>
        <v>41214</v>
      </c>
      <c r="D155" s="233">
        <f si="6" t="shared"/>
        <v>0</v>
      </c>
      <c r="E155" s="233" t="str">
        <f>+'2.CT1A'!B161</f>
        <v xml:space="preserve">               Төрийн өмчит аж ахуйн нэгжүүдийн зээл</v>
      </c>
      <c r="F155" s="399">
        <f>+'2.CT1A'!C161</f>
        <v>0</v>
      </c>
      <c r="S155" s="233" t="s">
        <v>1241</v>
      </c>
      <c r="T155" s="233">
        <v>41214</v>
      </c>
      <c r="U155" s="233" t="s">
        <v>1549</v>
      </c>
      <c r="X155" s="233" t="s">
        <v>1566</v>
      </c>
      <c r="Y155" s="233" t="s">
        <v>1567</v>
      </c>
      <c r="Z155" s="233" t="s">
        <v>1568</v>
      </c>
    </row>
    <row r="156" spans="1:26">
      <c r="A156" s="233" t="s">
        <v>1241</v>
      </c>
      <c r="B156" s="233">
        <v>41215</v>
      </c>
      <c r="C156" s="233">
        <f>+'2.CT1A'!A162</f>
        <v>41215</v>
      </c>
      <c r="D156" s="233">
        <f si="6" t="shared"/>
        <v>0</v>
      </c>
      <c r="E156" s="233" t="str">
        <f>+'2.CT1A'!B162</f>
        <v xml:space="preserve">               Монгол банк</v>
      </c>
      <c r="F156" s="399">
        <f>+'2.CT1A'!C162</f>
        <v>0</v>
      </c>
      <c r="S156" s="233" t="s">
        <v>1241</v>
      </c>
      <c r="T156" s="233">
        <v>41215</v>
      </c>
      <c r="U156" s="233" t="s">
        <v>1549</v>
      </c>
      <c r="X156" s="233" t="s">
        <v>1566</v>
      </c>
      <c r="Y156" s="233" t="s">
        <v>1567</v>
      </c>
      <c r="Z156" s="233" t="s">
        <v>1568</v>
      </c>
    </row>
    <row r="157" spans="1:26">
      <c r="A157" s="233" t="s">
        <v>1241</v>
      </c>
      <c r="B157" s="233">
        <v>41216</v>
      </c>
      <c r="C157" s="233">
        <f>+'2.CT1A'!A163</f>
        <v>41216</v>
      </c>
      <c r="D157" s="233">
        <f si="6" t="shared"/>
        <v>0</v>
      </c>
      <c r="E157" s="233" t="str">
        <f>+'2.CT1A'!B163</f>
        <v xml:space="preserve">               Арилжааны банк</v>
      </c>
      <c r="F157" s="399">
        <f>+'2.CT1A'!C163</f>
        <v>0</v>
      </c>
      <c r="S157" s="233" t="s">
        <v>1241</v>
      </c>
      <c r="T157" s="233">
        <v>41216</v>
      </c>
      <c r="U157" s="233" t="s">
        <v>1549</v>
      </c>
      <c r="X157" s="233" t="s">
        <v>1566</v>
      </c>
      <c r="Y157" s="233" t="s">
        <v>1567</v>
      </c>
      <c r="Z157" s="233" t="s">
        <v>1568</v>
      </c>
    </row>
    <row r="158" spans="1:26">
      <c r="A158" s="233" t="s">
        <v>1241</v>
      </c>
      <c r="B158" s="233">
        <v>41217</v>
      </c>
      <c r="C158" s="233">
        <f>+'2.CT1A'!A164</f>
        <v>41217</v>
      </c>
      <c r="D158" s="233">
        <f si="6" t="shared"/>
        <v>0</v>
      </c>
      <c r="E158" s="233" t="str">
        <f>+'2.CT1A'!B164</f>
        <v xml:space="preserve">               Санхүүгийн бусад байгууллага</v>
      </c>
      <c r="F158" s="399">
        <f>+'2.CT1A'!C164</f>
        <v>0</v>
      </c>
      <c r="S158" s="233" t="s">
        <v>1241</v>
      </c>
      <c r="T158" s="233">
        <v>41217</v>
      </c>
      <c r="U158" s="233" t="s">
        <v>1549</v>
      </c>
      <c r="X158" s="233" t="s">
        <v>1566</v>
      </c>
      <c r="Y158" s="233" t="s">
        <v>1567</v>
      </c>
      <c r="Z158" s="233" t="s">
        <v>1568</v>
      </c>
    </row>
    <row r="159" spans="1:26">
      <c r="A159" s="233" t="s">
        <v>1241</v>
      </c>
      <c r="B159" s="233">
        <v>4122</v>
      </c>
      <c r="C159" s="233">
        <f>+'2.CT1A'!A165</f>
        <v>4122</v>
      </c>
      <c r="D159" s="233">
        <f si="6" t="shared"/>
        <v>0</v>
      </c>
      <c r="E159" s="233" t="str">
        <f>+'2.CT1A'!B165</f>
        <v xml:space="preserve">         Гадаад валют</v>
      </c>
      <c r="F159" s="399">
        <f>+'2.CT1A'!C165</f>
        <v>0</v>
      </c>
      <c r="S159" s="233" t="s">
        <v>1241</v>
      </c>
      <c r="T159" s="233">
        <v>4122</v>
      </c>
      <c r="U159" s="233" t="s">
        <v>1549</v>
      </c>
      <c r="X159" s="233" t="s">
        <v>1566</v>
      </c>
      <c r="Y159" s="233" t="s">
        <v>1567</v>
      </c>
      <c r="Z159" s="233" t="s">
        <v>1568</v>
      </c>
    </row>
    <row r="160" spans="1:26">
      <c r="A160" s="233" t="s">
        <v>1241</v>
      </c>
      <c r="B160" s="233">
        <v>41221</v>
      </c>
      <c r="C160" s="233">
        <f>+'2.CT1A'!A166</f>
        <v>41221</v>
      </c>
      <c r="D160" s="233">
        <f si="6" t="shared"/>
        <v>0</v>
      </c>
      <c r="E160" s="233" t="str">
        <f>+'2.CT1A'!B166</f>
        <v xml:space="preserve">               Гадаадын Засгийн газар</v>
      </c>
      <c r="F160" s="399">
        <f>+'2.CT1A'!C166</f>
        <v>0</v>
      </c>
      <c r="S160" s="233" t="s">
        <v>1241</v>
      </c>
      <c r="T160" s="233">
        <v>41221</v>
      </c>
      <c r="U160" s="233" t="s">
        <v>1549</v>
      </c>
      <c r="X160" s="233" t="s">
        <v>1566</v>
      </c>
      <c r="Y160" s="233" t="s">
        <v>1567</v>
      </c>
      <c r="Z160" s="233" t="s">
        <v>1568</v>
      </c>
    </row>
    <row r="161" spans="1:26">
      <c r="A161" s="233" t="s">
        <v>1241</v>
      </c>
      <c r="B161" s="233">
        <v>41222</v>
      </c>
      <c r="C161" s="233">
        <f>+'2.CT1A'!A167</f>
        <v>41222</v>
      </c>
      <c r="D161" s="233">
        <f si="6" t="shared"/>
        <v>0</v>
      </c>
      <c r="E161" s="233" t="str">
        <f>+'2.CT1A'!B167</f>
        <v xml:space="preserve">               Олон улсын байгууллага</v>
      </c>
      <c r="F161" s="399">
        <f>+'2.CT1A'!C167</f>
        <v>0</v>
      </c>
      <c r="S161" s="233" t="s">
        <v>1241</v>
      </c>
      <c r="T161" s="233">
        <v>41222</v>
      </c>
      <c r="U161" s="233" t="s">
        <v>1549</v>
      </c>
      <c r="X161" s="233" t="s">
        <v>1566</v>
      </c>
      <c r="Y161" s="233" t="s">
        <v>1567</v>
      </c>
      <c r="Z161" s="233" t="s">
        <v>1568</v>
      </c>
    </row>
    <row r="162" spans="1:26">
      <c r="A162" s="233" t="s">
        <v>1241</v>
      </c>
      <c r="B162" s="233">
        <v>41223</v>
      </c>
      <c r="C162" s="233">
        <f>+'2.CT1A'!A168</f>
        <v>41223</v>
      </c>
      <c r="D162" s="233">
        <f si="6" t="shared"/>
        <v>0</v>
      </c>
      <c r="E162" s="233" t="str">
        <f>+'2.CT1A'!B168</f>
        <v xml:space="preserve">               Санхүүгийн зээл</v>
      </c>
      <c r="F162" s="399">
        <f>+'2.CT1A'!C168</f>
        <v>0</v>
      </c>
      <c r="S162" s="233" t="s">
        <v>1241</v>
      </c>
      <c r="T162" s="233">
        <v>41223</v>
      </c>
      <c r="U162" s="233" t="s">
        <v>1549</v>
      </c>
      <c r="X162" s="233" t="s">
        <v>1566</v>
      </c>
      <c r="Y162" s="233" t="s">
        <v>1567</v>
      </c>
      <c r="Z162" s="233" t="s">
        <v>1568</v>
      </c>
    </row>
    <row r="163" spans="1:26">
      <c r="A163" s="233" t="s">
        <v>1241</v>
      </c>
      <c r="B163" s="233">
        <v>41224</v>
      </c>
      <c r="C163" s="233">
        <f>+'2.CT1A'!A169</f>
        <v>41224</v>
      </c>
      <c r="D163" s="233">
        <f si="6" t="shared"/>
        <v>0</v>
      </c>
      <c r="E163" s="233" t="str">
        <f>+'2.CT1A'!B169</f>
        <v xml:space="preserve">               Төслийн зээл</v>
      </c>
      <c r="F163" s="399">
        <f>+'2.CT1A'!C169</f>
        <v>0</v>
      </c>
      <c r="S163" s="233" t="s">
        <v>1241</v>
      </c>
      <c r="T163" s="233">
        <v>41224</v>
      </c>
      <c r="U163" s="233" t="s">
        <v>1549</v>
      </c>
      <c r="X163" s="233" t="s">
        <v>1566</v>
      </c>
      <c r="Y163" s="233" t="s">
        <v>1567</v>
      </c>
      <c r="Z163" s="233" t="s">
        <v>1568</v>
      </c>
    </row>
    <row r="164" spans="1:26">
      <c r="A164" s="233" t="s">
        <v>1241</v>
      </c>
      <c r="B164" s="233">
        <v>41225</v>
      </c>
      <c r="C164" s="233">
        <f>+'2.CT1A'!A170</f>
        <v>41225</v>
      </c>
      <c r="D164" s="233">
        <f si="6" t="shared"/>
        <v>0</v>
      </c>
      <c r="E164" s="233" t="str">
        <f>+'2.CT1A'!B170</f>
        <v xml:space="preserve">               Бусад гадаад эх үүсвэрээс</v>
      </c>
      <c r="F164" s="399">
        <f>+'2.CT1A'!C170</f>
        <v>0</v>
      </c>
      <c r="S164" s="233" t="s">
        <v>1241</v>
      </c>
      <c r="T164" s="233">
        <v>41225</v>
      </c>
      <c r="U164" s="233" t="s">
        <v>1549</v>
      </c>
      <c r="X164" s="233" t="s">
        <v>1566</v>
      </c>
      <c r="Y164" s="233" t="s">
        <v>1567</v>
      </c>
      <c r="Z164" s="233" t="s">
        <v>1568</v>
      </c>
    </row>
    <row r="165" spans="1:26">
      <c r="A165" s="233" t="s">
        <v>1241</v>
      </c>
      <c r="B165" s="233">
        <v>413</v>
      </c>
      <c r="C165" s="233">
        <f>+'2.CT1A'!A171</f>
        <v>413</v>
      </c>
      <c r="D165" s="233">
        <f si="6" t="shared"/>
        <v>0</v>
      </c>
      <c r="E165" s="233" t="str">
        <f>+'2.CT1A'!B171</f>
        <v xml:space="preserve">      Өглөг</v>
      </c>
      <c r="F165" s="399">
        <f>+'2.CT1A'!C171</f>
        <v>0</v>
      </c>
      <c r="S165" s="233" t="s">
        <v>1241</v>
      </c>
      <c r="T165" s="233">
        <v>413</v>
      </c>
      <c r="U165" s="233" t="s">
        <v>1549</v>
      </c>
      <c r="X165" s="233" t="s">
        <v>1566</v>
      </c>
      <c r="Y165" s="233" t="s">
        <v>1567</v>
      </c>
      <c r="Z165" s="233" t="s">
        <v>1568</v>
      </c>
    </row>
    <row r="166" spans="1:26">
      <c r="A166" s="233" t="s">
        <v>1241</v>
      </c>
      <c r="B166" s="233">
        <v>41310</v>
      </c>
      <c r="C166" s="233">
        <f>+'2.CT1A'!A172</f>
        <v>41310</v>
      </c>
      <c r="D166" s="233">
        <f si="6" t="shared"/>
        <v>0</v>
      </c>
      <c r="E166" s="233" t="str">
        <f>+'2.CT1A'!B172</f>
        <v xml:space="preserve">           Ажилчидтай холбогдсон өглөг</v>
      </c>
      <c r="F166" s="399">
        <f>+'2.CT1A'!C172</f>
        <v>0</v>
      </c>
      <c r="S166" s="233" t="s">
        <v>1241</v>
      </c>
      <c r="T166" s="233">
        <v>41310</v>
      </c>
      <c r="U166" s="233" t="s">
        <v>1549</v>
      </c>
      <c r="X166" s="233" t="s">
        <v>1566</v>
      </c>
      <c r="Y166" s="233" t="s">
        <v>1567</v>
      </c>
      <c r="Z166" s="233" t="s">
        <v>1568</v>
      </c>
    </row>
    <row r="167" spans="1:26">
      <c r="A167" s="233" t="s">
        <v>1241</v>
      </c>
      <c r="B167" s="233">
        <v>41320</v>
      </c>
      <c r="C167" s="233">
        <f>+'2.CT1A'!A173</f>
        <v>41320</v>
      </c>
      <c r="D167" s="233">
        <f si="6" t="shared"/>
        <v>0</v>
      </c>
      <c r="E167" s="233" t="str">
        <f>+'2.CT1A'!B173</f>
        <v xml:space="preserve">           Бараа үйлчилгээний зардлын өглөг</v>
      </c>
      <c r="F167" s="399">
        <f>+'2.CT1A'!C173</f>
        <v>0</v>
      </c>
      <c r="S167" s="233" t="s">
        <v>1241</v>
      </c>
      <c r="T167" s="233">
        <v>41320</v>
      </c>
      <c r="U167" s="233" t="s">
        <v>1549</v>
      </c>
      <c r="X167" s="233" t="s">
        <v>1566</v>
      </c>
      <c r="Y167" s="233" t="s">
        <v>1567</v>
      </c>
      <c r="Z167" s="233" t="s">
        <v>1568</v>
      </c>
    </row>
    <row r="168" spans="1:26">
      <c r="A168" s="233" t="s">
        <v>1241</v>
      </c>
      <c r="B168" s="233">
        <v>41330</v>
      </c>
      <c r="C168" s="233">
        <f>+'2.CT1A'!A174</f>
        <v>41330</v>
      </c>
      <c r="D168" s="233">
        <f si="6" t="shared"/>
        <v>0</v>
      </c>
      <c r="E168" s="233" t="str">
        <f>+'2.CT1A'!B174</f>
        <v xml:space="preserve">           Татаас, санхүүжилт, шилжүүлгийн өглөг</v>
      </c>
      <c r="F168" s="399">
        <f>+'2.CT1A'!C174</f>
        <v>0</v>
      </c>
      <c r="S168" s="233" t="s">
        <v>1241</v>
      </c>
      <c r="T168" s="233">
        <v>41330</v>
      </c>
      <c r="U168" s="233" t="s">
        <v>1549</v>
      </c>
      <c r="X168" s="233" t="s">
        <v>1566</v>
      </c>
      <c r="Y168" s="233" t="s">
        <v>1567</v>
      </c>
      <c r="Z168" s="233" t="s">
        <v>1568</v>
      </c>
    </row>
    <row r="169" spans="1:26">
      <c r="A169" s="233" t="s">
        <v>1241</v>
      </c>
      <c r="B169" s="233">
        <v>41340</v>
      </c>
      <c r="C169" s="233">
        <f>+'2.CT1A'!A175</f>
        <v>41340</v>
      </c>
      <c r="D169" s="233">
        <f si="6" t="shared"/>
        <v>0</v>
      </c>
      <c r="E169" s="233" t="str">
        <f>+'2.CT1A'!B175</f>
        <v xml:space="preserve">           Хөрөнгө бэлтгэхтэй холбогдсон өглөг</v>
      </c>
      <c r="F169" s="399">
        <f>+'2.CT1A'!C175</f>
        <v>0</v>
      </c>
      <c r="S169" s="233" t="s">
        <v>1241</v>
      </c>
      <c r="T169" s="233">
        <v>41340</v>
      </c>
      <c r="U169" s="233" t="s">
        <v>1549</v>
      </c>
      <c r="X169" s="233" t="s">
        <v>1566</v>
      </c>
      <c r="Y169" s="233" t="s">
        <v>1567</v>
      </c>
      <c r="Z169" s="233" t="s">
        <v>1568</v>
      </c>
    </row>
    <row r="170" spans="1:26">
      <c r="A170" s="233" t="s">
        <v>1241</v>
      </c>
      <c r="B170" s="233">
        <v>41350</v>
      </c>
      <c r="C170" s="233">
        <f>+'2.CT1A'!A176</f>
        <v>41350</v>
      </c>
      <c r="D170" s="233">
        <f si="6" t="shared"/>
        <v>0</v>
      </c>
      <c r="E170" s="233" t="str">
        <f>+'2.CT1A'!B176</f>
        <v xml:space="preserve">           Зээлийн хүүгийн өглөг</v>
      </c>
      <c r="F170" s="399">
        <f>+'2.CT1A'!C176</f>
        <v>0</v>
      </c>
      <c r="S170" s="233" t="s">
        <v>1241</v>
      </c>
      <c r="T170" s="233">
        <v>41350</v>
      </c>
      <c r="U170" s="233" t="s">
        <v>1549</v>
      </c>
      <c r="X170" s="233" t="s">
        <v>1566</v>
      </c>
      <c r="Y170" s="233" t="s">
        <v>1567</v>
      </c>
      <c r="Z170" s="233" t="s">
        <v>1568</v>
      </c>
    </row>
    <row r="171" spans="1:26">
      <c r="A171" s="233" t="s">
        <v>1241</v>
      </c>
      <c r="B171" s="233">
        <v>4136</v>
      </c>
      <c r="C171" s="233">
        <f>+'2.CT1A'!A177</f>
        <v>4136</v>
      </c>
      <c r="D171" s="233">
        <f si="6" t="shared"/>
        <v>0</v>
      </c>
      <c r="E171" s="233" t="str">
        <f>+'2.CT1A'!B177</f>
        <v xml:space="preserve">           Бусад өглөг</v>
      </c>
      <c r="F171" s="399">
        <f>+'2.CT1A'!C177</f>
        <v>0</v>
      </c>
      <c r="S171" s="233" t="s">
        <v>1241</v>
      </c>
      <c r="T171" s="233">
        <v>4136</v>
      </c>
      <c r="U171" s="233" t="s">
        <v>1549</v>
      </c>
      <c r="X171" s="233" t="s">
        <v>1566</v>
      </c>
      <c r="Y171" s="233" t="s">
        <v>1567</v>
      </c>
      <c r="Z171" s="233" t="s">
        <v>1568</v>
      </c>
    </row>
    <row r="172" spans="1:26">
      <c r="A172" s="233" t="s">
        <v>1241</v>
      </c>
      <c r="B172" s="233">
        <v>41361</v>
      </c>
      <c r="C172" s="233">
        <f>+'2.CT1A'!A178</f>
        <v>41361</v>
      </c>
      <c r="D172" s="233">
        <f si="6" t="shared"/>
        <v>0</v>
      </c>
      <c r="E172" s="233" t="str">
        <f>+'2.CT1A'!B178</f>
        <v xml:space="preserve">               Байгууллагад төлөх өглөг</v>
      </c>
      <c r="F172" s="399">
        <f>+'2.CT1A'!C178</f>
        <v>0</v>
      </c>
      <c r="S172" s="233" t="s">
        <v>1241</v>
      </c>
      <c r="T172" s="233">
        <v>41361</v>
      </c>
      <c r="U172" s="233" t="s">
        <v>1549</v>
      </c>
      <c r="X172" s="233" t="s">
        <v>1566</v>
      </c>
      <c r="Y172" s="233" t="s">
        <v>1567</v>
      </c>
      <c r="Z172" s="233" t="s">
        <v>1568</v>
      </c>
    </row>
    <row r="173" spans="1:26">
      <c r="A173" s="233" t="s">
        <v>1241</v>
      </c>
      <c r="B173" s="233">
        <v>41362</v>
      </c>
      <c r="C173" s="233">
        <f>+'2.CT1A'!A179</f>
        <v>41362</v>
      </c>
      <c r="D173" s="233">
        <f si="6" t="shared"/>
        <v>0</v>
      </c>
      <c r="E173" s="233" t="str">
        <f>+'2.CT1A'!B179</f>
        <v xml:space="preserve">               Хувь хүмүүст төлөх өглөг</v>
      </c>
      <c r="F173" s="399">
        <f>+'2.CT1A'!C179</f>
        <v>0</v>
      </c>
      <c r="S173" s="233" t="s">
        <v>1241</v>
      </c>
      <c r="T173" s="233">
        <v>41362</v>
      </c>
      <c r="U173" s="233" t="s">
        <v>1549</v>
      </c>
      <c r="X173" s="233" t="s">
        <v>1566</v>
      </c>
      <c r="Y173" s="233" t="s">
        <v>1567</v>
      </c>
      <c r="Z173" s="233" t="s">
        <v>1568</v>
      </c>
    </row>
    <row r="174" spans="1:26">
      <c r="A174" s="233" t="s">
        <v>1241</v>
      </c>
      <c r="B174" s="233">
        <v>41363</v>
      </c>
      <c r="C174" s="233">
        <f>+'2.CT1A'!A180</f>
        <v>41363</v>
      </c>
      <c r="D174" s="233">
        <f si="6" t="shared"/>
        <v>0</v>
      </c>
      <c r="E174" s="233" t="str">
        <f>+'2.CT1A'!B180</f>
        <v xml:space="preserve">               Татварын өглөг  /ТӨҮГ/</v>
      </c>
      <c r="F174" s="399">
        <f>+'2.CT1A'!C180</f>
        <v>0</v>
      </c>
      <c r="S174" s="233" t="s">
        <v>1241</v>
      </c>
      <c r="T174" s="233">
        <v>41363</v>
      </c>
      <c r="U174" s="233" t="s">
        <v>1549</v>
      </c>
      <c r="X174" s="233" t="s">
        <v>1566</v>
      </c>
      <c r="Y174" s="233" t="s">
        <v>1567</v>
      </c>
      <c r="Z174" s="233" t="s">
        <v>1568</v>
      </c>
    </row>
    <row r="175" spans="1:26">
      <c r="A175" s="233" t="s">
        <v>1241</v>
      </c>
      <c r="B175" s="233">
        <v>41364</v>
      </c>
      <c r="C175" s="233">
        <f>+'2.CT1A'!A181</f>
        <v>41364</v>
      </c>
      <c r="D175" s="233">
        <f si="6" t="shared"/>
        <v>0</v>
      </c>
      <c r="E175" s="233" t="str">
        <f>+'2.CT1A'!B181</f>
        <v xml:space="preserve">               НДШ - ийн  өглөг   /ТӨҮГ/</v>
      </c>
      <c r="F175" s="399">
        <f>+'2.CT1A'!C181</f>
        <v>0</v>
      </c>
      <c r="S175" s="233" t="s">
        <v>1241</v>
      </c>
      <c r="T175" s="233">
        <v>41364</v>
      </c>
      <c r="U175" s="233" t="s">
        <v>1549</v>
      </c>
      <c r="X175" s="233" t="s">
        <v>1566</v>
      </c>
      <c r="Y175" s="233" t="s">
        <v>1567</v>
      </c>
      <c r="Z175" s="233" t="s">
        <v>1568</v>
      </c>
    </row>
    <row r="176" spans="1:26">
      <c r="A176" s="233" t="s">
        <v>1241</v>
      </c>
      <c r="B176" s="233">
        <v>41365</v>
      </c>
      <c r="C176" s="233">
        <f>+'2.CT1A'!A182</f>
        <v>41365</v>
      </c>
      <c r="D176" s="233">
        <f si="6" t="shared"/>
        <v>0</v>
      </c>
      <c r="E176" s="233" t="str">
        <f>+'2.CT1A'!B182</f>
        <v xml:space="preserve">               Ноогдол ашгийн өглөг   /ТӨҮГ/</v>
      </c>
      <c r="F176" s="399">
        <f>+'2.CT1A'!C182</f>
        <v>0</v>
      </c>
      <c r="S176" s="233" t="s">
        <v>1241</v>
      </c>
      <c r="T176" s="233">
        <v>41365</v>
      </c>
      <c r="U176" s="233" t="s">
        <v>1549</v>
      </c>
      <c r="X176" s="233" t="s">
        <v>1566</v>
      </c>
      <c r="Y176" s="233" t="s">
        <v>1567</v>
      </c>
      <c r="Z176" s="233" t="s">
        <v>1568</v>
      </c>
    </row>
    <row r="177" spans="1:26">
      <c r="A177" s="233" t="s">
        <v>1241</v>
      </c>
      <c r="B177" s="233">
        <v>41366</v>
      </c>
      <c r="C177" s="233">
        <f>+'2.CT1A'!A183</f>
        <v>41366</v>
      </c>
      <c r="D177" s="233">
        <f si="6" t="shared"/>
        <v>0</v>
      </c>
      <c r="E177" s="233" t="str">
        <f>+'2.CT1A'!B183</f>
        <v xml:space="preserve">               Дансны өглөг  /ТӨҮГ/</v>
      </c>
      <c r="F177" s="399">
        <f>+'2.CT1A'!C183</f>
        <v>0</v>
      </c>
      <c r="S177" s="233" t="s">
        <v>1241</v>
      </c>
      <c r="T177" s="233">
        <v>41366</v>
      </c>
      <c r="U177" s="233" t="s">
        <v>1549</v>
      </c>
      <c r="X177" s="233" t="s">
        <v>1566</v>
      </c>
      <c r="Y177" s="233" t="s">
        <v>1567</v>
      </c>
      <c r="Z177" s="233" t="s">
        <v>1568</v>
      </c>
    </row>
    <row r="178" spans="1:26">
      <c r="A178" s="233" t="s">
        <v>1241</v>
      </c>
      <c r="B178" s="233">
        <v>414</v>
      </c>
      <c r="C178" s="233">
        <f>+'2.CT1A'!A184</f>
        <v>414</v>
      </c>
      <c r="D178" s="233">
        <f si="6" t="shared"/>
        <v>0</v>
      </c>
      <c r="E178" s="233" t="str">
        <f>+'2.CT1A'!B184</f>
        <v xml:space="preserve">      Урьдчилж орсон орлого</v>
      </c>
      <c r="F178" s="399">
        <f>+'2.CT1A'!C184</f>
        <v>0</v>
      </c>
      <c r="S178" s="233" t="s">
        <v>1241</v>
      </c>
      <c r="T178" s="233">
        <v>414</v>
      </c>
      <c r="U178" s="233" t="s">
        <v>1549</v>
      </c>
      <c r="X178" s="233" t="s">
        <v>1566</v>
      </c>
      <c r="Y178" s="233" t="s">
        <v>1567</v>
      </c>
      <c r="Z178" s="233" t="s">
        <v>1568</v>
      </c>
    </row>
    <row r="179" spans="1:26">
      <c r="A179" s="233" t="s">
        <v>1241</v>
      </c>
      <c r="B179" s="233">
        <v>41410</v>
      </c>
      <c r="C179" s="233">
        <f>+'2.CT1A'!A185</f>
        <v>41410</v>
      </c>
      <c r="D179" s="233">
        <f si="6" t="shared"/>
        <v>0</v>
      </c>
      <c r="E179" s="233" t="str">
        <f>+'2.CT1A'!B185</f>
        <v xml:space="preserve">           Засгийн газрын байгууллага, бусад шатны төсөв</v>
      </c>
      <c r="F179" s="399">
        <f>+'2.CT1A'!C185</f>
        <v>0</v>
      </c>
      <c r="S179" s="233" t="s">
        <v>1241</v>
      </c>
      <c r="T179" s="233">
        <v>41410</v>
      </c>
      <c r="U179" s="233" t="s">
        <v>1549</v>
      </c>
      <c r="X179" s="233" t="s">
        <v>1566</v>
      </c>
      <c r="Y179" s="233" t="s">
        <v>1567</v>
      </c>
      <c r="Z179" s="233" t="s">
        <v>1568</v>
      </c>
    </row>
    <row r="180" spans="1:26">
      <c r="A180" s="233" t="s">
        <v>1241</v>
      </c>
      <c r="B180" s="233">
        <v>41420</v>
      </c>
      <c r="C180" s="233">
        <f>+'2.CT1A'!A186</f>
        <v>41420</v>
      </c>
      <c r="D180" s="233">
        <f si="6" t="shared"/>
        <v>0</v>
      </c>
      <c r="E180" s="233" t="str">
        <f>+'2.CT1A'!B186</f>
        <v xml:space="preserve">           Төлбөртэй ажил үйлчилгээний урьдчилж орсон орлого</v>
      </c>
      <c r="F180" s="399">
        <f>+'2.CT1A'!C186</f>
        <v>0</v>
      </c>
      <c r="S180" s="233" t="s">
        <v>1241</v>
      </c>
      <c r="T180" s="233">
        <v>41420</v>
      </c>
      <c r="U180" s="233" t="s">
        <v>1549</v>
      </c>
      <c r="X180" s="233" t="s">
        <v>1566</v>
      </c>
      <c r="Y180" s="233" t="s">
        <v>1567</v>
      </c>
      <c r="Z180" s="233" t="s">
        <v>1568</v>
      </c>
    </row>
    <row r="181" spans="1:26">
      <c r="A181" s="233" t="s">
        <v>1241</v>
      </c>
      <c r="B181" s="233">
        <v>41430</v>
      </c>
      <c r="C181" s="233">
        <f>+'2.CT1A'!A187</f>
        <v>41430</v>
      </c>
      <c r="D181" s="233">
        <f si="6" t="shared"/>
        <v>0</v>
      </c>
      <c r="E181" s="233" t="str">
        <f>+'2.CT1A'!B187</f>
        <v xml:space="preserve">           Барьцаа, дэнчингийн урьдчилж орсон орлого</v>
      </c>
      <c r="F181" s="399">
        <f>+'2.CT1A'!C187</f>
        <v>0</v>
      </c>
      <c r="S181" s="233" t="s">
        <v>1241</v>
      </c>
      <c r="T181" s="233">
        <v>41430</v>
      </c>
      <c r="U181" s="233" t="s">
        <v>1549</v>
      </c>
      <c r="X181" s="233" t="s">
        <v>1566</v>
      </c>
      <c r="Y181" s="233" t="s">
        <v>1567</v>
      </c>
      <c r="Z181" s="233" t="s">
        <v>1568</v>
      </c>
    </row>
    <row r="182" spans="1:26">
      <c r="A182" s="233" t="s">
        <v>1241</v>
      </c>
      <c r="B182" s="233">
        <v>41440</v>
      </c>
      <c r="C182" s="233">
        <f>+'2.CT1A'!A188</f>
        <v>41440</v>
      </c>
      <c r="D182" s="233">
        <f si="6" t="shared"/>
        <v>0</v>
      </c>
      <c r="E182" s="233" t="str">
        <f>+'2.CT1A'!B188</f>
        <v xml:space="preserve">           Бусад урьдчилж орсон орлого</v>
      </c>
      <c r="F182" s="399">
        <f>+'2.CT1A'!C188</f>
        <v>0</v>
      </c>
      <c r="S182" s="233" t="s">
        <v>1241</v>
      </c>
      <c r="T182" s="233">
        <v>41440</v>
      </c>
      <c r="U182" s="233" t="s">
        <v>1549</v>
      </c>
      <c r="X182" s="233" t="s">
        <v>1566</v>
      </c>
      <c r="Y182" s="233" t="s">
        <v>1567</v>
      </c>
      <c r="Z182" s="233" t="s">
        <v>1568</v>
      </c>
    </row>
    <row r="183" spans="1:26">
      <c r="A183" s="233" t="s">
        <v>1241</v>
      </c>
      <c r="B183" s="233">
        <v>41450</v>
      </c>
      <c r="C183" s="233">
        <f>+'2.CT1A'!A189</f>
        <v>41450</v>
      </c>
      <c r="D183" s="233">
        <f si="6" t="shared"/>
        <v>0</v>
      </c>
      <c r="E183" s="233" t="str">
        <f>+'2.CT1A'!B189</f>
        <v xml:space="preserve">           Төрийн өмчийн үйлдвэр, аж ахуйн газар</v>
      </c>
      <c r="F183" s="399">
        <f>+'2.CT1A'!C189</f>
        <v>0</v>
      </c>
      <c r="S183" s="233" t="s">
        <v>1241</v>
      </c>
      <c r="T183" s="233">
        <v>41450</v>
      </c>
      <c r="U183" s="233" t="s">
        <v>1549</v>
      </c>
      <c r="X183" s="233" t="s">
        <v>1566</v>
      </c>
      <c r="Y183" s="233" t="s">
        <v>1567</v>
      </c>
      <c r="Z183" s="233" t="s">
        <v>1568</v>
      </c>
    </row>
    <row r="184" spans="1:26">
      <c r="A184" s="233" t="s">
        <v>1241</v>
      </c>
      <c r="B184" s="233">
        <v>42</v>
      </c>
      <c r="C184" s="233">
        <f>+'2.CT1A'!A190</f>
        <v>42</v>
      </c>
      <c r="D184" s="233">
        <f si="6" t="shared"/>
        <v>0</v>
      </c>
      <c r="E184" s="233" t="str">
        <f>+'2.CT1A'!B190</f>
        <v xml:space="preserve">   УРТ ХУГАЦААТ ӨР ТӨЛБӨР</v>
      </c>
      <c r="F184" s="399">
        <f>+'2.CT1A'!C190</f>
        <v>0</v>
      </c>
      <c r="S184" s="233" t="s">
        <v>1241</v>
      </c>
      <c r="T184" s="233">
        <v>42</v>
      </c>
      <c r="U184" s="233" t="s">
        <v>1549</v>
      </c>
      <c r="X184" s="233" t="s">
        <v>1566</v>
      </c>
      <c r="Y184" s="233" t="s">
        <v>1567</v>
      </c>
      <c r="Z184" s="233" t="s">
        <v>1568</v>
      </c>
    </row>
    <row r="185" spans="1:26">
      <c r="A185" s="233" t="s">
        <v>1241</v>
      </c>
      <c r="B185" s="233">
        <v>421</v>
      </c>
      <c r="C185" s="233">
        <f>+'2.CT1A'!A191</f>
        <v>421</v>
      </c>
      <c r="D185" s="233">
        <f si="6" t="shared"/>
        <v>0</v>
      </c>
      <c r="E185" s="233" t="str">
        <f>+'2.CT1A'!B191</f>
        <v xml:space="preserve">      Урт хугацаат үнэт цаас</v>
      </c>
      <c r="F185" s="399">
        <f>+'2.CT1A'!C191</f>
        <v>0</v>
      </c>
      <c r="S185" s="233" t="s">
        <v>1241</v>
      </c>
      <c r="T185" s="233">
        <v>421</v>
      </c>
      <c r="U185" s="233" t="s">
        <v>1549</v>
      </c>
      <c r="X185" s="233" t="s">
        <v>1566</v>
      </c>
      <c r="Y185" s="233" t="s">
        <v>1567</v>
      </c>
      <c r="Z185" s="233" t="s">
        <v>1568</v>
      </c>
    </row>
    <row r="186" spans="1:26">
      <c r="A186" s="233" t="s">
        <v>1241</v>
      </c>
      <c r="B186" s="233">
        <v>4211</v>
      </c>
      <c r="C186" s="233">
        <f>+'2.CT1A'!A192</f>
        <v>4211</v>
      </c>
      <c r="D186" s="233">
        <f si="6" t="shared"/>
        <v>0</v>
      </c>
      <c r="E186" s="233" t="str">
        <f>+'2.CT1A'!B192</f>
        <v xml:space="preserve">         Төгрөг</v>
      </c>
      <c r="F186" s="399">
        <f>+'2.CT1A'!C192</f>
        <v>0</v>
      </c>
      <c r="S186" s="233" t="s">
        <v>1241</v>
      </c>
      <c r="T186" s="233">
        <v>4211</v>
      </c>
      <c r="U186" s="233" t="s">
        <v>1549</v>
      </c>
      <c r="X186" s="233" t="s">
        <v>1566</v>
      </c>
      <c r="Y186" s="233" t="s">
        <v>1567</v>
      </c>
      <c r="Z186" s="233" t="s">
        <v>1568</v>
      </c>
    </row>
    <row r="187" spans="1:26">
      <c r="A187" s="233" t="s">
        <v>1241</v>
      </c>
      <c r="B187" s="233">
        <v>42111</v>
      </c>
      <c r="C187" s="233">
        <f>+'2.CT1A'!A193</f>
        <v>42111</v>
      </c>
      <c r="D187" s="233">
        <f si="6" t="shared"/>
        <v>0</v>
      </c>
      <c r="E187" s="233" t="str">
        <f>+'2.CT1A'!B193</f>
        <v xml:space="preserve">               Бонд</v>
      </c>
      <c r="F187" s="399">
        <f>+'2.CT1A'!C193</f>
        <v>0</v>
      </c>
      <c r="S187" s="233" t="s">
        <v>1241</v>
      </c>
      <c r="T187" s="233">
        <v>42111</v>
      </c>
      <c r="U187" s="233" t="s">
        <v>1549</v>
      </c>
      <c r="X187" s="233" t="s">
        <v>1566</v>
      </c>
      <c r="Y187" s="233" t="s">
        <v>1567</v>
      </c>
      <c r="Z187" s="233" t="s">
        <v>1568</v>
      </c>
    </row>
    <row r="188" spans="1:26">
      <c r="A188" s="233" t="s">
        <v>1241</v>
      </c>
      <c r="B188" s="233">
        <v>42112</v>
      </c>
      <c r="C188" s="233">
        <f>+'2.CT1A'!A194</f>
        <v>42112</v>
      </c>
      <c r="D188" s="233">
        <f si="6" t="shared"/>
        <v>0</v>
      </c>
      <c r="E188" s="233" t="str">
        <f>+'2.CT1A'!B194</f>
        <v xml:space="preserve">               Бусад үнэт цаас</v>
      </c>
      <c r="F188" s="399">
        <f>+'2.CT1A'!C194</f>
        <v>0</v>
      </c>
      <c r="S188" s="233" t="s">
        <v>1241</v>
      </c>
      <c r="T188" s="233">
        <v>42112</v>
      </c>
      <c r="U188" s="233" t="s">
        <v>1549</v>
      </c>
      <c r="X188" s="233" t="s">
        <v>1566</v>
      </c>
      <c r="Y188" s="233" t="s">
        <v>1567</v>
      </c>
      <c r="Z188" s="233" t="s">
        <v>1568</v>
      </c>
    </row>
    <row r="189" spans="1:26">
      <c r="A189" s="233" t="s">
        <v>1241</v>
      </c>
      <c r="B189" s="233">
        <v>42113</v>
      </c>
      <c r="C189" s="233">
        <f>+'2.CT1A'!A195</f>
        <v>42113</v>
      </c>
      <c r="D189" s="233">
        <f si="6" t="shared"/>
        <v>0</v>
      </c>
      <c r="E189" s="233" t="str">
        <f>+'2.CT1A'!B195</f>
        <v xml:space="preserve">               Бондын хөнгөлөлт</v>
      </c>
      <c r="F189" s="399">
        <f>+'2.CT1A'!C195</f>
        <v>0</v>
      </c>
      <c r="S189" s="233" t="s">
        <v>1241</v>
      </c>
      <c r="T189" s="233">
        <v>42113</v>
      </c>
      <c r="U189" s="233" t="s">
        <v>1549</v>
      </c>
      <c r="X189" s="233" t="s">
        <v>1566</v>
      </c>
      <c r="Y189" s="233" t="s">
        <v>1567</v>
      </c>
      <c r="Z189" s="233" t="s">
        <v>1568</v>
      </c>
    </row>
    <row r="190" spans="1:26">
      <c r="A190" s="233" t="s">
        <v>1241</v>
      </c>
      <c r="B190" s="233">
        <v>4212</v>
      </c>
      <c r="C190" s="233">
        <f>+'2.CT1A'!A196</f>
        <v>4212</v>
      </c>
      <c r="D190" s="233">
        <f si="6" t="shared"/>
        <v>0</v>
      </c>
      <c r="E190" s="233" t="str">
        <f>+'2.CT1A'!B196</f>
        <v xml:space="preserve">         Гадаад валют</v>
      </c>
      <c r="F190" s="399">
        <f>+'2.CT1A'!C196</f>
        <v>0</v>
      </c>
      <c r="S190" s="233" t="s">
        <v>1241</v>
      </c>
      <c r="T190" s="233">
        <v>4212</v>
      </c>
      <c r="U190" s="233" t="s">
        <v>1549</v>
      </c>
      <c r="X190" s="233" t="s">
        <v>1566</v>
      </c>
      <c r="Y190" s="233" t="s">
        <v>1567</v>
      </c>
      <c r="Z190" s="233" t="s">
        <v>1568</v>
      </c>
    </row>
    <row r="191" spans="1:26">
      <c r="A191" s="233" t="s">
        <v>1241</v>
      </c>
      <c r="B191" s="233">
        <v>42121</v>
      </c>
      <c r="C191" s="233">
        <f>+'2.CT1A'!A197</f>
        <v>42121</v>
      </c>
      <c r="D191" s="233">
        <f si="6" t="shared"/>
        <v>0</v>
      </c>
      <c r="E191" s="233" t="str">
        <f>+'2.CT1A'!B197</f>
        <v xml:space="preserve">               Бонд</v>
      </c>
      <c r="F191" s="399">
        <f>+'2.CT1A'!C197</f>
        <v>0</v>
      </c>
      <c r="S191" s="233" t="s">
        <v>1241</v>
      </c>
      <c r="T191" s="233">
        <v>42121</v>
      </c>
      <c r="U191" s="233" t="s">
        <v>1549</v>
      </c>
      <c r="X191" s="233" t="s">
        <v>1566</v>
      </c>
      <c r="Y191" s="233" t="s">
        <v>1567</v>
      </c>
      <c r="Z191" s="233" t="s">
        <v>1568</v>
      </c>
    </row>
    <row r="192" spans="1:26">
      <c r="A192" s="233" t="s">
        <v>1241</v>
      </c>
      <c r="B192" s="233">
        <v>42122</v>
      </c>
      <c r="C192" s="233">
        <f>+'2.CT1A'!A198</f>
        <v>42122</v>
      </c>
      <c r="D192" s="233">
        <f si="6" t="shared"/>
        <v>0</v>
      </c>
      <c r="E192" s="233" t="str">
        <f>+'2.CT1A'!B198</f>
        <v xml:space="preserve">               Бусад үнэт цаас</v>
      </c>
      <c r="F192" s="399">
        <f>+'2.CT1A'!C198</f>
        <v>0</v>
      </c>
      <c r="S192" s="233" t="s">
        <v>1241</v>
      </c>
      <c r="T192" s="233">
        <v>42122</v>
      </c>
      <c r="U192" s="233" t="s">
        <v>1549</v>
      </c>
      <c r="X192" s="233" t="s">
        <v>1566</v>
      </c>
      <c r="Y192" s="233" t="s">
        <v>1567</v>
      </c>
      <c r="Z192" s="233" t="s">
        <v>1568</v>
      </c>
    </row>
    <row r="193" spans="1:26">
      <c r="A193" s="233" t="s">
        <v>1241</v>
      </c>
      <c r="B193" s="233">
        <v>42123</v>
      </c>
      <c r="C193" s="233">
        <f>+'2.CT1A'!A199</f>
        <v>42123</v>
      </c>
      <c r="D193" s="233">
        <f si="6" t="shared"/>
        <v>0</v>
      </c>
      <c r="E193" s="233" t="str">
        <f>+'2.CT1A'!B199</f>
        <v xml:space="preserve">               Бондын хөнгөлөлт</v>
      </c>
      <c r="F193" s="399">
        <f>+'2.CT1A'!C199</f>
        <v>0</v>
      </c>
      <c r="S193" s="233" t="s">
        <v>1241</v>
      </c>
      <c r="T193" s="233">
        <v>42123</v>
      </c>
      <c r="U193" s="233" t="s">
        <v>1549</v>
      </c>
      <c r="X193" s="233" t="s">
        <v>1566</v>
      </c>
      <c r="Y193" s="233" t="s">
        <v>1567</v>
      </c>
      <c r="Z193" s="233" t="s">
        <v>1568</v>
      </c>
    </row>
    <row r="194" spans="1:26">
      <c r="A194" s="233" t="s">
        <v>1241</v>
      </c>
      <c r="B194" s="233">
        <v>422</v>
      </c>
      <c r="C194" s="233">
        <f>+'2.CT1A'!A200</f>
        <v>422</v>
      </c>
      <c r="D194" s="233">
        <f si="6" t="shared"/>
        <v>0</v>
      </c>
      <c r="E194" s="233" t="str">
        <f>+'2.CT1A'!B200</f>
        <v xml:space="preserve">      Урт хугацаат зээл</v>
      </c>
      <c r="F194" s="399">
        <f>+'2.CT1A'!C200</f>
        <v>0</v>
      </c>
      <c r="S194" s="233" t="s">
        <v>1241</v>
      </c>
      <c r="T194" s="233">
        <v>422</v>
      </c>
      <c r="U194" s="233" t="s">
        <v>1549</v>
      </c>
      <c r="X194" s="233" t="s">
        <v>1566</v>
      </c>
      <c r="Y194" s="233" t="s">
        <v>1567</v>
      </c>
      <c r="Z194" s="233" t="s">
        <v>1568</v>
      </c>
    </row>
    <row r="195" spans="1:26">
      <c r="A195" s="233" t="s">
        <v>1241</v>
      </c>
      <c r="B195" s="233">
        <v>4221</v>
      </c>
      <c r="C195" s="233">
        <f>+'2.CT1A'!A201</f>
        <v>4221</v>
      </c>
      <c r="D195" s="233">
        <f ref="D195:D258" si="7" t="shared">IF(B195=VALUE(C195),0,1)</f>
        <v>0</v>
      </c>
      <c r="E195" s="233" t="str">
        <f>+'2.CT1A'!B201</f>
        <v xml:space="preserve">         Төгрөг</v>
      </c>
      <c r="F195" s="399">
        <f>+'2.CT1A'!C201</f>
        <v>0</v>
      </c>
      <c r="S195" s="233" t="s">
        <v>1241</v>
      </c>
      <c r="T195" s="233">
        <v>4221</v>
      </c>
      <c r="U195" s="233" t="s">
        <v>1549</v>
      </c>
      <c r="X195" s="233" t="s">
        <v>1566</v>
      </c>
      <c r="Y195" s="233" t="s">
        <v>1567</v>
      </c>
      <c r="Z195" s="233" t="s">
        <v>1568</v>
      </c>
    </row>
    <row r="196" spans="1:26">
      <c r="A196" s="233" t="s">
        <v>1241</v>
      </c>
      <c r="B196" s="233">
        <v>42211</v>
      </c>
      <c r="C196" s="233">
        <f>+'2.CT1A'!A202</f>
        <v>42211</v>
      </c>
      <c r="D196" s="233">
        <f si="7" t="shared"/>
        <v>0</v>
      </c>
      <c r="E196" s="233" t="str">
        <f>+'2.CT1A'!B202</f>
        <v xml:space="preserve">               Засгийн газрын байгууллага, бусад шатны төсөв</v>
      </c>
      <c r="F196" s="399">
        <f>+'2.CT1A'!C202</f>
        <v>0</v>
      </c>
      <c r="S196" s="233" t="s">
        <v>1241</v>
      </c>
      <c r="T196" s="233">
        <v>42211</v>
      </c>
      <c r="U196" s="233" t="s">
        <v>1549</v>
      </c>
      <c r="X196" s="233" t="s">
        <v>1566</v>
      </c>
      <c r="Y196" s="233" t="s">
        <v>1567</v>
      </c>
      <c r="Z196" s="233" t="s">
        <v>1568</v>
      </c>
    </row>
    <row r="197" spans="1:26">
      <c r="A197" s="233" t="s">
        <v>1241</v>
      </c>
      <c r="B197" s="233">
        <v>42212</v>
      </c>
      <c r="C197" s="233">
        <f>+'2.CT1A'!A203</f>
        <v>42212</v>
      </c>
      <c r="D197" s="233">
        <f si="7" t="shared"/>
        <v>0</v>
      </c>
      <c r="E197" s="233" t="str">
        <f>+'2.CT1A'!B203</f>
        <v xml:space="preserve">               Хувь хүмүүсийн зээл</v>
      </c>
      <c r="F197" s="399">
        <f>+'2.CT1A'!C203</f>
        <v>0</v>
      </c>
      <c r="S197" s="233" t="s">
        <v>1241</v>
      </c>
      <c r="T197" s="233">
        <v>42212</v>
      </c>
      <c r="U197" s="233" t="s">
        <v>1549</v>
      </c>
      <c r="X197" s="233" t="s">
        <v>1566</v>
      </c>
      <c r="Y197" s="233" t="s">
        <v>1567</v>
      </c>
      <c r="Z197" s="233" t="s">
        <v>1568</v>
      </c>
    </row>
    <row r="198" spans="1:26">
      <c r="A198" s="233" t="s">
        <v>1241</v>
      </c>
      <c r="B198" s="233">
        <v>42213</v>
      </c>
      <c r="C198" s="233">
        <f>+'2.CT1A'!A204</f>
        <v>42213</v>
      </c>
      <c r="D198" s="233">
        <f si="7" t="shared"/>
        <v>0</v>
      </c>
      <c r="E198" s="233" t="str">
        <f>+'2.CT1A'!B204</f>
        <v xml:space="preserve">               Сургалтын төрийн сангийн зээлийн өглөг</v>
      </c>
      <c r="F198" s="399">
        <f>+'2.CT1A'!C204</f>
        <v>0</v>
      </c>
      <c r="S198" s="233" t="s">
        <v>1241</v>
      </c>
      <c r="T198" s="233">
        <v>42213</v>
      </c>
      <c r="U198" s="233" t="s">
        <v>1549</v>
      </c>
      <c r="X198" s="233" t="s">
        <v>1566</v>
      </c>
      <c r="Y198" s="233" t="s">
        <v>1567</v>
      </c>
      <c r="Z198" s="233" t="s">
        <v>1568</v>
      </c>
    </row>
    <row r="199" spans="1:26">
      <c r="A199" s="233" t="s">
        <v>1241</v>
      </c>
      <c r="B199" s="233">
        <v>42214</v>
      </c>
      <c r="C199" s="233">
        <f>+'2.CT1A'!A205</f>
        <v>42214</v>
      </c>
      <c r="D199" s="233">
        <f si="7" t="shared"/>
        <v>0</v>
      </c>
      <c r="E199" s="233" t="str">
        <f>+'2.CT1A'!B205</f>
        <v xml:space="preserve">               Төрийн өмчит аж ахуйн нэгжүүдийн зээл</v>
      </c>
      <c r="F199" s="399">
        <f>+'2.CT1A'!C205</f>
        <v>0</v>
      </c>
      <c r="S199" s="233" t="s">
        <v>1241</v>
      </c>
      <c r="T199" s="233">
        <v>42214</v>
      </c>
      <c r="U199" s="233" t="s">
        <v>1549</v>
      </c>
      <c r="X199" s="233" t="s">
        <v>1566</v>
      </c>
      <c r="Y199" s="233" t="s">
        <v>1567</v>
      </c>
      <c r="Z199" s="233" t="s">
        <v>1568</v>
      </c>
    </row>
    <row r="200" spans="1:26">
      <c r="A200" s="233" t="s">
        <v>1241</v>
      </c>
      <c r="B200" s="233">
        <v>42215</v>
      </c>
      <c r="C200" s="233">
        <f>+'2.CT1A'!A206</f>
        <v>42215</v>
      </c>
      <c r="D200" s="233">
        <f si="7" t="shared"/>
        <v>0</v>
      </c>
      <c r="E200" s="233" t="str">
        <f>+'2.CT1A'!B206</f>
        <v xml:space="preserve">               Монгол банк</v>
      </c>
      <c r="F200" s="399">
        <f>+'2.CT1A'!C206</f>
        <v>0</v>
      </c>
      <c r="S200" s="233" t="s">
        <v>1241</v>
      </c>
      <c r="T200" s="233">
        <v>42215</v>
      </c>
      <c r="U200" s="233" t="s">
        <v>1549</v>
      </c>
      <c r="X200" s="233" t="s">
        <v>1566</v>
      </c>
      <c r="Y200" s="233" t="s">
        <v>1567</v>
      </c>
      <c r="Z200" s="233" t="s">
        <v>1568</v>
      </c>
    </row>
    <row r="201" spans="1:26">
      <c r="A201" s="233" t="s">
        <v>1241</v>
      </c>
      <c r="B201" s="233">
        <v>42216</v>
      </c>
      <c r="C201" s="233">
        <f>+'2.CT1A'!A207</f>
        <v>42216</v>
      </c>
      <c r="D201" s="233">
        <f si="7" t="shared"/>
        <v>0</v>
      </c>
      <c r="E201" s="233" t="str">
        <f>+'2.CT1A'!B207</f>
        <v xml:space="preserve">               Арилжааны банк</v>
      </c>
      <c r="F201" s="399">
        <f>+'2.CT1A'!C207</f>
        <v>0</v>
      </c>
      <c r="S201" s="233" t="s">
        <v>1241</v>
      </c>
      <c r="T201" s="233">
        <v>42216</v>
      </c>
      <c r="U201" s="233" t="s">
        <v>1549</v>
      </c>
      <c r="X201" s="233" t="s">
        <v>1566</v>
      </c>
      <c r="Y201" s="233" t="s">
        <v>1567</v>
      </c>
      <c r="Z201" s="233" t="s">
        <v>1568</v>
      </c>
    </row>
    <row r="202" spans="1:26">
      <c r="A202" s="233" t="s">
        <v>1241</v>
      </c>
      <c r="B202" s="233">
        <v>42217</v>
      </c>
      <c r="C202" s="233">
        <f>+'2.CT1A'!A208</f>
        <v>42217</v>
      </c>
      <c r="D202" s="233">
        <f si="7" t="shared"/>
        <v>0</v>
      </c>
      <c r="E202" s="233" t="str">
        <f>+'2.CT1A'!B208</f>
        <v xml:space="preserve">               Санхүүгийн бусад байгууллага</v>
      </c>
      <c r="F202" s="399">
        <f>+'2.CT1A'!C208</f>
        <v>0</v>
      </c>
      <c r="S202" s="233" t="s">
        <v>1241</v>
      </c>
      <c r="T202" s="233">
        <v>42217</v>
      </c>
      <c r="U202" s="233" t="s">
        <v>1549</v>
      </c>
      <c r="X202" s="233" t="s">
        <v>1566</v>
      </c>
      <c r="Y202" s="233" t="s">
        <v>1567</v>
      </c>
      <c r="Z202" s="233" t="s">
        <v>1568</v>
      </c>
    </row>
    <row r="203" spans="1:26">
      <c r="A203" s="233" t="s">
        <v>1241</v>
      </c>
      <c r="B203" s="233">
        <v>4222</v>
      </c>
      <c r="C203" s="233">
        <f>+'2.CT1A'!A209</f>
        <v>4222</v>
      </c>
      <c r="D203" s="233">
        <f si="7" t="shared"/>
        <v>0</v>
      </c>
      <c r="E203" s="233" t="str">
        <f>+'2.CT1A'!B209</f>
        <v xml:space="preserve">         Гадаад валют</v>
      </c>
      <c r="F203" s="399">
        <f>+'2.CT1A'!C209</f>
        <v>0</v>
      </c>
      <c r="S203" s="233" t="s">
        <v>1241</v>
      </c>
      <c r="T203" s="233">
        <v>4222</v>
      </c>
      <c r="U203" s="233" t="s">
        <v>1549</v>
      </c>
      <c r="X203" s="233" t="s">
        <v>1566</v>
      </c>
      <c r="Y203" s="233" t="s">
        <v>1567</v>
      </c>
      <c r="Z203" s="233" t="s">
        <v>1568</v>
      </c>
    </row>
    <row r="204" spans="1:26">
      <c r="A204" s="233" t="s">
        <v>1241</v>
      </c>
      <c r="B204" s="233">
        <v>42221</v>
      </c>
      <c r="C204" s="233">
        <f>+'2.CT1A'!A210</f>
        <v>42221</v>
      </c>
      <c r="D204" s="233">
        <f si="7" t="shared"/>
        <v>0</v>
      </c>
      <c r="E204" s="233" t="str">
        <f>+'2.CT1A'!B210</f>
        <v xml:space="preserve">               Гадаадын засгийн газраас</v>
      </c>
      <c r="F204" s="399">
        <f>+'2.CT1A'!C210</f>
        <v>0</v>
      </c>
      <c r="S204" s="233" t="s">
        <v>1241</v>
      </c>
      <c r="T204" s="233">
        <v>42221</v>
      </c>
      <c r="U204" s="233" t="s">
        <v>1549</v>
      </c>
      <c r="X204" s="233" t="s">
        <v>1566</v>
      </c>
      <c r="Y204" s="233" t="s">
        <v>1567</v>
      </c>
      <c r="Z204" s="233" t="s">
        <v>1568</v>
      </c>
    </row>
    <row r="205" spans="1:26">
      <c r="A205" s="233" t="s">
        <v>1241</v>
      </c>
      <c r="B205" s="233">
        <v>42222</v>
      </c>
      <c r="C205" s="233">
        <f>+'2.CT1A'!A211</f>
        <v>42222</v>
      </c>
      <c r="D205" s="233">
        <f si="7" t="shared"/>
        <v>0</v>
      </c>
      <c r="E205" s="233" t="str">
        <f>+'2.CT1A'!B211</f>
        <v xml:space="preserve">               Олон улсын санхүүгийн байгууллагаас</v>
      </c>
      <c r="F205" s="399">
        <f>+'2.CT1A'!C211</f>
        <v>0</v>
      </c>
      <c r="S205" s="233" t="s">
        <v>1241</v>
      </c>
      <c r="T205" s="233">
        <v>42222</v>
      </c>
      <c r="U205" s="233" t="s">
        <v>1549</v>
      </c>
      <c r="X205" s="233" t="s">
        <v>1566</v>
      </c>
      <c r="Y205" s="233" t="s">
        <v>1567</v>
      </c>
      <c r="Z205" s="233" t="s">
        <v>1568</v>
      </c>
    </row>
    <row r="206" spans="1:26">
      <c r="A206" s="233" t="s">
        <v>1241</v>
      </c>
      <c r="B206" s="233">
        <v>42223</v>
      </c>
      <c r="C206" s="233">
        <f>+'2.CT1A'!A212</f>
        <v>42223</v>
      </c>
      <c r="D206" s="233">
        <f si="7" t="shared"/>
        <v>0</v>
      </c>
      <c r="E206" s="233" t="str">
        <f>+'2.CT1A'!B212</f>
        <v xml:space="preserve">               Санхүүгийн зээл</v>
      </c>
      <c r="F206" s="399">
        <f>+'2.CT1A'!C212</f>
        <v>0</v>
      </c>
      <c r="S206" s="233" t="s">
        <v>1241</v>
      </c>
      <c r="T206" s="233">
        <v>42223</v>
      </c>
      <c r="U206" s="233" t="s">
        <v>1549</v>
      </c>
      <c r="X206" s="233" t="s">
        <v>1566</v>
      </c>
      <c r="Y206" s="233" t="s">
        <v>1567</v>
      </c>
      <c r="Z206" s="233" t="s">
        <v>1568</v>
      </c>
    </row>
    <row r="207" spans="1:26">
      <c r="A207" s="233" t="s">
        <v>1241</v>
      </c>
      <c r="B207" s="233">
        <v>42224</v>
      </c>
      <c r="C207" s="233">
        <f>+'2.CT1A'!A213</f>
        <v>42224</v>
      </c>
      <c r="D207" s="233">
        <f si="7" t="shared"/>
        <v>0</v>
      </c>
      <c r="E207" s="233" t="str">
        <f>+'2.CT1A'!B213</f>
        <v xml:space="preserve">               Төслийн зээл</v>
      </c>
      <c r="F207" s="399">
        <f>+'2.CT1A'!C213</f>
        <v>0</v>
      </c>
      <c r="S207" s="233" t="s">
        <v>1241</v>
      </c>
      <c r="T207" s="233">
        <v>42224</v>
      </c>
      <c r="U207" s="233" t="s">
        <v>1549</v>
      </c>
      <c r="X207" s="233" t="s">
        <v>1566</v>
      </c>
      <c r="Y207" s="233" t="s">
        <v>1567</v>
      </c>
      <c r="Z207" s="233" t="s">
        <v>1568</v>
      </c>
    </row>
    <row r="208" spans="1:26">
      <c r="A208" s="233" t="s">
        <v>1241</v>
      </c>
      <c r="B208" s="233">
        <v>42225</v>
      </c>
      <c r="C208" s="233">
        <f>+'2.CT1A'!A214</f>
        <v>42225</v>
      </c>
      <c r="D208" s="233">
        <f si="7" t="shared"/>
        <v>0</v>
      </c>
      <c r="E208" s="233" t="str">
        <f>+'2.CT1A'!B214</f>
        <v xml:space="preserve">               Гадаадын арилжааны банк</v>
      </c>
      <c r="F208" s="399">
        <f>+'2.CT1A'!C214</f>
        <v>0</v>
      </c>
      <c r="S208" s="233" t="s">
        <v>1241</v>
      </c>
      <c r="T208" s="233">
        <v>42225</v>
      </c>
      <c r="U208" s="233" t="s">
        <v>1549</v>
      </c>
      <c r="X208" s="233" t="s">
        <v>1566</v>
      </c>
      <c r="Y208" s="233" t="s">
        <v>1567</v>
      </c>
      <c r="Z208" s="233" t="s">
        <v>1568</v>
      </c>
    </row>
    <row r="209" spans="1:26">
      <c r="A209" s="233" t="s">
        <v>1241</v>
      </c>
      <c r="B209" s="233">
        <v>42226</v>
      </c>
      <c r="C209" s="233">
        <f>+'2.CT1A'!A215</f>
        <v>42226</v>
      </c>
      <c r="D209" s="233">
        <f si="7" t="shared"/>
        <v>0</v>
      </c>
      <c r="E209" s="233" t="str">
        <f>+'2.CT1A'!B215</f>
        <v xml:space="preserve">               Бусад гадаад эх үүсвэр</v>
      </c>
      <c r="F209" s="399">
        <f>+'2.CT1A'!C215</f>
        <v>0</v>
      </c>
      <c r="S209" s="233" t="s">
        <v>1241</v>
      </c>
      <c r="T209" s="233">
        <v>42226</v>
      </c>
      <c r="U209" s="233" t="s">
        <v>1549</v>
      </c>
      <c r="X209" s="233" t="s">
        <v>1566</v>
      </c>
      <c r="Y209" s="233" t="s">
        <v>1567</v>
      </c>
      <c r="Z209" s="233" t="s">
        <v>1568</v>
      </c>
    </row>
    <row r="210" spans="1:26">
      <c r="A210" s="233" t="s">
        <v>1241</v>
      </c>
      <c r="B210" s="233">
        <v>42227</v>
      </c>
      <c r="C210" s="233">
        <f>+'2.CT1A'!A216</f>
        <v>42227</v>
      </c>
      <c r="D210" s="233">
        <f si="7" t="shared"/>
        <v>0</v>
      </c>
      <c r="E210" s="399" t="str">
        <f>+'2.CT1A'!B216</f>
        <v xml:space="preserve">               ОУВС-ийн зээл</v>
      </c>
      <c r="F210" s="399">
        <f>+'2.CT1A'!C216</f>
        <v>0</v>
      </c>
      <c r="S210" s="233" t="s">
        <v>1241</v>
      </c>
      <c r="T210" s="233">
        <v>42227</v>
      </c>
      <c r="U210" s="233" t="s">
        <v>1549</v>
      </c>
      <c r="X210" s="233" t="s">
        <v>1566</v>
      </c>
      <c r="Y210" s="233" t="s">
        <v>1567</v>
      </c>
      <c r="Z210" s="233" t="s">
        <v>1568</v>
      </c>
    </row>
    <row r="211" spans="1:26">
      <c r="A211" s="233" t="s">
        <v>1241</v>
      </c>
      <c r="B211" s="233">
        <v>42228</v>
      </c>
      <c r="C211" s="233">
        <f>+'2.CT1A'!A217</f>
        <v>42228</v>
      </c>
      <c r="D211" s="233">
        <f si="7" t="shared"/>
        <v>0</v>
      </c>
      <c r="E211" s="399" t="str">
        <f>+'2.CT1A'!B217</f>
        <v xml:space="preserve">               Нөөц /өр төлбөр/    /ТӨҮГ/</v>
      </c>
      <c r="F211" s="399">
        <f>+'2.CT1A'!C217</f>
        <v>0</v>
      </c>
      <c r="S211" s="233" t="s">
        <v>1241</v>
      </c>
      <c r="T211" s="233">
        <v>42228</v>
      </c>
      <c r="U211" s="233" t="s">
        <v>1549</v>
      </c>
      <c r="X211" s="233" t="s">
        <v>1566</v>
      </c>
      <c r="Y211" s="233" t="s">
        <v>1567</v>
      </c>
      <c r="Z211" s="233" t="s">
        <v>1568</v>
      </c>
    </row>
    <row r="212" spans="1:26">
      <c r="A212" s="233" t="s">
        <v>1241</v>
      </c>
      <c r="B212" s="233">
        <v>42229</v>
      </c>
      <c r="C212" s="233">
        <f>+'2.CT1A'!A218</f>
        <v>42229</v>
      </c>
      <c r="D212" s="233">
        <f si="7" t="shared"/>
        <v>0</v>
      </c>
      <c r="E212" s="399" t="str">
        <f>+'2.CT1A'!B218</f>
        <v xml:space="preserve">               Хойшлогдсон татварын өр  /ТӨҮГ/</v>
      </c>
      <c r="F212" s="399">
        <f>+'2.CT1A'!C218</f>
        <v>0</v>
      </c>
      <c r="S212" s="233" t="s">
        <v>1241</v>
      </c>
      <c r="T212" s="233">
        <v>42229</v>
      </c>
      <c r="U212" s="233" t="s">
        <v>1549</v>
      </c>
      <c r="X212" s="233" t="s">
        <v>1566</v>
      </c>
      <c r="Y212" s="233" t="s">
        <v>1567</v>
      </c>
      <c r="Z212" s="233" t="s">
        <v>1568</v>
      </c>
    </row>
    <row r="213" spans="1:26">
      <c r="A213" s="233" t="s">
        <v>1241</v>
      </c>
      <c r="B213" s="233">
        <v>42230</v>
      </c>
      <c r="C213" s="233">
        <f>+'2.CT1A'!A219</f>
        <v>42230</v>
      </c>
      <c r="D213" s="233">
        <f si="7" t="shared"/>
        <v>0</v>
      </c>
      <c r="E213" s="399" t="str">
        <f>+'2.CT1A'!B219</f>
        <v xml:space="preserve">               Бусад урт хугацаат өр төлбөр   /ТӨҮГ/</v>
      </c>
      <c r="F213" s="399">
        <f>+'2.CT1A'!C219</f>
        <v>0</v>
      </c>
      <c r="S213" s="233" t="s">
        <v>1241</v>
      </c>
      <c r="T213" s="233">
        <v>42230</v>
      </c>
      <c r="U213" s="233" t="s">
        <v>1549</v>
      </c>
      <c r="X213" s="233" t="s">
        <v>1566</v>
      </c>
      <c r="Y213" s="233" t="s">
        <v>1567</v>
      </c>
      <c r="Z213" s="233" t="s">
        <v>1568</v>
      </c>
    </row>
    <row r="214" spans="1:26">
      <c r="A214" s="233" t="s">
        <v>1241</v>
      </c>
      <c r="B214" s="233">
        <v>42231</v>
      </c>
      <c r="C214" s="233">
        <f>+'2.CT1A'!A220</f>
        <v>42231</v>
      </c>
      <c r="D214" s="233">
        <f si="7" t="shared"/>
        <v>0</v>
      </c>
      <c r="E214" s="399" t="str">
        <f>+'2.CT1A'!B220</f>
        <v xml:space="preserve">               Санхүүгийн бусад  байгууллага  /ТӨҮГ/</v>
      </c>
      <c r="F214" s="399">
        <f>+'2.CT1A'!C220</f>
        <v>0</v>
      </c>
      <c r="S214" s="233" t="s">
        <v>1241</v>
      </c>
      <c r="T214" s="233">
        <v>42231</v>
      </c>
      <c r="U214" s="233" t="s">
        <v>1549</v>
      </c>
      <c r="X214" s="233" t="s">
        <v>1566</v>
      </c>
      <c r="Y214" s="233" t="s">
        <v>1567</v>
      </c>
      <c r="Z214" s="233" t="s">
        <v>1568</v>
      </c>
    </row>
    <row r="215" spans="1:26">
      <c r="A215" s="233" t="s">
        <v>1241</v>
      </c>
      <c r="B215" s="233">
        <v>5</v>
      </c>
      <c r="C215" s="233">
        <f>+'2.CT1A'!A221</f>
        <v>5</v>
      </c>
      <c r="D215" s="233">
        <f si="7" t="shared"/>
        <v>0</v>
      </c>
      <c r="E215" s="233" t="str">
        <f>+'2.CT1A'!B221</f>
        <v>ЦЭВЭР ХӨРӨНГӨ ӨМЧИЙН ДҮН</v>
      </c>
      <c r="F215" s="399">
        <f>+'2.CT1A'!C221</f>
        <v>0</v>
      </c>
      <c r="S215" s="233" t="s">
        <v>1241</v>
      </c>
      <c r="T215" s="233">
        <v>5</v>
      </c>
      <c r="U215" s="233" t="s">
        <v>1569</v>
      </c>
      <c r="X215" s="233" t="s">
        <v>1566</v>
      </c>
      <c r="Y215" s="233" t="s">
        <v>1567</v>
      </c>
      <c r="Z215" s="233" t="s">
        <v>1568</v>
      </c>
    </row>
    <row r="216" spans="1:26">
      <c r="A216" s="233" t="s">
        <v>1241</v>
      </c>
      <c r="B216" s="233">
        <v>51</v>
      </c>
      <c r="C216" s="233">
        <f>+'2.CT1A'!A222</f>
        <v>51</v>
      </c>
      <c r="D216" s="233">
        <f si="7" t="shared"/>
        <v>0</v>
      </c>
      <c r="E216" s="233" t="str">
        <f>+'2.CT1A'!B222</f>
        <v xml:space="preserve">   Засгийн газрын хувь оролцоо</v>
      </c>
      <c r="F216" s="399">
        <f>+'2.CT1A'!C222</f>
        <v>0</v>
      </c>
      <c r="S216" s="233" t="s">
        <v>1241</v>
      </c>
      <c r="T216" s="233">
        <v>51</v>
      </c>
      <c r="U216" s="233" t="s">
        <v>1569</v>
      </c>
      <c r="X216" s="233" t="s">
        <v>1566</v>
      </c>
      <c r="Y216" s="233" t="s">
        <v>1567</v>
      </c>
      <c r="Z216" s="233" t="s">
        <v>1568</v>
      </c>
    </row>
    <row r="217" spans="1:26">
      <c r="A217" s="233" t="s">
        <v>1241</v>
      </c>
      <c r="B217" s="233">
        <v>511</v>
      </c>
      <c r="C217" s="233">
        <f>+'2.CT1A'!A223</f>
        <v>511</v>
      </c>
      <c r="D217" s="233">
        <f si="7" t="shared"/>
        <v>0</v>
      </c>
      <c r="E217" s="233" t="str">
        <f>+'2.CT1A'!B223</f>
        <v xml:space="preserve">   Засгийн газрын оруулсан капитал /Засгийн газрын сан/ орон нутгийн сан</v>
      </c>
      <c r="F217" s="399">
        <f>+'2.CT1A'!C223</f>
        <v>0</v>
      </c>
      <c r="S217" s="233" t="s">
        <v>1241</v>
      </c>
      <c r="T217" s="233">
        <v>511</v>
      </c>
      <c r="U217" s="233" t="s">
        <v>1569</v>
      </c>
      <c r="X217" s="233" t="s">
        <v>1566</v>
      </c>
      <c r="Y217" s="233" t="s">
        <v>1567</v>
      </c>
      <c r="Z217" s="233" t="s">
        <v>1568</v>
      </c>
    </row>
    <row r="218" spans="1:26">
      <c r="A218" s="233" t="s">
        <v>1241</v>
      </c>
      <c r="B218" s="233">
        <v>51101</v>
      </c>
      <c r="C218" s="233">
        <f>+'2.CT1A'!A224</f>
        <v>51101</v>
      </c>
      <c r="D218" s="233">
        <f si="7" t="shared"/>
        <v>0</v>
      </c>
      <c r="E218" s="233" t="str">
        <f>+'2.CT1A'!B224</f>
        <v xml:space="preserve">        Өмч:  - төрийн </v>
      </c>
      <c r="F218" s="399">
        <f>+'2.CT1A'!C224</f>
        <v>0</v>
      </c>
      <c r="S218" s="233" t="s">
        <v>1241</v>
      </c>
      <c r="T218" s="233">
        <v>51101</v>
      </c>
      <c r="U218" s="233" t="s">
        <v>1569</v>
      </c>
      <c r="X218" s="233" t="s">
        <v>1566</v>
      </c>
      <c r="Y218" s="233" t="s">
        <v>1567</v>
      </c>
      <c r="Z218" s="233" t="s">
        <v>1568</v>
      </c>
    </row>
    <row r="219" spans="1:26">
      <c r="A219" s="233" t="s">
        <v>1241</v>
      </c>
      <c r="B219" s="233">
        <v>51102</v>
      </c>
      <c r="C219" s="233">
        <f>+'2.CT1A'!A225</f>
        <v>51102</v>
      </c>
      <c r="D219" s="233">
        <f si="7" t="shared"/>
        <v>0</v>
      </c>
      <c r="E219" s="233" t="str">
        <f>+'2.CT1A'!B225</f>
        <v xml:space="preserve">                  - хувийн </v>
      </c>
      <c r="F219" s="399">
        <f>+'2.CT1A'!C225</f>
        <v>0</v>
      </c>
      <c r="S219" s="233" t="s">
        <v>1241</v>
      </c>
      <c r="T219" s="233">
        <v>51102</v>
      </c>
      <c r="U219" s="233" t="s">
        <v>1569</v>
      </c>
      <c r="X219" s="233" t="s">
        <v>1566</v>
      </c>
      <c r="Y219" s="233" t="s">
        <v>1567</v>
      </c>
      <c r="Z219" s="233" t="s">
        <v>1568</v>
      </c>
    </row>
    <row r="220" spans="1:26">
      <c r="A220" s="233" t="s">
        <v>1241</v>
      </c>
      <c r="B220" s="233">
        <v>51103</v>
      </c>
      <c r="C220" s="233">
        <f>+'2.CT1A'!A226</f>
        <v>51103</v>
      </c>
      <c r="D220" s="233">
        <f si="7" t="shared"/>
        <v>0</v>
      </c>
      <c r="E220" s="233" t="str">
        <f>+'2.CT1A'!B226</f>
        <v xml:space="preserve">                  - хувьцаат </v>
      </c>
      <c r="F220" s="399">
        <f>+'2.CT1A'!C226</f>
        <v>0</v>
      </c>
      <c r="S220" s="233" t="s">
        <v>1241</v>
      </c>
      <c r="T220" s="233">
        <v>51103</v>
      </c>
      <c r="U220" s="233" t="s">
        <v>1569</v>
      </c>
      <c r="X220" s="233" t="s">
        <v>1566</v>
      </c>
      <c r="Y220" s="233" t="s">
        <v>1567</v>
      </c>
      <c r="Z220" s="233" t="s">
        <v>1568</v>
      </c>
    </row>
    <row r="221" spans="1:26">
      <c r="A221" s="233" t="s">
        <v>1241</v>
      </c>
      <c r="B221" s="233">
        <v>51104</v>
      </c>
      <c r="C221" s="233">
        <f>+'2.CT1A'!A227</f>
        <v>51104</v>
      </c>
      <c r="D221" s="233">
        <f si="7" t="shared"/>
        <v>0</v>
      </c>
      <c r="E221" s="233" t="str">
        <f>+'2.CT1A'!B227</f>
        <v xml:space="preserve">        Халаасны хувьцаа </v>
      </c>
      <c r="F221" s="399">
        <f>+'2.CT1A'!C227</f>
        <v>0</v>
      </c>
      <c r="S221" s="233" t="s">
        <v>1241</v>
      </c>
      <c r="T221" s="233">
        <v>51104</v>
      </c>
      <c r="U221" s="233" t="s">
        <v>1569</v>
      </c>
      <c r="X221" s="233" t="s">
        <v>1566</v>
      </c>
      <c r="Y221" s="233" t="s">
        <v>1567</v>
      </c>
      <c r="Z221" s="233" t="s">
        <v>1568</v>
      </c>
    </row>
    <row r="222" spans="1:26">
      <c r="A222" s="233" t="s">
        <v>1241</v>
      </c>
      <c r="B222" s="233">
        <v>51105</v>
      </c>
      <c r="C222" s="233">
        <f>+'2.CT1A'!A228</f>
        <v>51105</v>
      </c>
      <c r="D222" s="233">
        <f si="7" t="shared"/>
        <v>0</v>
      </c>
      <c r="E222" s="233" t="str">
        <f>+'2.CT1A'!B228</f>
        <v xml:space="preserve">        Нэмж төлөгдсөн капитал </v>
      </c>
      <c r="F222" s="399">
        <f>+'2.CT1A'!C228</f>
        <v>0</v>
      </c>
      <c r="S222" s="233" t="s">
        <v>1241</v>
      </c>
      <c r="T222" s="233">
        <v>51105</v>
      </c>
      <c r="U222" s="233" t="s">
        <v>1569</v>
      </c>
      <c r="X222" s="233" t="s">
        <v>1566</v>
      </c>
      <c r="Y222" s="233" t="s">
        <v>1567</v>
      </c>
      <c r="Z222" s="233" t="s">
        <v>1568</v>
      </c>
    </row>
    <row r="223" spans="1:26">
      <c r="A223" s="233" t="s">
        <v>1241</v>
      </c>
      <c r="B223" s="233">
        <v>51106</v>
      </c>
      <c r="C223" s="233">
        <f>+'2.CT1A'!A229</f>
        <v>51106</v>
      </c>
      <c r="D223" s="233">
        <f si="7" t="shared"/>
        <v>0</v>
      </c>
      <c r="E223" s="233" t="str">
        <f>+'2.CT1A'!B229</f>
        <v xml:space="preserve">        Эздийн өмчийн бусад хэсэг  </v>
      </c>
      <c r="F223" s="399">
        <f>+'2.CT1A'!C229</f>
        <v>0</v>
      </c>
      <c r="S223" s="233" t="s">
        <v>1241</v>
      </c>
      <c r="T223" s="233">
        <v>51106</v>
      </c>
      <c r="U223" s="233" t="s">
        <v>1569</v>
      </c>
      <c r="X223" s="233" t="s">
        <v>1566</v>
      </c>
      <c r="Y223" s="233" t="s">
        <v>1567</v>
      </c>
      <c r="Z223" s="233" t="s">
        <v>1568</v>
      </c>
    </row>
    <row r="224" spans="1:26">
      <c r="A224" s="233" t="s">
        <v>1241</v>
      </c>
      <c r="B224" s="233">
        <v>512</v>
      </c>
      <c r="C224" s="233">
        <f>+'2.CT1A'!A230</f>
        <v>512</v>
      </c>
      <c r="D224" s="233">
        <f si="7" t="shared"/>
        <v>0</v>
      </c>
      <c r="E224" s="233" t="str">
        <f>+'2.CT1A'!B230</f>
        <v xml:space="preserve">      Хуримтлагдсан үр дүн</v>
      </c>
      <c r="F224" s="399">
        <f>+'2.CT1A'!C230</f>
        <v>0</v>
      </c>
      <c r="S224" s="233" t="s">
        <v>1241</v>
      </c>
      <c r="T224" s="233">
        <v>512</v>
      </c>
      <c r="U224" s="233" t="s">
        <v>1569</v>
      </c>
      <c r="X224" s="233" t="s">
        <v>1566</v>
      </c>
      <c r="Y224" s="233" t="s">
        <v>1567</v>
      </c>
      <c r="Z224" s="233" t="s">
        <v>1568</v>
      </c>
    </row>
    <row r="225" spans="1:26">
      <c r="A225" s="233" t="s">
        <v>1241</v>
      </c>
      <c r="B225" s="233">
        <v>51210</v>
      </c>
      <c r="C225" s="233">
        <f>+'2.CT1A'!A231</f>
        <v>51210</v>
      </c>
      <c r="D225" s="233">
        <f si="7" t="shared"/>
        <v>0</v>
      </c>
      <c r="E225" s="233" t="str">
        <f>+'2.CT1A'!B231</f>
        <v xml:space="preserve">           Өмнөх үеийн үр дүн</v>
      </c>
      <c r="F225" s="399">
        <f>+'2.CT1A'!C231</f>
        <v>0</v>
      </c>
      <c r="S225" s="233" t="s">
        <v>1241</v>
      </c>
      <c r="T225" s="233">
        <v>51210</v>
      </c>
      <c r="U225" s="233" t="s">
        <v>1569</v>
      </c>
      <c r="X225" s="233" t="s">
        <v>1566</v>
      </c>
      <c r="Y225" s="233" t="s">
        <v>1567</v>
      </c>
      <c r="Z225" s="233" t="s">
        <v>1568</v>
      </c>
    </row>
    <row r="226" spans="1:26">
      <c r="A226" s="233" t="s">
        <v>1241</v>
      </c>
      <c r="B226" s="233">
        <v>51220</v>
      </c>
      <c r="C226" s="233">
        <f>+'2.CT1A'!A232</f>
        <v>51220</v>
      </c>
      <c r="D226" s="233">
        <f si="7" t="shared"/>
        <v>0</v>
      </c>
      <c r="E226" s="233" t="str">
        <f>+'2.CT1A'!B232</f>
        <v xml:space="preserve">           Тайлант үеийн үр дүн</v>
      </c>
      <c r="F226" s="399">
        <f>+'2.CT1A'!C232</f>
        <v>0</v>
      </c>
      <c r="S226" s="233" t="s">
        <v>1241</v>
      </c>
      <c r="T226" s="233">
        <v>51220</v>
      </c>
      <c r="U226" s="233" t="s">
        <v>1569</v>
      </c>
      <c r="X226" s="233" t="s">
        <v>1566</v>
      </c>
      <c r="Y226" s="233" t="s">
        <v>1567</v>
      </c>
      <c r="Z226" s="233" t="s">
        <v>1568</v>
      </c>
    </row>
    <row r="227" spans="1:26">
      <c r="A227" s="233" t="s">
        <v>1241</v>
      </c>
      <c r="B227" s="233">
        <v>51230</v>
      </c>
      <c r="C227" s="233">
        <f>+'2.CT1A'!A233</f>
        <v>51230</v>
      </c>
      <c r="D227" s="233">
        <f si="7" t="shared"/>
        <v>0</v>
      </c>
      <c r="E227" s="233" t="str">
        <f>+'2.CT1A'!B233</f>
        <v xml:space="preserve">           Давхардсан гүйлгээг цэвэрлэх данс</v>
      </c>
      <c r="F227" s="399">
        <f>+'2.CT1A'!C233</f>
        <v>0</v>
      </c>
      <c r="S227" s="233" t="s">
        <v>1241</v>
      </c>
      <c r="T227" s="233">
        <v>51230</v>
      </c>
      <c r="U227" s="233" t="s">
        <v>1569</v>
      </c>
      <c r="X227" s="233" t="s">
        <v>1566</v>
      </c>
      <c r="Y227" s="233" t="s">
        <v>1567</v>
      </c>
      <c r="Z227" s="233" t="s">
        <v>1568</v>
      </c>
    </row>
    <row r="228" spans="1:26">
      <c r="A228" s="233" t="s">
        <v>1241</v>
      </c>
      <c r="B228" s="233">
        <v>51300</v>
      </c>
      <c r="C228" s="233">
        <f>+'2.CT1A'!A234</f>
        <v>51300</v>
      </c>
      <c r="D228" s="233">
        <f si="7" t="shared"/>
        <v>0</v>
      </c>
      <c r="E228" s="233" t="str">
        <f>+'2.CT1A'!B234</f>
        <v xml:space="preserve">        Хөрөнгийн дахин үнэлгээний зөрүү</v>
      </c>
      <c r="F228" s="399">
        <f>+'2.CT1A'!C234</f>
        <v>0</v>
      </c>
      <c r="S228" s="233" t="s">
        <v>1241</v>
      </c>
      <c r="T228" s="233">
        <v>51300</v>
      </c>
      <c r="U228" s="233" t="s">
        <v>1569</v>
      </c>
      <c r="X228" s="233" t="s">
        <v>1566</v>
      </c>
      <c r="Y228" s="233" t="s">
        <v>1567</v>
      </c>
      <c r="Z228" s="233" t="s">
        <v>1568</v>
      </c>
    </row>
    <row r="229" spans="1:26">
      <c r="A229" s="233" t="s">
        <v>1241</v>
      </c>
      <c r="B229" s="233">
        <v>51400</v>
      </c>
      <c r="C229" s="233">
        <f>+'2.CT1A'!A235</f>
        <v>51400</v>
      </c>
      <c r="D229" s="233">
        <f si="7" t="shared"/>
        <v>0</v>
      </c>
      <c r="E229" s="233" t="str">
        <f>+'2.CT1A'!B235</f>
        <v xml:space="preserve">        Гадаад валютын хөрвүүлэлтийн зөрүү</v>
      </c>
      <c r="F229" s="399">
        <f>+'2.CT1A'!C235</f>
        <v>0</v>
      </c>
      <c r="S229" s="233" t="s">
        <v>1241</v>
      </c>
      <c r="T229" s="233">
        <v>51400</v>
      </c>
      <c r="U229" s="233" t="s">
        <v>1569</v>
      </c>
      <c r="X229" s="233" t="s">
        <v>1566</v>
      </c>
      <c r="Y229" s="233" t="s">
        <v>1567</v>
      </c>
      <c r="Z229" s="233" t="s">
        <v>1568</v>
      </c>
    </row>
    <row r="230" spans="1:26">
      <c r="A230" s="233" t="s">
        <v>1241</v>
      </c>
      <c r="B230" s="233">
        <v>51500</v>
      </c>
      <c r="C230" s="233">
        <f>+'2.CT1A'!A236</f>
        <v>51500</v>
      </c>
      <c r="D230" s="233">
        <f si="7" t="shared"/>
        <v>0</v>
      </c>
      <c r="E230" s="233" t="str">
        <f>+'2.CT1A'!B236</f>
        <v xml:space="preserve">        Бодлогын өөрчлөлт алдааны залруулга</v>
      </c>
      <c r="F230" s="399">
        <f>+'2.CT1A'!C236</f>
        <v>0</v>
      </c>
      <c r="S230" s="233" t="s">
        <v>1241</v>
      </c>
      <c r="T230" s="233">
        <v>51500</v>
      </c>
      <c r="U230" s="233" t="s">
        <v>1569</v>
      </c>
      <c r="X230" s="233" t="s">
        <v>1566</v>
      </c>
      <c r="Y230" s="233" t="s">
        <v>1567</v>
      </c>
      <c r="Z230" s="233" t="s">
        <v>1568</v>
      </c>
    </row>
    <row r="231" spans="1:26">
      <c r="A231" s="233" t="s">
        <v>1241</v>
      </c>
      <c r="B231" s="233">
        <v>51600</v>
      </c>
      <c r="C231" s="233">
        <f>+'2.CT1A'!A237</f>
        <v>51600</v>
      </c>
      <c r="D231" s="233">
        <f si="7" t="shared"/>
        <v>0</v>
      </c>
      <c r="E231" s="233" t="str">
        <f>+'2.CT1A'!B237</f>
        <v xml:space="preserve">        Нөөцийн сан</v>
      </c>
      <c r="F231" s="399">
        <f>+'2.CT1A'!C237</f>
        <v>0</v>
      </c>
      <c r="S231" s="233" t="s">
        <v>1241</v>
      </c>
      <c r="T231" s="233">
        <v>51600</v>
      </c>
      <c r="U231" s="233" t="s">
        <v>1569</v>
      </c>
      <c r="X231" s="233" t="s">
        <v>1566</v>
      </c>
      <c r="Y231" s="233" t="s">
        <v>1567</v>
      </c>
      <c r="Z231" s="233" t="s">
        <v>1568</v>
      </c>
    </row>
    <row r="232" spans="1:26">
      <c r="A232" s="233" t="s">
        <v>1241</v>
      </c>
      <c r="B232" s="233">
        <v>6</v>
      </c>
      <c r="C232" s="233">
        <f>+'2.CT1A'!A238</f>
        <v>6</v>
      </c>
      <c r="D232" s="233">
        <f si="7" t="shared"/>
        <v>0</v>
      </c>
      <c r="E232" s="233" t="str">
        <f>+'2.CT1A'!B238</f>
        <v>ӨР ТӨЛБӨР, ЦЭВЭР ХӨРӨНГӨ ӨМЧИЙН ДҮН VI=IV+V</v>
      </c>
      <c r="F232" s="399">
        <f>+'2.CT1A'!C238</f>
        <v>0</v>
      </c>
      <c r="S232" s="233" t="s">
        <v>1241</v>
      </c>
      <c r="T232" s="233">
        <v>6</v>
      </c>
      <c r="U232" s="233" t="s">
        <v>1569</v>
      </c>
      <c r="X232" s="233" t="s">
        <v>1566</v>
      </c>
      <c r="Y232" s="233" t="s">
        <v>1567</v>
      </c>
      <c r="Z232" s="233" t="s">
        <v>1568</v>
      </c>
    </row>
    <row r="233" spans="1:26">
      <c r="A233" s="233" t="s">
        <v>1242</v>
      </c>
      <c r="B233" s="233">
        <v>1</v>
      </c>
      <c r="C233" s="233">
        <f>+'3.CT2A'!A8</f>
        <v>1</v>
      </c>
      <c r="D233" s="233">
        <f si="7" t="shared"/>
        <v>0</v>
      </c>
      <c r="E233" s="233" t="str">
        <f>+'3.CT2A'!B8</f>
        <v>YЙЛ АЖИЛЛАГААНЫ ОРЛОГЫН ДYН (I)</v>
      </c>
      <c r="S233" s="233" t="s">
        <v>1242</v>
      </c>
      <c r="T233" s="233">
        <v>1</v>
      </c>
      <c r="U233" s="233" t="s">
        <v>32</v>
      </c>
    </row>
    <row r="234" spans="1:26">
      <c r="A234" s="233" t="s">
        <v>1242</v>
      </c>
      <c r="B234" s="233">
        <v>11</v>
      </c>
      <c r="C234" s="233">
        <f>+'3.CT2A'!A9</f>
        <v>11</v>
      </c>
      <c r="D234" s="233">
        <f si="7" t="shared"/>
        <v>0</v>
      </c>
      <c r="E234" s="233" t="str">
        <f>+'3.CT2A'!B9</f>
        <v xml:space="preserve"> ТАТВАРЫН ОРЛОГО</v>
      </c>
      <c r="S234" s="233" t="s">
        <v>1242</v>
      </c>
      <c r="T234" s="233">
        <v>11</v>
      </c>
      <c r="U234" s="233" t="s">
        <v>32</v>
      </c>
    </row>
    <row r="235" spans="1:26">
      <c r="A235" s="233" t="s">
        <v>1242</v>
      </c>
      <c r="B235" s="233">
        <v>110</v>
      </c>
      <c r="C235" s="233">
        <f>+'3.CT2A'!A10</f>
        <v>110</v>
      </c>
      <c r="D235" s="233">
        <f si="7" t="shared"/>
        <v>0</v>
      </c>
      <c r="E235" s="233" t="str">
        <f>+'3.CT2A'!B10</f>
        <v xml:space="preserve">   Орлогын албан татвар</v>
      </c>
      <c r="S235" s="233" t="s">
        <v>1242</v>
      </c>
      <c r="T235" s="233">
        <v>110</v>
      </c>
      <c r="U235" s="233" t="s">
        <v>32</v>
      </c>
    </row>
    <row r="236" spans="1:26">
      <c r="A236" s="233" t="s">
        <v>1242</v>
      </c>
      <c r="B236" s="233">
        <v>1100</v>
      </c>
      <c r="C236" s="233">
        <f>+'3.CT2A'!A11</f>
        <v>1100</v>
      </c>
      <c r="D236" s="233">
        <f si="7" t="shared"/>
        <v>0</v>
      </c>
      <c r="E236" s="233" t="str">
        <f>+'3.CT2A'!B11</f>
        <v xml:space="preserve">     Хувь хүний орлогын албан татвар</v>
      </c>
      <c r="S236" s="233" t="s">
        <v>1242</v>
      </c>
      <c r="T236" s="233">
        <v>1100</v>
      </c>
      <c r="U236" s="233" t="s">
        <v>32</v>
      </c>
    </row>
    <row r="237" spans="1:26">
      <c r="A237" s="233" t="s">
        <v>1242</v>
      </c>
      <c r="B237" s="233">
        <v>110001</v>
      </c>
      <c r="C237" s="233">
        <f>+'3.CT2A'!A12</f>
        <v>110001</v>
      </c>
      <c r="D237" s="233">
        <f si="7" t="shared"/>
        <v>0</v>
      </c>
      <c r="E237" s="233" t="str">
        <f>+'3.CT2A'!B12</f>
        <v xml:space="preserve">       Цалин, хөдөлмөрийн хөлс, шагнал, урамшуулал болон тэдгээртэй адилтгах хөдөлмөр эрх</v>
      </c>
      <c r="S237" s="233" t="s">
        <v>1242</v>
      </c>
      <c r="T237" s="233">
        <v>110001</v>
      </c>
      <c r="U237" s="233" t="s">
        <v>32</v>
      </c>
    </row>
    <row r="238" spans="1:26">
      <c r="A238" s="233" t="s">
        <v>1242</v>
      </c>
      <c r="B238" s="233">
        <v>110002</v>
      </c>
      <c r="C238" s="233">
        <f>+'3.CT2A'!A13</f>
        <v>110002</v>
      </c>
      <c r="D238" s="233">
        <f si="7" t="shared"/>
        <v>0</v>
      </c>
      <c r="E238" s="233" t="str">
        <f>+'3.CT2A'!B13</f>
        <v xml:space="preserve">       Үйл ажиллагааны орлого</v>
      </c>
      <c r="S238" s="233" t="s">
        <v>1242</v>
      </c>
      <c r="T238" s="233">
        <v>110002</v>
      </c>
      <c r="U238" s="233" t="s">
        <v>32</v>
      </c>
    </row>
    <row r="239" spans="1:26">
      <c r="A239" s="233" t="s">
        <v>1242</v>
      </c>
      <c r="B239" s="233">
        <v>110003</v>
      </c>
      <c r="C239" s="233">
        <f>+'3.CT2A'!A14</f>
        <v>110003</v>
      </c>
      <c r="D239" s="233">
        <f si="7" t="shared"/>
        <v>0</v>
      </c>
      <c r="E239" s="233" t="str">
        <f>+'3.CT2A'!B14</f>
        <v xml:space="preserve">       Хөрөнгийн орлого</v>
      </c>
      <c r="S239" s="233" t="s">
        <v>1242</v>
      </c>
      <c r="T239" s="233">
        <v>110003</v>
      </c>
      <c r="U239" s="233" t="s">
        <v>32</v>
      </c>
    </row>
    <row r="240" spans="1:26">
      <c r="A240" s="233" t="s">
        <v>1242</v>
      </c>
      <c r="B240" s="233">
        <v>110004</v>
      </c>
      <c r="C240" s="233">
        <f>+'3.CT2A'!A15</f>
        <v>110004</v>
      </c>
      <c r="D240" s="233">
        <f si="7" t="shared"/>
        <v>0</v>
      </c>
      <c r="E240" s="233" t="str">
        <f>+'3.CT2A'!B15</f>
        <v xml:space="preserve">       Хөрөнгө борлуулсны орлого</v>
      </c>
      <c r="S240" s="233" t="s">
        <v>1242</v>
      </c>
      <c r="T240" s="233">
        <v>110004</v>
      </c>
      <c r="U240" s="233" t="s">
        <v>32</v>
      </c>
    </row>
    <row r="241" spans="1:21">
      <c r="A241" s="233" t="s">
        <v>1242</v>
      </c>
      <c r="B241" s="233">
        <v>110005</v>
      </c>
      <c r="C241" s="233">
        <f>+'3.CT2A'!A16</f>
        <v>110005</v>
      </c>
      <c r="D241" s="233">
        <f si="7" t="shared"/>
        <v>0</v>
      </c>
      <c r="E241" s="233" t="str">
        <f>+'3.CT2A'!B16</f>
        <v xml:space="preserve">       Шинжлэх ухаан, утга зохиол, урлагын бүтээл тууривах, шинэ бүтээл, бүтээгдэхүүний болон ашигтай загвар зохион бүтээх, спортын тэмцээн, урлагийн тоглолт зохион байгуулах, тэдгээрт оролцож олсон орлого, тэргээртэй адилтгах бусад орлого</v>
      </c>
      <c r="S241" s="233" t="s">
        <v>1242</v>
      </c>
      <c r="T241" s="233">
        <v>110005</v>
      </c>
      <c r="U241" s="233" t="s">
        <v>32</v>
      </c>
    </row>
    <row r="242" spans="1:21">
      <c r="A242" s="233" t="s">
        <v>1242</v>
      </c>
      <c r="B242" s="233">
        <v>110006</v>
      </c>
      <c r="C242" s="233">
        <f>+'3.CT2A'!A17</f>
        <v>110006</v>
      </c>
      <c r="D242" s="233">
        <f si="7" t="shared"/>
        <v>0</v>
      </c>
      <c r="E242" s="233" t="str">
        <f>+'3.CT2A'!B17</f>
        <v xml:space="preserve">        Урлагийн тоглолт, спортын тэмцээний шагнал, наадмын бай шагнал</v>
      </c>
      <c r="S242" s="233" t="s">
        <v>1242</v>
      </c>
      <c r="T242" s="233">
        <v>110006</v>
      </c>
      <c r="U242" s="233" t="s">
        <v>32</v>
      </c>
    </row>
    <row r="243" spans="1:21">
      <c r="A243" s="233" t="s">
        <v>1242</v>
      </c>
      <c r="B243" s="233">
        <v>110007</v>
      </c>
      <c r="C243" s="233">
        <f>+'3.CT2A'!A18</f>
        <v>110007</v>
      </c>
      <c r="D243" s="233">
        <f si="7" t="shared"/>
        <v>0</v>
      </c>
      <c r="E243" s="233" t="str">
        <f>+'3.CT2A'!B18</f>
        <v xml:space="preserve">        Төлбөрт таавар, бооцоот тоглоом, эд мөнгөний хонжворт сугалааны орлого</v>
      </c>
      <c r="S243" s="233" t="s">
        <v>1242</v>
      </c>
      <c r="T243" s="233">
        <v>110007</v>
      </c>
      <c r="U243" s="233" t="s">
        <v>32</v>
      </c>
    </row>
    <row r="244" spans="1:21">
      <c r="A244" s="233" t="s">
        <v>1242</v>
      </c>
      <c r="B244" s="233">
        <v>110008</v>
      </c>
      <c r="C244" s="233">
        <f>+'3.CT2A'!A19</f>
        <v>110008</v>
      </c>
      <c r="D244" s="233">
        <f si="7" t="shared"/>
        <v>0</v>
      </c>
      <c r="E244" s="233" t="str">
        <f>+'3.CT2A'!B19</f>
        <v xml:space="preserve">        Шууд бус орлого</v>
      </c>
      <c r="S244" s="233" t="s">
        <v>1242</v>
      </c>
      <c r="T244" s="233">
        <v>110008</v>
      </c>
      <c r="U244" s="233" t="s">
        <v>32</v>
      </c>
    </row>
    <row r="245" spans="1:21">
      <c r="A245" s="233" t="s">
        <v>1242</v>
      </c>
      <c r="B245" s="233">
        <v>1101</v>
      </c>
      <c r="C245" s="233">
        <f>+'3.CT2A'!A20</f>
        <v>1101</v>
      </c>
      <c r="D245" s="233">
        <f si="7" t="shared"/>
        <v>0</v>
      </c>
      <c r="E245" s="233" t="str">
        <f>+'3.CT2A'!B20</f>
        <v xml:space="preserve">     Хувь хүний орлогын албан татварын буцаан олголт</v>
      </c>
      <c r="S245" s="233" t="s">
        <v>1242</v>
      </c>
      <c r="T245" s="233">
        <v>1101</v>
      </c>
      <c r="U245" s="233" t="s">
        <v>32</v>
      </c>
    </row>
    <row r="246" spans="1:21">
      <c r="A246" s="233" t="s">
        <v>1242</v>
      </c>
      <c r="B246" s="233">
        <v>110101</v>
      </c>
      <c r="C246" s="233">
        <f>+'3.CT2A'!A21</f>
        <v>110101</v>
      </c>
      <c r="D246" s="233">
        <f si="7" t="shared"/>
        <v>0</v>
      </c>
      <c r="E246" s="233" t="str">
        <f>+'3.CT2A'!B21</f>
        <v xml:space="preserve">        Хувь хүний орлогын албан татварын буцаан олголт</v>
      </c>
      <c r="S246" s="233" t="s">
        <v>1242</v>
      </c>
      <c r="T246" s="233">
        <v>110101</v>
      </c>
      <c r="U246" s="233" t="s">
        <v>32</v>
      </c>
    </row>
    <row r="247" spans="1:21">
      <c r="A247" s="233" t="s">
        <v>1242</v>
      </c>
      <c r="B247" s="233">
        <v>1102</v>
      </c>
      <c r="C247" s="233">
        <f>+'3.CT2A'!A22</f>
        <v>1102</v>
      </c>
      <c r="D247" s="233">
        <f si="7" t="shared"/>
        <v>0</v>
      </c>
      <c r="E247" s="233" t="str">
        <f>+'3.CT2A'!B22</f>
        <v xml:space="preserve">     Орлогыг нь тухай бүр тодорхойлох боломжгүй ажил, үйлчилгээ хувиараа эрхлэгч</v>
      </c>
      <c r="S247" s="233" t="s">
        <v>1242</v>
      </c>
      <c r="T247" s="233">
        <v>1102</v>
      </c>
      <c r="U247" s="233" t="s">
        <v>32</v>
      </c>
    </row>
    <row r="248" spans="1:21">
      <c r="A248" s="233" t="s">
        <v>1242</v>
      </c>
      <c r="B248" s="233">
        <v>110201</v>
      </c>
      <c r="C248" s="233">
        <f>+'3.CT2A'!A23</f>
        <v>110201</v>
      </c>
      <c r="D248" s="233">
        <f si="7" t="shared"/>
        <v>0</v>
      </c>
      <c r="E248" s="233" t="str">
        <f>+'3.CT2A'!B23</f>
        <v xml:space="preserve">       Орлогыг нь тухай бүр тодорхойлох боломжгүй ажил, үйлчилгээ хувиараа эрхлэгч иргэний орлогын албан татвар</v>
      </c>
      <c r="S248" s="233" t="s">
        <v>1242</v>
      </c>
      <c r="T248" s="233">
        <v>110201</v>
      </c>
      <c r="U248" s="233" t="s">
        <v>32</v>
      </c>
    </row>
    <row r="249" spans="1:21">
      <c r="A249" s="233" t="s">
        <v>1242</v>
      </c>
      <c r="B249" s="233">
        <v>1103</v>
      </c>
      <c r="C249" s="233">
        <f>+'3.CT2A'!A24</f>
        <v>1103</v>
      </c>
      <c r="D249" s="233">
        <f si="7" t="shared"/>
        <v>0</v>
      </c>
      <c r="E249" s="233" t="str">
        <f>+'3.CT2A'!B24</f>
        <v xml:space="preserve">     ААН-ын орлогын албан татвар</v>
      </c>
      <c r="S249" s="233" t="s">
        <v>1242</v>
      </c>
      <c r="T249" s="233">
        <v>1103</v>
      </c>
      <c r="U249" s="233" t="s">
        <v>32</v>
      </c>
    </row>
    <row r="250" spans="1:21">
      <c r="A250" s="233" t="s">
        <v>1242</v>
      </c>
      <c r="B250" s="233">
        <v>110301</v>
      </c>
      <c r="C250" s="233">
        <f>+'3.CT2A'!A25</f>
        <v>110301</v>
      </c>
      <c r="D250" s="233">
        <f si="7" t="shared"/>
        <v>0</v>
      </c>
      <c r="E250" s="233" t="str">
        <f>+'3.CT2A'!B25</f>
        <v xml:space="preserve">        ААН-ын орлогын албан татвар</v>
      </c>
      <c r="S250" s="233" t="s">
        <v>1242</v>
      </c>
      <c r="T250" s="233">
        <v>110301</v>
      </c>
      <c r="U250" s="233" t="s">
        <v>32</v>
      </c>
    </row>
    <row r="251" spans="1:21">
      <c r="A251" s="233" t="s">
        <v>1242</v>
      </c>
      <c r="B251" s="233">
        <v>1104</v>
      </c>
      <c r="C251" s="233">
        <f>+'3.CT2A'!A26</f>
        <v>1104</v>
      </c>
      <c r="D251" s="233">
        <f si="7" t="shared"/>
        <v>0</v>
      </c>
      <c r="E251" s="233" t="str">
        <f>+'3.CT2A'!B26</f>
        <v xml:space="preserve">     Зарим бүтээгдэхүүний үнийн өсөлтийн албан татвар</v>
      </c>
      <c r="S251" s="233" t="s">
        <v>1242</v>
      </c>
      <c r="T251" s="233">
        <v>1104</v>
      </c>
      <c r="U251" s="233" t="s">
        <v>32</v>
      </c>
    </row>
    <row r="252" spans="1:21">
      <c r="A252" s="233" t="s">
        <v>1242</v>
      </c>
      <c r="B252" s="233">
        <v>110401</v>
      </c>
      <c r="C252" s="233">
        <f>+'3.CT2A'!A27</f>
        <v>110401</v>
      </c>
      <c r="D252" s="233">
        <f si="7" t="shared"/>
        <v>0</v>
      </c>
      <c r="E252" s="233" t="str">
        <f>+'3.CT2A'!B27</f>
        <v xml:space="preserve">               Зарим бүтээгдэхүүний үнийн өсөлтийн албан татвар</v>
      </c>
      <c r="S252" s="233" t="s">
        <v>1242</v>
      </c>
      <c r="T252" s="233">
        <v>110401</v>
      </c>
      <c r="U252" s="233" t="s">
        <v>32</v>
      </c>
    </row>
    <row r="253" spans="1:21">
      <c r="A253" s="233" t="s">
        <v>1242</v>
      </c>
      <c r="B253" s="233">
        <v>112</v>
      </c>
      <c r="C253" s="233">
        <f>+'3.CT2A'!A28</f>
        <v>112</v>
      </c>
      <c r="D253" s="233">
        <f si="7" t="shared"/>
        <v>0</v>
      </c>
      <c r="E253" s="233" t="str">
        <f>+'3.CT2A'!B28</f>
        <v xml:space="preserve">  Нийгмийн даатгалын шимтгэлийн орлого</v>
      </c>
      <c r="S253" s="233" t="s">
        <v>1242</v>
      </c>
      <c r="T253" s="233">
        <v>112</v>
      </c>
      <c r="U253" s="233" t="s">
        <v>32</v>
      </c>
    </row>
    <row r="254" spans="1:21">
      <c r="A254" s="233" t="s">
        <v>1242</v>
      </c>
      <c r="B254" s="233">
        <v>112001</v>
      </c>
      <c r="C254" s="233">
        <f>+'3.CT2A'!A29</f>
        <v>112001</v>
      </c>
      <c r="D254" s="233">
        <f si="7" t="shared"/>
        <v>0</v>
      </c>
      <c r="E254" s="233" t="str">
        <f>+'3.CT2A'!B29</f>
        <v xml:space="preserve">    Тэтгэврийн даатгалын шимтгэл</v>
      </c>
      <c r="S254" s="233" t="s">
        <v>1242</v>
      </c>
      <c r="T254" s="233">
        <v>112001</v>
      </c>
      <c r="U254" s="233" t="s">
        <v>32</v>
      </c>
    </row>
    <row r="255" spans="1:21">
      <c r="A255" s="233" t="s">
        <v>1242</v>
      </c>
      <c r="B255" s="233">
        <v>112002</v>
      </c>
      <c r="C255" s="233">
        <f>+'3.CT2A'!A30</f>
        <v>112002</v>
      </c>
      <c r="D255" s="233">
        <f si="7" t="shared"/>
        <v>0</v>
      </c>
      <c r="E255" s="233" t="str">
        <f>+'3.CT2A'!B30</f>
        <v xml:space="preserve">    Тэтгэмжийн даатгалын шимтгэл</v>
      </c>
      <c r="S255" s="233" t="s">
        <v>1242</v>
      </c>
      <c r="T255" s="233">
        <v>112002</v>
      </c>
      <c r="U255" s="233" t="s">
        <v>32</v>
      </c>
    </row>
    <row r="256" spans="1:21">
      <c r="A256" s="233" t="s">
        <v>1242</v>
      </c>
      <c r="B256" s="233">
        <v>112003</v>
      </c>
      <c r="C256" s="233">
        <f>+'3.CT2A'!A31</f>
        <v>112003</v>
      </c>
      <c r="D256" s="233">
        <f si="7" t="shared"/>
        <v>0</v>
      </c>
      <c r="E256" s="233" t="str">
        <f>+'3.CT2A'!B31</f>
        <v xml:space="preserve">    ҮОМШ өвчний даатгалын шимтгэл</v>
      </c>
      <c r="S256" s="233" t="s">
        <v>1242</v>
      </c>
      <c r="T256" s="233">
        <v>112003</v>
      </c>
      <c r="U256" s="233" t="s">
        <v>32</v>
      </c>
    </row>
    <row r="257" spans="1:21">
      <c r="A257" s="233" t="s">
        <v>1242</v>
      </c>
      <c r="B257" s="233">
        <v>112004</v>
      </c>
      <c r="C257" s="233">
        <f>+'3.CT2A'!A32</f>
        <v>112004</v>
      </c>
      <c r="D257" s="233">
        <f si="7" t="shared"/>
        <v>0</v>
      </c>
      <c r="E257" s="233" t="str">
        <f>+'3.CT2A'!B32</f>
        <v xml:space="preserve">    Ажилгүйдлийн даатгалын шимтгэл</v>
      </c>
      <c r="S257" s="233" t="s">
        <v>1242</v>
      </c>
      <c r="T257" s="233">
        <v>112004</v>
      </c>
      <c r="U257" s="233" t="s">
        <v>32</v>
      </c>
    </row>
    <row r="258" spans="1:21">
      <c r="A258" s="233" t="s">
        <v>1242</v>
      </c>
      <c r="B258" s="233">
        <v>112005</v>
      </c>
      <c r="C258" s="233">
        <f>+'3.CT2A'!A33</f>
        <v>112005</v>
      </c>
      <c r="D258" s="233">
        <f si="7" t="shared"/>
        <v>0</v>
      </c>
      <c r="E258" s="233" t="str">
        <f>+'3.CT2A'!B33</f>
        <v xml:space="preserve">    Эрүүл мэндийн даатгалын шимтгэл</v>
      </c>
      <c r="S258" s="233" t="s">
        <v>1242</v>
      </c>
      <c r="T258" s="233">
        <v>112005</v>
      </c>
      <c r="U258" s="233" t="s">
        <v>32</v>
      </c>
    </row>
    <row r="259" spans="1:21">
      <c r="A259" s="233" t="s">
        <v>1242</v>
      </c>
      <c r="B259" s="233">
        <v>113</v>
      </c>
      <c r="C259" s="233">
        <f>+'3.CT2A'!A34</f>
        <v>113</v>
      </c>
      <c r="D259" s="233">
        <f ref="D259:D322" si="8" t="shared">IF(B259=VALUE(C259),0,1)</f>
        <v>0</v>
      </c>
      <c r="E259" s="233" t="str">
        <f>+'3.CT2A'!B34</f>
        <v xml:space="preserve">  Хөрөнгийн албан татвар</v>
      </c>
      <c r="S259" s="233" t="s">
        <v>1242</v>
      </c>
      <c r="T259" s="233">
        <v>113</v>
      </c>
      <c r="U259" s="233" t="s">
        <v>32</v>
      </c>
    </row>
    <row r="260" spans="1:21">
      <c r="A260" s="233" t="s">
        <v>1242</v>
      </c>
      <c r="B260" s="233">
        <v>113001</v>
      </c>
      <c r="C260" s="233">
        <f>+'3.CT2A'!A35</f>
        <v>113001</v>
      </c>
      <c r="D260" s="233">
        <f si="8" t="shared"/>
        <v>0</v>
      </c>
      <c r="E260" s="233" t="str">
        <f>+'3.CT2A'!B35</f>
        <v xml:space="preserve">    Үл хөдлөх эд хөрөнгийн албан татвар</v>
      </c>
      <c r="S260" s="233" t="s">
        <v>1242</v>
      </c>
      <c r="T260" s="233">
        <v>113001</v>
      </c>
      <c r="U260" s="233" t="s">
        <v>32</v>
      </c>
    </row>
    <row r="261" spans="1:21">
      <c r="A261" s="233" t="s">
        <v>1242</v>
      </c>
      <c r="B261" s="233">
        <v>113002</v>
      </c>
      <c r="C261" s="233">
        <f>+'3.CT2A'!A36</f>
        <v>113002</v>
      </c>
      <c r="D261" s="233">
        <f si="8" t="shared"/>
        <v>0</v>
      </c>
      <c r="E261" s="233" t="str">
        <f>+'3.CT2A'!B36</f>
        <v xml:space="preserve">    Бууны албан татвар</v>
      </c>
      <c r="S261" s="233" t="s">
        <v>1242</v>
      </c>
      <c r="T261" s="233">
        <v>113002</v>
      </c>
      <c r="U261" s="233" t="s">
        <v>32</v>
      </c>
    </row>
    <row r="262" spans="1:21">
      <c r="A262" s="233" t="s">
        <v>1242</v>
      </c>
      <c r="B262" s="233">
        <v>113003</v>
      </c>
      <c r="C262" s="233">
        <f>+'3.CT2A'!A37</f>
        <v>113003</v>
      </c>
      <c r="D262" s="233">
        <f si="8" t="shared"/>
        <v>0</v>
      </c>
      <c r="E262" s="233" t="str">
        <f>+'3.CT2A'!B37</f>
        <v xml:space="preserve">    Автотээврийн болон өөрөө явагч хэрэгслийн албан татвар</v>
      </c>
      <c r="S262" s="233" t="s">
        <v>1242</v>
      </c>
      <c r="T262" s="233">
        <v>113003</v>
      </c>
      <c r="U262" s="233" t="s">
        <v>32</v>
      </c>
    </row>
    <row r="263" spans="1:21">
      <c r="A263" s="233" t="s">
        <v>1242</v>
      </c>
      <c r="B263" s="233">
        <v>113004</v>
      </c>
      <c r="C263" s="233">
        <f>+'3.CT2A'!A38</f>
        <v>113004</v>
      </c>
      <c r="D263" s="233">
        <f si="8" t="shared"/>
        <v>0</v>
      </c>
      <c r="E263" s="233" t="str">
        <f>+'3.CT2A'!B38</f>
        <v xml:space="preserve">    Малд ногдуулах албан татвар</v>
      </c>
      <c r="S263" s="233" t="s">
        <v>1242</v>
      </c>
      <c r="T263" s="233">
        <v>113004</v>
      </c>
      <c r="U263" s="233" t="s">
        <v>32</v>
      </c>
    </row>
    <row r="264" spans="1:21">
      <c r="A264" s="233" t="s">
        <v>1242</v>
      </c>
      <c r="B264" s="233">
        <v>114</v>
      </c>
      <c r="C264" s="233">
        <f>+'3.CT2A'!A39</f>
        <v>114</v>
      </c>
      <c r="D264" s="233">
        <f si="8" t="shared"/>
        <v>0</v>
      </c>
      <c r="E264" s="233" t="str">
        <f>+'3.CT2A'!B39</f>
        <v xml:space="preserve">  Нэмэгдсэн өртгийн албан татвар</v>
      </c>
      <c r="S264" s="233" t="s">
        <v>1242</v>
      </c>
      <c r="T264" s="233">
        <v>114</v>
      </c>
      <c r="U264" s="233" t="s">
        <v>32</v>
      </c>
    </row>
    <row r="265" spans="1:21">
      <c r="A265" s="233" t="s">
        <v>1242</v>
      </c>
      <c r="B265" s="233">
        <v>114001</v>
      </c>
      <c r="C265" s="233">
        <f>+'3.CT2A'!A40</f>
        <v>114001</v>
      </c>
      <c r="D265" s="233">
        <f si="8" t="shared"/>
        <v>0</v>
      </c>
      <c r="E265" s="233" t="str">
        <f>+'3.CT2A'!B40</f>
        <v xml:space="preserve">    Дотоодын барааны НӨАТ</v>
      </c>
      <c r="S265" s="233" t="s">
        <v>1242</v>
      </c>
      <c r="T265" s="233">
        <v>114001</v>
      </c>
      <c r="U265" s="233" t="s">
        <v>32</v>
      </c>
    </row>
    <row r="266" spans="1:21">
      <c r="A266" s="233" t="s">
        <v>1242</v>
      </c>
      <c r="B266" s="233">
        <v>114002</v>
      </c>
      <c r="C266" s="233">
        <f>+'3.CT2A'!A41</f>
        <v>114002</v>
      </c>
      <c r="D266" s="233">
        <f si="8" t="shared"/>
        <v>0</v>
      </c>
      <c r="E266" s="233" t="str">
        <f>+'3.CT2A'!B41</f>
        <v xml:space="preserve">    Импортын барааны НӨАТ</v>
      </c>
      <c r="S266" s="233" t="s">
        <v>1242</v>
      </c>
      <c r="T266" s="233">
        <v>114002</v>
      </c>
      <c r="U266" s="233" t="s">
        <v>32</v>
      </c>
    </row>
    <row r="267" spans="1:21">
      <c r="A267" s="233" t="s">
        <v>1242</v>
      </c>
      <c r="B267" s="233">
        <v>114003</v>
      </c>
      <c r="C267" s="233">
        <f>+'3.CT2A'!A42</f>
        <v>114003</v>
      </c>
      <c r="D267" s="233">
        <f si="8" t="shared"/>
        <v>0</v>
      </c>
      <c r="E267" s="233" t="str">
        <f>+'3.CT2A'!B42</f>
        <v xml:space="preserve">    НӨАТ-ын буцаан олголт</v>
      </c>
      <c r="S267" s="233" t="s">
        <v>1242</v>
      </c>
      <c r="T267" s="233">
        <v>114003</v>
      </c>
      <c r="U267" s="233" t="s">
        <v>32</v>
      </c>
    </row>
    <row r="268" spans="1:21">
      <c r="A268" s="233" t="s">
        <v>1242</v>
      </c>
      <c r="B268" s="233">
        <v>115</v>
      </c>
      <c r="C268" s="233">
        <f>+'3.CT2A'!A43</f>
        <v>115</v>
      </c>
      <c r="D268" s="233">
        <f si="8" t="shared"/>
        <v>0</v>
      </c>
      <c r="E268" s="233" t="str">
        <f>+'3.CT2A'!B43</f>
        <v xml:space="preserve">  Онцгой албан татвар</v>
      </c>
      <c r="S268" s="233" t="s">
        <v>1242</v>
      </c>
      <c r="T268" s="233">
        <v>115</v>
      </c>
      <c r="U268" s="233" t="s">
        <v>32</v>
      </c>
    </row>
    <row r="269" spans="1:21">
      <c r="A269" s="233" t="s">
        <v>1242</v>
      </c>
      <c r="B269" s="233">
        <v>115001</v>
      </c>
      <c r="C269" s="233">
        <f>+'3.CT2A'!A44</f>
        <v>115001</v>
      </c>
      <c r="D269" s="233">
        <f si="8" t="shared"/>
        <v>0</v>
      </c>
      <c r="E269" s="233" t="str">
        <f>+'3.CT2A'!B44</f>
        <v xml:space="preserve">    Дотоодын архи, дарсны онцгой албан татвар</v>
      </c>
      <c r="S269" s="233" t="s">
        <v>1242</v>
      </c>
      <c r="T269" s="233">
        <v>115001</v>
      </c>
      <c r="U269" s="233" t="s">
        <v>32</v>
      </c>
    </row>
    <row r="270" spans="1:21">
      <c r="A270" s="233" t="s">
        <v>1242</v>
      </c>
      <c r="B270" s="233">
        <v>115002</v>
      </c>
      <c r="C270" s="233">
        <f>+'3.CT2A'!A45</f>
        <v>115002</v>
      </c>
      <c r="D270" s="233">
        <f si="8" t="shared"/>
        <v>0</v>
      </c>
      <c r="E270" s="233" t="str">
        <f>+'3.CT2A'!B45</f>
        <v xml:space="preserve">    Дотоодын тамхины онцгой албан татвар</v>
      </c>
      <c r="S270" s="233" t="s">
        <v>1242</v>
      </c>
      <c r="T270" s="233">
        <v>115002</v>
      </c>
      <c r="U270" s="233" t="s">
        <v>32</v>
      </c>
    </row>
    <row r="271" spans="1:21">
      <c r="A271" s="233" t="s">
        <v>1242</v>
      </c>
      <c r="B271" s="233">
        <v>115003</v>
      </c>
      <c r="C271" s="233">
        <f>+'3.CT2A'!A46</f>
        <v>115003</v>
      </c>
      <c r="D271" s="233">
        <f si="8" t="shared"/>
        <v>0</v>
      </c>
      <c r="E271" s="233" t="str">
        <f>+'3.CT2A'!B46</f>
        <v xml:space="preserve">    Дотоодын пивоны онцгой албан татвар</v>
      </c>
      <c r="S271" s="233" t="s">
        <v>1242</v>
      </c>
      <c r="T271" s="233">
        <v>115003</v>
      </c>
      <c r="U271" s="233" t="s">
        <v>32</v>
      </c>
    </row>
    <row r="272" spans="1:21">
      <c r="A272" s="233" t="s">
        <v>1242</v>
      </c>
      <c r="B272" s="233">
        <v>115004</v>
      </c>
      <c r="C272" s="233">
        <f>+'3.CT2A'!A47</f>
        <v>115004</v>
      </c>
      <c r="D272" s="233">
        <f si="8" t="shared"/>
        <v>0</v>
      </c>
      <c r="E272" s="233" t="str">
        <f>+'3.CT2A'!B47</f>
        <v xml:space="preserve">    Имтортын архи, дарсны онцгой албан татвар</v>
      </c>
      <c r="S272" s="233" t="s">
        <v>1242</v>
      </c>
      <c r="T272" s="233">
        <v>115004</v>
      </c>
      <c r="U272" s="233" t="s">
        <v>32</v>
      </c>
    </row>
    <row r="273" spans="1:21">
      <c r="A273" s="233" t="s">
        <v>1242</v>
      </c>
      <c r="B273" s="233">
        <v>115005</v>
      </c>
      <c r="C273" s="233">
        <f>+'3.CT2A'!A48</f>
        <v>115005</v>
      </c>
      <c r="D273" s="233">
        <f si="8" t="shared"/>
        <v>0</v>
      </c>
      <c r="E273" s="233" t="str">
        <f>+'3.CT2A'!B48</f>
        <v xml:space="preserve">    Имтортын тамхины онцгой албан татвар</v>
      </c>
      <c r="S273" s="233" t="s">
        <v>1242</v>
      </c>
      <c r="T273" s="233">
        <v>115005</v>
      </c>
      <c r="U273" s="233" t="s">
        <v>32</v>
      </c>
    </row>
    <row r="274" spans="1:21">
      <c r="A274" s="233" t="s">
        <v>1242</v>
      </c>
      <c r="B274" s="233">
        <v>115006</v>
      </c>
      <c r="C274" s="233">
        <f>+'3.CT2A'!A49</f>
        <v>115006</v>
      </c>
      <c r="D274" s="233">
        <f si="8" t="shared"/>
        <v>0</v>
      </c>
      <c r="E274" s="233" t="str">
        <f>+'3.CT2A'!B49</f>
        <v xml:space="preserve">    Имтортын пивоны онцгой албан татвар</v>
      </c>
      <c r="S274" s="233" t="s">
        <v>1242</v>
      </c>
      <c r="T274" s="233">
        <v>115006</v>
      </c>
      <c r="U274" s="233" t="s">
        <v>32</v>
      </c>
    </row>
    <row r="275" spans="1:21">
      <c r="A275" s="233" t="s">
        <v>1242</v>
      </c>
      <c r="B275" s="233">
        <v>115007</v>
      </c>
      <c r="C275" s="233">
        <f>+'3.CT2A'!A50</f>
        <v>115007</v>
      </c>
      <c r="D275" s="233">
        <f si="8" t="shared"/>
        <v>0</v>
      </c>
      <c r="E275" s="233" t="str">
        <f>+'3.CT2A'!B50</f>
        <v xml:space="preserve">    Суудлын автомашины онцгой албан татвар</v>
      </c>
      <c r="S275" s="233" t="s">
        <v>1242</v>
      </c>
      <c r="T275" s="233">
        <v>115007</v>
      </c>
      <c r="U275" s="233" t="s">
        <v>32</v>
      </c>
    </row>
    <row r="276" spans="1:21">
      <c r="A276" s="233" t="s">
        <v>1242</v>
      </c>
      <c r="B276" s="233">
        <v>115008</v>
      </c>
      <c r="C276" s="233">
        <f>+'3.CT2A'!A51</f>
        <v>115008</v>
      </c>
      <c r="D276" s="233">
        <f si="8" t="shared"/>
        <v>0</v>
      </c>
      <c r="E276" s="233" t="str">
        <f>+'3.CT2A'!B51</f>
        <v xml:space="preserve">    Автобензин, дизелийн түлшний онцгой албан татвар</v>
      </c>
      <c r="S276" s="233" t="s">
        <v>1242</v>
      </c>
      <c r="T276" s="233">
        <v>115008</v>
      </c>
      <c r="U276" s="233" t="s">
        <v>32</v>
      </c>
    </row>
    <row r="277" spans="1:21">
      <c r="A277" s="233" t="s">
        <v>1242</v>
      </c>
      <c r="B277" s="233">
        <v>116</v>
      </c>
      <c r="C277" s="233">
        <f>+'3.CT2A'!A52</f>
        <v>116</v>
      </c>
      <c r="D277" s="233">
        <f si="8" t="shared"/>
        <v>0</v>
      </c>
      <c r="E277" s="233" t="str">
        <f>+'3.CT2A'!B52</f>
        <v xml:space="preserve">  Тусгай зориулалтын орлого</v>
      </c>
      <c r="S277" s="233" t="s">
        <v>1242</v>
      </c>
      <c r="T277" s="233">
        <v>116</v>
      </c>
      <c r="U277" s="233" t="s">
        <v>32</v>
      </c>
    </row>
    <row r="278" spans="1:21">
      <c r="A278" s="233" t="s">
        <v>1242</v>
      </c>
      <c r="B278" s="233">
        <v>116001</v>
      </c>
      <c r="C278" s="233">
        <f>+'3.CT2A'!A53</f>
        <v>116001</v>
      </c>
      <c r="D278" s="233">
        <f si="8" t="shared"/>
        <v>0</v>
      </c>
      <c r="E278" s="233" t="str">
        <f>+'3.CT2A'!B53</f>
        <v xml:space="preserve">    Автобензин, дизелийн түлшний албан татвар</v>
      </c>
      <c r="S278" s="233" t="s">
        <v>1242</v>
      </c>
      <c r="T278" s="233">
        <v>116001</v>
      </c>
      <c r="U278" s="233" t="s">
        <v>32</v>
      </c>
    </row>
    <row r="279" spans="1:21">
      <c r="A279" s="233" t="s">
        <v>1242</v>
      </c>
      <c r="B279" s="233">
        <v>117</v>
      </c>
      <c r="C279" s="233">
        <f>+'3.CT2A'!A54</f>
        <v>117</v>
      </c>
      <c r="D279" s="233">
        <f si="8" t="shared"/>
        <v>0</v>
      </c>
      <c r="E279" s="233" t="str">
        <f>+'3.CT2A'!B54</f>
        <v xml:space="preserve">  Гадаад үйл ажиллагааны орлого</v>
      </c>
      <c r="S279" s="233" t="s">
        <v>1242</v>
      </c>
      <c r="T279" s="233">
        <v>117</v>
      </c>
      <c r="U279" s="233" t="s">
        <v>32</v>
      </c>
    </row>
    <row r="280" spans="1:21">
      <c r="A280" s="233" t="s">
        <v>1242</v>
      </c>
      <c r="B280" s="233">
        <v>117001</v>
      </c>
      <c r="C280" s="233">
        <f>+'3.CT2A'!A55</f>
        <v>117001</v>
      </c>
      <c r="D280" s="233">
        <f si="8" t="shared"/>
        <v>0</v>
      </c>
      <c r="E280" s="233" t="str">
        <f>+'3.CT2A'!B55</f>
        <v xml:space="preserve">    Импортын гаалийн албан татвар</v>
      </c>
      <c r="S280" s="233" t="s">
        <v>1242</v>
      </c>
      <c r="T280" s="233">
        <v>117001</v>
      </c>
      <c r="U280" s="233" t="s">
        <v>32</v>
      </c>
    </row>
    <row r="281" spans="1:21">
      <c r="A281" s="233" t="s">
        <v>1242</v>
      </c>
      <c r="B281" s="233">
        <v>117002</v>
      </c>
      <c r="C281" s="233">
        <f>+'3.CT2A'!A56</f>
        <v>117002</v>
      </c>
      <c r="D281" s="233">
        <f si="8" t="shared"/>
        <v>0</v>
      </c>
      <c r="E281" s="233" t="str">
        <f>+'3.CT2A'!B56</f>
        <v xml:space="preserve">    Экспортын гаалийн албан татвар</v>
      </c>
      <c r="S281" s="233" t="s">
        <v>1242</v>
      </c>
      <c r="T281" s="233">
        <v>117002</v>
      </c>
      <c r="U281" s="233" t="s">
        <v>32</v>
      </c>
    </row>
    <row r="282" spans="1:21">
      <c r="A282" s="233" t="s">
        <v>1242</v>
      </c>
      <c r="B282" s="233">
        <v>118</v>
      </c>
      <c r="C282" s="233">
        <f>+'3.CT2A'!A57</f>
        <v>118</v>
      </c>
      <c r="D282" s="233">
        <f si="8" t="shared"/>
        <v>0</v>
      </c>
      <c r="E282" s="233" t="str">
        <f>+'3.CT2A'!B57</f>
        <v xml:space="preserve">  Бусад татвар, төлбөр, хураамж</v>
      </c>
      <c r="S282" s="233" t="s">
        <v>1242</v>
      </c>
      <c r="T282" s="233">
        <v>118</v>
      </c>
      <c r="U282" s="233" t="s">
        <v>32</v>
      </c>
    </row>
    <row r="283" spans="1:21">
      <c r="A283" s="233" t="s">
        <v>1242</v>
      </c>
      <c r="B283" s="233">
        <v>1180</v>
      </c>
      <c r="C283" s="233">
        <f>+'3.CT2A'!A58</f>
        <v>1180</v>
      </c>
      <c r="D283" s="233">
        <f si="8" t="shared"/>
        <v>0</v>
      </c>
      <c r="E283" s="233" t="str">
        <f>+'3.CT2A'!B58</f>
        <v xml:space="preserve">    Бусад нийтлэг төлбөр, хураамж</v>
      </c>
      <c r="S283" s="233" t="s">
        <v>1242</v>
      </c>
      <c r="T283" s="233">
        <v>1180</v>
      </c>
      <c r="U283" s="233" t="s">
        <v>32</v>
      </c>
    </row>
    <row r="284" spans="1:21">
      <c r="A284" s="233" t="s">
        <v>1242</v>
      </c>
      <c r="B284" s="233">
        <v>118001</v>
      </c>
      <c r="C284" s="233">
        <f>+'3.CT2A'!A59</f>
        <v>118001</v>
      </c>
      <c r="D284" s="233">
        <f si="8" t="shared"/>
        <v>0</v>
      </c>
      <c r="E284" s="233" t="str">
        <f>+'3.CT2A'!B59</f>
        <v xml:space="preserve">      Улсын тэмдэгтийн хураамж</v>
      </c>
      <c r="S284" s="233" t="s">
        <v>1242</v>
      </c>
      <c r="T284" s="233">
        <v>118001</v>
      </c>
      <c r="U284" s="233" t="s">
        <v>32</v>
      </c>
    </row>
    <row r="285" spans="1:21">
      <c r="A285" s="233" t="s">
        <v>1242</v>
      </c>
      <c r="B285" s="233">
        <v>118002</v>
      </c>
      <c r="C285" s="233">
        <f>+'3.CT2A'!A60</f>
        <v>118002</v>
      </c>
      <c r="D285" s="233">
        <f si="8" t="shared"/>
        <v>0</v>
      </c>
      <c r="E285" s="233" t="str">
        <f>+'3.CT2A'!B60</f>
        <v xml:space="preserve">      Ашигт малтмалын хайгуулын болон ашиглалтын тусгай зөвшөөрлийн төлбөр</v>
      </c>
      <c r="S285" s="233" t="s">
        <v>1242</v>
      </c>
      <c r="T285" s="233">
        <v>118002</v>
      </c>
      <c r="U285" s="233" t="s">
        <v>32</v>
      </c>
    </row>
    <row r="286" spans="1:21">
      <c r="A286" s="233" t="s">
        <v>1242</v>
      </c>
      <c r="B286" s="233">
        <v>118003</v>
      </c>
      <c r="C286" s="233">
        <f>+'3.CT2A'!A61</f>
        <v>118003</v>
      </c>
      <c r="D286" s="233">
        <f si="8" t="shared"/>
        <v>0</v>
      </c>
      <c r="E286" s="233" t="str">
        <f>+'3.CT2A'!B61</f>
        <v xml:space="preserve">      Улсын төсвийн хөрөнгөөр хайгуул хийсэн ордын нөхөн төлбөр</v>
      </c>
      <c r="S286" s="233" t="s">
        <v>1242</v>
      </c>
      <c r="T286" s="233">
        <v>118003</v>
      </c>
      <c r="U286" s="233" t="s">
        <v>32</v>
      </c>
    </row>
    <row r="287" spans="1:21">
      <c r="A287" s="233" t="s">
        <v>1242</v>
      </c>
      <c r="B287" s="233">
        <v>118004</v>
      </c>
      <c r="C287" s="233">
        <f>+'3.CT2A'!A62</f>
        <v>118004</v>
      </c>
      <c r="D287" s="233">
        <f si="8" t="shared"/>
        <v>0</v>
      </c>
      <c r="E287" s="233" t="str">
        <f>+'3.CT2A'!B62</f>
        <v xml:space="preserve">      Ашигт малтмалын нөөц ашигласны төлбөр</v>
      </c>
      <c r="S287" s="233" t="s">
        <v>1242</v>
      </c>
      <c r="T287" s="233">
        <v>118004</v>
      </c>
      <c r="U287" s="233" t="s">
        <v>32</v>
      </c>
    </row>
    <row r="288" spans="1:21">
      <c r="A288" s="233" t="s">
        <v>1242</v>
      </c>
      <c r="B288" s="233">
        <v>118005</v>
      </c>
      <c r="C288" s="233">
        <f>+'3.CT2A'!A63</f>
        <v>118005</v>
      </c>
      <c r="D288" s="233">
        <f si="8" t="shared"/>
        <v>0</v>
      </c>
      <c r="E288" s="233" t="str">
        <f>+'3.CT2A'!B63</f>
        <v xml:space="preserve">      Агаарын бохирдлын төлбөр</v>
      </c>
      <c r="S288" s="233" t="s">
        <v>1242</v>
      </c>
      <c r="T288" s="233">
        <v>118005</v>
      </c>
      <c r="U288" s="233" t="s">
        <v>32</v>
      </c>
    </row>
    <row r="289" spans="1:21">
      <c r="A289" s="233" t="s">
        <v>1242</v>
      </c>
      <c r="B289" s="233">
        <v>118006</v>
      </c>
      <c r="C289" s="233">
        <f>+'3.CT2A'!A64</f>
        <v>118006</v>
      </c>
      <c r="D289" s="233">
        <f si="8" t="shared"/>
        <v>0</v>
      </c>
      <c r="E289" s="233" t="str">
        <f>+'3.CT2A'!B64</f>
        <v xml:space="preserve">      Түгээмэл тархацтай ашигт малтмал ашигласны төлбөр</v>
      </c>
      <c r="S289" s="233" t="s">
        <v>1242</v>
      </c>
      <c r="T289" s="233">
        <v>118006</v>
      </c>
      <c r="U289" s="233" t="s">
        <v>32</v>
      </c>
    </row>
    <row r="290" spans="1:21">
      <c r="A290" s="233" t="s">
        <v>1242</v>
      </c>
      <c r="B290" s="233">
        <v>118007</v>
      </c>
      <c r="C290" s="233">
        <f>+'3.CT2A'!A65</f>
        <v>118007</v>
      </c>
      <c r="D290" s="233">
        <f si="8" t="shared"/>
        <v>0</v>
      </c>
      <c r="E290" s="233" t="str">
        <f>+'3.CT2A'!B65</f>
        <v xml:space="preserve">      Ус бохирдлын төлбөр</v>
      </c>
      <c r="S290" s="233" t="s">
        <v>1242</v>
      </c>
      <c r="T290" s="233">
        <v>118007</v>
      </c>
      <c r="U290" s="233" t="s">
        <v>32</v>
      </c>
    </row>
    <row r="291" spans="1:21">
      <c r="A291" s="233" t="s">
        <v>1242</v>
      </c>
      <c r="B291" s="233">
        <v>118008</v>
      </c>
      <c r="C291" s="233">
        <f>+'3.CT2A'!A66</f>
        <v>118008</v>
      </c>
      <c r="D291" s="233">
        <f si="8" t="shared"/>
        <v>0</v>
      </c>
      <c r="E291" s="233" t="str">
        <f>+'3.CT2A'!B66</f>
        <v xml:space="preserve">      Улсын төсвийн хөрөнгөөр тогтоосон усны нөөцийн зардлын нөхөн төлбөр</v>
      </c>
      <c r="S291" s="233" t="s">
        <v>1242</v>
      </c>
      <c r="T291" s="233">
        <v>118008</v>
      </c>
      <c r="U291" s="233" t="s">
        <v>32</v>
      </c>
    </row>
    <row r="292" spans="1:21">
      <c r="A292" s="233" t="s">
        <v>1242</v>
      </c>
      <c r="B292" s="233">
        <v>118009</v>
      </c>
      <c r="C292" s="233">
        <f>+'3.CT2A'!A67</f>
        <v>118009</v>
      </c>
      <c r="D292" s="233">
        <f si="8" t="shared"/>
        <v>0</v>
      </c>
      <c r="E292" s="233" t="str">
        <f>+'3.CT2A'!B67</f>
        <v xml:space="preserve">      Хог хаягдлын үйлчилгээний хураамж</v>
      </c>
      <c r="S292" s="233" t="s">
        <v>1242</v>
      </c>
      <c r="T292" s="233">
        <v>118009</v>
      </c>
      <c r="U292" s="233" t="s">
        <v>32</v>
      </c>
    </row>
    <row r="293" spans="1:21">
      <c r="A293" s="233" t="s">
        <v>1242</v>
      </c>
      <c r="B293" s="233">
        <v>118010</v>
      </c>
      <c r="C293" s="233">
        <f>+'3.CT2A'!A68</f>
        <v>118010</v>
      </c>
      <c r="D293" s="233">
        <f si="8" t="shared"/>
        <v>0</v>
      </c>
      <c r="E293" s="233" t="str">
        <f>+'3.CT2A'!B68</f>
        <v xml:space="preserve">      Ашигт малтмалаас бусад байгалийн баялаг ашиглахад олгох эрхийн зөвшөөрлийн хураамж</v>
      </c>
      <c r="S293" s="233" t="s">
        <v>1242</v>
      </c>
      <c r="T293" s="233">
        <v>118010</v>
      </c>
      <c r="U293" s="233" t="s">
        <v>32</v>
      </c>
    </row>
    <row r="294" spans="1:21">
      <c r="A294" s="233" t="s">
        <v>1242</v>
      </c>
      <c r="B294" s="233">
        <v>118011</v>
      </c>
      <c r="C294" s="233">
        <f>+'3.CT2A'!A69</f>
        <v>118011</v>
      </c>
      <c r="D294" s="233">
        <f si="8" t="shared"/>
        <v>0</v>
      </c>
      <c r="E294" s="233" t="str">
        <f>+'3.CT2A'!B69</f>
        <v xml:space="preserve">      Бусад татвар</v>
      </c>
      <c r="S294" s="233" t="s">
        <v>1242</v>
      </c>
      <c r="T294" s="233">
        <v>118011</v>
      </c>
      <c r="U294" s="233" t="s">
        <v>32</v>
      </c>
    </row>
    <row r="295" spans="1:21">
      <c r="A295" s="233" t="s">
        <v>1242</v>
      </c>
      <c r="B295" s="233">
        <v>1181</v>
      </c>
      <c r="C295" s="233">
        <f>+'3.CT2A'!A70</f>
        <v>1181</v>
      </c>
      <c r="D295" s="233">
        <f si="8" t="shared"/>
        <v>0</v>
      </c>
      <c r="E295" s="233" t="str">
        <f>+'3.CT2A'!B70</f>
        <v xml:space="preserve">    Газрын төлбөр</v>
      </c>
      <c r="S295" s="233" t="s">
        <v>1242</v>
      </c>
      <c r="T295" s="233">
        <v>1181</v>
      </c>
      <c r="U295" s="233" t="s">
        <v>32</v>
      </c>
    </row>
    <row r="296" spans="1:21">
      <c r="A296" s="233" t="s">
        <v>1242</v>
      </c>
      <c r="B296" s="233">
        <v>118101</v>
      </c>
      <c r="C296" s="233">
        <f>+'3.CT2A'!A71</f>
        <v>118101</v>
      </c>
      <c r="D296" s="233">
        <f si="8" t="shared"/>
        <v>0</v>
      </c>
      <c r="E296" s="233" t="str">
        <f>+'3.CT2A'!B71</f>
        <v xml:space="preserve">      Газрын төлбөр</v>
      </c>
      <c r="S296" s="233" t="s">
        <v>1242</v>
      </c>
      <c r="T296" s="233">
        <v>118101</v>
      </c>
      <c r="U296" s="233" t="s">
        <v>32</v>
      </c>
    </row>
    <row r="297" spans="1:21">
      <c r="A297" s="233" t="s">
        <v>1242</v>
      </c>
      <c r="B297" s="233">
        <v>118102</v>
      </c>
      <c r="C297" s="233">
        <f>+'3.CT2A'!A72</f>
        <v>118102</v>
      </c>
      <c r="D297" s="233">
        <f si="8" t="shared"/>
        <v>0</v>
      </c>
      <c r="E297" s="233" t="str">
        <f>+'3.CT2A'!B72</f>
        <v xml:space="preserve">      Дуудлага худалдаа</v>
      </c>
      <c r="S297" s="233" t="s">
        <v>1242</v>
      </c>
      <c r="T297" s="233">
        <v>118102</v>
      </c>
      <c r="U297" s="233" t="s">
        <v>32</v>
      </c>
    </row>
    <row r="298" spans="1:21">
      <c r="A298" s="233" t="s">
        <v>1242</v>
      </c>
      <c r="B298" s="233">
        <v>1182</v>
      </c>
      <c r="C298" s="233">
        <f>+'3.CT2A'!A73</f>
        <v>1182</v>
      </c>
      <c r="D298" s="233">
        <f si="8" t="shared"/>
        <v>0</v>
      </c>
      <c r="E298" s="233" t="str">
        <f>+'3.CT2A'!B73</f>
        <v xml:space="preserve">    Байгалийн нөөц ашигласны төлбөр</v>
      </c>
      <c r="S298" s="233" t="s">
        <v>1242</v>
      </c>
      <c r="T298" s="233">
        <v>1182</v>
      </c>
      <c r="U298" s="233" t="s">
        <v>32</v>
      </c>
    </row>
    <row r="299" spans="1:21">
      <c r="A299" s="233" t="s">
        <v>1242</v>
      </c>
      <c r="B299" s="233">
        <v>118201</v>
      </c>
      <c r="C299" s="233">
        <f>+'3.CT2A'!A74</f>
        <v>118201</v>
      </c>
      <c r="D299" s="233">
        <f si="8" t="shared"/>
        <v>0</v>
      </c>
      <c r="E299" s="233" t="str">
        <f>+'3.CT2A'!B74</f>
        <v xml:space="preserve">      Ойн нөөц ашигласны төлбөр</v>
      </c>
      <c r="S299" s="233" t="s">
        <v>1242</v>
      </c>
      <c r="T299" s="233">
        <v>118201</v>
      </c>
      <c r="U299" s="233" t="s">
        <v>32</v>
      </c>
    </row>
    <row r="300" spans="1:21">
      <c r="A300" s="233" t="s">
        <v>1242</v>
      </c>
      <c r="B300" s="233">
        <v>118202</v>
      </c>
      <c r="C300" s="233">
        <f>+'3.CT2A'!A75</f>
        <v>118202</v>
      </c>
      <c r="D300" s="233">
        <f si="8" t="shared"/>
        <v>0</v>
      </c>
      <c r="E300" s="233" t="str">
        <f>+'3.CT2A'!B75</f>
        <v xml:space="preserve">      Ан амьтны нөөц ашигласны төлбөр</v>
      </c>
      <c r="S300" s="233" t="s">
        <v>1242</v>
      </c>
      <c r="T300" s="233">
        <v>118202</v>
      </c>
      <c r="U300" s="233" t="s">
        <v>32</v>
      </c>
    </row>
    <row r="301" spans="1:21">
      <c r="A301" s="233" t="s">
        <v>1242</v>
      </c>
      <c r="B301" s="233">
        <v>118203</v>
      </c>
      <c r="C301" s="233">
        <f>+'3.CT2A'!A76</f>
        <v>118203</v>
      </c>
      <c r="D301" s="233">
        <f si="8" t="shared"/>
        <v>0</v>
      </c>
      <c r="E301" s="233" t="str">
        <f>+'3.CT2A'!B76</f>
        <v xml:space="preserve">      Ус, рашааны нөөц ашигласны төлбөр</v>
      </c>
      <c r="S301" s="233" t="s">
        <v>1242</v>
      </c>
      <c r="T301" s="233">
        <v>118203</v>
      </c>
      <c r="U301" s="233" t="s">
        <v>32</v>
      </c>
    </row>
    <row r="302" spans="1:21">
      <c r="A302" s="233" t="s">
        <v>1242</v>
      </c>
      <c r="B302" s="233">
        <v>118204</v>
      </c>
      <c r="C302" s="233">
        <f>+'3.CT2A'!A77</f>
        <v>118204</v>
      </c>
      <c r="D302" s="233">
        <f si="8" t="shared"/>
        <v>0</v>
      </c>
      <c r="E302" s="233" t="str">
        <f>+'3.CT2A'!B77</f>
        <v xml:space="preserve">      Байгалийн ургамлын нөөц ашигласны төлбөр</v>
      </c>
      <c r="S302" s="233" t="s">
        <v>1242</v>
      </c>
      <c r="T302" s="233">
        <v>118204</v>
      </c>
      <c r="U302" s="233" t="s">
        <v>32</v>
      </c>
    </row>
    <row r="303" spans="1:21">
      <c r="A303" s="233" t="s">
        <v>1242</v>
      </c>
      <c r="B303" s="233">
        <v>1183</v>
      </c>
      <c r="C303" s="233">
        <f>+'3.CT2A'!A78</f>
        <v>1183</v>
      </c>
      <c r="D303" s="233">
        <f si="8" t="shared"/>
        <v>0</v>
      </c>
      <c r="E303" s="233" t="str">
        <f>+'3.CT2A'!B78</f>
        <v xml:space="preserve">   Бусад татвар</v>
      </c>
      <c r="S303" s="233" t="s">
        <v>1242</v>
      </c>
      <c r="T303" s="233">
        <v>1183</v>
      </c>
      <c r="U303" s="233" t="s">
        <v>32</v>
      </c>
    </row>
    <row r="304" spans="1:21">
      <c r="A304" s="233" t="s">
        <v>1242</v>
      </c>
      <c r="B304" s="233">
        <v>118301</v>
      </c>
      <c r="C304" s="233">
        <f>+'3.CT2A'!A79</f>
        <v>118301</v>
      </c>
      <c r="D304" s="233">
        <f si="8" t="shared"/>
        <v>0</v>
      </c>
      <c r="E304" s="233" t="str">
        <f>+'3.CT2A'!B79</f>
        <v xml:space="preserve">      Бусад татвар</v>
      </c>
      <c r="S304" s="233" t="s">
        <v>1242</v>
      </c>
      <c r="T304" s="233">
        <v>118301</v>
      </c>
      <c r="U304" s="233" t="s">
        <v>32</v>
      </c>
    </row>
    <row r="305" spans="1:21">
      <c r="A305" s="233" t="s">
        <v>1242</v>
      </c>
      <c r="B305" s="233">
        <v>118302</v>
      </c>
      <c r="C305" s="233">
        <f>+'3.CT2A'!A80</f>
        <v>118302</v>
      </c>
      <c r="D305" s="233">
        <f si="8" t="shared"/>
        <v>0</v>
      </c>
      <c r="E305" s="233" t="str">
        <f>+'3.CT2A'!B80</f>
        <v xml:space="preserve">      Нийслэл хотын албан татвар</v>
      </c>
      <c r="S305" s="233" t="s">
        <v>1242</v>
      </c>
      <c r="T305" s="233">
        <v>118302</v>
      </c>
      <c r="U305" s="233" t="s">
        <v>32</v>
      </c>
    </row>
    <row r="306" spans="1:21">
      <c r="A306" s="233" t="s">
        <v>1242</v>
      </c>
      <c r="B306" s="233">
        <v>118303</v>
      </c>
      <c r="C306" s="233">
        <f>+'3.CT2A'!A81</f>
        <v>118303</v>
      </c>
      <c r="D306" s="233">
        <f si="8" t="shared"/>
        <v>0</v>
      </c>
      <c r="E306" s="233" t="str">
        <f>+'3.CT2A'!B81</f>
        <v xml:space="preserve">      Өв, залгамжлал, бэлэглэлийн албан татвар</v>
      </c>
      <c r="S306" s="233" t="s">
        <v>1242</v>
      </c>
      <c r="T306" s="233">
        <v>118303</v>
      </c>
      <c r="U306" s="233" t="s">
        <v>32</v>
      </c>
    </row>
    <row r="307" spans="1:21">
      <c r="A307" s="233" t="s">
        <v>1242</v>
      </c>
      <c r="B307" s="233">
        <v>118304</v>
      </c>
      <c r="C307" s="233">
        <f>+'3.CT2A'!A82</f>
        <v>118304</v>
      </c>
      <c r="D307" s="233">
        <f si="8" t="shared"/>
        <v>0</v>
      </c>
      <c r="E307" s="233" t="str">
        <f>+'3.CT2A'!B82</f>
        <v xml:space="preserve">      Нохойны албан татвар</v>
      </c>
      <c r="S307" s="233" t="s">
        <v>1242</v>
      </c>
      <c r="T307" s="233">
        <v>118304</v>
      </c>
      <c r="U307" s="233" t="s">
        <v>32</v>
      </c>
    </row>
    <row r="308" spans="1:21">
      <c r="A308" s="233" t="s">
        <v>1242</v>
      </c>
      <c r="B308" s="233">
        <v>12</v>
      </c>
      <c r="C308" s="233">
        <f>+'3.CT2A'!A83</f>
        <v>12</v>
      </c>
      <c r="D308" s="233">
        <f si="8" t="shared"/>
        <v>0</v>
      </c>
      <c r="E308" s="233" t="str">
        <f>+'3.CT2A'!B83</f>
        <v xml:space="preserve"> ТАТВАРЫН БУС ОРЛОГО</v>
      </c>
      <c r="S308" s="233" t="s">
        <v>1242</v>
      </c>
      <c r="T308" s="233">
        <v>12</v>
      </c>
      <c r="U308" s="233" t="s">
        <v>32</v>
      </c>
    </row>
    <row r="309" spans="1:21">
      <c r="A309" s="233" t="s">
        <v>1242</v>
      </c>
      <c r="B309" s="233">
        <v>120</v>
      </c>
      <c r="C309" s="233">
        <f>+'3.CT2A'!A84</f>
        <v>120</v>
      </c>
      <c r="D309" s="233">
        <f si="8" t="shared"/>
        <v>0</v>
      </c>
      <c r="E309" s="233" t="str">
        <f>+'3.CT2A'!B84</f>
        <v xml:space="preserve">    Нийтлэг татварын бус орлого</v>
      </c>
      <c r="S309" s="233" t="s">
        <v>1242</v>
      </c>
      <c r="T309" s="233">
        <v>120</v>
      </c>
      <c r="U309" s="233" t="s">
        <v>32</v>
      </c>
    </row>
    <row r="310" spans="1:21">
      <c r="A310" s="233" t="s">
        <v>1242</v>
      </c>
      <c r="B310" s="233">
        <v>120001</v>
      </c>
      <c r="C310" s="233">
        <f>+'3.CT2A'!A85</f>
        <v>120001</v>
      </c>
      <c r="D310" s="233">
        <f si="8" t="shared"/>
        <v>0</v>
      </c>
      <c r="E310" s="233" t="str">
        <f>+'3.CT2A'!B85</f>
        <v xml:space="preserve">       Хувьцааны ногдол ашиг</v>
      </c>
      <c r="S310" s="233" t="s">
        <v>1242</v>
      </c>
      <c r="T310" s="233">
        <v>120001</v>
      </c>
      <c r="U310" s="233" t="s">
        <v>32</v>
      </c>
    </row>
    <row r="311" spans="1:21">
      <c r="A311" s="233" t="s">
        <v>1242</v>
      </c>
      <c r="B311" s="233">
        <v>120002</v>
      </c>
      <c r="C311" s="233">
        <f>+'3.CT2A'!A86</f>
        <v>120002</v>
      </c>
      <c r="D311" s="233">
        <f si="8" t="shared"/>
        <v>0</v>
      </c>
      <c r="E311" s="233" t="str">
        <f>+'3.CT2A'!B86</f>
        <v xml:space="preserve">       Хүүгийн орлого</v>
      </c>
      <c r="S311" s="233" t="s">
        <v>1242</v>
      </c>
      <c r="T311" s="233">
        <v>120002</v>
      </c>
      <c r="U311" s="233" t="s">
        <v>32</v>
      </c>
    </row>
    <row r="312" spans="1:21">
      <c r="A312" s="233" t="s">
        <v>1242</v>
      </c>
      <c r="B312" s="233">
        <v>120003</v>
      </c>
      <c r="C312" s="233">
        <f>+'3.CT2A'!A87</f>
        <v>120003</v>
      </c>
      <c r="D312" s="233">
        <f si="8" t="shared"/>
        <v>0</v>
      </c>
      <c r="E312" s="233" t="str">
        <f>+'3.CT2A'!B87</f>
        <v xml:space="preserve">       Торгуулийн орлого</v>
      </c>
      <c r="S312" s="233" t="s">
        <v>1242</v>
      </c>
      <c r="T312" s="233">
        <v>120003</v>
      </c>
      <c r="U312" s="233" t="s">
        <v>32</v>
      </c>
    </row>
    <row r="313" spans="1:21">
      <c r="A313" s="233" t="s">
        <v>1242</v>
      </c>
      <c r="B313" s="233">
        <v>120004</v>
      </c>
      <c r="C313" s="233">
        <f>+'3.CT2A'!A88</f>
        <v>120004</v>
      </c>
      <c r="D313" s="233">
        <f si="8" t="shared"/>
        <v>0</v>
      </c>
      <c r="E313" s="233" t="str">
        <f>+'3.CT2A'!B88</f>
        <v xml:space="preserve">       Төсөвт байгууллагын өөрийн орлого</v>
      </c>
      <c r="S313" s="233" t="s">
        <v>1242</v>
      </c>
      <c r="T313" s="233">
        <v>120004</v>
      </c>
      <c r="U313" s="233" t="s">
        <v>32</v>
      </c>
    </row>
    <row r="314" spans="1:21">
      <c r="A314" s="233" t="s">
        <v>1242</v>
      </c>
      <c r="B314" s="233">
        <v>1200041</v>
      </c>
      <c r="C314" s="233">
        <f>+'3.CT2A'!A89</f>
        <v>1200041</v>
      </c>
      <c r="D314" s="233">
        <f si="8" t="shared"/>
        <v>0</v>
      </c>
      <c r="E314" s="233" t="str">
        <f>+'3.CT2A'!B89</f>
        <v xml:space="preserve">            Үндсэн үйл ажиллагааны орлогоос санхүүжих</v>
      </c>
      <c r="S314" s="233" t="s">
        <v>1242</v>
      </c>
      <c r="T314" s="233">
        <v>1200041</v>
      </c>
      <c r="U314" s="233" t="s">
        <v>32</v>
      </c>
    </row>
    <row r="315" spans="1:21">
      <c r="A315" s="233" t="s">
        <v>1242</v>
      </c>
      <c r="B315" s="233">
        <v>1200042</v>
      </c>
      <c r="C315" s="233">
        <f>+'3.CT2A'!A90</f>
        <v>1200042</v>
      </c>
      <c r="D315" s="233">
        <f si="8" t="shared"/>
        <v>0</v>
      </c>
      <c r="E315" s="233" t="str">
        <f>+'3.CT2A'!B90</f>
        <v xml:space="preserve">            Туслах үйл ажиллагааны орлогоос санхүүжих</v>
      </c>
      <c r="S315" s="233" t="s">
        <v>1242</v>
      </c>
      <c r="T315" s="233">
        <v>1200042</v>
      </c>
      <c r="U315" s="233" t="s">
        <v>32</v>
      </c>
    </row>
    <row r="316" spans="1:21">
      <c r="A316" s="233" t="s">
        <v>1242</v>
      </c>
      <c r="B316" s="233">
        <v>1200043</v>
      </c>
      <c r="C316" s="233">
        <f>+'3.CT2A'!A91</f>
        <v>1200043</v>
      </c>
      <c r="D316" s="233">
        <f si="8" t="shared"/>
        <v>0</v>
      </c>
      <c r="E316" s="233" t="str">
        <f>+'3.CT2A'!B91</f>
        <v xml:space="preserve">            Урьд оны үлдэгдэлээс санхүүжих</v>
      </c>
      <c r="S316" s="233" t="s">
        <v>1242</v>
      </c>
      <c r="T316" s="233">
        <v>1200043</v>
      </c>
      <c r="U316" s="233" t="s">
        <v>32</v>
      </c>
    </row>
    <row r="317" spans="1:21">
      <c r="A317" s="233" t="s">
        <v>1242</v>
      </c>
      <c r="B317" s="233">
        <v>1200044</v>
      </c>
      <c r="C317" s="233">
        <f>+'3.CT2A'!A92</f>
        <v>1200044</v>
      </c>
      <c r="D317" s="233">
        <f si="8" t="shared"/>
        <v>0</v>
      </c>
      <c r="E317" s="233" t="str">
        <f>+'3.CT2A'!B92</f>
        <v xml:space="preserve">             Гадаадын эх үүсвэрээс санхүүжих</v>
      </c>
      <c r="S317" s="233" t="s">
        <v>1242</v>
      </c>
      <c r="T317" s="233">
        <v>1200044</v>
      </c>
      <c r="U317" s="233" t="s">
        <v>32</v>
      </c>
    </row>
    <row r="318" spans="1:21">
      <c r="A318" s="233" t="s">
        <v>1242</v>
      </c>
      <c r="B318" s="233">
        <v>1200045</v>
      </c>
      <c r="C318" s="233">
        <f>+'3.CT2A'!A93</f>
        <v>1200045</v>
      </c>
      <c r="D318" s="233">
        <f si="8" t="shared"/>
        <v>0</v>
      </c>
      <c r="E318" s="233" t="str">
        <f>+'3.CT2A'!B93</f>
        <v xml:space="preserve">             Үнэ төлбөргүй хүлээн авсан орлого</v>
      </c>
      <c r="S318" s="233" t="s">
        <v>1242</v>
      </c>
      <c r="T318" s="233">
        <v>1200045</v>
      </c>
      <c r="U318" s="233" t="s">
        <v>32</v>
      </c>
    </row>
    <row r="319" spans="1:21">
      <c r="A319" s="233" t="s">
        <v>1242</v>
      </c>
      <c r="B319" s="233">
        <v>120005</v>
      </c>
      <c r="C319" s="233">
        <f>+'3.CT2A'!A94</f>
        <v>120005</v>
      </c>
      <c r="D319" s="233">
        <f si="8" t="shared"/>
        <v>0</v>
      </c>
      <c r="E319" s="233" t="str">
        <f>+'3.CT2A'!B94</f>
        <v xml:space="preserve">       Түрээсийн орлого</v>
      </c>
      <c r="S319" s="233" t="s">
        <v>1242</v>
      </c>
      <c r="T319" s="233">
        <v>120005</v>
      </c>
      <c r="U319" s="233" t="s">
        <v>32</v>
      </c>
    </row>
    <row r="320" spans="1:21">
      <c r="A320" s="233" t="s">
        <v>1242</v>
      </c>
      <c r="B320" s="233">
        <v>120006</v>
      </c>
      <c r="C320" s="233">
        <f>+'3.CT2A'!A95</f>
        <v>120006</v>
      </c>
      <c r="D320" s="233">
        <f si="8" t="shared"/>
        <v>0</v>
      </c>
      <c r="E320" s="233" t="str">
        <f>+'3.CT2A'!B95</f>
        <v xml:space="preserve">       Газрын тосны орлого</v>
      </c>
      <c r="S320" s="233" t="s">
        <v>1242</v>
      </c>
      <c r="T320" s="233">
        <v>120006</v>
      </c>
      <c r="U320" s="233" t="s">
        <v>32</v>
      </c>
    </row>
    <row r="321" spans="1:21">
      <c r="A321" s="233" t="s">
        <v>1242</v>
      </c>
      <c r="B321" s="233">
        <v>120007</v>
      </c>
      <c r="C321" s="233">
        <f>+'3.CT2A'!A96</f>
        <v>120007</v>
      </c>
      <c r="D321" s="233">
        <f si="8" t="shared"/>
        <v>0</v>
      </c>
      <c r="E321" s="233" t="str">
        <f>+'3.CT2A'!B96</f>
        <v xml:space="preserve">       Навигацийн орлого</v>
      </c>
      <c r="S321" s="233" t="s">
        <v>1242</v>
      </c>
      <c r="T321" s="233">
        <v>120007</v>
      </c>
      <c r="U321" s="233" t="s">
        <v>32</v>
      </c>
    </row>
    <row r="322" spans="1:21">
      <c r="A322" s="233" t="s">
        <v>1242</v>
      </c>
      <c r="B322" s="233">
        <v>120008</v>
      </c>
      <c r="C322" s="233">
        <f>+'3.CT2A'!A97</f>
        <v>120008</v>
      </c>
      <c r="D322" s="233">
        <f si="8" t="shared"/>
        <v>0</v>
      </c>
      <c r="E322" s="233" t="str">
        <f>+'3.CT2A'!B97</f>
        <v xml:space="preserve">       Монгол банкны ашиг</v>
      </c>
      <c r="S322" s="233" t="s">
        <v>1242</v>
      </c>
      <c r="T322" s="233">
        <v>120008</v>
      </c>
      <c r="U322" s="233" t="s">
        <v>32</v>
      </c>
    </row>
    <row r="323" spans="1:21">
      <c r="A323" s="233" t="s">
        <v>1242</v>
      </c>
      <c r="B323" s="233">
        <v>120009</v>
      </c>
      <c r="C323" s="233">
        <f>+'3.CT2A'!A98</f>
        <v>120009</v>
      </c>
      <c r="D323" s="233">
        <f ref="D323:D386" si="9" t="shared">IF(B323=VALUE(C323),0,1)</f>
        <v>0</v>
      </c>
      <c r="E323" s="233" t="str">
        <f>+'3.CT2A'!B98</f>
        <v xml:space="preserve">       Бусад орлого</v>
      </c>
      <c r="S323" s="233" t="s">
        <v>1242</v>
      </c>
      <c r="T323" s="233">
        <v>120009</v>
      </c>
      <c r="U323" s="233" t="s">
        <v>32</v>
      </c>
    </row>
    <row r="324" spans="1:21">
      <c r="A324" s="233" t="s">
        <v>1242</v>
      </c>
      <c r="B324" s="233">
        <v>120010</v>
      </c>
      <c r="C324" s="233">
        <f>+'3.CT2A'!A99</f>
        <v>120010</v>
      </c>
      <c r="D324" s="233">
        <f si="9" t="shared"/>
        <v>0</v>
      </c>
      <c r="E324" s="233" t="str">
        <f>+'3.CT2A'!B99</f>
        <v xml:space="preserve">       Борлуулалтын орлого (цэвэр)  /ТӨҮГ/</v>
      </c>
      <c r="S324" s="233" t="s">
        <v>1242</v>
      </c>
      <c r="T324" s="233">
        <v>120010</v>
      </c>
      <c r="U324" s="233" t="s">
        <v>32</v>
      </c>
    </row>
    <row r="325" spans="1:21">
      <c r="A325" s="233" t="s">
        <v>1242</v>
      </c>
      <c r="B325" s="233">
        <v>120011</v>
      </c>
      <c r="C325" s="233">
        <f>+'3.CT2A'!A100</f>
        <v>120011</v>
      </c>
      <c r="D325" s="233">
        <f si="9" t="shared"/>
        <v>0</v>
      </c>
      <c r="E325" s="233" t="str">
        <f>+'3.CT2A'!B100</f>
        <v xml:space="preserve">       Борлуулалтын өртөг   /ТӨҮГ/</v>
      </c>
      <c r="S325" s="233" t="s">
        <v>1242</v>
      </c>
      <c r="T325" s="233">
        <v>120011</v>
      </c>
      <c r="U325" s="233" t="s">
        <v>32</v>
      </c>
    </row>
    <row r="326" spans="1:21">
      <c r="A326" s="233" t="s">
        <v>1242</v>
      </c>
      <c r="B326" s="233">
        <v>120012</v>
      </c>
      <c r="C326" s="233">
        <f>+'3.CT2A'!A101</f>
        <v>120012</v>
      </c>
      <c r="D326" s="233">
        <f si="9" t="shared"/>
        <v>0</v>
      </c>
      <c r="E326" s="233" t="str">
        <f>+'3.CT2A'!B101</f>
        <v xml:space="preserve">       Эрхийн шимтгэлийн орлого   /ТӨҮГ/</v>
      </c>
      <c r="S326" s="233" t="s">
        <v>1242</v>
      </c>
      <c r="T326" s="233">
        <v>120012</v>
      </c>
      <c r="U326" s="233" t="s">
        <v>32</v>
      </c>
    </row>
    <row r="327" spans="1:21">
      <c r="A327" s="233" t="s">
        <v>1242</v>
      </c>
      <c r="B327" s="233">
        <v>121</v>
      </c>
      <c r="C327" s="233">
        <f>+'3.CT2A'!A102</f>
        <v>121</v>
      </c>
      <c r="D327" s="233">
        <f si="9" t="shared"/>
        <v>0</v>
      </c>
      <c r="E327" s="233" t="str">
        <f>+'3.CT2A'!B102</f>
        <v xml:space="preserve">    Хөрөнгийн орлого</v>
      </c>
      <c r="S327" s="233" t="s">
        <v>1242</v>
      </c>
      <c r="T327" s="233">
        <v>121</v>
      </c>
      <c r="U327" s="233" t="s">
        <v>32</v>
      </c>
    </row>
    <row r="328" spans="1:21">
      <c r="A328" s="233" t="s">
        <v>1242</v>
      </c>
      <c r="B328" s="233">
        <v>121001</v>
      </c>
      <c r="C328" s="233">
        <f>+'3.CT2A'!A103</f>
        <v>121001</v>
      </c>
      <c r="D328" s="233">
        <f si="9" t="shared"/>
        <v>0</v>
      </c>
      <c r="E328" s="233" t="str">
        <f>+'3.CT2A'!B103</f>
        <v xml:space="preserve">     Төрийн болон орон нутгийн өмчид бүртгэлтэй хөрөнгө борлуулсны орлого</v>
      </c>
      <c r="S328" s="233" t="s">
        <v>1242</v>
      </c>
      <c r="T328" s="233">
        <v>121001</v>
      </c>
      <c r="U328" s="233" t="s">
        <v>32</v>
      </c>
    </row>
    <row r="329" spans="1:21">
      <c r="A329" s="233" t="s">
        <v>1242</v>
      </c>
      <c r="B329" s="233">
        <v>121002</v>
      </c>
      <c r="C329" s="233">
        <f>+'3.CT2A'!A104</f>
        <v>121002</v>
      </c>
      <c r="D329" s="233">
        <f si="9" t="shared"/>
        <v>0</v>
      </c>
      <c r="E329" s="233" t="str">
        <f>+'3.CT2A'!B104</f>
        <v xml:space="preserve">     Өмч хувьчлалын орлого</v>
      </c>
      <c r="S329" s="233" t="s">
        <v>1242</v>
      </c>
      <c r="T329" s="233">
        <v>121002</v>
      </c>
      <c r="U329" s="233" t="s">
        <v>32</v>
      </c>
    </row>
    <row r="330" spans="1:21">
      <c r="A330" s="233" t="s">
        <v>1242</v>
      </c>
      <c r="B330" s="233">
        <v>122</v>
      </c>
      <c r="C330" s="233">
        <f>+'3.CT2A'!A105</f>
        <v>122</v>
      </c>
      <c r="D330" s="233">
        <f si="9" t="shared"/>
        <v>0</v>
      </c>
      <c r="E330" s="233" t="str">
        <f>+'3.CT2A'!B105</f>
        <v xml:space="preserve">      Тусламжийн орлого</v>
      </c>
      <c r="S330" s="233" t="s">
        <v>1242</v>
      </c>
      <c r="T330" s="233">
        <v>122</v>
      </c>
      <c r="U330" s="233" t="s">
        <v>32</v>
      </c>
    </row>
    <row r="331" spans="1:21">
      <c r="A331" s="233" t="s">
        <v>1242</v>
      </c>
      <c r="B331" s="233">
        <v>122001</v>
      </c>
      <c r="C331" s="233">
        <f>+'3.CT2A'!A106</f>
        <v>122001</v>
      </c>
      <c r="D331" s="233">
        <f si="9" t="shared"/>
        <v>0</v>
      </c>
      <c r="E331" s="233" t="str">
        <f>+'3.CT2A'!B106</f>
        <v xml:space="preserve">               Хандив тусламж /дотоод/</v>
      </c>
      <c r="S331" s="233" t="s">
        <v>1242</v>
      </c>
      <c r="T331" s="233">
        <v>122001</v>
      </c>
      <c r="U331" s="233" t="s">
        <v>32</v>
      </c>
    </row>
    <row r="332" spans="1:21">
      <c r="A332" s="233" t="s">
        <v>1242</v>
      </c>
      <c r="B332" s="233">
        <v>122002</v>
      </c>
      <c r="C332" s="233">
        <f>+'3.CT2A'!A107</f>
        <v>122002</v>
      </c>
      <c r="D332" s="233">
        <f si="9" t="shared"/>
        <v>0</v>
      </c>
      <c r="E332" s="233" t="str">
        <f>+'3.CT2A'!B107</f>
        <v xml:space="preserve">               Хандив тусламж /гадаад/</v>
      </c>
      <c r="S332" s="233" t="s">
        <v>1242</v>
      </c>
      <c r="T332" s="233">
        <v>122002</v>
      </c>
      <c r="U332" s="233" t="s">
        <v>32</v>
      </c>
    </row>
    <row r="333" spans="1:21">
      <c r="A333" s="233" t="s">
        <v>1242</v>
      </c>
      <c r="B333" s="233">
        <v>123</v>
      </c>
      <c r="C333" s="233">
        <f>+'3.CT2A'!A108</f>
        <v>123</v>
      </c>
      <c r="D333" s="233">
        <f si="9" t="shared"/>
        <v>0</v>
      </c>
      <c r="E333" s="233" t="str">
        <f>+'3.CT2A'!B108</f>
        <v xml:space="preserve">      Улсын төсөв орон нутгийн төсөв хоорондын шилжүүлэг</v>
      </c>
      <c r="S333" s="233" t="s">
        <v>1242</v>
      </c>
      <c r="T333" s="233">
        <v>123</v>
      </c>
      <c r="U333" s="233" t="s">
        <v>32</v>
      </c>
    </row>
    <row r="334" spans="1:21">
      <c r="A334" s="233" t="s">
        <v>1242</v>
      </c>
      <c r="B334" s="233">
        <v>123001</v>
      </c>
      <c r="C334" s="233">
        <f>+'3.CT2A'!A109</f>
        <v>123001</v>
      </c>
      <c r="D334" s="233">
        <f si="9" t="shared"/>
        <v>0</v>
      </c>
      <c r="E334" s="233" t="str">
        <f>+'3.CT2A'!B109</f>
        <v xml:space="preserve">               Тусгай зориулалтын шилжүүлгийн орлого</v>
      </c>
      <c r="S334" s="233" t="s">
        <v>1242</v>
      </c>
      <c r="T334" s="233">
        <v>123001</v>
      </c>
      <c r="U334" s="233" t="s">
        <v>32</v>
      </c>
    </row>
    <row r="335" spans="1:21">
      <c r="A335" s="233" t="s">
        <v>1242</v>
      </c>
      <c r="B335" s="233">
        <v>123002</v>
      </c>
      <c r="C335" s="233">
        <f>+'3.CT2A'!A110</f>
        <v>123002</v>
      </c>
      <c r="D335" s="233">
        <f si="9" t="shared"/>
        <v>0</v>
      </c>
      <c r="E335" s="233" t="str">
        <f>+'3.CT2A'!B110</f>
        <v xml:space="preserve">               Орон нутгийн хөгжлийн нэгдсэн сангаас шилжүүлсэн орлого</v>
      </c>
      <c r="S335" s="233" t="s">
        <v>1242</v>
      </c>
      <c r="T335" s="233">
        <v>123002</v>
      </c>
      <c r="U335" s="233" t="s">
        <v>32</v>
      </c>
    </row>
    <row r="336" spans="1:21">
      <c r="A336" s="233" t="s">
        <v>1242</v>
      </c>
      <c r="B336" s="233">
        <v>123003</v>
      </c>
      <c r="C336" s="233">
        <f>+'3.CT2A'!A111</f>
        <v>123003</v>
      </c>
      <c r="D336" s="233">
        <f si="9" t="shared"/>
        <v>0</v>
      </c>
      <c r="E336" s="233" t="str">
        <f>+'3.CT2A'!B111</f>
        <v xml:space="preserve">               Улсын төсвөөс орон нутгийн төсөвт олгох санхүүгийн дэмжлэг</v>
      </c>
      <c r="S336" s="233" t="s">
        <v>1242</v>
      </c>
      <c r="T336" s="233">
        <v>123003</v>
      </c>
      <c r="U336" s="233" t="s">
        <v>32</v>
      </c>
    </row>
    <row r="337" spans="1:21">
      <c r="A337" s="233" t="s">
        <v>1242</v>
      </c>
      <c r="B337" s="233">
        <v>123004</v>
      </c>
      <c r="C337" s="233">
        <f>+'3.CT2A'!A112</f>
        <v>123004</v>
      </c>
      <c r="D337" s="233">
        <f si="9" t="shared"/>
        <v>0</v>
      </c>
      <c r="E337" s="233" t="str">
        <f>+'3.CT2A'!B112</f>
        <v xml:space="preserve">               Улсын төсвөөс орон нутгийн төсвөөс төвлөрүүлэх шилжүүлэг</v>
      </c>
      <c r="S337" s="233" t="s">
        <v>1242</v>
      </c>
      <c r="T337" s="233">
        <v>123004</v>
      </c>
      <c r="U337" s="233" t="s">
        <v>32</v>
      </c>
    </row>
    <row r="338" spans="1:21">
      <c r="A338" s="233" t="s">
        <v>1242</v>
      </c>
      <c r="B338" s="233">
        <v>124</v>
      </c>
      <c r="C338" s="233">
        <f>+'3.CT2A'!A113</f>
        <v>124</v>
      </c>
      <c r="D338" s="233">
        <f si="9" t="shared"/>
        <v>0</v>
      </c>
      <c r="E338" s="233" t="str">
        <f>+'3.CT2A'!B113</f>
        <v xml:space="preserve">       Зээлийн орлого</v>
      </c>
      <c r="S338" s="233" t="s">
        <v>1242</v>
      </c>
      <c r="T338" s="233">
        <v>124</v>
      </c>
      <c r="U338" s="233" t="s">
        <v>32</v>
      </c>
    </row>
    <row r="339" spans="1:21">
      <c r="A339" s="233" t="s">
        <v>1242</v>
      </c>
      <c r="B339" s="233">
        <v>140002</v>
      </c>
      <c r="C339" s="233">
        <f>+'3.CT2A'!A114</f>
        <v>140002</v>
      </c>
      <c r="D339" s="233">
        <f si="9" t="shared"/>
        <v>0</v>
      </c>
      <c r="E339" s="233" t="str">
        <f>+'3.CT2A'!B114</f>
        <v xml:space="preserve">               Улсын төсвөөс олгосон зээл</v>
      </c>
      <c r="S339" s="233" t="s">
        <v>1242</v>
      </c>
      <c r="T339" s="233">
        <v>140002</v>
      </c>
      <c r="U339" s="233" t="s">
        <v>32</v>
      </c>
    </row>
    <row r="340" spans="1:21">
      <c r="A340" s="233" t="s">
        <v>1242</v>
      </c>
      <c r="B340" s="233">
        <v>140003</v>
      </c>
      <c r="C340" s="233">
        <f>+'3.CT2A'!A115</f>
        <v>140003</v>
      </c>
      <c r="D340" s="233">
        <f si="9" t="shared"/>
        <v>0</v>
      </c>
      <c r="E340" s="233" t="str">
        <f>+'3.CT2A'!B115</f>
        <v xml:space="preserve">               Бусдад олгосон зээл болон урьдчилгааны эргэн төлөлт</v>
      </c>
      <c r="S340" s="233" t="s">
        <v>1242</v>
      </c>
      <c r="T340" s="233">
        <v>140003</v>
      </c>
      <c r="U340" s="233" t="s">
        <v>32</v>
      </c>
    </row>
    <row r="341" spans="1:21">
      <c r="A341" s="233" t="s">
        <v>1242</v>
      </c>
      <c r="B341" s="233">
        <v>141001</v>
      </c>
      <c r="C341" s="233">
        <f>+'3.CT2A'!A116</f>
        <v>141001</v>
      </c>
      <c r="D341" s="233">
        <f si="9" t="shared"/>
        <v>0</v>
      </c>
      <c r="E341" s="233" t="str">
        <f>+'3.CT2A'!B116</f>
        <v xml:space="preserve">               Гадаадын санхүүгийн зээлийн эх үүсвэр</v>
      </c>
      <c r="S341" s="233" t="s">
        <v>1242</v>
      </c>
      <c r="T341" s="233">
        <v>141001</v>
      </c>
      <c r="U341" s="233" t="s">
        <v>32</v>
      </c>
    </row>
    <row r="342" spans="1:21">
      <c r="A342" s="233" t="s">
        <v>1242</v>
      </c>
      <c r="B342" s="233">
        <v>13</v>
      </c>
      <c r="C342" s="233">
        <f>+'3.CT2A'!A117</f>
        <v>13</v>
      </c>
      <c r="D342" s="233">
        <f si="9" t="shared"/>
        <v>0</v>
      </c>
      <c r="E342" s="233" t="str">
        <f>+'3.CT2A'!B117</f>
        <v xml:space="preserve"> ТУСЛАМЖ, САНХҮҮЖИЛТИЙН ОРЛОГО</v>
      </c>
      <c r="S342" s="233" t="s">
        <v>1242</v>
      </c>
      <c r="T342" s="233">
        <v>13</v>
      </c>
      <c r="U342" s="233" t="s">
        <v>32</v>
      </c>
    </row>
    <row r="343" spans="1:21">
      <c r="A343" s="233" t="s">
        <v>1242</v>
      </c>
      <c r="B343" s="233">
        <v>1310</v>
      </c>
      <c r="C343" s="233">
        <f>+'3.CT2A'!A118</f>
        <v>1310</v>
      </c>
      <c r="D343" s="233">
        <f si="9" t="shared"/>
        <v>0</v>
      </c>
      <c r="E343" s="233" t="str">
        <f>+'3.CT2A'!B118</f>
        <v xml:space="preserve">    Улсын төвлөрсөн төсвөөс</v>
      </c>
      <c r="S343" s="233" t="s">
        <v>1242</v>
      </c>
      <c r="T343" s="233">
        <v>1310</v>
      </c>
      <c r="U343" s="233" t="s">
        <v>32</v>
      </c>
    </row>
    <row r="344" spans="1:21">
      <c r="A344" s="233" t="s">
        <v>1242</v>
      </c>
      <c r="B344" s="233">
        <v>131001</v>
      </c>
      <c r="C344" s="233">
        <f>+'3.CT2A'!A119</f>
        <v>131001</v>
      </c>
      <c r="D344" s="233">
        <f si="9" t="shared"/>
        <v>0</v>
      </c>
      <c r="E344" s="233" t="str">
        <f>+'3.CT2A'!B119</f>
        <v xml:space="preserve">      Урсгал үйл ажиллагааны санхүүжилт</v>
      </c>
      <c r="S344" s="233" t="s">
        <v>1242</v>
      </c>
      <c r="T344" s="233">
        <v>131001</v>
      </c>
      <c r="U344" s="233" t="s">
        <v>32</v>
      </c>
    </row>
    <row r="345" spans="1:21">
      <c r="A345" s="233" t="s">
        <v>1242</v>
      </c>
      <c r="B345" s="233">
        <v>131002</v>
      </c>
      <c r="C345" s="233">
        <f>+'3.CT2A'!A120</f>
        <v>131002</v>
      </c>
      <c r="D345" s="233">
        <f si="9" t="shared"/>
        <v>0</v>
      </c>
      <c r="E345" s="233" t="str">
        <f>+'3.CT2A'!B120</f>
        <v xml:space="preserve">      Засгийн газрын, Засаг даргын нөөц хөрөнгийн санхүүжилт</v>
      </c>
      <c r="S345" s="233" t="s">
        <v>1242</v>
      </c>
      <c r="T345" s="233">
        <v>131002</v>
      </c>
      <c r="U345" s="233" t="s">
        <v>32</v>
      </c>
    </row>
    <row r="346" spans="1:21">
      <c r="A346" s="233" t="s">
        <v>1242</v>
      </c>
      <c r="B346" s="233">
        <v>131003</v>
      </c>
      <c r="C346" s="233">
        <f>+'3.CT2A'!A121</f>
        <v>131003</v>
      </c>
      <c r="D346" s="233">
        <f si="9" t="shared"/>
        <v>0</v>
      </c>
      <c r="E346" s="233" t="str">
        <f>+'3.CT2A'!B121</f>
        <v xml:space="preserve">      Төвлөрүүлэх шилжүүлэг</v>
      </c>
      <c r="S346" s="233" t="s">
        <v>1242</v>
      </c>
      <c r="T346" s="233">
        <v>131003</v>
      </c>
      <c r="U346" s="233" t="s">
        <v>32</v>
      </c>
    </row>
    <row r="347" spans="1:21">
      <c r="A347" s="233" t="s">
        <v>1242</v>
      </c>
      <c r="B347" s="233">
        <v>131004</v>
      </c>
      <c r="C347" s="233">
        <f>+'3.CT2A'!A122</f>
        <v>131004</v>
      </c>
      <c r="D347" s="233">
        <f si="9" t="shared"/>
        <v>0</v>
      </c>
      <c r="E347" s="233" t="str">
        <f>+'3.CT2A'!B122</f>
        <v xml:space="preserve">      Төсөв болон дамжуулан зээлдүүлсэн зээлээс эргэж төлөгдөх	</v>
      </c>
      <c r="S347" s="233" t="s">
        <v>1242</v>
      </c>
      <c r="T347" s="233">
        <v>131004</v>
      </c>
      <c r="U347" s="233" t="s">
        <v>32</v>
      </c>
    </row>
    <row r="348" spans="1:21">
      <c r="A348" s="233" t="s">
        <v>1242</v>
      </c>
      <c r="B348" s="233">
        <v>131005</v>
      </c>
      <c r="C348" s="233">
        <f>+'3.CT2A'!A123</f>
        <v>131005</v>
      </c>
      <c r="D348" s="233">
        <f si="9" t="shared"/>
        <v>0</v>
      </c>
      <c r="E348" s="233" t="str">
        <f>+'3.CT2A'!B123</f>
        <v xml:space="preserve">      Хөрөнгийн санхүүжилт</v>
      </c>
      <c r="S348" s="233" t="s">
        <v>1242</v>
      </c>
      <c r="T348" s="233">
        <v>131005</v>
      </c>
      <c r="U348" s="233" t="s">
        <v>32</v>
      </c>
    </row>
    <row r="349" spans="1:21">
      <c r="A349" s="233" t="s">
        <v>1242</v>
      </c>
      <c r="B349" s="233">
        <v>131006</v>
      </c>
      <c r="C349" s="233">
        <f>+'3.CT2A'!A124</f>
        <v>131006</v>
      </c>
      <c r="D349" s="233">
        <f si="9" t="shared"/>
        <v>0</v>
      </c>
      <c r="E349" s="233" t="str">
        <f>+'3.CT2A'!B124</f>
        <v xml:space="preserve">      Засгийн газрын тусгай сангаас санхүүжих</v>
      </c>
      <c r="S349" s="233" t="s">
        <v>1242</v>
      </c>
      <c r="T349" s="233">
        <v>131006</v>
      </c>
      <c r="U349" s="233" t="s">
        <v>32</v>
      </c>
    </row>
    <row r="350" spans="1:21">
      <c r="A350" s="233" t="s">
        <v>1242</v>
      </c>
      <c r="B350" s="233">
        <v>131007</v>
      </c>
      <c r="C350" s="233">
        <f>+'3.CT2A'!A125</f>
        <v>131007</v>
      </c>
      <c r="D350" s="233">
        <f si="9" t="shared"/>
        <v>0</v>
      </c>
      <c r="E350" s="233" t="str">
        <f>+'3.CT2A'!B125</f>
        <v xml:space="preserve">      Тусгай зориулалтын шилжүүлгээс санхүүжих</v>
      </c>
      <c r="S350" s="233" t="s">
        <v>1242</v>
      </c>
      <c r="T350" s="233">
        <v>131007</v>
      </c>
      <c r="U350" s="233" t="s">
        <v>32</v>
      </c>
    </row>
    <row r="351" spans="1:21">
      <c r="A351" s="233" t="s">
        <v>1242</v>
      </c>
      <c r="B351" s="233">
        <v>131008</v>
      </c>
      <c r="C351" s="233">
        <f>+'3.CT2A'!A126</f>
        <v>131008</v>
      </c>
      <c r="D351" s="233">
        <f si="9" t="shared"/>
        <v>0</v>
      </c>
      <c r="E351" s="233" t="str">
        <f>+'3.CT2A'!B126</f>
        <v xml:space="preserve">      Орон нутгийн хөгжлийн нэгдсэн сангаас санхүүжих</v>
      </c>
      <c r="S351" s="233" t="s">
        <v>1242</v>
      </c>
      <c r="T351" s="233">
        <v>131008</v>
      </c>
      <c r="U351" s="233" t="s">
        <v>32</v>
      </c>
    </row>
    <row r="352" spans="1:21">
      <c r="A352" s="233" t="s">
        <v>1242</v>
      </c>
      <c r="B352" s="233">
        <v>131009</v>
      </c>
      <c r="C352" s="233">
        <f>+'3.CT2A'!A127</f>
        <v>131009</v>
      </c>
      <c r="D352" s="233">
        <f si="9" t="shared"/>
        <v>0</v>
      </c>
      <c r="E352" s="233" t="str">
        <f>+'3.CT2A'!B127</f>
        <v xml:space="preserve">     Оны эхний үлдэгдлээс санхүүжих</v>
      </c>
      <c r="S352" s="233" t="s">
        <v>1242</v>
      </c>
      <c r="T352" s="233">
        <v>131009</v>
      </c>
      <c r="U352" s="233" t="s">
        <v>32</v>
      </c>
    </row>
    <row r="353" spans="1:21">
      <c r="A353" s="233" t="s">
        <v>1242</v>
      </c>
      <c r="B353" s="233">
        <v>1311</v>
      </c>
      <c r="C353" s="233">
        <f>+'3.CT2A'!A128</f>
        <v>1311</v>
      </c>
      <c r="D353" s="233">
        <f si="9" t="shared"/>
        <v>0</v>
      </c>
      <c r="E353" s="233" t="str">
        <f>+'3.CT2A'!B128</f>
        <v xml:space="preserve">   Нэмэлт санхүүжилтийн орлого</v>
      </c>
      <c r="S353" s="233" t="s">
        <v>1242</v>
      </c>
      <c r="T353" s="233">
        <v>1311</v>
      </c>
      <c r="U353" s="233" t="s">
        <v>32</v>
      </c>
    </row>
    <row r="354" spans="1:21">
      <c r="A354" s="233" t="s">
        <v>1242</v>
      </c>
      <c r="B354" s="233">
        <v>131101</v>
      </c>
      <c r="C354" s="233">
        <f>+'3.CT2A'!A129</f>
        <v>131101</v>
      </c>
      <c r="D354" s="233">
        <f si="9" t="shared"/>
        <v>0</v>
      </c>
      <c r="E354" s="233" t="str">
        <f>+'3.CT2A'!B129</f>
        <v xml:space="preserve">      Төрийн болон орон нутгийн өмчит бус этгээдээс авсан хандив, тусламж</v>
      </c>
      <c r="S354" s="233" t="s">
        <v>1242</v>
      </c>
      <c r="T354" s="233">
        <v>131101</v>
      </c>
      <c r="U354" s="233" t="s">
        <v>32</v>
      </c>
    </row>
    <row r="355" spans="1:21">
      <c r="A355" s="233" t="s">
        <v>1242</v>
      </c>
      <c r="B355" s="233">
        <v>131102</v>
      </c>
      <c r="C355" s="233">
        <f>+'3.CT2A'!A130</f>
        <v>131102</v>
      </c>
      <c r="D355" s="233">
        <f si="9" t="shared"/>
        <v>0</v>
      </c>
      <c r="E355" s="233" t="str">
        <f>+'3.CT2A'!B130</f>
        <v xml:space="preserve">      Төсвийн жилийн явцад УИХ-аас соёрхон баталсан, ЗГ хоорондын гэрээ болон ОУ байгууллагаас авах хөнгөлөлттэй зээл</v>
      </c>
      <c r="S355" s="233" t="s">
        <v>1242</v>
      </c>
      <c r="T355" s="233">
        <v>131102</v>
      </c>
      <c r="U355" s="233" t="s">
        <v>32</v>
      </c>
    </row>
    <row r="356" spans="1:21">
      <c r="A356" s="233" t="s">
        <v>1242</v>
      </c>
      <c r="B356" s="233">
        <v>131103</v>
      </c>
      <c r="C356" s="233">
        <f>+'3.CT2A'!A131</f>
        <v>131103</v>
      </c>
      <c r="D356" s="233">
        <f si="9" t="shared"/>
        <v>0</v>
      </c>
      <c r="E356" s="233" t="str">
        <f>+'3.CT2A'!B131</f>
        <v xml:space="preserve">      ЗГНХ,ЗДНХөрөнгө,түүнтэй адилтгах ангилагдаагүй нөөц хөрөнгөөс тухайн төсвийн захирагчид хуваарилсан хөрөнгө</v>
      </c>
      <c r="S356" s="233" t="s">
        <v>1242</v>
      </c>
      <c r="T356" s="233">
        <v>131103</v>
      </c>
      <c r="U356" s="233" t="s">
        <v>32</v>
      </c>
    </row>
    <row r="357" spans="1:21">
      <c r="A357" s="233" t="s">
        <v>1242</v>
      </c>
      <c r="B357" s="233">
        <v>131104</v>
      </c>
      <c r="C357" s="233">
        <f>+'3.CT2A'!A132</f>
        <v>131104</v>
      </c>
      <c r="D357" s="233">
        <f si="9" t="shared"/>
        <v>0</v>
      </c>
      <c r="E357" s="233" t="str">
        <f>+'3.CT2A'!B132</f>
        <v xml:space="preserve">      Дээд шатны төсвийн захирагчийн төсөвт тусгагдсан төсвөөс доод шатны төсвийн захирагчид хуваарилсан хөрөнгө</v>
      </c>
      <c r="S357" s="233" t="s">
        <v>1242</v>
      </c>
      <c r="T357" s="233">
        <v>131104</v>
      </c>
      <c r="U357" s="233" t="s">
        <v>32</v>
      </c>
    </row>
    <row r="358" spans="1:21">
      <c r="A358" s="233" t="s">
        <v>1242</v>
      </c>
      <c r="B358" s="233">
        <v>131105</v>
      </c>
      <c r="C358" s="233">
        <f>+'3.CT2A'!A133</f>
        <v>131105</v>
      </c>
      <c r="D358" s="233">
        <f si="9" t="shared"/>
        <v>0</v>
      </c>
      <c r="E358" s="233" t="str">
        <f>+'3.CT2A'!B133</f>
        <v xml:space="preserve">      Төсвийн байгууллагын үндсэн үйл ажиллагааны хүрээнд бий болсон нэмэлт орлого</v>
      </c>
      <c r="S358" s="233" t="s">
        <v>1242</v>
      </c>
      <c r="T358" s="233">
        <v>131105</v>
      </c>
      <c r="U358" s="233" t="s">
        <v>32</v>
      </c>
    </row>
    <row r="359" spans="1:21">
      <c r="A359" s="233" t="s">
        <v>1242</v>
      </c>
      <c r="B359" s="233">
        <v>131106</v>
      </c>
      <c r="C359" s="233">
        <f>+'3.CT2A'!A134</f>
        <v>131106</v>
      </c>
      <c r="D359" s="233">
        <f si="9" t="shared"/>
        <v>0</v>
      </c>
      <c r="E359" s="233" t="str">
        <f>+'3.CT2A'!B134</f>
        <v xml:space="preserve">      Төсвийн урамшуулал</v>
      </c>
      <c r="S359" s="233" t="s">
        <v>1242</v>
      </c>
      <c r="T359" s="233">
        <v>131106</v>
      </c>
      <c r="U359" s="233" t="s">
        <v>32</v>
      </c>
    </row>
    <row r="360" spans="1:21">
      <c r="A360" s="233" t="s">
        <v>1242</v>
      </c>
      <c r="B360" s="233">
        <v>1320</v>
      </c>
      <c r="C360" s="233">
        <f>+'3.CT2A'!A135</f>
        <v>1320</v>
      </c>
      <c r="D360" s="233">
        <f si="9" t="shared"/>
        <v>0</v>
      </c>
      <c r="E360" s="233" t="str">
        <f>+'3.CT2A'!B135</f>
        <v xml:space="preserve">   Орон нутгийн төсвөөс санхүүжих</v>
      </c>
      <c r="S360" s="233" t="s">
        <v>1242</v>
      </c>
      <c r="T360" s="233">
        <v>1320</v>
      </c>
      <c r="U360" s="233" t="s">
        <v>32</v>
      </c>
    </row>
    <row r="361" spans="1:21">
      <c r="A361" s="233" t="s">
        <v>1242</v>
      </c>
      <c r="B361" s="233">
        <v>132001</v>
      </c>
      <c r="C361" s="233">
        <f>+'3.CT2A'!A136</f>
        <v>132001</v>
      </c>
      <c r="D361" s="233">
        <f si="9" t="shared"/>
        <v>0</v>
      </c>
      <c r="E361" s="233" t="str">
        <f>+'3.CT2A'!B136</f>
        <v xml:space="preserve">      Урсгал үйл ажиллагааны санхүүжилт /орон нутгийн төсөвт байгууллага/</v>
      </c>
      <c r="S361" s="233" t="s">
        <v>1242</v>
      </c>
      <c r="T361" s="233">
        <v>132001</v>
      </c>
      <c r="U361" s="233" t="s">
        <v>32</v>
      </c>
    </row>
    <row r="362" spans="1:21">
      <c r="A362" s="233" t="s">
        <v>1242</v>
      </c>
      <c r="B362" s="233">
        <v>132002</v>
      </c>
      <c r="C362" s="233">
        <f>+'3.CT2A'!A137</f>
        <v>132002</v>
      </c>
      <c r="D362" s="233">
        <f si="9" t="shared"/>
        <v>0</v>
      </c>
      <c r="E362" s="233" t="str">
        <f>+'3.CT2A'!B137</f>
        <v xml:space="preserve">      Засгийн газрын, Засаг даргын нөөц хөрөнгийн санхүүжилт</v>
      </c>
      <c r="S362" s="233" t="s">
        <v>1242</v>
      </c>
      <c r="T362" s="233">
        <v>132002</v>
      </c>
      <c r="U362" s="233" t="s">
        <v>32</v>
      </c>
    </row>
    <row r="363" spans="1:21">
      <c r="A363" s="233" t="s">
        <v>1242</v>
      </c>
      <c r="B363" s="233">
        <v>132003</v>
      </c>
      <c r="C363" s="233">
        <f>+'3.CT2A'!A138</f>
        <v>132003</v>
      </c>
      <c r="D363" s="233">
        <f si="9" t="shared"/>
        <v>0</v>
      </c>
      <c r="E363" s="233" t="str">
        <f>+'3.CT2A'!B138</f>
        <v xml:space="preserve">      Төвлөрүүлэх шилжүүлэг /орон нутгийн төсөвт байгууллага улсад төвлөрүүлэх орлого/</v>
      </c>
      <c r="S363" s="233" t="s">
        <v>1242</v>
      </c>
      <c r="T363" s="233">
        <v>132003</v>
      </c>
      <c r="U363" s="233" t="s">
        <v>32</v>
      </c>
    </row>
    <row r="364" spans="1:21">
      <c r="A364" s="233" t="s">
        <v>1242</v>
      </c>
      <c r="B364" s="233">
        <v>132004</v>
      </c>
      <c r="C364" s="233">
        <f>+'3.CT2A'!A139</f>
        <v>132004</v>
      </c>
      <c r="D364" s="233">
        <f si="9" t="shared"/>
        <v>0</v>
      </c>
      <c r="E364" s="233" t="str">
        <f>+'3.CT2A'!B139</f>
        <v xml:space="preserve">      Оны эхний үлдэгдлээс санхүүжих / орон нутгийн төсөв/</v>
      </c>
      <c r="S364" s="233" t="s">
        <v>1242</v>
      </c>
      <c r="T364" s="233">
        <v>132004</v>
      </c>
      <c r="U364" s="233" t="s">
        <v>32</v>
      </c>
    </row>
    <row r="365" spans="1:21">
      <c r="A365" s="233" t="s">
        <v>1242</v>
      </c>
      <c r="B365" s="233">
        <v>132005</v>
      </c>
      <c r="C365" s="233">
        <f>+'3.CT2A'!A140</f>
        <v>132005</v>
      </c>
      <c r="D365" s="233">
        <f si="9" t="shared"/>
        <v>0</v>
      </c>
      <c r="E365" s="233" t="str">
        <f>+'3.CT2A'!B140</f>
        <v xml:space="preserve">      Хөрөнгийн санхүүжилт / орон нутгийн төсөвт байгууллага/</v>
      </c>
      <c r="S365" s="233" t="s">
        <v>1242</v>
      </c>
      <c r="T365" s="233">
        <v>132005</v>
      </c>
      <c r="U365" s="233" t="s">
        <v>32</v>
      </c>
    </row>
    <row r="366" spans="1:21">
      <c r="A366" s="233" t="s">
        <v>1242</v>
      </c>
      <c r="B366" s="233">
        <v>132006</v>
      </c>
      <c r="C366" s="233">
        <f>+'3.CT2A'!A141</f>
        <v>132006</v>
      </c>
      <c r="D366" s="233">
        <f si="9" t="shared"/>
        <v>0</v>
      </c>
      <c r="E366" s="233" t="str">
        <f>+'3.CT2A'!B141</f>
        <v xml:space="preserve">      Урсгал үйл ажиллагааны санхүүжилт / аймгаас авсан санхүүгийн дэмжлэг/</v>
      </c>
      <c r="S366" s="233" t="s">
        <v>1242</v>
      </c>
      <c r="T366" s="233">
        <v>132006</v>
      </c>
      <c r="U366" s="233" t="s">
        <v>32</v>
      </c>
    </row>
    <row r="367" spans="1:21">
      <c r="A367" s="233" t="s">
        <v>1242</v>
      </c>
      <c r="B367" s="233">
        <v>132007</v>
      </c>
      <c r="C367" s="233">
        <f>+'3.CT2A'!A142</f>
        <v>132007</v>
      </c>
      <c r="D367" s="233">
        <f si="9" t="shared"/>
        <v>0</v>
      </c>
      <c r="E367" s="233" t="str">
        <f>+'3.CT2A'!B142</f>
        <v xml:space="preserve">      Орон нутгийн хөгжлийн сангаас санхүүжих</v>
      </c>
      <c r="S367" s="233" t="s">
        <v>1242</v>
      </c>
      <c r="T367" s="233">
        <v>132007</v>
      </c>
      <c r="U367" s="233" t="s">
        <v>32</v>
      </c>
    </row>
    <row r="368" spans="1:21">
      <c r="A368" s="233" t="s">
        <v>1242</v>
      </c>
      <c r="B368" s="233">
        <v>1330</v>
      </c>
      <c r="C368" s="233">
        <f>+'3.CT2A'!A143</f>
        <v>1330</v>
      </c>
      <c r="D368" s="233">
        <f si="9" t="shared"/>
        <v>0</v>
      </c>
      <c r="E368" s="233" t="str">
        <f>+'3.CT2A'!B143</f>
        <v xml:space="preserve">   Төсвийн захирагчдаас </v>
      </c>
      <c r="S368" s="233" t="s">
        <v>1242</v>
      </c>
      <c r="T368" s="233">
        <v>1330</v>
      </c>
      <c r="U368" s="233" t="s">
        <v>32</v>
      </c>
    </row>
    <row r="369" spans="1:21">
      <c r="A369" s="233" t="s">
        <v>1242</v>
      </c>
      <c r="B369" s="233">
        <v>133001</v>
      </c>
      <c r="C369" s="233">
        <f>+'3.CT2A'!A144</f>
        <v>133001</v>
      </c>
      <c r="D369" s="233">
        <f si="9" t="shared"/>
        <v>0</v>
      </c>
      <c r="E369" s="233" t="str">
        <f>+'3.CT2A'!B144</f>
        <v xml:space="preserve">      Урсгал үйл ажиллагааны санхүүжилт</v>
      </c>
      <c r="S369" s="233" t="s">
        <v>1242</v>
      </c>
      <c r="T369" s="233">
        <v>133001</v>
      </c>
      <c r="U369" s="233" t="s">
        <v>32</v>
      </c>
    </row>
    <row r="370" spans="1:21">
      <c r="A370" s="233" t="s">
        <v>1242</v>
      </c>
      <c r="B370" s="233">
        <v>133002</v>
      </c>
      <c r="C370" s="233">
        <f>+'3.CT2A'!A145</f>
        <v>133002</v>
      </c>
      <c r="D370" s="233">
        <f si="9" t="shared"/>
        <v>0</v>
      </c>
      <c r="E370" s="233" t="str">
        <f>+'3.CT2A'!B145</f>
        <v xml:space="preserve">      Төвлөрүүлэх шилжүүлэг</v>
      </c>
      <c r="S370" s="233" t="s">
        <v>1242</v>
      </c>
      <c r="T370" s="233">
        <v>133002</v>
      </c>
      <c r="U370" s="233" t="s">
        <v>32</v>
      </c>
    </row>
    <row r="371" spans="1:21">
      <c r="A371" s="233" t="s">
        <v>1242</v>
      </c>
      <c r="B371" s="233">
        <v>133003</v>
      </c>
      <c r="C371" s="233">
        <f>+'3.CT2A'!A146</f>
        <v>133003</v>
      </c>
      <c r="D371" s="233">
        <f si="9" t="shared"/>
        <v>0</v>
      </c>
      <c r="E371" s="233" t="str">
        <f>+'3.CT2A'!B146</f>
        <v xml:space="preserve">      Хөрөнгийн</v>
      </c>
      <c r="S371" s="233" t="s">
        <v>1242</v>
      </c>
      <c r="T371" s="233">
        <v>133003</v>
      </c>
      <c r="U371" s="233" t="s">
        <v>32</v>
      </c>
    </row>
    <row r="372" spans="1:21">
      <c r="A372" s="233" t="s">
        <v>1242</v>
      </c>
      <c r="B372" s="233">
        <v>133004</v>
      </c>
      <c r="C372" s="233">
        <f>+'3.CT2A'!A147</f>
        <v>133004</v>
      </c>
      <c r="D372" s="233">
        <f si="9" t="shared"/>
        <v>0</v>
      </c>
      <c r="E372" s="233" t="str">
        <f>+'3.CT2A'!B147</f>
        <v xml:space="preserve">      Төсвийн ерөнхийлөн захирагчаас олгосон санхүүжилт</v>
      </c>
      <c r="S372" s="233" t="s">
        <v>1242</v>
      </c>
      <c r="T372" s="233">
        <v>133004</v>
      </c>
      <c r="U372" s="233" t="s">
        <v>32</v>
      </c>
    </row>
    <row r="373" spans="1:21">
      <c r="A373" s="233" t="s">
        <v>1242</v>
      </c>
      <c r="B373" s="233">
        <v>133005</v>
      </c>
      <c r="C373" s="233">
        <f>+'3.CT2A'!A148</f>
        <v>133005</v>
      </c>
      <c r="D373" s="233">
        <f si="9" t="shared"/>
        <v>0</v>
      </c>
      <c r="E373" s="233" t="str">
        <f>+'3.CT2A'!B148</f>
        <v xml:space="preserve">      Төсвийн ерөнхийлөн захирагч хооронд хийсэн санхүүжилт</v>
      </c>
      <c r="S373" s="233" t="s">
        <v>1242</v>
      </c>
      <c r="T373" s="233">
        <v>133005</v>
      </c>
      <c r="U373" s="233" t="s">
        <v>32</v>
      </c>
    </row>
    <row r="374" spans="1:21">
      <c r="A374" s="233" t="s">
        <v>1242</v>
      </c>
      <c r="B374" s="233">
        <v>1340</v>
      </c>
      <c r="C374" s="233">
        <f>+'3.CT2A'!A149</f>
        <v>1340</v>
      </c>
      <c r="D374" s="233">
        <f si="9" t="shared"/>
        <v>0</v>
      </c>
      <c r="E374" s="233" t="str">
        <f>+'3.CT2A'!B149</f>
        <v xml:space="preserve">   Нийгмийн даатгалын сангийн төсвөөс санхүүжих</v>
      </c>
      <c r="S374" s="233" t="s">
        <v>1242</v>
      </c>
      <c r="T374" s="233">
        <v>1340</v>
      </c>
      <c r="U374" s="233" t="s">
        <v>32</v>
      </c>
    </row>
    <row r="375" spans="1:21">
      <c r="A375" s="233" t="s">
        <v>1242</v>
      </c>
      <c r="B375" s="233">
        <v>134001</v>
      </c>
      <c r="C375" s="233">
        <f>+'3.CT2A'!A150</f>
        <v>134001</v>
      </c>
      <c r="D375" s="233">
        <f si="9" t="shared"/>
        <v>0</v>
      </c>
      <c r="E375" s="233" t="str">
        <f>+'3.CT2A'!B150</f>
        <v xml:space="preserve">      Нийгмийн даатгалын сангаас санхүүжих</v>
      </c>
      <c r="S375" s="233" t="s">
        <v>1242</v>
      </c>
      <c r="T375" s="233">
        <v>134001</v>
      </c>
      <c r="U375" s="233" t="s">
        <v>32</v>
      </c>
    </row>
    <row r="376" spans="1:21">
      <c r="A376" s="233" t="s">
        <v>1242</v>
      </c>
      <c r="B376" s="233">
        <v>134002</v>
      </c>
      <c r="C376" s="233">
        <f>+'3.CT2A'!A151</f>
        <v>134002</v>
      </c>
      <c r="D376" s="233">
        <f si="9" t="shared"/>
        <v>0</v>
      </c>
      <c r="E376" s="233" t="str">
        <f>+'3.CT2A'!B151</f>
        <v xml:space="preserve">       Эрүүл мэндийн даатгалын сангаас санхүүжих</v>
      </c>
      <c r="S376" s="233" t="s">
        <v>1242</v>
      </c>
      <c r="T376" s="233">
        <v>134002</v>
      </c>
      <c r="U376" s="233" t="s">
        <v>32</v>
      </c>
    </row>
    <row r="377" spans="1:21">
      <c r="A377" s="233" t="s">
        <v>1242</v>
      </c>
      <c r="B377" s="233">
        <v>134003</v>
      </c>
      <c r="C377" s="233">
        <f>+'3.CT2A'!A152</f>
        <v>134003</v>
      </c>
      <c r="D377" s="233">
        <f si="9" t="shared"/>
        <v>0</v>
      </c>
      <c r="E377" s="233" t="str">
        <f>+'3.CT2A'!B152</f>
        <v xml:space="preserve">       Нийгмийн даатгалын сангаас эмнэлгүүдэд олгох санхүүжилт</v>
      </c>
      <c r="S377" s="233" t="s">
        <v>1242</v>
      </c>
      <c r="T377" s="233">
        <v>134003</v>
      </c>
      <c r="U377" s="233" t="s">
        <v>32</v>
      </c>
    </row>
    <row r="378" spans="1:21">
      <c r="A378" s="233" t="s">
        <v>1242</v>
      </c>
      <c r="B378" s="233">
        <v>2</v>
      </c>
      <c r="C378" s="233">
        <f>+'3.CT2A'!A153</f>
        <v>2</v>
      </c>
      <c r="D378" s="233">
        <f si="9" t="shared"/>
        <v>0</v>
      </c>
      <c r="E378" s="233" t="str">
        <f>+'3.CT2A'!B153</f>
        <v>ҮЙЛ АЖИЛЛАГААНЫ ЗАРДЛЫН ДҮН</v>
      </c>
      <c r="S378" s="233" t="s">
        <v>1242</v>
      </c>
      <c r="T378" s="233">
        <v>2</v>
      </c>
      <c r="U378" s="233" t="s">
        <v>92</v>
      </c>
    </row>
    <row r="379" spans="1:21">
      <c r="A379" s="233" t="s">
        <v>1242</v>
      </c>
      <c r="B379" s="233">
        <v>21</v>
      </c>
      <c r="C379" s="233">
        <f>+'3.CT2A'!A154</f>
        <v>21</v>
      </c>
      <c r="D379" s="233">
        <f si="9" t="shared"/>
        <v>0</v>
      </c>
      <c r="E379" s="233" t="str">
        <f>+'3.CT2A'!B154</f>
        <v xml:space="preserve">  УРСГАЛ ЗАРДАЛ </v>
      </c>
      <c r="S379" s="233" t="s">
        <v>1242</v>
      </c>
      <c r="T379" s="233">
        <v>21</v>
      </c>
      <c r="U379" s="233" t="s">
        <v>92</v>
      </c>
    </row>
    <row r="380" spans="1:21">
      <c r="A380" s="233" t="s">
        <v>1242</v>
      </c>
      <c r="B380" s="233">
        <v>210</v>
      </c>
      <c r="C380" s="233">
        <f>+'3.CT2A'!A155</f>
        <v>210</v>
      </c>
      <c r="D380" s="233">
        <f si="9" t="shared"/>
        <v>0</v>
      </c>
      <c r="E380" s="233" t="str">
        <f>+'3.CT2A'!B155</f>
        <v xml:space="preserve">    БАРАА, АЖИЛ ҮЙЛЧИЛГЭЭНИЙ ЗАРДАЛ</v>
      </c>
      <c r="S380" s="233" t="s">
        <v>1242</v>
      </c>
      <c r="T380" s="233">
        <v>210</v>
      </c>
      <c r="U380" s="233" t="s">
        <v>92</v>
      </c>
    </row>
    <row r="381" spans="1:21">
      <c r="A381" s="233" t="s">
        <v>1242</v>
      </c>
      <c r="B381" s="233">
        <v>2101</v>
      </c>
      <c r="C381" s="233">
        <f>+'3.CT2A'!A156</f>
        <v>2101</v>
      </c>
      <c r="D381" s="233">
        <f si="9" t="shared"/>
        <v>0</v>
      </c>
      <c r="E381" s="233" t="str">
        <f>+'3.CT2A'!B156</f>
        <v xml:space="preserve">      Цалин хөлс болон нэмэгдэл урамшил</v>
      </c>
      <c r="S381" s="233" t="s">
        <v>1242</v>
      </c>
      <c r="T381" s="233">
        <v>2101</v>
      </c>
      <c r="U381" s="233" t="s">
        <v>92</v>
      </c>
    </row>
    <row r="382" spans="1:21">
      <c r="A382" s="233" t="s">
        <v>1242</v>
      </c>
      <c r="B382" s="233">
        <v>210101</v>
      </c>
      <c r="C382" s="233">
        <f>+'3.CT2A'!A157</f>
        <v>210101</v>
      </c>
      <c r="D382" s="233">
        <f si="9" t="shared"/>
        <v>0</v>
      </c>
      <c r="E382" s="233" t="str">
        <f>+'3.CT2A'!B157</f>
        <v xml:space="preserve">          Үндсэн цалин</v>
      </c>
      <c r="S382" s="233" t="s">
        <v>1242</v>
      </c>
      <c r="T382" s="233">
        <v>210101</v>
      </c>
      <c r="U382" s="233" t="s">
        <v>92</v>
      </c>
    </row>
    <row r="383" spans="1:21">
      <c r="A383" s="233" t="s">
        <v>1242</v>
      </c>
      <c r="B383" s="233">
        <v>210102</v>
      </c>
      <c r="C383" s="233">
        <f>+'3.CT2A'!A158</f>
        <v>210102</v>
      </c>
      <c r="D383" s="233">
        <f si="9" t="shared"/>
        <v>0</v>
      </c>
      <c r="E383" s="233" t="str">
        <f>+'3.CT2A'!B158</f>
        <v xml:space="preserve">          Нэмэгдэл</v>
      </c>
      <c r="S383" s="233" t="s">
        <v>1242</v>
      </c>
      <c r="T383" s="233">
        <v>210102</v>
      </c>
      <c r="U383" s="233" t="s">
        <v>92</v>
      </c>
    </row>
    <row r="384" spans="1:21">
      <c r="A384" s="233" t="s">
        <v>1242</v>
      </c>
      <c r="B384" s="233">
        <v>210103</v>
      </c>
      <c r="C384" s="233">
        <f>+'3.CT2A'!A159</f>
        <v>210103</v>
      </c>
      <c r="D384" s="233">
        <f si="9" t="shared"/>
        <v>0</v>
      </c>
      <c r="E384" s="233" t="str">
        <f>+'3.CT2A'!B159</f>
        <v xml:space="preserve">          Унаа хоолны хөнгөлөлт</v>
      </c>
      <c r="S384" s="233" t="s">
        <v>1242</v>
      </c>
      <c r="T384" s="233">
        <v>210103</v>
      </c>
      <c r="U384" s="233" t="s">
        <v>92</v>
      </c>
    </row>
    <row r="385" spans="1:21">
      <c r="A385" s="233" t="s">
        <v>1242</v>
      </c>
      <c r="B385" s="233">
        <v>210104</v>
      </c>
      <c r="C385" s="233">
        <f>+'3.CT2A'!A160</f>
        <v>210104</v>
      </c>
      <c r="D385" s="233">
        <f si="9" t="shared"/>
        <v>0</v>
      </c>
      <c r="E385" s="233" t="str">
        <f>+'3.CT2A'!B160</f>
        <v xml:space="preserve">          Урамшуулал</v>
      </c>
      <c r="S385" s="233" t="s">
        <v>1242</v>
      </c>
      <c r="T385" s="233">
        <v>210104</v>
      </c>
      <c r="U385" s="233" t="s">
        <v>92</v>
      </c>
    </row>
    <row r="386" spans="1:21">
      <c r="A386" s="233" t="s">
        <v>1242</v>
      </c>
      <c r="B386" s="233">
        <v>210105</v>
      </c>
      <c r="C386" s="233">
        <f>+'3.CT2A'!A161</f>
        <v>210105</v>
      </c>
      <c r="D386" s="233">
        <f si="9" t="shared"/>
        <v>0</v>
      </c>
      <c r="E386" s="233" t="str">
        <f>+'3.CT2A'!B161</f>
        <v xml:space="preserve">          Гэрээт ажлын хөлс</v>
      </c>
      <c r="S386" s="233" t="s">
        <v>1242</v>
      </c>
      <c r="T386" s="233">
        <v>210105</v>
      </c>
      <c r="U386" s="233" t="s">
        <v>92</v>
      </c>
    </row>
    <row r="387" spans="1:21">
      <c r="A387" s="233" t="s">
        <v>1242</v>
      </c>
      <c r="B387" s="233">
        <v>210106</v>
      </c>
      <c r="C387" s="233">
        <f>+'3.CT2A'!A162</f>
        <v>210106</v>
      </c>
      <c r="D387" s="233">
        <f ref="D387:D450" si="10" t="shared">IF(B387=VALUE(C387),0,1)</f>
        <v>0</v>
      </c>
      <c r="E387" s="233" t="str">
        <f>+'3.CT2A'!B162</f>
        <v xml:space="preserve">         Ажиллагчдад төлсөн   /ТӨҮГ/</v>
      </c>
      <c r="S387" s="233" t="s">
        <v>1242</v>
      </c>
      <c r="T387" s="233">
        <v>210106</v>
      </c>
      <c r="U387" s="233" t="s">
        <v>92</v>
      </c>
    </row>
    <row r="388" spans="1:21">
      <c r="A388" s="233" t="s">
        <v>1242</v>
      </c>
      <c r="B388" s="233">
        <v>2102</v>
      </c>
      <c r="C388" s="233">
        <f>+'3.CT2A'!A163</f>
        <v>2102</v>
      </c>
      <c r="D388" s="233">
        <f si="10" t="shared"/>
        <v>0</v>
      </c>
      <c r="E388" s="233" t="str">
        <f>+'3.CT2A'!B163</f>
        <v xml:space="preserve">      Ажил олгогчоос нийгмийн даатгалд төлөх шимтгэл</v>
      </c>
      <c r="S388" s="233" t="s">
        <v>1242</v>
      </c>
      <c r="T388" s="233">
        <v>2102</v>
      </c>
      <c r="U388" s="233" t="s">
        <v>92</v>
      </c>
    </row>
    <row r="389" spans="1:21">
      <c r="A389" s="233" t="s">
        <v>1242</v>
      </c>
      <c r="B389" s="233">
        <v>210201</v>
      </c>
      <c r="C389" s="233">
        <f>+'3.CT2A'!A164</f>
        <v>210201</v>
      </c>
      <c r="D389" s="233">
        <f si="10" t="shared"/>
        <v>0</v>
      </c>
      <c r="E389" s="233" t="str">
        <f>+'3.CT2A'!B164</f>
        <v xml:space="preserve">          Тэтгэврийн даатгал</v>
      </c>
      <c r="S389" s="233" t="s">
        <v>1242</v>
      </c>
      <c r="T389" s="233">
        <v>210201</v>
      </c>
      <c r="U389" s="233" t="s">
        <v>92</v>
      </c>
    </row>
    <row r="390" spans="1:21">
      <c r="A390" s="233" t="s">
        <v>1242</v>
      </c>
      <c r="B390" s="233">
        <v>210202</v>
      </c>
      <c r="C390" s="233">
        <f>+'3.CT2A'!A165</f>
        <v>210202</v>
      </c>
      <c r="D390" s="233">
        <f si="10" t="shared"/>
        <v>0</v>
      </c>
      <c r="E390" s="233" t="str">
        <f>+'3.CT2A'!B165</f>
        <v xml:space="preserve">          Тэтгэмжийн даатгал</v>
      </c>
      <c r="S390" s="233" t="s">
        <v>1242</v>
      </c>
      <c r="T390" s="233">
        <v>210202</v>
      </c>
      <c r="U390" s="233" t="s">
        <v>92</v>
      </c>
    </row>
    <row r="391" spans="1:21">
      <c r="A391" s="233" t="s">
        <v>1242</v>
      </c>
      <c r="B391" s="233">
        <v>210203</v>
      </c>
      <c r="C391" s="233">
        <f>+'3.CT2A'!A166</f>
        <v>210203</v>
      </c>
      <c r="D391" s="233">
        <f si="10" t="shared"/>
        <v>0</v>
      </c>
      <c r="E391" s="233" t="str">
        <f>+'3.CT2A'!B166</f>
        <v xml:space="preserve">          ҮОМШӨ-ний даатгал</v>
      </c>
      <c r="S391" s="233" t="s">
        <v>1242</v>
      </c>
      <c r="T391" s="233">
        <v>210203</v>
      </c>
      <c r="U391" s="233" t="s">
        <v>92</v>
      </c>
    </row>
    <row r="392" spans="1:21">
      <c r="A392" s="233" t="s">
        <v>1242</v>
      </c>
      <c r="B392" s="233">
        <v>210204</v>
      </c>
      <c r="C392" s="233">
        <f>+'3.CT2A'!A167</f>
        <v>210204</v>
      </c>
      <c r="D392" s="233">
        <f si="10" t="shared"/>
        <v>0</v>
      </c>
      <c r="E392" s="233" t="str">
        <f>+'3.CT2A'!B167</f>
        <v xml:space="preserve">          Ажилгүйдлийн даатгал</v>
      </c>
      <c r="S392" s="233" t="s">
        <v>1242</v>
      </c>
      <c r="T392" s="233">
        <v>210204</v>
      </c>
      <c r="U392" s="233" t="s">
        <v>92</v>
      </c>
    </row>
    <row r="393" spans="1:21">
      <c r="A393" s="233" t="s">
        <v>1242</v>
      </c>
      <c r="B393" s="233">
        <v>210205</v>
      </c>
      <c r="C393" s="233">
        <f>+'3.CT2A'!A168</f>
        <v>210205</v>
      </c>
      <c r="D393" s="233">
        <f si="10" t="shared"/>
        <v>0</v>
      </c>
      <c r="E393" s="233" t="str">
        <f>+'3.CT2A'!B168</f>
        <v xml:space="preserve">          Эрүүл мэндийн даатгал</v>
      </c>
      <c r="S393" s="233" t="s">
        <v>1242</v>
      </c>
      <c r="T393" s="233">
        <v>210205</v>
      </c>
      <c r="U393" s="233" t="s">
        <v>92</v>
      </c>
    </row>
    <row r="394" spans="1:21">
      <c r="A394" s="233" t="s">
        <v>1242</v>
      </c>
      <c r="B394" s="233">
        <v>210206</v>
      </c>
      <c r="C394" s="233">
        <f>+'3.CT2A'!A169</f>
        <v>210206</v>
      </c>
      <c r="D394" s="233">
        <f si="10" t="shared"/>
        <v>0</v>
      </c>
      <c r="E394" s="233" t="str">
        <f>+'3.CT2A'!B169</f>
        <v xml:space="preserve">          Нийгмийн даатгалын байгууллагад төлсөн   /ТӨҮГ/</v>
      </c>
      <c r="S394" s="233" t="s">
        <v>1242</v>
      </c>
      <c r="T394" s="233">
        <v>210206</v>
      </c>
      <c r="U394" s="233" t="s">
        <v>92</v>
      </c>
    </row>
    <row r="395" spans="1:21">
      <c r="A395" s="233" t="s">
        <v>1242</v>
      </c>
      <c r="B395" s="233">
        <v>2103</v>
      </c>
      <c r="C395" s="233">
        <f>+'3.CT2A'!A170</f>
        <v>2103</v>
      </c>
      <c r="D395" s="233">
        <f si="10" t="shared"/>
        <v>0</v>
      </c>
      <c r="E395" s="233" t="str">
        <f>+'3.CT2A'!B170</f>
        <v xml:space="preserve">      Байр ашиглалттай холбоотой тогтмол зардал</v>
      </c>
      <c r="S395" s="233" t="s">
        <v>1242</v>
      </c>
      <c r="T395" s="233">
        <v>2103</v>
      </c>
      <c r="U395" s="233" t="s">
        <v>92</v>
      </c>
    </row>
    <row r="396" spans="1:21">
      <c r="A396" s="233" t="s">
        <v>1242</v>
      </c>
      <c r="B396" s="233">
        <v>210301</v>
      </c>
      <c r="C396" s="233">
        <f>+'3.CT2A'!A171</f>
        <v>210301</v>
      </c>
      <c r="D396" s="233">
        <f si="10" t="shared"/>
        <v>0</v>
      </c>
      <c r="E396" s="233" t="str">
        <f>+'3.CT2A'!B171</f>
        <v xml:space="preserve">        Гэрэл, цахилгаан</v>
      </c>
      <c r="S396" s="233" t="s">
        <v>1242</v>
      </c>
      <c r="T396" s="233">
        <v>210301</v>
      </c>
      <c r="U396" s="233" t="s">
        <v>92</v>
      </c>
    </row>
    <row r="397" spans="1:21">
      <c r="A397" s="233" t="s">
        <v>1242</v>
      </c>
      <c r="B397" s="233">
        <v>210302</v>
      </c>
      <c r="C397" s="233">
        <f>+'3.CT2A'!A172</f>
        <v>210302</v>
      </c>
      <c r="D397" s="233">
        <f si="10" t="shared"/>
        <v>0</v>
      </c>
      <c r="E397" s="233" t="str">
        <f>+'3.CT2A'!B172</f>
        <v xml:space="preserve">        Түлш, халаалт</v>
      </c>
      <c r="S397" s="233" t="s">
        <v>1242</v>
      </c>
      <c r="T397" s="233">
        <v>210302</v>
      </c>
      <c r="U397" s="233" t="s">
        <v>92</v>
      </c>
    </row>
    <row r="398" spans="1:21">
      <c r="A398" s="233" t="s">
        <v>1242</v>
      </c>
      <c r="B398" s="233">
        <v>210303</v>
      </c>
      <c r="C398" s="233">
        <f>+'3.CT2A'!A173</f>
        <v>210303</v>
      </c>
      <c r="D398" s="233">
        <f si="10" t="shared"/>
        <v>0</v>
      </c>
      <c r="E398" s="233" t="str">
        <f>+'3.CT2A'!B173</f>
        <v xml:space="preserve">        Цэвэр, бохир ус</v>
      </c>
      <c r="S398" s="233" t="s">
        <v>1242</v>
      </c>
      <c r="T398" s="233">
        <v>210303</v>
      </c>
      <c r="U398" s="233" t="s">
        <v>92</v>
      </c>
    </row>
    <row r="399" spans="1:21">
      <c r="A399" s="233" t="s">
        <v>1242</v>
      </c>
      <c r="B399" s="233">
        <v>210304</v>
      </c>
      <c r="C399" s="233">
        <f>+'3.CT2A'!A174</f>
        <v>210304</v>
      </c>
      <c r="D399" s="233">
        <f si="10" t="shared"/>
        <v>0</v>
      </c>
      <c r="E399" s="233" t="str">
        <f>+'3.CT2A'!B174</f>
        <v xml:space="preserve">        Байрны түрээс</v>
      </c>
      <c r="S399" s="233" t="s">
        <v>1242</v>
      </c>
      <c r="T399" s="233">
        <v>210304</v>
      </c>
      <c r="U399" s="233" t="s">
        <v>92</v>
      </c>
    </row>
    <row r="400" spans="1:21">
      <c r="A400" s="233" t="s">
        <v>1242</v>
      </c>
      <c r="B400" s="233">
        <v>210305</v>
      </c>
      <c r="C400" s="233">
        <f>+'3.CT2A'!A175</f>
        <v>210305</v>
      </c>
      <c r="D400" s="233">
        <f si="10" t="shared"/>
        <v>0</v>
      </c>
      <c r="E400" s="233" t="str">
        <f>+'3.CT2A'!B175</f>
        <v xml:space="preserve">        Ашиглалтын зардалд төлсөн   /ТӨҮГ/</v>
      </c>
      <c r="S400" s="233" t="s">
        <v>1242</v>
      </c>
      <c r="T400" s="233">
        <v>210305</v>
      </c>
      <c r="U400" s="233" t="s">
        <v>92</v>
      </c>
    </row>
    <row r="401" spans="1:21">
      <c r="A401" s="233" t="s">
        <v>1242</v>
      </c>
      <c r="B401" s="233">
        <v>2104</v>
      </c>
      <c r="C401" s="233">
        <f>+'3.CT2A'!A176</f>
        <v>2104</v>
      </c>
      <c r="D401" s="233">
        <f si="10" t="shared"/>
        <v>0</v>
      </c>
      <c r="E401" s="233" t="str">
        <f>+'3.CT2A'!B176</f>
        <v xml:space="preserve">      Хангамж, бараа материалын зардал</v>
      </c>
      <c r="S401" s="233" t="s">
        <v>1242</v>
      </c>
      <c r="T401" s="233">
        <v>2104</v>
      </c>
      <c r="U401" s="233" t="s">
        <v>92</v>
      </c>
    </row>
    <row r="402" spans="1:21">
      <c r="A402" s="233" t="s">
        <v>1242</v>
      </c>
      <c r="B402" s="233">
        <v>210401</v>
      </c>
      <c r="C402" s="233">
        <f>+'3.CT2A'!A177</f>
        <v>210401</v>
      </c>
      <c r="D402" s="233">
        <f si="10" t="shared"/>
        <v>0</v>
      </c>
      <c r="E402" s="233" t="str">
        <f>+'3.CT2A'!B177</f>
        <v xml:space="preserve">        Бичиг хэрэг</v>
      </c>
      <c r="S402" s="233" t="s">
        <v>1242</v>
      </c>
      <c r="T402" s="233">
        <v>210401</v>
      </c>
      <c r="U402" s="233" t="s">
        <v>92</v>
      </c>
    </row>
    <row r="403" spans="1:21">
      <c r="A403" s="233" t="s">
        <v>1242</v>
      </c>
      <c r="B403" s="233">
        <v>210402</v>
      </c>
      <c r="C403" s="233">
        <f>+'3.CT2A'!A178</f>
        <v>210402</v>
      </c>
      <c r="D403" s="233">
        <f si="10" t="shared"/>
        <v>0</v>
      </c>
      <c r="E403" s="233" t="str">
        <f>+'3.CT2A'!B178</f>
        <v xml:space="preserve">        Тээвэр, шатахуун</v>
      </c>
      <c r="S403" s="233" t="s">
        <v>1242</v>
      </c>
      <c r="T403" s="233">
        <v>210402</v>
      </c>
      <c r="U403" s="233" t="s">
        <v>92</v>
      </c>
    </row>
    <row r="404" spans="1:21">
      <c r="A404" s="233" t="s">
        <v>1242</v>
      </c>
      <c r="B404" s="233">
        <v>210403</v>
      </c>
      <c r="C404" s="233">
        <f>+'3.CT2A'!A179</f>
        <v>210403</v>
      </c>
      <c r="D404" s="233">
        <f si="10" t="shared"/>
        <v>0</v>
      </c>
      <c r="E404" s="233" t="str">
        <f>+'3.CT2A'!B179</f>
        <v xml:space="preserve">        Шуудан, холбоо, интернэтийн төлбөр</v>
      </c>
      <c r="S404" s="233" t="s">
        <v>1242</v>
      </c>
      <c r="T404" s="233">
        <v>210403</v>
      </c>
      <c r="U404" s="233" t="s">
        <v>92</v>
      </c>
    </row>
    <row r="405" spans="1:21">
      <c r="A405" s="233" t="s">
        <v>1242</v>
      </c>
      <c r="B405" s="233">
        <v>210404</v>
      </c>
      <c r="C405" s="233">
        <f>+'3.CT2A'!A180</f>
        <v>210404</v>
      </c>
      <c r="D405" s="233">
        <f si="10" t="shared"/>
        <v>0</v>
      </c>
      <c r="E405" s="233" t="str">
        <f>+'3.CT2A'!B180</f>
        <v xml:space="preserve">        Ном, хэвлэл</v>
      </c>
      <c r="S405" s="233" t="s">
        <v>1242</v>
      </c>
      <c r="T405" s="233">
        <v>210404</v>
      </c>
      <c r="U405" s="233" t="s">
        <v>92</v>
      </c>
    </row>
    <row r="406" spans="1:21">
      <c r="A406" s="233" t="s">
        <v>1242</v>
      </c>
      <c r="B406" s="233">
        <v>210405</v>
      </c>
      <c r="C406" s="233">
        <f>+'3.CT2A'!A181</f>
        <v>210405</v>
      </c>
      <c r="D406" s="233">
        <f si="10" t="shared"/>
        <v>0</v>
      </c>
      <c r="E406" s="233" t="str">
        <f>+'3.CT2A'!B181</f>
        <v xml:space="preserve">        Хог хаягдал зайлуулах, хортон мэрэгчдийн устгал, ариутгал</v>
      </c>
      <c r="S406" s="233" t="s">
        <v>1242</v>
      </c>
      <c r="T406" s="233">
        <v>210405</v>
      </c>
      <c r="U406" s="233" t="s">
        <v>92</v>
      </c>
    </row>
    <row r="407" spans="1:21">
      <c r="A407" s="233" t="s">
        <v>1242</v>
      </c>
      <c r="B407" s="233">
        <v>210406</v>
      </c>
      <c r="C407" s="233">
        <f>+'3.CT2A'!A182</f>
        <v>210406</v>
      </c>
      <c r="D407" s="233">
        <f si="10" t="shared"/>
        <v>0</v>
      </c>
      <c r="E407" s="233" t="str">
        <f>+'3.CT2A'!B182</f>
        <v xml:space="preserve">         Бага үнэтэй, түргэн элэгдэх, ахуйн эд зүйлс</v>
      </c>
      <c r="S407" s="233" t="s">
        <v>1242</v>
      </c>
      <c r="T407" s="233">
        <v>210406</v>
      </c>
      <c r="U407" s="233" t="s">
        <v>92</v>
      </c>
    </row>
    <row r="408" spans="1:21">
      <c r="A408" s="233" t="s">
        <v>1242</v>
      </c>
      <c r="B408" s="233">
        <v>210407</v>
      </c>
      <c r="C408" s="233">
        <f>+'3.CT2A'!A183</f>
        <v>210407</v>
      </c>
      <c r="D408" s="233">
        <f si="10" t="shared"/>
        <v>0</v>
      </c>
      <c r="E408" s="233" t="str">
        <f>+'3.CT2A'!B183</f>
        <v xml:space="preserve">         Аж ахуйн материал худалдан авах зардал</v>
      </c>
      <c r="S408" s="233" t="s">
        <v>1242</v>
      </c>
      <c r="T408" s="233">
        <v>210407</v>
      </c>
      <c r="U408" s="233" t="s">
        <v>92</v>
      </c>
    </row>
    <row r="409" spans="1:21">
      <c r="A409" s="233" t="s">
        <v>1242</v>
      </c>
      <c r="B409" s="233">
        <v>210408</v>
      </c>
      <c r="C409" s="233">
        <f>+'3.CT2A'!A184</f>
        <v>210408</v>
      </c>
      <c r="D409" s="233">
        <f si="10" t="shared"/>
        <v>0</v>
      </c>
      <c r="E409" s="233" t="str">
        <f>+'3.CT2A'!B184</f>
        <v xml:space="preserve">         Бараа материал акталсны зардал</v>
      </c>
      <c r="S409" s="233" t="s">
        <v>1242</v>
      </c>
      <c r="T409" s="233">
        <v>210408</v>
      </c>
      <c r="U409" s="233" t="s">
        <v>92</v>
      </c>
    </row>
    <row r="410" spans="1:21">
      <c r="A410" s="233" t="s">
        <v>1242</v>
      </c>
      <c r="B410" s="233">
        <v>210409</v>
      </c>
      <c r="C410" s="233">
        <f>+'3.CT2A'!A185</f>
        <v>210409</v>
      </c>
      <c r="D410" s="233">
        <f si="10" t="shared"/>
        <v>0</v>
      </c>
      <c r="E410" s="233" t="str">
        <f>+'3.CT2A'!B185</f>
        <v xml:space="preserve">         Түлш шатахуун, тээврийн хөлс, сэлбэг хэрэгсэлд төлсөн  /ТӨҮГ/</v>
      </c>
      <c r="S410" s="233" t="s">
        <v>1242</v>
      </c>
      <c r="T410" s="233">
        <v>210409</v>
      </c>
      <c r="U410" s="233" t="s">
        <v>92</v>
      </c>
    </row>
    <row r="411" spans="1:21">
      <c r="A411" s="233" t="s">
        <v>1242</v>
      </c>
      <c r="B411" s="233">
        <v>210410</v>
      </c>
      <c r="C411" s="233">
        <f>+'3.CT2A'!A186</f>
        <v>210410</v>
      </c>
      <c r="D411" s="233">
        <f si="10" t="shared"/>
        <v>0</v>
      </c>
      <c r="E411" s="233" t="str">
        <f>+'3.CT2A'!B186</f>
        <v xml:space="preserve">         Бараа материал худалдан авахад төлсөн    /ТӨҮГ/</v>
      </c>
      <c r="S411" s="233" t="s">
        <v>1242</v>
      </c>
      <c r="T411" s="233">
        <v>210410</v>
      </c>
      <c r="U411" s="233" t="s">
        <v>92</v>
      </c>
    </row>
    <row r="412" spans="1:21">
      <c r="A412" s="233" t="s">
        <v>1242</v>
      </c>
      <c r="B412" s="233">
        <v>2105</v>
      </c>
      <c r="C412" s="233">
        <f>+'3.CT2A'!A187</f>
        <v>2105</v>
      </c>
      <c r="D412" s="233">
        <f si="10" t="shared"/>
        <v>0</v>
      </c>
      <c r="E412" s="233" t="str">
        <f>+'3.CT2A'!B187</f>
        <v xml:space="preserve">     Нормативт зардал</v>
      </c>
      <c r="S412" s="233" t="s">
        <v>1242</v>
      </c>
      <c r="T412" s="233">
        <v>2105</v>
      </c>
      <c r="U412" s="233" t="s">
        <v>92</v>
      </c>
    </row>
    <row r="413" spans="1:21">
      <c r="A413" s="233" t="s">
        <v>1242</v>
      </c>
      <c r="B413" s="233">
        <v>210501</v>
      </c>
      <c r="C413" s="233">
        <f>+'3.CT2A'!A188</f>
        <v>210501</v>
      </c>
      <c r="D413" s="233">
        <f si="10" t="shared"/>
        <v>0</v>
      </c>
      <c r="E413" s="233" t="str">
        <f>+'3.CT2A'!B188</f>
        <v xml:space="preserve">         Эм, бэлдмэл, эмнэлгийн хэрэгсэл</v>
      </c>
      <c r="S413" s="233" t="s">
        <v>1242</v>
      </c>
      <c r="T413" s="233">
        <v>210501</v>
      </c>
      <c r="U413" s="233" t="s">
        <v>92</v>
      </c>
    </row>
    <row r="414" spans="1:21">
      <c r="A414" s="233" t="s">
        <v>1242</v>
      </c>
      <c r="B414" s="233">
        <v>210502</v>
      </c>
      <c r="C414" s="233">
        <f>+'3.CT2A'!A189</f>
        <v>210502</v>
      </c>
      <c r="D414" s="233">
        <f si="10" t="shared"/>
        <v>0</v>
      </c>
      <c r="E414" s="233" t="str">
        <f>+'3.CT2A'!B189</f>
        <v xml:space="preserve">         Хоол, хүнс</v>
      </c>
      <c r="S414" s="233" t="s">
        <v>1242</v>
      </c>
      <c r="T414" s="233">
        <v>210502</v>
      </c>
      <c r="U414" s="233" t="s">
        <v>92</v>
      </c>
    </row>
    <row r="415" spans="1:21">
      <c r="A415" s="233" t="s">
        <v>1242</v>
      </c>
      <c r="B415" s="233">
        <v>210503</v>
      </c>
      <c r="C415" s="233">
        <f>+'3.CT2A'!A190</f>
        <v>210503</v>
      </c>
      <c r="D415" s="233">
        <f si="10" t="shared"/>
        <v>0</v>
      </c>
      <c r="E415" s="233" t="str">
        <f>+'3.CT2A'!B190</f>
        <v xml:space="preserve">         Нормын хувцас, зөөлөн эдлэл</v>
      </c>
      <c r="S415" s="233" t="s">
        <v>1242</v>
      </c>
      <c r="T415" s="233">
        <v>210503</v>
      </c>
      <c r="U415" s="233" t="s">
        <v>92</v>
      </c>
    </row>
    <row r="416" spans="1:21">
      <c r="A416" s="233" t="s">
        <v>1242</v>
      </c>
      <c r="B416" s="233">
        <v>2106</v>
      </c>
      <c r="C416" s="233">
        <f>+'3.CT2A'!A191</f>
        <v>2106</v>
      </c>
      <c r="D416" s="233">
        <f si="10" t="shared"/>
        <v>0</v>
      </c>
      <c r="E416" s="233" t="str">
        <f>+'3.CT2A'!B191</f>
        <v xml:space="preserve">     Эд хогшил, урсгал засварын зардал</v>
      </c>
      <c r="S416" s="233" t="s">
        <v>1242</v>
      </c>
      <c r="T416" s="233">
        <v>2106</v>
      </c>
      <c r="U416" s="233" t="s">
        <v>92</v>
      </c>
    </row>
    <row r="417" spans="1:21">
      <c r="A417" s="233" t="s">
        <v>1242</v>
      </c>
      <c r="B417" s="233">
        <v>210601</v>
      </c>
      <c r="C417" s="233">
        <f>+'3.CT2A'!A192</f>
        <v>210601</v>
      </c>
      <c r="D417" s="233">
        <f si="10" t="shared"/>
        <v>0</v>
      </c>
      <c r="E417" s="233" t="str">
        <f>+'3.CT2A'!B192</f>
        <v xml:space="preserve">         Багаж, техник, хэрэгсэл</v>
      </c>
      <c r="S417" s="233" t="s">
        <v>1242</v>
      </c>
      <c r="T417" s="233">
        <v>210601</v>
      </c>
      <c r="U417" s="233" t="s">
        <v>92</v>
      </c>
    </row>
    <row r="418" spans="1:21">
      <c r="A418" s="233" t="s">
        <v>1242</v>
      </c>
      <c r="B418" s="233">
        <v>210602</v>
      </c>
      <c r="C418" s="233">
        <f>+'3.CT2A'!A193</f>
        <v>210602</v>
      </c>
      <c r="D418" s="233">
        <f si="10" t="shared"/>
        <v>0</v>
      </c>
      <c r="E418" s="233" t="str">
        <f>+'3.CT2A'!B193</f>
        <v xml:space="preserve">         Тавилга</v>
      </c>
      <c r="S418" s="233" t="s">
        <v>1242</v>
      </c>
      <c r="T418" s="233">
        <v>210602</v>
      </c>
      <c r="U418" s="233" t="s">
        <v>92</v>
      </c>
    </row>
    <row r="419" spans="1:21">
      <c r="A419" s="233" t="s">
        <v>1242</v>
      </c>
      <c r="B419" s="233">
        <v>210603</v>
      </c>
      <c r="C419" s="233">
        <f>+'3.CT2A'!A194</f>
        <v>210603</v>
      </c>
      <c r="D419" s="233">
        <f si="10" t="shared"/>
        <v>0</v>
      </c>
      <c r="E419" s="233" t="str">
        <f>+'3.CT2A'!B194</f>
        <v xml:space="preserve">         Хөдөлмөр хамгааллын хэрэглэл</v>
      </c>
      <c r="S419" s="233" t="s">
        <v>1242</v>
      </c>
      <c r="T419" s="233">
        <v>210603</v>
      </c>
      <c r="U419" s="233" t="s">
        <v>92</v>
      </c>
    </row>
    <row r="420" spans="1:21">
      <c r="A420" s="233" t="s">
        <v>1242</v>
      </c>
      <c r="B420" s="233">
        <v>210604</v>
      </c>
      <c r="C420" s="233">
        <f>+'3.CT2A'!A195</f>
        <v>210604</v>
      </c>
      <c r="D420" s="233">
        <f si="10" t="shared"/>
        <v>0</v>
      </c>
      <c r="E420" s="233" t="str">
        <f>+'3.CT2A'!B195</f>
        <v xml:space="preserve">         Урсгал засвар</v>
      </c>
      <c r="S420" s="233" t="s">
        <v>1242</v>
      </c>
      <c r="T420" s="233">
        <v>210604</v>
      </c>
      <c r="U420" s="233" t="s">
        <v>92</v>
      </c>
    </row>
    <row r="421" spans="1:21">
      <c r="A421" s="233" t="s">
        <v>1242</v>
      </c>
      <c r="B421" s="233">
        <v>2107</v>
      </c>
      <c r="C421" s="233">
        <f>+'3.CT2A'!A196</f>
        <v>2107</v>
      </c>
      <c r="D421" s="233">
        <f si="10" t="shared"/>
        <v>0</v>
      </c>
      <c r="E421" s="233" t="str">
        <f>+'3.CT2A'!B196</f>
        <v xml:space="preserve">     Томилолт, зочны зардал</v>
      </c>
      <c r="S421" s="233" t="s">
        <v>1242</v>
      </c>
      <c r="T421" s="233">
        <v>2107</v>
      </c>
      <c r="U421" s="233" t="s">
        <v>92</v>
      </c>
    </row>
    <row r="422" spans="1:21">
      <c r="A422" s="233" t="s">
        <v>1242</v>
      </c>
      <c r="B422" s="233">
        <v>210701</v>
      </c>
      <c r="C422" s="233">
        <f>+'3.CT2A'!A197</f>
        <v>210701</v>
      </c>
      <c r="D422" s="233">
        <f si="10" t="shared"/>
        <v>0</v>
      </c>
      <c r="E422" s="233" t="str">
        <f>+'3.CT2A'!B197</f>
        <v xml:space="preserve">         Гадаад албан томилолт</v>
      </c>
      <c r="S422" s="233" t="s">
        <v>1242</v>
      </c>
      <c r="T422" s="233">
        <v>210701</v>
      </c>
      <c r="U422" s="233" t="s">
        <v>92</v>
      </c>
    </row>
    <row r="423" spans="1:21">
      <c r="A423" s="233" t="s">
        <v>1242</v>
      </c>
      <c r="B423" s="233">
        <v>210702</v>
      </c>
      <c r="C423" s="233">
        <f>+'3.CT2A'!A198</f>
        <v>210702</v>
      </c>
      <c r="D423" s="233">
        <f si="10" t="shared"/>
        <v>0</v>
      </c>
      <c r="E423" s="233" t="str">
        <f>+'3.CT2A'!B198</f>
        <v xml:space="preserve">         Дотоод албан томилолт</v>
      </c>
      <c r="S423" s="233" t="s">
        <v>1242</v>
      </c>
      <c r="T423" s="233">
        <v>210702</v>
      </c>
      <c r="U423" s="233" t="s">
        <v>92</v>
      </c>
    </row>
    <row r="424" spans="1:21">
      <c r="A424" s="233" t="s">
        <v>1242</v>
      </c>
      <c r="B424" s="233">
        <v>210703</v>
      </c>
      <c r="C424" s="233">
        <f>+'3.CT2A'!A199</f>
        <v>210703</v>
      </c>
      <c r="D424" s="233">
        <f si="10" t="shared"/>
        <v>0</v>
      </c>
      <c r="E424" s="233" t="str">
        <f>+'3.CT2A'!B199</f>
        <v xml:space="preserve">          Зочин төлөөлөгч хүлээн авах</v>
      </c>
      <c r="S424" s="233" t="s">
        <v>1242</v>
      </c>
      <c r="T424" s="233">
        <v>210703</v>
      </c>
      <c r="U424" s="233" t="s">
        <v>92</v>
      </c>
    </row>
    <row r="425" spans="1:21">
      <c r="A425" s="233" t="s">
        <v>1242</v>
      </c>
      <c r="B425" s="233">
        <v>2108</v>
      </c>
      <c r="C425" s="233">
        <f>+'3.CT2A'!A200</f>
        <v>2108</v>
      </c>
      <c r="D425" s="233">
        <f si="10" t="shared"/>
        <v>0</v>
      </c>
      <c r="E425" s="233" t="str">
        <f>+'3.CT2A'!B200</f>
        <v xml:space="preserve">     Бусдаар гүйцэтгүүлсэн ажил, үйлчилгээний төлбөр, хураамж</v>
      </c>
      <c r="S425" s="233" t="s">
        <v>1242</v>
      </c>
      <c r="T425" s="233">
        <v>2108</v>
      </c>
      <c r="U425" s="233" t="s">
        <v>92</v>
      </c>
    </row>
    <row r="426" spans="1:21">
      <c r="A426" s="233" t="s">
        <v>1242</v>
      </c>
      <c r="B426" s="233">
        <v>210801</v>
      </c>
      <c r="C426" s="233">
        <f>+'3.CT2A'!A201</f>
        <v>210801</v>
      </c>
      <c r="D426" s="233">
        <f si="10" t="shared"/>
        <v>0</v>
      </c>
      <c r="E426" s="233" t="str">
        <f>+'3.CT2A'!B201</f>
        <v xml:space="preserve">         Бусдаар гүйцэтгүүлсэн бусад нийтлэг ажил үйлчилгээний төлбөр хураамж</v>
      </c>
      <c r="S426" s="233" t="s">
        <v>1242</v>
      </c>
      <c r="T426" s="233">
        <v>210801</v>
      </c>
      <c r="U426" s="233" t="s">
        <v>92</v>
      </c>
    </row>
    <row r="427" spans="1:21">
      <c r="A427" s="233" t="s">
        <v>1242</v>
      </c>
      <c r="B427" s="233">
        <v>210802</v>
      </c>
      <c r="C427" s="233">
        <f>+'3.CT2A'!A202</f>
        <v>210802</v>
      </c>
      <c r="D427" s="233">
        <f si="10" t="shared"/>
        <v>0</v>
      </c>
      <c r="E427" s="233" t="str">
        <f>+'3.CT2A'!B202</f>
        <v xml:space="preserve">         Аудит, баталгаажуулалт, зэрэглэл тогтоох</v>
      </c>
      <c r="S427" s="233" t="s">
        <v>1242</v>
      </c>
      <c r="T427" s="233">
        <v>210802</v>
      </c>
      <c r="U427" s="233" t="s">
        <v>92</v>
      </c>
    </row>
    <row r="428" spans="1:21">
      <c r="A428" s="233" t="s">
        <v>1242</v>
      </c>
      <c r="B428" s="233">
        <v>210803</v>
      </c>
      <c r="C428" s="233">
        <f>+'3.CT2A'!A203</f>
        <v>210803</v>
      </c>
      <c r="D428" s="233">
        <f si="10" t="shared"/>
        <v>0</v>
      </c>
      <c r="E428" s="233" t="str">
        <f>+'3.CT2A'!B203</f>
        <v xml:space="preserve">         Даатгалын үйлчилгээ</v>
      </c>
      <c r="S428" s="233" t="s">
        <v>1242</v>
      </c>
      <c r="T428" s="233">
        <v>210803</v>
      </c>
      <c r="U428" s="233" t="s">
        <v>92</v>
      </c>
    </row>
    <row r="429" spans="1:21">
      <c r="A429" s="233" t="s">
        <v>1242</v>
      </c>
      <c r="B429" s="233">
        <v>210804</v>
      </c>
      <c r="C429" s="233">
        <f>+'3.CT2A'!A204</f>
        <v>210804</v>
      </c>
      <c r="D429" s="233">
        <f si="10" t="shared"/>
        <v>0</v>
      </c>
      <c r="E429" s="233" t="str">
        <f>+'3.CT2A'!B204</f>
        <v xml:space="preserve">         Тээврийн хэрэгслийн татвар</v>
      </c>
      <c r="S429" s="233" t="s">
        <v>1242</v>
      </c>
      <c r="T429" s="233">
        <v>210804</v>
      </c>
      <c r="U429" s="233" t="s">
        <v>92</v>
      </c>
    </row>
    <row r="430" spans="1:21">
      <c r="A430" s="233" t="s">
        <v>1242</v>
      </c>
      <c r="B430" s="233">
        <v>210805</v>
      </c>
      <c r="C430" s="233">
        <f>+'3.CT2A'!A205</f>
        <v>210805</v>
      </c>
      <c r="D430" s="233">
        <f si="10" t="shared"/>
        <v>0</v>
      </c>
      <c r="E430" s="233" t="str">
        <f>+'3.CT2A'!B205</f>
        <v xml:space="preserve">         Тээврийн хэрэгслийн оношлогоо</v>
      </c>
      <c r="S430" s="233" t="s">
        <v>1242</v>
      </c>
      <c r="T430" s="233">
        <v>210805</v>
      </c>
      <c r="U430" s="233" t="s">
        <v>92</v>
      </c>
    </row>
    <row r="431" spans="1:21">
      <c r="A431" s="233" t="s">
        <v>1242</v>
      </c>
      <c r="B431" s="233">
        <v>210806</v>
      </c>
      <c r="C431" s="233">
        <f>+'3.CT2A'!A206</f>
        <v>210806</v>
      </c>
      <c r="D431" s="233">
        <f si="10" t="shared"/>
        <v>0</v>
      </c>
      <c r="E431" s="233" t="str">
        <f>+'3.CT2A'!B206</f>
        <v xml:space="preserve">         Мэдээлэл, технологийн үйлчилгээ</v>
      </c>
      <c r="S431" s="233" t="s">
        <v>1242</v>
      </c>
      <c r="T431" s="233">
        <v>210806</v>
      </c>
      <c r="U431" s="233" t="s">
        <v>92</v>
      </c>
    </row>
    <row r="432" spans="1:21">
      <c r="A432" s="233" t="s">
        <v>1242</v>
      </c>
      <c r="B432" s="233">
        <v>210807</v>
      </c>
      <c r="C432" s="233">
        <f>+'3.CT2A'!A207</f>
        <v>210807</v>
      </c>
      <c r="D432" s="233">
        <f si="10" t="shared"/>
        <v>0</v>
      </c>
      <c r="E432" s="233" t="str">
        <f>+'3.CT2A'!B207</f>
        <v xml:space="preserve">         Газрын төлбөр</v>
      </c>
      <c r="S432" s="233" t="s">
        <v>1242</v>
      </c>
      <c r="T432" s="233">
        <v>210807</v>
      </c>
      <c r="U432" s="233" t="s">
        <v>92</v>
      </c>
    </row>
    <row r="433" spans="1:21">
      <c r="A433" s="233" t="s">
        <v>1242</v>
      </c>
      <c r="B433" s="233">
        <v>210808</v>
      </c>
      <c r="C433" s="233">
        <f>+'3.CT2A'!A208</f>
        <v>210808</v>
      </c>
      <c r="D433" s="233">
        <f si="10" t="shared"/>
        <v>0</v>
      </c>
      <c r="E433" s="233" t="str">
        <f>+'3.CT2A'!B208</f>
        <v xml:space="preserve">         Банк, санхүүгийн байгууллагын үйлчилгээний хураамж</v>
      </c>
      <c r="S433" s="233" t="s">
        <v>1242</v>
      </c>
      <c r="T433" s="233">
        <v>210808</v>
      </c>
      <c r="U433" s="233" t="s">
        <v>92</v>
      </c>
    </row>
    <row r="434" spans="1:21">
      <c r="A434" s="233" t="s">
        <v>1242</v>
      </c>
      <c r="B434" s="233">
        <v>210809</v>
      </c>
      <c r="C434" s="233">
        <f>+'3.CT2A'!A209</f>
        <v>210809</v>
      </c>
      <c r="D434" s="233">
        <f si="10" t="shared"/>
        <v>0</v>
      </c>
      <c r="E434" s="233" t="str">
        <f>+'3.CT2A'!B209</f>
        <v xml:space="preserve">         Улсын мэдээллийн маягт хэвлэх, бэлтгэх</v>
      </c>
      <c r="S434" s="233" t="s">
        <v>1242</v>
      </c>
      <c r="T434" s="233">
        <v>210809</v>
      </c>
      <c r="U434" s="233" t="s">
        <v>92</v>
      </c>
    </row>
    <row r="435" spans="1:21">
      <c r="A435" s="233" t="s">
        <v>1242</v>
      </c>
      <c r="B435" s="233">
        <v>210810</v>
      </c>
      <c r="C435" s="233">
        <f>+'3.CT2A'!A210</f>
        <v>210810</v>
      </c>
      <c r="D435" s="233">
        <f si="10" t="shared"/>
        <v>0</v>
      </c>
      <c r="E435" s="233" t="str">
        <f>+'3.CT2A'!B210</f>
        <v xml:space="preserve">         Борлуулалт, маркетингийн зардал   /ТӨҮГ/</v>
      </c>
      <c r="S435" s="233" t="s">
        <v>1242</v>
      </c>
      <c r="T435" s="233">
        <v>210810</v>
      </c>
      <c r="U435" s="233" t="s">
        <v>92</v>
      </c>
    </row>
    <row r="436" spans="1:21">
      <c r="A436" s="233" t="s">
        <v>1242</v>
      </c>
      <c r="B436" s="233">
        <v>210811</v>
      </c>
      <c r="C436" s="233">
        <f>+'3.CT2A'!A211</f>
        <v>210811</v>
      </c>
      <c r="D436" s="233">
        <f si="10" t="shared"/>
        <v>0</v>
      </c>
      <c r="E436" s="233" t="str">
        <f>+'3.CT2A'!B211</f>
        <v xml:space="preserve">         Ерөнхий ба удирдлагын зардал     /ТӨҮГ/</v>
      </c>
      <c r="S436" s="233" t="s">
        <v>1242</v>
      </c>
      <c r="T436" s="233">
        <v>210811</v>
      </c>
      <c r="U436" s="233" t="s">
        <v>92</v>
      </c>
    </row>
    <row r="437" spans="1:21">
      <c r="A437" s="233" t="s">
        <v>1242</v>
      </c>
      <c r="B437" s="233">
        <v>210812</v>
      </c>
      <c r="C437" s="233">
        <f>+'3.CT2A'!A212</f>
        <v>210812</v>
      </c>
      <c r="D437" s="233">
        <f si="10" t="shared"/>
        <v>0</v>
      </c>
      <c r="E437" s="233" t="str">
        <f>+'3.CT2A'!B212</f>
        <v xml:space="preserve">         Санхүүгийн зардал     /ТӨҮГ/</v>
      </c>
      <c r="S437" s="233" t="s">
        <v>1242</v>
      </c>
      <c r="T437" s="233">
        <v>210812</v>
      </c>
      <c r="U437" s="233" t="s">
        <v>92</v>
      </c>
    </row>
    <row r="438" spans="1:21">
      <c r="A438" s="233" t="s">
        <v>1242</v>
      </c>
      <c r="B438" s="233">
        <v>210813</v>
      </c>
      <c r="C438" s="233">
        <f>+'3.CT2A'!A213</f>
        <v>210813</v>
      </c>
      <c r="D438" s="233">
        <f si="10" t="shared"/>
        <v>0</v>
      </c>
      <c r="E438" s="233" t="str">
        <f>+'3.CT2A'!B213</f>
        <v xml:space="preserve">         Бусад зардал  /ТӨҮГ/</v>
      </c>
      <c r="S438" s="233" t="s">
        <v>1242</v>
      </c>
      <c r="T438" s="233">
        <v>210813</v>
      </c>
      <c r="U438" s="233" t="s">
        <v>92</v>
      </c>
    </row>
    <row r="439" spans="1:21">
      <c r="A439" s="233" t="s">
        <v>1242</v>
      </c>
      <c r="B439" s="233">
        <v>210814</v>
      </c>
      <c r="C439" s="233">
        <f>+'3.CT2A'!A214</f>
        <v>210814</v>
      </c>
      <c r="D439" s="233">
        <f si="10" t="shared"/>
        <v>0</v>
      </c>
      <c r="E439" s="233" t="str">
        <f>+'3.CT2A'!B214</f>
        <v xml:space="preserve">         Орлогын татварын зардал   /ТӨҮГ/</v>
      </c>
      <c r="S439" s="233" t="s">
        <v>1242</v>
      </c>
      <c r="T439" s="233">
        <v>210814</v>
      </c>
      <c r="U439" s="233" t="s">
        <v>92</v>
      </c>
    </row>
    <row r="440" spans="1:21">
      <c r="A440" s="233" t="s">
        <v>1242</v>
      </c>
      <c r="B440" s="233">
        <v>2109</v>
      </c>
      <c r="C440" s="233">
        <f>+'3.CT2A'!A215</f>
        <v>2109</v>
      </c>
      <c r="D440" s="233">
        <f si="10" t="shared"/>
        <v>0</v>
      </c>
      <c r="E440" s="233" t="str">
        <f>+'3.CT2A'!B215</f>
        <v xml:space="preserve">     Бараа үйлчилгээний бусад зардал</v>
      </c>
      <c r="S440" s="233" t="s">
        <v>1242</v>
      </c>
      <c r="T440" s="233">
        <v>2109</v>
      </c>
      <c r="U440" s="233" t="s">
        <v>92</v>
      </c>
    </row>
    <row r="441" spans="1:21">
      <c r="A441" s="233" t="s">
        <v>1242</v>
      </c>
      <c r="B441" s="233">
        <v>210901</v>
      </c>
      <c r="C441" s="233">
        <f>+'3.CT2A'!A216</f>
        <v>210901</v>
      </c>
      <c r="D441" s="233">
        <f si="10" t="shared"/>
        <v>0</v>
      </c>
      <c r="E441" s="233" t="str">
        <f>+'3.CT2A'!B216</f>
        <v xml:space="preserve">         Бараа үйлчилгээний бусад зардал</v>
      </c>
      <c r="S441" s="233" t="s">
        <v>1242</v>
      </c>
      <c r="T441" s="233">
        <v>210901</v>
      </c>
      <c r="U441" s="233" t="s">
        <v>92</v>
      </c>
    </row>
    <row r="442" spans="1:21">
      <c r="A442" s="233" t="s">
        <v>1242</v>
      </c>
      <c r="B442" s="233">
        <v>210902</v>
      </c>
      <c r="C442" s="233">
        <f>+'3.CT2A'!A217</f>
        <v>210902</v>
      </c>
      <c r="D442" s="233">
        <f si="10" t="shared"/>
        <v>0</v>
      </c>
      <c r="E442" s="233" t="str">
        <f>+'3.CT2A'!B217</f>
        <v xml:space="preserve">         Хичээл үйлдвэрлэлийн дадлага хийх</v>
      </c>
      <c r="S442" s="233" t="s">
        <v>1242</v>
      </c>
      <c r="T442" s="233">
        <v>210902</v>
      </c>
      <c r="U442" s="233" t="s">
        <v>92</v>
      </c>
    </row>
    <row r="443" spans="1:21">
      <c r="A443" s="233" t="s">
        <v>1242</v>
      </c>
      <c r="B443" s="233">
        <v>210903</v>
      </c>
      <c r="C443" s="233">
        <f>+'3.CT2A'!A218</f>
        <v>210903</v>
      </c>
      <c r="D443" s="233">
        <f si="10" t="shared"/>
        <v>0</v>
      </c>
      <c r="E443" s="233" t="str">
        <f>+'3.CT2A'!B218</f>
        <v xml:space="preserve">         Yндсэн хөрөнгийн элэгдэл, хорогдол</v>
      </c>
      <c r="S443" s="233" t="s">
        <v>1242</v>
      </c>
      <c r="T443" s="233">
        <v>210903</v>
      </c>
      <c r="U443" s="233" t="s">
        <v>92</v>
      </c>
    </row>
    <row r="444" spans="1:21">
      <c r="A444" s="233" t="s">
        <v>1242</v>
      </c>
      <c r="B444" s="233">
        <v>210904</v>
      </c>
      <c r="C444" s="233">
        <f>+'3.CT2A'!A219</f>
        <v>210904</v>
      </c>
      <c r="D444" s="233">
        <f si="10" t="shared"/>
        <v>0</v>
      </c>
      <c r="E444" s="233" t="str">
        <f>+'3.CT2A'!B219</f>
        <v xml:space="preserve">         Найдваргүй авлагын алдагдал</v>
      </c>
      <c r="S444" s="233" t="s">
        <v>1242</v>
      </c>
      <c r="T444" s="233">
        <v>210904</v>
      </c>
      <c r="U444" s="233" t="s">
        <v>92</v>
      </c>
    </row>
    <row r="445" spans="1:21">
      <c r="A445" s="233" t="s">
        <v>1242</v>
      </c>
      <c r="B445" s="233">
        <v>211</v>
      </c>
      <c r="C445" s="233">
        <f>+'3.CT2A'!A220</f>
        <v>211</v>
      </c>
      <c r="D445" s="233">
        <f si="10" t="shared"/>
        <v>0</v>
      </c>
      <c r="E445" s="233" t="str">
        <f>+'3.CT2A'!B220</f>
        <v xml:space="preserve">   ХҮҮ</v>
      </c>
      <c r="S445" s="233" t="s">
        <v>1242</v>
      </c>
      <c r="T445" s="233">
        <v>211</v>
      </c>
      <c r="U445" s="233" t="s">
        <v>92</v>
      </c>
    </row>
    <row r="446" spans="1:21">
      <c r="A446" s="233" t="s">
        <v>1242</v>
      </c>
      <c r="B446" s="233">
        <v>2111</v>
      </c>
      <c r="C446" s="233">
        <f>+'3.CT2A'!A221</f>
        <v>2111</v>
      </c>
      <c r="D446" s="233">
        <f si="10" t="shared"/>
        <v>0</v>
      </c>
      <c r="E446" s="233" t="str">
        <f>+'3.CT2A'!B221</f>
        <v xml:space="preserve">      Гадаад зээлийн үйлчилгээний төлбөр</v>
      </c>
      <c r="S446" s="233" t="s">
        <v>1242</v>
      </c>
      <c r="T446" s="233">
        <v>2111</v>
      </c>
      <c r="U446" s="233" t="s">
        <v>92</v>
      </c>
    </row>
    <row r="447" spans="1:21">
      <c r="A447" s="233" t="s">
        <v>1242</v>
      </c>
      <c r="B447" s="233">
        <v>211101</v>
      </c>
      <c r="C447" s="233">
        <f>+'3.CT2A'!A222</f>
        <v>211101</v>
      </c>
      <c r="D447" s="233">
        <f si="10" t="shared"/>
        <v>0</v>
      </c>
      <c r="E447" s="233" t="str">
        <f>+'3.CT2A'!B222</f>
        <v xml:space="preserve">          Гадаад зээлийн үйлчилгээний төлбөр</v>
      </c>
      <c r="S447" s="233" t="s">
        <v>1242</v>
      </c>
      <c r="T447" s="233">
        <v>211101</v>
      </c>
      <c r="U447" s="233" t="s">
        <v>92</v>
      </c>
    </row>
    <row r="448" spans="1:21">
      <c r="A448" s="233" t="s">
        <v>1242</v>
      </c>
      <c r="B448" s="233">
        <v>2112</v>
      </c>
      <c r="C448" s="233">
        <f>+'3.CT2A'!A223</f>
        <v>2112</v>
      </c>
      <c r="D448" s="233">
        <f si="10" t="shared"/>
        <v>0</v>
      </c>
      <c r="E448" s="233" t="str">
        <f>+'3.CT2A'!B223</f>
        <v xml:space="preserve">     Дотоод зээлийн үйлчилгээний төлбөр</v>
      </c>
      <c r="S448" s="233" t="s">
        <v>1242</v>
      </c>
      <c r="T448" s="233">
        <v>2112</v>
      </c>
      <c r="U448" s="233" t="s">
        <v>92</v>
      </c>
    </row>
    <row r="449" spans="1:21">
      <c r="A449" s="233" t="s">
        <v>1242</v>
      </c>
      <c r="B449" s="233">
        <v>211201</v>
      </c>
      <c r="C449" s="233">
        <f>+'3.CT2A'!A224</f>
        <v>211201</v>
      </c>
      <c r="D449" s="233">
        <f si="10" t="shared"/>
        <v>0</v>
      </c>
      <c r="E449" s="233" t="str">
        <f>+'3.CT2A'!B224</f>
        <v xml:space="preserve">          Дотоод зээлийн үйлчилгээний төлбөр</v>
      </c>
      <c r="S449" s="233" t="s">
        <v>1242</v>
      </c>
      <c r="T449" s="233">
        <v>211201</v>
      </c>
      <c r="U449" s="233" t="s">
        <v>92</v>
      </c>
    </row>
    <row r="450" spans="1:21">
      <c r="A450" s="233" t="s">
        <v>1242</v>
      </c>
      <c r="B450" s="233">
        <v>212</v>
      </c>
      <c r="C450" s="233">
        <f>+'3.CT2A'!A225</f>
        <v>212</v>
      </c>
      <c r="D450" s="233">
        <f si="10" t="shared"/>
        <v>0</v>
      </c>
      <c r="E450" s="233" t="str">
        <f>+'3.CT2A'!B225</f>
        <v xml:space="preserve">  ТАТААС</v>
      </c>
      <c r="S450" s="233" t="s">
        <v>1242</v>
      </c>
      <c r="T450" s="233">
        <v>212</v>
      </c>
      <c r="U450" s="233" t="s">
        <v>92</v>
      </c>
    </row>
    <row r="451" spans="1:21">
      <c r="A451" s="233" t="s">
        <v>1242</v>
      </c>
      <c r="B451" s="233">
        <v>2121</v>
      </c>
      <c r="C451" s="233">
        <f>+'3.CT2A'!A226</f>
        <v>2121</v>
      </c>
      <c r="D451" s="233">
        <f ref="D451:D514" si="11" t="shared">IF(B451=VALUE(C451),0,1)</f>
        <v>0</v>
      </c>
      <c r="E451" s="233" t="str">
        <f>+'3.CT2A'!B226</f>
        <v xml:space="preserve">     Төрийн өмчит байгууллагад олгох татаас</v>
      </c>
      <c r="S451" s="233" t="s">
        <v>1242</v>
      </c>
      <c r="T451" s="233">
        <v>2121</v>
      </c>
      <c r="U451" s="233" t="s">
        <v>92</v>
      </c>
    </row>
    <row r="452" spans="1:21">
      <c r="A452" s="233" t="s">
        <v>1242</v>
      </c>
      <c r="B452" s="233">
        <v>212101</v>
      </c>
      <c r="C452" s="233">
        <f>+'3.CT2A'!A227</f>
        <v>212101</v>
      </c>
      <c r="D452" s="233">
        <f si="11" t="shared"/>
        <v>0</v>
      </c>
      <c r="E452" s="233" t="str">
        <f>+'3.CT2A'!B227</f>
        <v xml:space="preserve">         Төрийн өмчит байгууллагад олгох татаас</v>
      </c>
      <c r="S452" s="233" t="s">
        <v>1242</v>
      </c>
      <c r="T452" s="233">
        <v>212101</v>
      </c>
      <c r="U452" s="233" t="s">
        <v>92</v>
      </c>
    </row>
    <row r="453" spans="1:21">
      <c r="A453" s="233" t="s">
        <v>1242</v>
      </c>
      <c r="B453" s="233">
        <v>2122</v>
      </c>
      <c r="C453" s="233">
        <f>+'3.CT2A'!A228</f>
        <v>2122</v>
      </c>
      <c r="D453" s="233">
        <f si="11" t="shared"/>
        <v>0</v>
      </c>
      <c r="E453" s="233" t="str">
        <f>+'3.CT2A'!B228</f>
        <v xml:space="preserve">     Хувийн хэвшлийн байгууллагад олгох татаас</v>
      </c>
      <c r="S453" s="233" t="s">
        <v>1242</v>
      </c>
      <c r="T453" s="233">
        <v>2122</v>
      </c>
      <c r="U453" s="233" t="s">
        <v>92</v>
      </c>
    </row>
    <row r="454" spans="1:21">
      <c r="A454" s="233" t="s">
        <v>1242</v>
      </c>
      <c r="B454" s="233">
        <v>212201</v>
      </c>
      <c r="C454" s="233">
        <f>+'3.CT2A'!A229</f>
        <v>212201</v>
      </c>
      <c r="D454" s="233">
        <f si="11" t="shared"/>
        <v>0</v>
      </c>
      <c r="E454" s="233" t="str">
        <f>+'3.CT2A'!B229</f>
        <v xml:space="preserve">         Хувийн хэвшлийн байгууллагад олгох татаас</v>
      </c>
      <c r="S454" s="233" t="s">
        <v>1242</v>
      </c>
      <c r="T454" s="233">
        <v>212201</v>
      </c>
      <c r="U454" s="233" t="s">
        <v>92</v>
      </c>
    </row>
    <row r="455" spans="1:21">
      <c r="A455" s="233" t="s">
        <v>1242</v>
      </c>
      <c r="B455" s="233">
        <v>213</v>
      </c>
      <c r="C455" s="233">
        <f>+'3.CT2A'!A230</f>
        <v>213</v>
      </c>
      <c r="D455" s="233">
        <f si="11" t="shared"/>
        <v>0</v>
      </c>
      <c r="E455" s="233" t="str">
        <f>+'3.CT2A'!B230</f>
        <v xml:space="preserve">  УРСГАЛ ШИЛЖҮҮЛЭГ</v>
      </c>
      <c r="S455" s="233" t="s">
        <v>1242</v>
      </c>
      <c r="T455" s="233">
        <v>213</v>
      </c>
      <c r="U455" s="233" t="s">
        <v>92</v>
      </c>
    </row>
    <row r="456" spans="1:21">
      <c r="A456" s="233" t="s">
        <v>1242</v>
      </c>
      <c r="B456" s="233">
        <v>2131</v>
      </c>
      <c r="C456" s="233">
        <f>+'3.CT2A'!A231</f>
        <v>2131</v>
      </c>
      <c r="D456" s="233">
        <f si="11" t="shared"/>
        <v>0</v>
      </c>
      <c r="E456" s="233" t="str">
        <f>+'3.CT2A'!B231</f>
        <v xml:space="preserve">     Засгийн газрын урсгал шилжүүлэг</v>
      </c>
      <c r="S456" s="233" t="s">
        <v>1242</v>
      </c>
      <c r="T456" s="233">
        <v>2131</v>
      </c>
      <c r="U456" s="233" t="s">
        <v>92</v>
      </c>
    </row>
    <row r="457" spans="1:21">
      <c r="A457" s="233" t="s">
        <v>1242</v>
      </c>
      <c r="B457" s="233">
        <v>213101</v>
      </c>
      <c r="C457" s="233">
        <f>+'3.CT2A'!A232</f>
        <v>213101</v>
      </c>
      <c r="D457" s="233">
        <f si="11" t="shared"/>
        <v>0</v>
      </c>
      <c r="E457" s="233" t="str">
        <f>+'3.CT2A'!B232</f>
        <v xml:space="preserve">       Засгийн газрын дотоод шилжүүлэг</v>
      </c>
      <c r="S457" s="233" t="s">
        <v>1242</v>
      </c>
      <c r="T457" s="233">
        <v>213101</v>
      </c>
      <c r="U457" s="233" t="s">
        <v>92</v>
      </c>
    </row>
    <row r="458" spans="1:21">
      <c r="A458" s="233" t="s">
        <v>1242</v>
      </c>
      <c r="B458" s="233">
        <v>213102</v>
      </c>
      <c r="C458" s="233">
        <f>+'3.CT2A'!A233</f>
        <v>213102</v>
      </c>
      <c r="D458" s="233">
        <f si="11" t="shared"/>
        <v>0</v>
      </c>
      <c r="E458" s="233" t="str">
        <f>+'3.CT2A'!B233</f>
        <v xml:space="preserve">       Засгийн газрын гадаад шилжүүлэг</v>
      </c>
      <c r="S458" s="233" t="s">
        <v>1242</v>
      </c>
      <c r="T458" s="233">
        <v>213102</v>
      </c>
      <c r="U458" s="233" t="s">
        <v>92</v>
      </c>
    </row>
    <row r="459" spans="1:21">
      <c r="A459" s="233" t="s">
        <v>1242</v>
      </c>
      <c r="B459" s="233">
        <v>2132</v>
      </c>
      <c r="C459" s="233">
        <f>+'3.CT2A'!A234</f>
        <v>2132</v>
      </c>
      <c r="D459" s="233">
        <f si="11" t="shared"/>
        <v>0</v>
      </c>
      <c r="E459" s="233" t="str">
        <f>+'3.CT2A'!B234</f>
        <v xml:space="preserve">     Бусад урсгал шилжүүлэг</v>
      </c>
      <c r="S459" s="233" t="s">
        <v>1242</v>
      </c>
      <c r="T459" s="233">
        <v>2132</v>
      </c>
      <c r="U459" s="233" t="s">
        <v>92</v>
      </c>
    </row>
    <row r="460" spans="1:21">
      <c r="A460" s="233" t="s">
        <v>1242</v>
      </c>
      <c r="B460" s="233">
        <v>213202</v>
      </c>
      <c r="C460" s="233">
        <f>+'3.CT2A'!A235</f>
        <v>213202</v>
      </c>
      <c r="D460" s="233">
        <f si="11" t="shared"/>
        <v>0</v>
      </c>
      <c r="E460" s="233" t="str">
        <f>+'3.CT2A'!B235</f>
        <v xml:space="preserve">       Нийгмийн даатгалын тэтгэвэр, тэтгэмж</v>
      </c>
      <c r="S460" s="233" t="s">
        <v>1242</v>
      </c>
      <c r="T460" s="233">
        <v>213202</v>
      </c>
      <c r="U460" s="233" t="s">
        <v>92</v>
      </c>
    </row>
    <row r="461" spans="1:21">
      <c r="A461" s="233" t="s">
        <v>1242</v>
      </c>
      <c r="B461" s="233">
        <v>213203</v>
      </c>
      <c r="C461" s="233">
        <f>+'3.CT2A'!A236</f>
        <v>213203</v>
      </c>
      <c r="D461" s="233">
        <f si="11" t="shared"/>
        <v>0</v>
      </c>
      <c r="E461" s="233" t="str">
        <f>+'3.CT2A'!B236</f>
        <v xml:space="preserve">       Нийгмийн халамжийн тэтгэвэр, тэтгэмж</v>
      </c>
      <c r="S461" s="233" t="s">
        <v>1242</v>
      </c>
      <c r="T461" s="233">
        <v>213203</v>
      </c>
      <c r="U461" s="233" t="s">
        <v>92</v>
      </c>
    </row>
    <row r="462" spans="1:21">
      <c r="A462" s="233" t="s">
        <v>1242</v>
      </c>
      <c r="B462" s="233">
        <v>213204</v>
      </c>
      <c r="C462" s="233">
        <f>+'3.CT2A'!A237</f>
        <v>213204</v>
      </c>
      <c r="D462" s="233">
        <f si="11" t="shared"/>
        <v>0</v>
      </c>
      <c r="E462" s="233" t="str">
        <f>+'3.CT2A'!B237</f>
        <v xml:space="preserve">       Ажил олгогчоос олгох бусад тэтгэмж, урамшуулал</v>
      </c>
      <c r="S462" s="233" t="s">
        <v>1242</v>
      </c>
      <c r="T462" s="233">
        <v>213204</v>
      </c>
      <c r="U462" s="233" t="s">
        <v>92</v>
      </c>
    </row>
    <row r="463" spans="1:21">
      <c r="A463" s="233" t="s">
        <v>1242</v>
      </c>
      <c r="B463" s="233">
        <v>213205</v>
      </c>
      <c r="C463" s="233">
        <f>+'3.CT2A'!A238</f>
        <v>213205</v>
      </c>
      <c r="D463" s="233">
        <f si="11" t="shared"/>
        <v>0</v>
      </c>
      <c r="E463" s="233" t="str">
        <f>+'3.CT2A'!B238</f>
        <v xml:space="preserve">       Төрөөс иргэдэд олгох тэтгэмж, урамшуулал</v>
      </c>
      <c r="S463" s="233" t="s">
        <v>1242</v>
      </c>
      <c r="T463" s="233">
        <v>213205</v>
      </c>
      <c r="U463" s="233" t="s">
        <v>92</v>
      </c>
    </row>
    <row r="464" spans="1:21">
      <c r="A464" s="233" t="s">
        <v>1242</v>
      </c>
      <c r="B464" s="233">
        <v>213206</v>
      </c>
      <c r="C464" s="233">
        <f>+'3.CT2A'!A239</f>
        <v>213206</v>
      </c>
      <c r="D464" s="233">
        <f si="11" t="shared"/>
        <v>0</v>
      </c>
      <c r="E464" s="233" t="str">
        <f>+'3.CT2A'!B239</f>
        <v xml:space="preserve">       Ээлжийн амралтаар нутаг явах унааны хөнгөлөлт</v>
      </c>
      <c r="S464" s="233" t="s">
        <v>1242</v>
      </c>
      <c r="T464" s="233">
        <v>213206</v>
      </c>
      <c r="U464" s="233" t="s">
        <v>92</v>
      </c>
    </row>
    <row r="465" spans="1:21">
      <c r="A465" s="233" t="s">
        <v>1242</v>
      </c>
      <c r="B465" s="233">
        <v>213207</v>
      </c>
      <c r="C465" s="233">
        <f>+'3.CT2A'!A240</f>
        <v>213207</v>
      </c>
      <c r="D465" s="233">
        <f si="11" t="shared"/>
        <v>0</v>
      </c>
      <c r="E465" s="233" t="str">
        <f>+'3.CT2A'!B240</f>
        <v xml:space="preserve">       Тэтгэвэрт гарахад олгох нэг удаагийн мөнгөн тэтгэмж</v>
      </c>
      <c r="S465" s="233" t="s">
        <v>1242</v>
      </c>
      <c r="T465" s="233">
        <v>213207</v>
      </c>
      <c r="U465" s="233" t="s">
        <v>92</v>
      </c>
    </row>
    <row r="466" spans="1:21">
      <c r="A466" s="233" t="s">
        <v>1242</v>
      </c>
      <c r="B466" s="233">
        <v>213208</v>
      </c>
      <c r="C466" s="233">
        <f>+'3.CT2A'!A241</f>
        <v>213208</v>
      </c>
      <c r="D466" s="233">
        <f si="11" t="shared"/>
        <v>0</v>
      </c>
      <c r="E466" s="233" t="str">
        <f>+'3.CT2A'!B241</f>
        <v xml:space="preserve">       Хөдөө орон нутагт тогтвор суурьшилтай ажилласан албан хаагчдад төрөөс үзүүлэх дэмжлэг</v>
      </c>
      <c r="S466" s="233" t="s">
        <v>1242</v>
      </c>
      <c r="T466" s="233">
        <v>213208</v>
      </c>
      <c r="U466" s="233" t="s">
        <v>92</v>
      </c>
    </row>
    <row r="467" spans="1:21">
      <c r="A467" s="233" t="s">
        <v>1242</v>
      </c>
      <c r="B467" s="233">
        <v>213209</v>
      </c>
      <c r="C467" s="233">
        <f>+'3.CT2A'!A242</f>
        <v>213209</v>
      </c>
      <c r="D467" s="233">
        <f si="11" t="shared"/>
        <v>0</v>
      </c>
      <c r="E467" s="233" t="str">
        <f>+'3.CT2A'!B242</f>
        <v xml:space="preserve">       Нэг удаагийн тэтгэмж, шагнал урамшуулал</v>
      </c>
      <c r="S467" s="233" t="s">
        <v>1242</v>
      </c>
      <c r="T467" s="233">
        <v>213209</v>
      </c>
      <c r="U467" s="233" t="s">
        <v>92</v>
      </c>
    </row>
    <row r="468" spans="1:21">
      <c r="A468" s="233" t="s">
        <v>1242</v>
      </c>
      <c r="B468" s="233">
        <v>2133</v>
      </c>
      <c r="C468" s="233">
        <f>+'3.CT2A'!A243</f>
        <v>2133</v>
      </c>
      <c r="D468" s="233">
        <f si="11" t="shared"/>
        <v>0</v>
      </c>
      <c r="E468" s="233" t="str">
        <f>+'3.CT2A'!B243</f>
        <v xml:space="preserve">     Улсын төсвөөс олгосон санхүүжилт, шилжүүлэг</v>
      </c>
      <c r="S468" s="233" t="s">
        <v>1242</v>
      </c>
      <c r="T468" s="233">
        <v>2133</v>
      </c>
      <c r="U468" s="233" t="s">
        <v>92</v>
      </c>
    </row>
    <row r="469" spans="1:21">
      <c r="A469" s="233" t="s">
        <v>1242</v>
      </c>
      <c r="B469" s="233">
        <v>213301</v>
      </c>
      <c r="C469" s="233">
        <f>+'3.CT2A'!A244</f>
        <v>213301</v>
      </c>
      <c r="D469" s="233">
        <f si="11" t="shared"/>
        <v>0</v>
      </c>
      <c r="E469" s="233" t="str">
        <f>+'3.CT2A'!B244</f>
        <v xml:space="preserve">       Урсгал үйл ажиллагааны санхүүжилт</v>
      </c>
      <c r="S469" s="233" t="s">
        <v>1242</v>
      </c>
      <c r="T469" s="233">
        <v>213301</v>
      </c>
      <c r="U469" s="233" t="s">
        <v>92</v>
      </c>
    </row>
    <row r="470" spans="1:21">
      <c r="A470" s="233" t="s">
        <v>1242</v>
      </c>
      <c r="B470" s="233">
        <v>213302</v>
      </c>
      <c r="C470" s="233">
        <f>+'3.CT2A'!A245</f>
        <v>213302</v>
      </c>
      <c r="D470" s="233">
        <f si="11" t="shared"/>
        <v>0</v>
      </c>
      <c r="E470" s="233" t="str">
        <f>+'3.CT2A'!B245</f>
        <v xml:space="preserve">       Засгийн газрын, Засаг даргын нөөц хөрөнгө</v>
      </c>
      <c r="S470" s="233" t="s">
        <v>1242</v>
      </c>
      <c r="T470" s="233">
        <v>213302</v>
      </c>
      <c r="U470" s="233" t="s">
        <v>92</v>
      </c>
    </row>
    <row r="471" spans="1:21">
      <c r="A471" s="233" t="s">
        <v>1242</v>
      </c>
      <c r="B471" s="233">
        <v>213303</v>
      </c>
      <c r="C471" s="233">
        <f>+'3.CT2A'!A246</f>
        <v>213303</v>
      </c>
      <c r="D471" s="233">
        <f si="11" t="shared"/>
        <v>0</v>
      </c>
      <c r="E471" s="233" t="str">
        <f>+'3.CT2A'!B246</f>
        <v xml:space="preserve">       Төвлөрүүлэх шилжүүлэг</v>
      </c>
      <c r="S471" s="233" t="s">
        <v>1242</v>
      </c>
      <c r="T471" s="233">
        <v>213303</v>
      </c>
      <c r="U471" s="233" t="s">
        <v>92</v>
      </c>
    </row>
    <row r="472" spans="1:21">
      <c r="A472" s="233" t="s">
        <v>1242</v>
      </c>
      <c r="B472" s="233">
        <v>213304</v>
      </c>
      <c r="C472" s="233">
        <f>+'3.CT2A'!A247</f>
        <v>213304</v>
      </c>
      <c r="D472" s="233">
        <f si="11" t="shared"/>
        <v>0</v>
      </c>
      <c r="E472" s="233" t="str">
        <f>+'3.CT2A'!B247</f>
        <v xml:space="preserve">       Хөрөнгийн</v>
      </c>
      <c r="S472" s="233" t="s">
        <v>1242</v>
      </c>
      <c r="T472" s="233">
        <v>213304</v>
      </c>
      <c r="U472" s="233" t="s">
        <v>92</v>
      </c>
    </row>
    <row r="473" spans="1:21">
      <c r="A473" s="233" t="s">
        <v>1242</v>
      </c>
      <c r="B473" s="233">
        <v>2134</v>
      </c>
      <c r="C473" s="233">
        <f>+'3.CT2A'!A248</f>
        <v>2134</v>
      </c>
      <c r="D473" s="233">
        <f si="11" t="shared"/>
        <v>0</v>
      </c>
      <c r="E473" s="233" t="str">
        <f>+'3.CT2A'!B248</f>
        <v xml:space="preserve">    Орон нутгийн төсвийн ерөнхийлөн захирагчдад олгох татаас, санхүүжилт</v>
      </c>
      <c r="S473" s="233" t="s">
        <v>1242</v>
      </c>
      <c r="T473" s="233">
        <v>2134</v>
      </c>
      <c r="U473" s="233" t="s">
        <v>92</v>
      </c>
    </row>
    <row r="474" spans="1:21">
      <c r="A474" s="233" t="s">
        <v>1242</v>
      </c>
      <c r="B474" s="233">
        <v>213401</v>
      </c>
      <c r="C474" s="233">
        <f>+'3.CT2A'!A249</f>
        <v>213401</v>
      </c>
      <c r="D474" s="233">
        <f si="11" t="shared"/>
        <v>0</v>
      </c>
      <c r="E474" s="233" t="str">
        <f>+'3.CT2A'!B249</f>
        <v xml:space="preserve">       Урсгал үйл ажиллагааны санхүүжилт төсөвт байгууллага</v>
      </c>
      <c r="S474" s="233" t="s">
        <v>1242</v>
      </c>
      <c r="T474" s="233">
        <v>213401</v>
      </c>
      <c r="U474" s="233" t="s">
        <v>92</v>
      </c>
    </row>
    <row r="475" spans="1:21">
      <c r="A475" s="233" t="s">
        <v>1242</v>
      </c>
      <c r="B475" s="233">
        <v>213402</v>
      </c>
      <c r="C475" s="233">
        <f>+'3.CT2A'!A250</f>
        <v>213402</v>
      </c>
      <c r="D475" s="233">
        <f si="11" t="shared"/>
        <v>0</v>
      </c>
      <c r="E475" s="233" t="str">
        <f>+'3.CT2A'!B250</f>
        <v xml:space="preserve">       Урсгал үйл ажиллагааны санхүүжилт сумдад</v>
      </c>
      <c r="S475" s="233" t="s">
        <v>1242</v>
      </c>
      <c r="T475" s="233">
        <v>213402</v>
      </c>
      <c r="U475" s="233" t="s">
        <v>92</v>
      </c>
    </row>
    <row r="476" spans="1:21">
      <c r="A476" s="233" t="s">
        <v>1242</v>
      </c>
      <c r="B476" s="233">
        <v>213403</v>
      </c>
      <c r="C476" s="233">
        <f>+'3.CT2A'!A251</f>
        <v>213403</v>
      </c>
      <c r="D476" s="233">
        <f si="11" t="shared"/>
        <v>0</v>
      </c>
      <c r="E476" s="233" t="str">
        <f>+'3.CT2A'!B251</f>
        <v xml:space="preserve">       Төвлөрүүлэх шилжүүлэг</v>
      </c>
      <c r="S476" s="233" t="s">
        <v>1242</v>
      </c>
      <c r="T476" s="233">
        <v>213403</v>
      </c>
      <c r="U476" s="233" t="s">
        <v>92</v>
      </c>
    </row>
    <row r="477" spans="1:21">
      <c r="A477" s="233" t="s">
        <v>1242</v>
      </c>
      <c r="B477" s="233">
        <v>213404</v>
      </c>
      <c r="C477" s="233">
        <f>+'3.CT2A'!A252</f>
        <v>213404</v>
      </c>
      <c r="D477" s="233">
        <f si="11" t="shared"/>
        <v>0</v>
      </c>
      <c r="E477" s="233" t="str">
        <f>+'3.CT2A'!B252</f>
        <v xml:space="preserve">       Хөрөнгийн</v>
      </c>
      <c r="S477" s="233" t="s">
        <v>1242</v>
      </c>
      <c r="T477" s="233">
        <v>213404</v>
      </c>
      <c r="U477" s="233" t="s">
        <v>92</v>
      </c>
    </row>
    <row r="478" spans="1:21">
      <c r="A478" s="233" t="s">
        <v>1242</v>
      </c>
      <c r="B478" s="233">
        <v>2135</v>
      </c>
      <c r="C478" s="233">
        <f>+'3.CT2A'!A253</f>
        <v>2135</v>
      </c>
      <c r="D478" s="233">
        <f si="11" t="shared"/>
        <v>0</v>
      </c>
      <c r="E478" s="233" t="str">
        <f>+'3.CT2A'!B253</f>
        <v xml:space="preserve">    Төсвийн захирагчдаас олгосон санхүүжилт, шилжүүлэг</v>
      </c>
      <c r="S478" s="233" t="s">
        <v>1242</v>
      </c>
      <c r="T478" s="233">
        <v>2135</v>
      </c>
      <c r="U478" s="233" t="s">
        <v>92</v>
      </c>
    </row>
    <row r="479" spans="1:21">
      <c r="A479" s="233" t="s">
        <v>1242</v>
      </c>
      <c r="B479" s="233">
        <v>213501</v>
      </c>
      <c r="C479" s="233">
        <f>+'3.CT2A'!A254</f>
        <v>213501</v>
      </c>
      <c r="D479" s="233">
        <f si="11" t="shared"/>
        <v>0</v>
      </c>
      <c r="E479" s="233" t="str">
        <f>+'3.CT2A'!B254</f>
        <v xml:space="preserve">        Урсгал үйл ажиллагааны санхүүжилт</v>
      </c>
      <c r="S479" s="233" t="s">
        <v>1242</v>
      </c>
      <c r="T479" s="233">
        <v>213501</v>
      </c>
      <c r="U479" s="233" t="s">
        <v>92</v>
      </c>
    </row>
    <row r="480" spans="1:21">
      <c r="A480" s="233" t="s">
        <v>1242</v>
      </c>
      <c r="B480" s="233">
        <v>213502</v>
      </c>
      <c r="C480" s="233">
        <f>+'3.CT2A'!A255</f>
        <v>213502</v>
      </c>
      <c r="D480" s="233">
        <f si="11" t="shared"/>
        <v>0</v>
      </c>
      <c r="E480" s="233" t="str">
        <f>+'3.CT2A'!B255</f>
        <v xml:space="preserve">        Засгийн газрын, Засаг даргын нөөц хөрөнгө</v>
      </c>
      <c r="S480" s="233" t="s">
        <v>1242</v>
      </c>
      <c r="T480" s="233">
        <v>213502</v>
      </c>
      <c r="U480" s="233" t="s">
        <v>92</v>
      </c>
    </row>
    <row r="481" spans="1:21">
      <c r="A481" s="233" t="s">
        <v>1242</v>
      </c>
      <c r="B481" s="233">
        <v>213503</v>
      </c>
      <c r="C481" s="233">
        <f>+'3.CT2A'!A256</f>
        <v>213503</v>
      </c>
      <c r="D481" s="233">
        <f si="11" t="shared"/>
        <v>0</v>
      </c>
      <c r="E481" s="233" t="str">
        <f>+'3.CT2A'!B256</f>
        <v xml:space="preserve">         Төвлөрүүлэх шилжүүлэг</v>
      </c>
      <c r="S481" s="233" t="s">
        <v>1242</v>
      </c>
      <c r="T481" s="233">
        <v>213503</v>
      </c>
      <c r="U481" s="233" t="s">
        <v>92</v>
      </c>
    </row>
    <row r="482" spans="1:21">
      <c r="A482" s="233" t="s">
        <v>1242</v>
      </c>
      <c r="B482" s="233">
        <v>213504</v>
      </c>
      <c r="C482" s="233">
        <f>+'3.CT2A'!A257</f>
        <v>213504</v>
      </c>
      <c r="D482" s="233">
        <f si="11" t="shared"/>
        <v>0</v>
      </c>
      <c r="E482" s="233" t="str">
        <f>+'3.CT2A'!B257</f>
        <v xml:space="preserve">         Хөрөнгийн</v>
      </c>
      <c r="S482" s="233" t="s">
        <v>1242</v>
      </c>
      <c r="T482" s="233">
        <v>213504</v>
      </c>
      <c r="U482" s="233" t="s">
        <v>92</v>
      </c>
    </row>
    <row r="483" spans="1:21">
      <c r="A483" s="233" t="s">
        <v>1242</v>
      </c>
      <c r="B483" s="233">
        <v>213505</v>
      </c>
      <c r="C483" s="233">
        <f>+'3.CT2A'!A258</f>
        <v>213505</v>
      </c>
      <c r="D483" s="233">
        <f si="11" t="shared"/>
        <v>0</v>
      </c>
      <c r="E483" s="233" t="str">
        <f>+'3.CT2A'!B258</f>
        <v xml:space="preserve">        Төсвийн ерөнхийлөн захирагч хооронд хийсэн санхүүжилт</v>
      </c>
      <c r="S483" s="233" t="s">
        <v>1242</v>
      </c>
      <c r="T483" s="233">
        <v>213505</v>
      </c>
      <c r="U483" s="233" t="s">
        <v>92</v>
      </c>
    </row>
    <row r="484" spans="1:21">
      <c r="A484" s="233" t="s">
        <v>1242</v>
      </c>
      <c r="B484" s="233">
        <v>22</v>
      </c>
      <c r="C484" s="233">
        <f>+'3.CT2A'!A259</f>
        <v>22</v>
      </c>
      <c r="D484" s="233">
        <f si="11" t="shared"/>
        <v>0</v>
      </c>
      <c r="E484" s="233" t="str">
        <f>+'3.CT2A'!B259</f>
        <v xml:space="preserve">  ХӨРӨНГИЙН ЗАРДАЛ</v>
      </c>
      <c r="S484" s="233" t="s">
        <v>1242</v>
      </c>
      <c r="T484" s="233">
        <v>22</v>
      </c>
      <c r="U484" s="233" t="s">
        <v>92</v>
      </c>
    </row>
    <row r="485" spans="1:21">
      <c r="A485" s="233" t="s">
        <v>1242</v>
      </c>
      <c r="B485" s="233">
        <v>2200</v>
      </c>
      <c r="C485" s="233">
        <f>+'3.CT2A'!A260</f>
        <v>2200</v>
      </c>
      <c r="D485" s="233">
        <f si="11" t="shared"/>
        <v>0</v>
      </c>
      <c r="E485" s="233" t="str">
        <f>+'3.CT2A'!B260</f>
        <v xml:space="preserve">     Дотоод эх үүсвэрээр</v>
      </c>
      <c r="S485" s="233" t="s">
        <v>1242</v>
      </c>
      <c r="T485" s="233">
        <v>2200</v>
      </c>
      <c r="U485" s="233" t="s">
        <v>92</v>
      </c>
    </row>
    <row r="486" spans="1:21">
      <c r="A486" s="233" t="s">
        <v>1242</v>
      </c>
      <c r="B486" s="233">
        <v>220001</v>
      </c>
      <c r="C486" s="233">
        <f>+'3.CT2A'!A261</f>
        <v>220001</v>
      </c>
      <c r="D486" s="233">
        <f si="11" t="shared"/>
        <v>0</v>
      </c>
      <c r="E486" s="233" t="str">
        <f>+'3.CT2A'!B261</f>
        <v xml:space="preserve">        Барилга байгууламж</v>
      </c>
      <c r="S486" s="233" t="s">
        <v>1242</v>
      </c>
      <c r="T486" s="233">
        <v>220001</v>
      </c>
      <c r="U486" s="233" t="s">
        <v>92</v>
      </c>
    </row>
    <row r="487" spans="1:21">
      <c r="A487" s="233" t="s">
        <v>1242</v>
      </c>
      <c r="B487" s="233">
        <v>221001</v>
      </c>
      <c r="C487" s="233">
        <f>+'3.CT2A'!A262</f>
        <v>221001</v>
      </c>
      <c r="D487" s="233">
        <f si="11" t="shared"/>
        <v>0</v>
      </c>
      <c r="E487" s="233" t="str">
        <f>+'3.CT2A'!B262</f>
        <v xml:space="preserve">        Их засвар</v>
      </c>
      <c r="S487" s="233" t="s">
        <v>1242</v>
      </c>
      <c r="T487" s="233">
        <v>221001</v>
      </c>
      <c r="U487" s="233" t="s">
        <v>92</v>
      </c>
    </row>
    <row r="488" spans="1:21">
      <c r="A488" s="233" t="s">
        <v>1242</v>
      </c>
      <c r="B488" s="233">
        <v>222001</v>
      </c>
      <c r="C488" s="233">
        <f>+'3.CT2A'!A263</f>
        <v>222001</v>
      </c>
      <c r="D488" s="233">
        <f si="11" t="shared"/>
        <v>0</v>
      </c>
      <c r="E488" s="233" t="str">
        <f>+'3.CT2A'!B263</f>
        <v xml:space="preserve">        Тоног төхөөрөмж</v>
      </c>
      <c r="S488" s="233" t="s">
        <v>1242</v>
      </c>
      <c r="T488" s="233">
        <v>222001</v>
      </c>
      <c r="U488" s="233" t="s">
        <v>92</v>
      </c>
    </row>
    <row r="489" spans="1:21">
      <c r="A489" s="233" t="s">
        <v>1242</v>
      </c>
      <c r="B489" s="233">
        <v>223001</v>
      </c>
      <c r="C489" s="233">
        <f>+'3.CT2A'!A264</f>
        <v>223001</v>
      </c>
      <c r="D489" s="233">
        <f si="11" t="shared"/>
        <v>0</v>
      </c>
      <c r="E489" s="233" t="str">
        <f>+'3.CT2A'!B264</f>
        <v xml:space="preserve">        Бусад хөрөнгө</v>
      </c>
      <c r="S489" s="233" t="s">
        <v>1242</v>
      </c>
      <c r="T489" s="233">
        <v>223001</v>
      </c>
      <c r="U489" s="233" t="s">
        <v>92</v>
      </c>
    </row>
    <row r="490" spans="1:21">
      <c r="A490" s="233" t="s">
        <v>1242</v>
      </c>
      <c r="B490" s="233">
        <v>224001</v>
      </c>
      <c r="C490" s="233">
        <f>+'3.CT2A'!A265</f>
        <v>224001</v>
      </c>
      <c r="D490" s="233">
        <f si="11" t="shared"/>
        <v>0</v>
      </c>
      <c r="E490" s="233" t="str">
        <f>+'3.CT2A'!B265</f>
        <v xml:space="preserve">        Стратегийн нөөц хөрөнгө</v>
      </c>
      <c r="S490" s="233" t="s">
        <v>1242</v>
      </c>
      <c r="T490" s="233">
        <v>224001</v>
      </c>
      <c r="U490" s="233" t="s">
        <v>92</v>
      </c>
    </row>
    <row r="491" spans="1:21">
      <c r="A491" s="233" t="s">
        <v>1242</v>
      </c>
      <c r="B491" s="233">
        <v>225101</v>
      </c>
      <c r="C491" s="233">
        <f>+'3.CT2A'!A266</f>
        <v>225101</v>
      </c>
      <c r="D491" s="233">
        <f si="11" t="shared"/>
        <v>0</v>
      </c>
      <c r="E491" s="233" t="str">
        <f>+'3.CT2A'!B266</f>
        <v xml:space="preserve">        Үндсэн хөрөнгө данснаас хассаны олз (гарз) /ТӨҮГ/</v>
      </c>
      <c r="S491" s="233" t="s">
        <v>1242</v>
      </c>
      <c r="T491" s="233">
        <v>225101</v>
      </c>
      <c r="U491" s="233" t="s">
        <v>92</v>
      </c>
    </row>
    <row r="492" spans="1:21">
      <c r="A492" s="233" t="s">
        <v>1242</v>
      </c>
      <c r="B492" s="233">
        <v>225102</v>
      </c>
      <c r="C492" s="233">
        <f>+'3.CT2A'!A267</f>
        <v>225102</v>
      </c>
      <c r="D492" s="233">
        <f si="11" t="shared"/>
        <v>0</v>
      </c>
      <c r="E492" s="233" t="str">
        <f>+'3.CT2A'!B267</f>
        <v xml:space="preserve">         Биет бус хөрөнгө данснаас хассаны олз (гарз) /ТӨҮГ/</v>
      </c>
      <c r="S492" s="233" t="s">
        <v>1242</v>
      </c>
      <c r="T492" s="233">
        <v>225102</v>
      </c>
      <c r="U492" s="233" t="s">
        <v>92</v>
      </c>
    </row>
    <row r="493" spans="1:21">
      <c r="A493" s="233" t="s">
        <v>1242</v>
      </c>
      <c r="B493" s="233">
        <v>225103</v>
      </c>
      <c r="C493" s="233">
        <f>+'3.CT2A'!A268</f>
        <v>225103</v>
      </c>
      <c r="D493" s="233">
        <f si="11" t="shared"/>
        <v>0</v>
      </c>
      <c r="E493" s="233" t="str">
        <f>+'3.CT2A'!B268</f>
        <v xml:space="preserve">         Хөрөнгө оруулалт борлуулснаас үүссэн олз (гарз) /ТӨҮГ/</v>
      </c>
      <c r="S493" s="233" t="s">
        <v>1242</v>
      </c>
      <c r="T493" s="233">
        <v>225103</v>
      </c>
      <c r="U493" s="233" t="s">
        <v>92</v>
      </c>
    </row>
    <row r="494" spans="1:21">
      <c r="A494" s="233" t="s">
        <v>1242</v>
      </c>
      <c r="B494" s="233">
        <v>225104</v>
      </c>
      <c r="C494" s="233">
        <f>+'3.CT2A'!A269</f>
        <v>225104</v>
      </c>
      <c r="D494" s="233">
        <f si="11" t="shared"/>
        <v>0</v>
      </c>
      <c r="E494" s="233" t="str">
        <f>+'3.CT2A'!B269</f>
        <v xml:space="preserve">         Бусад урт хугацаат хөрөнгө борлуулсанаас үүссэн олз (гарз) /ТӨҮГ/</v>
      </c>
      <c r="S494" s="233" t="s">
        <v>1242</v>
      </c>
      <c r="T494" s="233">
        <v>225104</v>
      </c>
      <c r="U494" s="233" t="s">
        <v>92</v>
      </c>
    </row>
    <row r="495" spans="1:21">
      <c r="A495" s="233" t="s">
        <v>1242</v>
      </c>
      <c r="B495" s="233">
        <v>225105</v>
      </c>
      <c r="C495" s="233">
        <f>+'3.CT2A'!A270</f>
        <v>225105</v>
      </c>
      <c r="D495" s="233">
        <f si="11" t="shared"/>
        <v>0</v>
      </c>
      <c r="E495" s="233" t="str">
        <f>+'3.CT2A'!B270</f>
        <v xml:space="preserve">         Бусад ашиг (алдагдал)   /ТӨҮГ/</v>
      </c>
      <c r="S495" s="233" t="s">
        <v>1242</v>
      </c>
      <c r="T495" s="233">
        <v>225105</v>
      </c>
      <c r="U495" s="233" t="s">
        <v>92</v>
      </c>
    </row>
    <row r="496" spans="1:21">
      <c r="A496" s="233" t="s">
        <v>1242</v>
      </c>
      <c r="B496" s="233">
        <v>225106</v>
      </c>
      <c r="C496" s="233">
        <f>+'3.CT2A'!A271</f>
        <v>225106</v>
      </c>
      <c r="D496" s="233">
        <f si="11" t="shared"/>
        <v>0</v>
      </c>
      <c r="E496" s="233" t="str">
        <f>+'3.CT2A'!B271</f>
        <v xml:space="preserve">         Биет ба биет бус хөрөнгө худалдан авсан зардал</v>
      </c>
      <c r="S496" s="233" t="s">
        <v>1242</v>
      </c>
      <c r="T496" s="233">
        <v>225106</v>
      </c>
      <c r="U496" s="233" t="s">
        <v>92</v>
      </c>
    </row>
    <row r="497" spans="1:21">
      <c r="A497" s="233" t="s">
        <v>1242</v>
      </c>
      <c r="B497" s="233">
        <v>2260</v>
      </c>
      <c r="C497" s="233">
        <f>+'3.CT2A'!A272</f>
        <v>2260</v>
      </c>
      <c r="D497" s="233">
        <f si="11" t="shared"/>
        <v>0</v>
      </c>
      <c r="E497" s="233" t="str">
        <f>+'3.CT2A'!B272</f>
        <v xml:space="preserve">     Гадаад эх үүсвэрээр</v>
      </c>
      <c r="S497" s="233" t="s">
        <v>1242</v>
      </c>
      <c r="T497" s="233">
        <v>2260</v>
      </c>
      <c r="U497" s="233" t="s">
        <v>92</v>
      </c>
    </row>
    <row r="498" spans="1:21">
      <c r="A498" s="233" t="s">
        <v>1242</v>
      </c>
      <c r="B498" s="233">
        <v>226001</v>
      </c>
      <c r="C498" s="233">
        <f>+'3.CT2A'!A273</f>
        <v>226001</v>
      </c>
      <c r="D498" s="233">
        <f si="11" t="shared"/>
        <v>0</v>
      </c>
      <c r="E498" s="233" t="str">
        <f>+'3.CT2A'!B273</f>
        <v xml:space="preserve">        Гадаад эх үүсвэрээр</v>
      </c>
      <c r="S498" s="233" t="s">
        <v>1242</v>
      </c>
      <c r="T498" s="233">
        <v>226001</v>
      </c>
      <c r="U498" s="233" t="s">
        <v>92</v>
      </c>
    </row>
    <row r="499" spans="1:21">
      <c r="A499" s="233" t="s">
        <v>1242</v>
      </c>
      <c r="B499" s="233">
        <v>3</v>
      </c>
      <c r="C499" s="233">
        <f>+'3.CT2A'!A274</f>
        <v>3</v>
      </c>
      <c r="D499" s="233">
        <f si="11" t="shared"/>
        <v>0</v>
      </c>
      <c r="E499" s="233" t="str">
        <f>+'3.CT2A'!B274</f>
        <v>YЙЛ АЖИЛЛАГААНЫ YР ДYН (3)=(1)-(2)</v>
      </c>
      <c r="S499" s="233" t="s">
        <v>1242</v>
      </c>
      <c r="T499" s="233">
        <v>3</v>
      </c>
      <c r="U499" s="233" t="s">
        <v>1084</v>
      </c>
    </row>
    <row r="500" spans="1:21">
      <c r="A500" s="233" t="s">
        <v>1242</v>
      </c>
      <c r="B500" s="233">
        <v>145</v>
      </c>
      <c r="C500" s="233">
        <f>+'3.CT2A'!A275</f>
        <v>145</v>
      </c>
      <c r="D500" s="233">
        <f si="11" t="shared"/>
        <v>0</v>
      </c>
      <c r="E500" s="233" t="str">
        <f>+'3.CT2A'!B275</f>
        <v>YЙЛ АЖИЛЛАГААНЫ БУС ОРЛОГЫН ДYН</v>
      </c>
      <c r="S500" s="233" t="s">
        <v>1242</v>
      </c>
      <c r="T500" s="233">
        <v>145</v>
      </c>
      <c r="U500" s="233" t="s">
        <v>32</v>
      </c>
    </row>
    <row r="501" spans="1:21">
      <c r="A501" s="233" t="s">
        <v>1242</v>
      </c>
      <c r="B501" s="233">
        <v>145001</v>
      </c>
      <c r="C501" s="233">
        <f>+'3.CT2A'!A276</f>
        <v>145001</v>
      </c>
      <c r="D501" s="233">
        <f si="11" t="shared"/>
        <v>0</v>
      </c>
      <c r="E501" s="233" t="str">
        <f>+'3.CT2A'!B276</f>
        <v xml:space="preserve">     Гадаад валютын ханшийн зөрүүний олз</v>
      </c>
      <c r="S501" s="233" t="s">
        <v>1242</v>
      </c>
      <c r="T501" s="233">
        <v>145001</v>
      </c>
      <c r="U501" s="233" t="s">
        <v>32</v>
      </c>
    </row>
    <row r="502" spans="1:21">
      <c r="A502" s="233" t="s">
        <v>1242</v>
      </c>
      <c r="B502" s="233">
        <v>145002</v>
      </c>
      <c r="C502" s="233">
        <f>+'3.CT2A'!A277</f>
        <v>145002</v>
      </c>
      <c r="D502" s="233">
        <f si="11" t="shared"/>
        <v>0</v>
      </c>
      <c r="E502" s="233" t="str">
        <f>+'3.CT2A'!B277</f>
        <v xml:space="preserve">     Yндсэн хөрөнгө, бараа материал худалдсаны олз</v>
      </c>
      <c r="S502" s="233" t="s">
        <v>1242</v>
      </c>
      <c r="T502" s="233">
        <v>145002</v>
      </c>
      <c r="U502" s="233" t="s">
        <v>32</v>
      </c>
    </row>
    <row r="503" spans="1:21">
      <c r="A503" s="233" t="s">
        <v>1242</v>
      </c>
      <c r="B503" s="233">
        <v>145003</v>
      </c>
      <c r="C503" s="233">
        <f>+'3.CT2A'!A278</f>
        <v>145003</v>
      </c>
      <c r="D503" s="233">
        <f si="11" t="shared"/>
        <v>0</v>
      </c>
      <c r="E503" s="233" t="str">
        <f>+'3.CT2A'!B278</f>
        <v xml:space="preserve">     Хөрөнгө оруулалтын олз</v>
      </c>
      <c r="S503" s="233" t="s">
        <v>1242</v>
      </c>
      <c r="T503" s="233">
        <v>145003</v>
      </c>
      <c r="U503" s="233" t="s">
        <v>32</v>
      </c>
    </row>
    <row r="504" spans="1:21">
      <c r="A504" s="233" t="s">
        <v>1242</v>
      </c>
      <c r="B504" s="233">
        <v>145004</v>
      </c>
      <c r="C504" s="233">
        <f>+'3.CT2A'!A279</f>
        <v>145004</v>
      </c>
      <c r="D504" s="233">
        <f si="11" t="shared"/>
        <v>0</v>
      </c>
      <c r="E504" s="233" t="str">
        <f>+'3.CT2A'!B279</f>
        <v xml:space="preserve">     Дотоод эх үүсвэрээс олгосон зээлээс эргэж төлөгдөх</v>
      </c>
      <c r="S504" s="233" t="s">
        <v>1242</v>
      </c>
      <c r="T504" s="233">
        <v>145004</v>
      </c>
      <c r="U504" s="233" t="s">
        <v>32</v>
      </c>
    </row>
    <row r="505" spans="1:21">
      <c r="A505" s="233" t="s">
        <v>1242</v>
      </c>
      <c r="B505" s="233">
        <v>145005</v>
      </c>
      <c r="C505" s="233">
        <f>+'3.CT2A'!A280</f>
        <v>145005</v>
      </c>
      <c r="D505" s="233">
        <f si="11" t="shared"/>
        <v>0</v>
      </c>
      <c r="E505" s="233" t="str">
        <f>+'3.CT2A'!B280</f>
        <v xml:space="preserve">     Дамжуулан зээлдүүлэх зээлээс эргэж төлөгдөх</v>
      </c>
      <c r="S505" s="233" t="s">
        <v>1242</v>
      </c>
      <c r="T505" s="233">
        <v>145005</v>
      </c>
      <c r="U505" s="233" t="s">
        <v>32</v>
      </c>
    </row>
    <row r="506" spans="1:21">
      <c r="A506" s="233" t="s">
        <v>1242</v>
      </c>
      <c r="B506" s="233">
        <v>145006</v>
      </c>
      <c r="C506" s="233">
        <f>+'3.CT2A'!A281</f>
        <v>145006</v>
      </c>
      <c r="D506" s="233">
        <f si="11" t="shared"/>
        <v>0</v>
      </c>
      <c r="E506" s="233" t="str">
        <f>+'3.CT2A'!B281</f>
        <v xml:space="preserve">     Гадаадын санхүүгийн зах зээлээс санхүүжих</v>
      </c>
      <c r="S506" s="233" t="s">
        <v>1242</v>
      </c>
      <c r="T506" s="233">
        <v>145006</v>
      </c>
      <c r="U506" s="233" t="s">
        <v>32</v>
      </c>
    </row>
    <row r="507" spans="1:21">
      <c r="A507" s="233" t="s">
        <v>1242</v>
      </c>
      <c r="B507" s="233">
        <v>225</v>
      </c>
      <c r="C507" s="233">
        <f>+'3.CT2A'!A282</f>
        <v>225</v>
      </c>
      <c r="D507" s="233">
        <f si="11" t="shared"/>
        <v>0</v>
      </c>
      <c r="E507" s="233" t="str">
        <f>+'3.CT2A'!B282</f>
        <v>YЙЛ АЖИЛЛАГААНЫ БУС ЗАРДЛЫН ДYН</v>
      </c>
      <c r="S507" s="233" t="s">
        <v>1242</v>
      </c>
      <c r="T507" s="233">
        <v>225</v>
      </c>
      <c r="U507" s="233" t="s">
        <v>92</v>
      </c>
    </row>
    <row r="508" spans="1:21">
      <c r="A508" s="233" t="s">
        <v>1242</v>
      </c>
      <c r="B508" s="233">
        <v>225001</v>
      </c>
      <c r="C508" s="233">
        <f>+'3.CT2A'!A283</f>
        <v>225001</v>
      </c>
      <c r="D508" s="233">
        <f si="11" t="shared"/>
        <v>0</v>
      </c>
      <c r="E508" s="233" t="str">
        <f>+'3.CT2A'!B283</f>
        <v xml:space="preserve">      Yндсэн хөрөнгө худалдсаны гарз</v>
      </c>
      <c r="S508" s="233" t="s">
        <v>1242</v>
      </c>
      <c r="T508" s="233">
        <v>225001</v>
      </c>
      <c r="U508" s="233" t="s">
        <v>92</v>
      </c>
    </row>
    <row r="509" spans="1:21">
      <c r="A509" s="233" t="s">
        <v>1242</v>
      </c>
      <c r="B509" s="233">
        <v>225002</v>
      </c>
      <c r="C509" s="233">
        <f>+'3.CT2A'!A284</f>
        <v>225002</v>
      </c>
      <c r="D509" s="233">
        <f si="11" t="shared"/>
        <v>0</v>
      </c>
      <c r="E509" s="233" t="str">
        <f>+'3.CT2A'!B284</f>
        <v xml:space="preserve">       Найдваргүй авлагын алдагдал</v>
      </c>
      <c r="S509" s="233" t="s">
        <v>1242</v>
      </c>
      <c r="T509" s="233">
        <v>225002</v>
      </c>
      <c r="U509" s="233" t="s">
        <v>92</v>
      </c>
    </row>
    <row r="510" spans="1:21">
      <c r="A510" s="233" t="s">
        <v>1242</v>
      </c>
      <c r="B510" s="233">
        <v>225003</v>
      </c>
      <c r="C510" s="233">
        <f>+'3.CT2A'!A285</f>
        <v>225003</v>
      </c>
      <c r="D510" s="233">
        <f si="11" t="shared"/>
        <v>0</v>
      </c>
      <c r="E510" s="233" t="str">
        <f>+'3.CT2A'!B285</f>
        <v xml:space="preserve">       Хөрөнгө оруулалтын гарз</v>
      </c>
      <c r="S510" s="233" t="s">
        <v>1242</v>
      </c>
      <c r="T510" s="233">
        <v>225003</v>
      </c>
      <c r="U510" s="233" t="s">
        <v>92</v>
      </c>
    </row>
    <row r="511" spans="1:21">
      <c r="A511" s="233" t="s">
        <v>1242</v>
      </c>
      <c r="B511" s="233">
        <v>225004</v>
      </c>
      <c r="C511" s="233">
        <f>+'3.CT2A'!A286</f>
        <v>225004</v>
      </c>
      <c r="D511" s="233">
        <f si="11" t="shared"/>
        <v>0</v>
      </c>
      <c r="E511" s="233" t="str">
        <f>+'3.CT2A'!B286</f>
        <v xml:space="preserve">        Гадаад валютын ханшийн зөрүүний гарз</v>
      </c>
      <c r="S511" s="233" t="s">
        <v>1242</v>
      </c>
      <c r="T511" s="233">
        <v>225004</v>
      </c>
      <c r="U511" s="233" t="s">
        <v>92</v>
      </c>
    </row>
    <row r="512" spans="1:21">
      <c r="A512" s="233" t="s">
        <v>1242</v>
      </c>
      <c r="B512" s="233">
        <v>225005</v>
      </c>
      <c r="C512" s="233">
        <f>+'3.CT2A'!A287</f>
        <v>225005</v>
      </c>
      <c r="D512" s="233">
        <f si="11" t="shared"/>
        <v>0</v>
      </c>
      <c r="E512" s="233" t="str">
        <f>+'3.CT2A'!B287</f>
        <v xml:space="preserve">        Yнэ төлбөргүй гарсан зардал</v>
      </c>
      <c r="S512" s="233" t="s">
        <v>1242</v>
      </c>
      <c r="T512" s="233">
        <v>225005</v>
      </c>
      <c r="U512" s="233" t="s">
        <v>92</v>
      </c>
    </row>
    <row r="513" spans="1:21">
      <c r="A513" s="233" t="s">
        <v>1242</v>
      </c>
      <c r="B513" s="233">
        <v>225006</v>
      </c>
      <c r="C513" s="233">
        <f>+'3.CT2A'!A288</f>
        <v>225006</v>
      </c>
      <c r="D513" s="233">
        <f si="11" t="shared"/>
        <v>0</v>
      </c>
      <c r="E513" s="233" t="str">
        <f>+'3.CT2A'!B288</f>
        <v xml:space="preserve">        Гадаадын төслийн зээлээс санхүүжих дамжуулан зээлдүүлэх</v>
      </c>
      <c r="S513" s="233" t="s">
        <v>1242</v>
      </c>
      <c r="T513" s="233">
        <v>225006</v>
      </c>
      <c r="U513" s="233" t="s">
        <v>92</v>
      </c>
    </row>
    <row r="514" spans="1:21">
      <c r="A514" s="233" t="s">
        <v>1242</v>
      </c>
      <c r="B514" s="233">
        <v>225007</v>
      </c>
      <c r="C514" s="233">
        <f>+'3.CT2A'!A289</f>
        <v>225007</v>
      </c>
      <c r="D514" s="233">
        <f si="11" t="shared"/>
        <v>0</v>
      </c>
      <c r="E514" s="233" t="str">
        <f>+'3.CT2A'!B289</f>
        <v xml:space="preserve">        Хөрөнгийн дахин үнэлгээний зардал</v>
      </c>
      <c r="S514" s="233" t="s">
        <v>1242</v>
      </c>
      <c r="T514" s="233">
        <v>225007</v>
      </c>
      <c r="U514" s="233" t="s">
        <v>92</v>
      </c>
    </row>
    <row r="515" spans="1:21">
      <c r="A515" s="233" t="s">
        <v>1242</v>
      </c>
      <c r="B515" s="233">
        <v>225008</v>
      </c>
      <c r="C515" s="233">
        <f>+'3.CT2A'!A290</f>
        <v>225008</v>
      </c>
      <c r="D515" s="233">
        <f ref="D515:D578" si="12" t="shared">IF(B515=VALUE(C515),0,1)</f>
        <v>0</v>
      </c>
      <c r="E515" s="233" t="str">
        <f>+'3.CT2A'!B290</f>
        <v xml:space="preserve">        Дотоод эх үүсвэрээс олгосон зээл</v>
      </c>
      <c r="S515" s="233" t="s">
        <v>1242</v>
      </c>
      <c r="T515" s="233">
        <v>225008</v>
      </c>
      <c r="U515" s="233" t="s">
        <v>92</v>
      </c>
    </row>
    <row r="516" spans="1:21">
      <c r="A516" s="233" t="s">
        <v>1242</v>
      </c>
      <c r="B516" s="233">
        <v>225009</v>
      </c>
      <c r="C516" s="233">
        <f>+'3.CT2A'!A291</f>
        <v>225009</v>
      </c>
      <c r="D516" s="233">
        <f si="12" t="shared"/>
        <v>0</v>
      </c>
      <c r="E516" s="233" t="str">
        <f>+'3.CT2A'!B291</f>
        <v xml:space="preserve">        Дамжуулан зээлдүүлэх зээл</v>
      </c>
      <c r="S516" s="233" t="s">
        <v>1242</v>
      </c>
      <c r="T516" s="233">
        <v>225009</v>
      </c>
      <c r="U516" s="233" t="s">
        <v>92</v>
      </c>
    </row>
    <row r="517" spans="1:21">
      <c r="A517" s="233" t="s">
        <v>1242</v>
      </c>
      <c r="B517" s="233">
        <v>230001</v>
      </c>
      <c r="C517" s="233">
        <f>+'3.CT2A'!A292</f>
        <v>230001</v>
      </c>
      <c r="D517" s="233">
        <f si="12" t="shared"/>
        <v>0</v>
      </c>
      <c r="E517" s="233" t="str">
        <f>+'3.CT2A'!B292</f>
        <v xml:space="preserve">        Эргэж төлөгдөх зээл</v>
      </c>
      <c r="S517" s="233" t="s">
        <v>1242</v>
      </c>
      <c r="T517" s="233">
        <v>230001</v>
      </c>
      <c r="U517" s="233" t="s">
        <v>92</v>
      </c>
    </row>
    <row r="518" spans="1:21">
      <c r="A518" s="233" t="s">
        <v>1242</v>
      </c>
      <c r="B518" s="233">
        <v>4</v>
      </c>
      <c r="C518" s="233">
        <f>+'3.CT2A'!A293</f>
        <v>4</v>
      </c>
      <c r="D518" s="233">
        <f si="12" t="shared"/>
        <v>0</v>
      </c>
      <c r="E518" s="233" t="str">
        <f>+'3.CT2A'!B293</f>
        <v>YЙЛ АЖИЛЛАГААНЫ БУС YР ДYН (4)=(145-225)</v>
      </c>
      <c r="S518" s="233" t="s">
        <v>1242</v>
      </c>
      <c r="T518" s="233">
        <v>4</v>
      </c>
      <c r="U518" s="233" t="s">
        <v>1270</v>
      </c>
    </row>
    <row r="519" spans="1:21">
      <c r="A519" s="233" t="s">
        <v>1242</v>
      </c>
      <c r="B519" s="233">
        <v>5</v>
      </c>
      <c r="C519" s="233">
        <f>+'3.CT2A'!A294</f>
        <v>5</v>
      </c>
      <c r="D519" s="233">
        <f si="12" t="shared"/>
        <v>0</v>
      </c>
      <c r="E519" s="233" t="str">
        <f>+'3.CT2A'!B294</f>
        <v>НИЙТ YР ДYН (5)=(3)+(4)</v>
      </c>
      <c r="S519" s="233" t="s">
        <v>1242</v>
      </c>
      <c r="T519" s="233">
        <v>5</v>
      </c>
      <c r="U519" s="233" t="s">
        <v>1085</v>
      </c>
    </row>
    <row r="520" spans="1:21">
      <c r="A520" s="233" t="s">
        <v>1243</v>
      </c>
      <c r="B520" s="233">
        <v>1</v>
      </c>
      <c r="C520" s="233">
        <f>+'4.CT3A'!A9</f>
        <v>1</v>
      </c>
      <c r="D520" s="233">
        <f si="12" t="shared"/>
        <v>0</v>
      </c>
      <c r="E520" s="233" t="str">
        <f>+'4.CT3A'!B9</f>
        <v>YЙЛ АЖИЛЛАГААНЫ МӨНГӨН ОРЛОГЫН ДYН (1)</v>
      </c>
      <c r="S520" s="233" t="s">
        <v>1243</v>
      </c>
      <c r="T520" s="233">
        <v>1</v>
      </c>
      <c r="U520" s="233" t="s">
        <v>32</v>
      </c>
    </row>
    <row r="521" spans="1:21">
      <c r="A521" s="233" t="s">
        <v>1243</v>
      </c>
      <c r="B521" s="233">
        <v>11</v>
      </c>
      <c r="C521" s="233">
        <f>+'4.CT3A'!A10</f>
        <v>11</v>
      </c>
      <c r="D521" s="233">
        <f si="12" t="shared"/>
        <v>0</v>
      </c>
      <c r="E521" s="233" t="str">
        <f>+'4.CT3A'!B10</f>
        <v xml:space="preserve">   ТАТВАРЫН ОРЛОГО</v>
      </c>
      <c r="S521" s="233" t="s">
        <v>1243</v>
      </c>
      <c r="T521" s="233">
        <v>11</v>
      </c>
      <c r="U521" s="233" t="s">
        <v>32</v>
      </c>
    </row>
    <row r="522" spans="1:21">
      <c r="A522" s="233" t="s">
        <v>1243</v>
      </c>
      <c r="B522" s="233">
        <v>110</v>
      </c>
      <c r="C522" s="233">
        <f>+'4.CT3A'!A11</f>
        <v>110</v>
      </c>
      <c r="D522" s="233">
        <f si="12" t="shared"/>
        <v>0</v>
      </c>
      <c r="E522" s="233" t="str">
        <f>+'4.CT3A'!B11</f>
        <v xml:space="preserve">      Орлогын албан татвар</v>
      </c>
      <c r="S522" s="233" t="s">
        <v>1243</v>
      </c>
      <c r="T522" s="233">
        <v>110</v>
      </c>
      <c r="U522" s="233" t="s">
        <v>32</v>
      </c>
    </row>
    <row r="523" spans="1:21">
      <c r="A523" s="233" t="s">
        <v>1243</v>
      </c>
      <c r="B523" s="233">
        <v>1100</v>
      </c>
      <c r="C523" s="233">
        <f>+'4.CT3A'!A12</f>
        <v>1100</v>
      </c>
      <c r="D523" s="233">
        <f si="12" t="shared"/>
        <v>0</v>
      </c>
      <c r="E523" s="233" t="str">
        <f>+'4.CT3A'!B12</f>
        <v xml:space="preserve">         Хувь хүний орлогын албан татвар</v>
      </c>
      <c r="S523" s="233" t="s">
        <v>1243</v>
      </c>
      <c r="T523" s="233">
        <v>1100</v>
      </c>
      <c r="U523" s="233" t="s">
        <v>32</v>
      </c>
    </row>
    <row r="524" spans="1:21">
      <c r="A524" s="233" t="s">
        <v>1243</v>
      </c>
      <c r="B524" s="233">
        <v>110001</v>
      </c>
      <c r="C524" s="233">
        <f>+'4.CT3A'!A13</f>
        <v>110001</v>
      </c>
      <c r="D524" s="233">
        <f si="12" t="shared"/>
        <v>0</v>
      </c>
      <c r="E524" s="233" t="str">
        <f>+'4.CT3A'!B13</f>
        <v xml:space="preserve">               Цалин, хөдөлмөрийн хөлс, шагнал, урамшуулал болон тэдгээртэй адилтгах хөдөлмөр эрх</v>
      </c>
      <c r="S524" s="233" t="s">
        <v>1243</v>
      </c>
      <c r="T524" s="233">
        <v>110001</v>
      </c>
      <c r="U524" s="233" t="s">
        <v>32</v>
      </c>
    </row>
    <row r="525" spans="1:21">
      <c r="A525" s="233" t="s">
        <v>1243</v>
      </c>
      <c r="B525" s="233">
        <v>110002</v>
      </c>
      <c r="C525" s="233">
        <f>+'4.CT3A'!A14</f>
        <v>110002</v>
      </c>
      <c r="D525" s="233">
        <f si="12" t="shared"/>
        <v>0</v>
      </c>
      <c r="E525" s="233" t="str">
        <f>+'4.CT3A'!B14</f>
        <v xml:space="preserve">               Үйл ажиллагааны орлого</v>
      </c>
      <c r="S525" s="233" t="s">
        <v>1243</v>
      </c>
      <c r="T525" s="233">
        <v>110002</v>
      </c>
      <c r="U525" s="233" t="s">
        <v>32</v>
      </c>
    </row>
    <row r="526" spans="1:21">
      <c r="A526" s="233" t="s">
        <v>1243</v>
      </c>
      <c r="B526" s="233">
        <v>110003</v>
      </c>
      <c r="C526" s="233">
        <f>+'4.CT3A'!A15</f>
        <v>110003</v>
      </c>
      <c r="D526" s="233">
        <f si="12" t="shared"/>
        <v>0</v>
      </c>
      <c r="E526" s="233" t="str">
        <f>+'4.CT3A'!B15</f>
        <v xml:space="preserve">               Хөрөнгийн орлого</v>
      </c>
      <c r="S526" s="233" t="s">
        <v>1243</v>
      </c>
      <c r="T526" s="233">
        <v>110003</v>
      </c>
      <c r="U526" s="233" t="s">
        <v>32</v>
      </c>
    </row>
    <row r="527" spans="1:21">
      <c r="A527" s="233" t="s">
        <v>1243</v>
      </c>
      <c r="B527" s="233">
        <v>110004</v>
      </c>
      <c r="C527" s="233">
        <f>+'4.CT3A'!A16</f>
        <v>110004</v>
      </c>
      <c r="D527" s="233">
        <f si="12" t="shared"/>
        <v>0</v>
      </c>
      <c r="E527" s="233" t="str">
        <f>+'4.CT3A'!B16</f>
        <v xml:space="preserve">               Хөрөнгө борлуулсны орлого</v>
      </c>
      <c r="S527" s="233" t="s">
        <v>1243</v>
      </c>
      <c r="T527" s="233">
        <v>110004</v>
      </c>
      <c r="U527" s="233" t="s">
        <v>32</v>
      </c>
    </row>
    <row r="528" spans="1:21">
      <c r="A528" s="233" t="s">
        <v>1243</v>
      </c>
      <c r="B528" s="233">
        <v>110005</v>
      </c>
      <c r="C528" s="233">
        <f>+'4.CT3A'!A17</f>
        <v>110005</v>
      </c>
      <c r="D528" s="233">
        <f si="12" t="shared"/>
        <v>0</v>
      </c>
      <c r="E528" s="233" t="str">
        <f>+'4.CT3A'!B17</f>
        <v xml:space="preserve">               Шинжлэх ухаан, утга зохиол, шинэ бүтээлийн ашигтай загвар, спортын тэмцээн, урлагийн тоглолт тэдгээртэй адилтгах бусад орлого</v>
      </c>
      <c r="S528" s="233" t="s">
        <v>1243</v>
      </c>
      <c r="T528" s="233">
        <v>110005</v>
      </c>
      <c r="U528" s="233" t="s">
        <v>32</v>
      </c>
    </row>
    <row r="529" spans="1:21">
      <c r="A529" s="233" t="s">
        <v>1243</v>
      </c>
      <c r="B529" s="233">
        <v>110006</v>
      </c>
      <c r="C529" s="233">
        <f>+'4.CT3A'!A18</f>
        <v>110006</v>
      </c>
      <c r="D529" s="233">
        <f si="12" t="shared"/>
        <v>0</v>
      </c>
      <c r="E529" s="233" t="str">
        <f>+'4.CT3A'!B18</f>
        <v xml:space="preserve">               Урлагийн тоглолт, спортын тэмцээний шагнал, наадмын бай шагнал</v>
      </c>
      <c r="S529" s="233" t="s">
        <v>1243</v>
      </c>
      <c r="T529" s="233">
        <v>110006</v>
      </c>
      <c r="U529" s="233" t="s">
        <v>32</v>
      </c>
    </row>
    <row r="530" spans="1:21">
      <c r="A530" s="233" t="s">
        <v>1243</v>
      </c>
      <c r="B530" s="233">
        <v>110007</v>
      </c>
      <c r="C530" s="233">
        <f>+'4.CT3A'!A19</f>
        <v>110007</v>
      </c>
      <c r="D530" s="233">
        <f si="12" t="shared"/>
        <v>0</v>
      </c>
      <c r="E530" s="233" t="str">
        <f>+'4.CT3A'!B19</f>
        <v xml:space="preserve">               Төлбөрт таавар, бооцоот тоглоом, эд мөнгөний хонжворт сугалааны орлого</v>
      </c>
      <c r="S530" s="233" t="s">
        <v>1243</v>
      </c>
      <c r="T530" s="233">
        <v>110007</v>
      </c>
      <c r="U530" s="233" t="s">
        <v>32</v>
      </c>
    </row>
    <row r="531" spans="1:21">
      <c r="A531" s="233" t="s">
        <v>1243</v>
      </c>
      <c r="B531" s="233">
        <v>110008</v>
      </c>
      <c r="C531" s="233">
        <f>+'4.CT3A'!A20</f>
        <v>110008</v>
      </c>
      <c r="D531" s="233">
        <f si="12" t="shared"/>
        <v>0</v>
      </c>
      <c r="E531" s="233" t="str">
        <f>+'4.CT3A'!B20</f>
        <v xml:space="preserve">               Шууд бус орлого</v>
      </c>
      <c r="S531" s="233" t="s">
        <v>1243</v>
      </c>
      <c r="T531" s="233">
        <v>110008</v>
      </c>
      <c r="U531" s="233" t="s">
        <v>32</v>
      </c>
    </row>
    <row r="532" spans="1:21">
      <c r="A532" s="233" t="s">
        <v>1243</v>
      </c>
      <c r="B532" s="233">
        <v>1101</v>
      </c>
      <c r="C532" s="233">
        <f>+'4.CT3A'!A21</f>
        <v>1101</v>
      </c>
      <c r="D532" s="233">
        <f si="12" t="shared"/>
        <v>0</v>
      </c>
      <c r="E532" s="233" t="str">
        <f>+'4.CT3A'!B21</f>
        <v xml:space="preserve">         Хувь хүний орлогын албан татварын буцаан олголт</v>
      </c>
      <c r="S532" s="233" t="s">
        <v>1243</v>
      </c>
      <c r="T532" s="233">
        <v>1101</v>
      </c>
      <c r="U532" s="233" t="s">
        <v>32</v>
      </c>
    </row>
    <row r="533" spans="1:21">
      <c r="A533" s="233" t="s">
        <v>1243</v>
      </c>
      <c r="B533" s="233">
        <v>110101</v>
      </c>
      <c r="C533" s="233">
        <f>+'4.CT3A'!A22</f>
        <v>110101</v>
      </c>
      <c r="D533" s="233">
        <f si="12" t="shared"/>
        <v>0</v>
      </c>
      <c r="E533" s="233" t="str">
        <f>+'4.CT3A'!B22</f>
        <v xml:space="preserve">               Хувь хүний орлогын албан татварын буцаан олголт</v>
      </c>
      <c r="S533" s="233" t="s">
        <v>1243</v>
      </c>
      <c r="T533" s="233">
        <v>110101</v>
      </c>
      <c r="U533" s="233" t="s">
        <v>32</v>
      </c>
    </row>
    <row r="534" spans="1:21">
      <c r="A534" s="233" t="s">
        <v>1243</v>
      </c>
      <c r="B534" s="233">
        <v>1102</v>
      </c>
      <c r="C534" s="233">
        <f>+'4.CT3A'!A23</f>
        <v>1102</v>
      </c>
      <c r="D534" s="233">
        <f si="12" t="shared"/>
        <v>0</v>
      </c>
      <c r="E534" s="233" t="str">
        <f>+'4.CT3A'!B23</f>
        <v xml:space="preserve">         Орлогыг нь тухай бүр тодорхойлох боломжгүй ажил, үйлчилгээ хувиараа эрхлэгч</v>
      </c>
      <c r="S534" s="233" t="s">
        <v>1243</v>
      </c>
      <c r="T534" s="233">
        <v>1102</v>
      </c>
      <c r="U534" s="233" t="s">
        <v>32</v>
      </c>
    </row>
    <row r="535" spans="1:21">
      <c r="A535" s="233" t="s">
        <v>1243</v>
      </c>
      <c r="B535" s="233">
        <v>110201</v>
      </c>
      <c r="C535" s="233">
        <f>+'4.CT3A'!A24</f>
        <v>110201</v>
      </c>
      <c r="D535" s="233">
        <f si="12" t="shared"/>
        <v>0</v>
      </c>
      <c r="E535" s="233" t="str">
        <f>+'4.CT3A'!B24</f>
        <v xml:space="preserve">               Орлогыг нь тухай бүр тодорхойлох боломжгүй ажил, үйлчилгээ хувиараа эрхлэгч иргэний орлогын албан татвар</v>
      </c>
      <c r="S535" s="233" t="s">
        <v>1243</v>
      </c>
      <c r="T535" s="233">
        <v>110201</v>
      </c>
      <c r="U535" s="233" t="s">
        <v>32</v>
      </c>
    </row>
    <row r="536" spans="1:21">
      <c r="A536" s="233" t="s">
        <v>1243</v>
      </c>
      <c r="B536" s="233">
        <v>1103</v>
      </c>
      <c r="C536" s="233">
        <f>+'4.CT3A'!A25</f>
        <v>1103</v>
      </c>
      <c r="D536" s="233">
        <f si="12" t="shared"/>
        <v>0</v>
      </c>
      <c r="E536" s="233" t="str">
        <f>+'4.CT3A'!B25</f>
        <v xml:space="preserve">         ААН-ын орлогын албан татвар</v>
      </c>
      <c r="S536" s="233" t="s">
        <v>1243</v>
      </c>
      <c r="T536" s="233">
        <v>1103</v>
      </c>
      <c r="U536" s="233" t="s">
        <v>32</v>
      </c>
    </row>
    <row r="537" spans="1:21">
      <c r="A537" s="233" t="s">
        <v>1243</v>
      </c>
      <c r="B537" s="233">
        <v>110301</v>
      </c>
      <c r="C537" s="233">
        <f>+'4.CT3A'!A26</f>
        <v>110301</v>
      </c>
      <c r="D537" s="233">
        <f si="12" t="shared"/>
        <v>0</v>
      </c>
      <c r="E537" s="233" t="str">
        <f>+'4.CT3A'!B26</f>
        <v xml:space="preserve">               ААН-ын орлогын албан татвар</v>
      </c>
      <c r="S537" s="233" t="s">
        <v>1243</v>
      </c>
      <c r="T537" s="233">
        <v>110301</v>
      </c>
      <c r="U537" s="233" t="s">
        <v>32</v>
      </c>
    </row>
    <row r="538" spans="1:21">
      <c r="A538" s="233" t="s">
        <v>1243</v>
      </c>
      <c r="B538" s="233">
        <v>1104</v>
      </c>
      <c r="C538" s="233">
        <f>+'4.CT3A'!A27</f>
        <v>1104</v>
      </c>
      <c r="D538" s="233">
        <f si="12" t="shared"/>
        <v>0</v>
      </c>
      <c r="E538" s="233" t="str">
        <f>+'4.CT3A'!B27</f>
        <v xml:space="preserve">         Зарим бүтээгдэхүүний үнийн өсөлтийн албан татвар</v>
      </c>
      <c r="S538" s="233" t="s">
        <v>1243</v>
      </c>
      <c r="T538" s="233">
        <v>1104</v>
      </c>
      <c r="U538" s="233" t="s">
        <v>32</v>
      </c>
    </row>
    <row r="539" spans="1:21">
      <c r="A539" s="233" t="s">
        <v>1243</v>
      </c>
      <c r="B539" s="233">
        <v>110401</v>
      </c>
      <c r="C539" s="233">
        <f>+'4.CT3A'!A28</f>
        <v>110401</v>
      </c>
      <c r="D539" s="233">
        <f si="12" t="shared"/>
        <v>0</v>
      </c>
      <c r="E539" s="233" t="str">
        <f>+'4.CT3A'!B28</f>
        <v xml:space="preserve">               Зарим бүтээгдэхүүний үнийн өсөлтийн албан татвар</v>
      </c>
      <c r="S539" s="233" t="s">
        <v>1243</v>
      </c>
      <c r="T539" s="233">
        <v>110401</v>
      </c>
      <c r="U539" s="233" t="s">
        <v>32</v>
      </c>
    </row>
    <row r="540" spans="1:21">
      <c r="A540" s="233" t="s">
        <v>1243</v>
      </c>
      <c r="B540" s="233">
        <v>112</v>
      </c>
      <c r="C540" s="233">
        <f>+'4.CT3A'!A29</f>
        <v>112</v>
      </c>
      <c r="D540" s="233">
        <f si="12" t="shared"/>
        <v>0</v>
      </c>
      <c r="E540" s="233" t="str">
        <f>+'4.CT3A'!B29</f>
        <v xml:space="preserve">      Нийгмийн даатгалын шимтгэлийн орлого</v>
      </c>
      <c r="S540" s="233" t="s">
        <v>1243</v>
      </c>
      <c r="T540" s="233">
        <v>112</v>
      </c>
      <c r="U540" s="233" t="s">
        <v>32</v>
      </c>
    </row>
    <row r="541" spans="1:21">
      <c r="A541" s="233" t="s">
        <v>1243</v>
      </c>
      <c r="B541" s="233">
        <v>112001</v>
      </c>
      <c r="C541" s="233">
        <f>+'4.CT3A'!A30</f>
        <v>112001</v>
      </c>
      <c r="D541" s="233">
        <f si="12" t="shared"/>
        <v>0</v>
      </c>
      <c r="E541" s="233" t="str">
        <f>+'4.CT3A'!B30</f>
        <v xml:space="preserve">               Тэтгэврийн даатгалын шимтгэл</v>
      </c>
      <c r="S541" s="233" t="s">
        <v>1243</v>
      </c>
      <c r="T541" s="233">
        <v>112001</v>
      </c>
      <c r="U541" s="233" t="s">
        <v>32</v>
      </c>
    </row>
    <row r="542" spans="1:21">
      <c r="A542" s="233" t="s">
        <v>1243</v>
      </c>
      <c r="B542" s="233">
        <v>112002</v>
      </c>
      <c r="C542" s="233">
        <f>+'4.CT3A'!A31</f>
        <v>112002</v>
      </c>
      <c r="D542" s="233">
        <f si="12" t="shared"/>
        <v>0</v>
      </c>
      <c r="E542" s="233" t="str">
        <f>+'4.CT3A'!B31</f>
        <v xml:space="preserve">               Тэтгэмжийн даатгалын шимтгэл</v>
      </c>
      <c r="S542" s="233" t="s">
        <v>1243</v>
      </c>
      <c r="T542" s="233">
        <v>112002</v>
      </c>
      <c r="U542" s="233" t="s">
        <v>32</v>
      </c>
    </row>
    <row r="543" spans="1:21">
      <c r="A543" s="233" t="s">
        <v>1243</v>
      </c>
      <c r="B543" s="233">
        <v>112003</v>
      </c>
      <c r="C543" s="233">
        <f>+'4.CT3A'!A32</f>
        <v>112003</v>
      </c>
      <c r="D543" s="233">
        <f si="12" t="shared"/>
        <v>0</v>
      </c>
      <c r="E543" s="233" t="str">
        <f>+'4.CT3A'!B32</f>
        <v xml:space="preserve">               ҮОМШ өвчний даатгалын шимтгэл</v>
      </c>
      <c r="S543" s="233" t="s">
        <v>1243</v>
      </c>
      <c r="T543" s="233">
        <v>112003</v>
      </c>
      <c r="U543" s="233" t="s">
        <v>32</v>
      </c>
    </row>
    <row r="544" spans="1:21">
      <c r="A544" s="233" t="s">
        <v>1243</v>
      </c>
      <c r="B544" s="233">
        <v>112004</v>
      </c>
      <c r="C544" s="233">
        <f>+'4.CT3A'!A33</f>
        <v>112004</v>
      </c>
      <c r="D544" s="233">
        <f si="12" t="shared"/>
        <v>0</v>
      </c>
      <c r="E544" s="233" t="str">
        <f>+'4.CT3A'!B33</f>
        <v xml:space="preserve">               Ажилгүйдлийн даатгалын шимтгэл</v>
      </c>
      <c r="S544" s="233" t="s">
        <v>1243</v>
      </c>
      <c r="T544" s="233">
        <v>112004</v>
      </c>
      <c r="U544" s="233" t="s">
        <v>32</v>
      </c>
    </row>
    <row r="545" spans="1:21">
      <c r="A545" s="233" t="s">
        <v>1243</v>
      </c>
      <c r="B545" s="233">
        <v>112005</v>
      </c>
      <c r="C545" s="233">
        <f>+'4.CT3A'!A34</f>
        <v>112005</v>
      </c>
      <c r="D545" s="233">
        <f si="12" t="shared"/>
        <v>0</v>
      </c>
      <c r="E545" s="233" t="str">
        <f>+'4.CT3A'!B34</f>
        <v xml:space="preserve">               Эрүүл мэндийн даатгалын шимтгэл</v>
      </c>
      <c r="S545" s="233" t="s">
        <v>1243</v>
      </c>
      <c r="T545" s="233">
        <v>112005</v>
      </c>
      <c r="U545" s="233" t="s">
        <v>32</v>
      </c>
    </row>
    <row r="546" spans="1:21">
      <c r="A546" s="233" t="s">
        <v>1243</v>
      </c>
      <c r="B546" s="233">
        <v>113</v>
      </c>
      <c r="C546" s="233">
        <f>+'4.CT3A'!A35</f>
        <v>113</v>
      </c>
      <c r="D546" s="233">
        <f si="12" t="shared"/>
        <v>0</v>
      </c>
      <c r="E546" s="233" t="str">
        <f>+'4.CT3A'!B35</f>
        <v xml:space="preserve">      Хөрөнгийн албан татвар</v>
      </c>
      <c r="S546" s="233" t="s">
        <v>1243</v>
      </c>
      <c r="T546" s="233">
        <v>113</v>
      </c>
      <c r="U546" s="233" t="s">
        <v>32</v>
      </c>
    </row>
    <row r="547" spans="1:21">
      <c r="A547" s="233" t="s">
        <v>1243</v>
      </c>
      <c r="B547" s="233">
        <v>113001</v>
      </c>
      <c r="C547" s="233">
        <f>+'4.CT3A'!A36</f>
        <v>113001</v>
      </c>
      <c r="D547" s="233">
        <f si="12" t="shared"/>
        <v>0</v>
      </c>
      <c r="E547" s="233" t="str">
        <f>+'4.CT3A'!B36</f>
        <v xml:space="preserve">               Үл хөдлөх эд хөрөнгийн албан татвар</v>
      </c>
      <c r="S547" s="233" t="s">
        <v>1243</v>
      </c>
      <c r="T547" s="233">
        <v>113001</v>
      </c>
      <c r="U547" s="233" t="s">
        <v>32</v>
      </c>
    </row>
    <row r="548" spans="1:21">
      <c r="A548" s="233" t="s">
        <v>1243</v>
      </c>
      <c r="B548" s="233">
        <v>113002</v>
      </c>
      <c r="C548" s="233">
        <f>+'4.CT3A'!A37</f>
        <v>113002</v>
      </c>
      <c r="D548" s="233">
        <f si="12" t="shared"/>
        <v>0</v>
      </c>
      <c r="E548" s="233" t="str">
        <f>+'4.CT3A'!B37</f>
        <v xml:space="preserve">               Бууны албан татвар</v>
      </c>
      <c r="S548" s="233" t="s">
        <v>1243</v>
      </c>
      <c r="T548" s="233">
        <v>113002</v>
      </c>
      <c r="U548" s="233" t="s">
        <v>32</v>
      </c>
    </row>
    <row r="549" spans="1:21">
      <c r="A549" s="233" t="s">
        <v>1243</v>
      </c>
      <c r="B549" s="233">
        <v>113003</v>
      </c>
      <c r="C549" s="233">
        <f>+'4.CT3A'!A38</f>
        <v>113003</v>
      </c>
      <c r="D549" s="233">
        <f si="12" t="shared"/>
        <v>0</v>
      </c>
      <c r="E549" s="233" t="str">
        <f>+'4.CT3A'!B38</f>
        <v xml:space="preserve">               Автотээврийн болон өөрөө явагч хэрэгслийн албан татвар</v>
      </c>
      <c r="S549" s="233" t="s">
        <v>1243</v>
      </c>
      <c r="T549" s="233">
        <v>113003</v>
      </c>
      <c r="U549" s="233" t="s">
        <v>32</v>
      </c>
    </row>
    <row r="550" spans="1:21">
      <c r="A550" s="233" t="s">
        <v>1243</v>
      </c>
      <c r="B550" s="233">
        <v>113004</v>
      </c>
      <c r="C550" s="233">
        <f>+'4.CT3A'!A39</f>
        <v>113004</v>
      </c>
      <c r="D550" s="233">
        <f si="12" t="shared"/>
        <v>0</v>
      </c>
      <c r="E550" s="233" t="str">
        <f>+'4.CT3A'!B39</f>
        <v xml:space="preserve">               Малд ногдуулах албан татвар</v>
      </c>
      <c r="S550" s="233" t="s">
        <v>1243</v>
      </c>
      <c r="T550" s="233">
        <v>113004</v>
      </c>
      <c r="U550" s="233" t="s">
        <v>32</v>
      </c>
    </row>
    <row r="551" spans="1:21">
      <c r="A551" s="233" t="s">
        <v>1243</v>
      </c>
      <c r="B551" s="233">
        <v>114</v>
      </c>
      <c r="C551" s="233">
        <f>+'4.CT3A'!A40</f>
        <v>114</v>
      </c>
      <c r="D551" s="233">
        <f si="12" t="shared"/>
        <v>0</v>
      </c>
      <c r="E551" s="233" t="str">
        <f>+'4.CT3A'!B40</f>
        <v xml:space="preserve">      Нэмэгдсэн өртгийн албан татвар</v>
      </c>
      <c r="S551" s="233" t="s">
        <v>1243</v>
      </c>
      <c r="T551" s="233">
        <v>114</v>
      </c>
      <c r="U551" s="233" t="s">
        <v>32</v>
      </c>
    </row>
    <row r="552" spans="1:21">
      <c r="A552" s="233" t="s">
        <v>1243</v>
      </c>
      <c r="B552" s="233">
        <v>114001</v>
      </c>
      <c r="C552" s="233">
        <f>+'4.CT3A'!A41</f>
        <v>114001</v>
      </c>
      <c r="D552" s="233">
        <f si="12" t="shared"/>
        <v>0</v>
      </c>
      <c r="E552" s="233" t="str">
        <f>+'4.CT3A'!B41</f>
        <v xml:space="preserve">               Дотоодын барааны НӨАТ</v>
      </c>
      <c r="S552" s="233" t="s">
        <v>1243</v>
      </c>
      <c r="T552" s="233">
        <v>114001</v>
      </c>
      <c r="U552" s="233" t="s">
        <v>32</v>
      </c>
    </row>
    <row r="553" spans="1:21">
      <c r="A553" s="233" t="s">
        <v>1243</v>
      </c>
      <c r="B553" s="233">
        <v>114002</v>
      </c>
      <c r="C553" s="233">
        <f>+'4.CT3A'!A42</f>
        <v>114002</v>
      </c>
      <c r="D553" s="233">
        <f si="12" t="shared"/>
        <v>0</v>
      </c>
      <c r="E553" s="233" t="str">
        <f>+'4.CT3A'!B42</f>
        <v xml:space="preserve">               Импортын барааны НӨАТ</v>
      </c>
      <c r="S553" s="233" t="s">
        <v>1243</v>
      </c>
      <c r="T553" s="233">
        <v>114002</v>
      </c>
      <c r="U553" s="233" t="s">
        <v>32</v>
      </c>
    </row>
    <row r="554" spans="1:21">
      <c r="A554" s="233" t="s">
        <v>1243</v>
      </c>
      <c r="B554" s="233">
        <v>114003</v>
      </c>
      <c r="C554" s="233">
        <f>+'4.CT3A'!A43</f>
        <v>114003</v>
      </c>
      <c r="D554" s="233">
        <f si="12" t="shared"/>
        <v>0</v>
      </c>
      <c r="E554" s="233" t="str">
        <f>+'4.CT3A'!B43</f>
        <v xml:space="preserve">               НӨАТ-ын буцаан олголт</v>
      </c>
      <c r="S554" s="233" t="s">
        <v>1243</v>
      </c>
      <c r="T554" s="233">
        <v>114003</v>
      </c>
      <c r="U554" s="233" t="s">
        <v>32</v>
      </c>
    </row>
    <row r="555" spans="1:21">
      <c r="A555" s="233" t="s">
        <v>1243</v>
      </c>
      <c r="B555" s="233">
        <v>115</v>
      </c>
      <c r="C555" s="233">
        <f>+'4.CT3A'!A44</f>
        <v>115</v>
      </c>
      <c r="D555" s="233">
        <f si="12" t="shared"/>
        <v>0</v>
      </c>
      <c r="E555" s="233" t="str">
        <f>+'4.CT3A'!B44</f>
        <v xml:space="preserve">      Онцгой албан татвар</v>
      </c>
      <c r="S555" s="233" t="s">
        <v>1243</v>
      </c>
      <c r="T555" s="233">
        <v>115</v>
      </c>
      <c r="U555" s="233" t="s">
        <v>32</v>
      </c>
    </row>
    <row r="556" spans="1:21">
      <c r="A556" s="233" t="s">
        <v>1243</v>
      </c>
      <c r="B556" s="233">
        <v>115001</v>
      </c>
      <c r="C556" s="233">
        <f>+'4.CT3A'!A45</f>
        <v>115001</v>
      </c>
      <c r="D556" s="233">
        <f si="12" t="shared"/>
        <v>0</v>
      </c>
      <c r="E556" s="233" t="str">
        <f>+'4.CT3A'!B45</f>
        <v xml:space="preserve">               Дотоодын архи, дарсны онцгой албан татвар</v>
      </c>
      <c r="S556" s="233" t="s">
        <v>1243</v>
      </c>
      <c r="T556" s="233">
        <v>115001</v>
      </c>
      <c r="U556" s="233" t="s">
        <v>32</v>
      </c>
    </row>
    <row r="557" spans="1:21">
      <c r="A557" s="233" t="s">
        <v>1243</v>
      </c>
      <c r="B557" s="233">
        <v>115002</v>
      </c>
      <c r="C557" s="233">
        <f>+'4.CT3A'!A46</f>
        <v>115002</v>
      </c>
      <c r="D557" s="233">
        <f si="12" t="shared"/>
        <v>0</v>
      </c>
      <c r="E557" s="233" t="str">
        <f>+'4.CT3A'!B46</f>
        <v xml:space="preserve">               Дотоодын тамхины онцгой албан татвар</v>
      </c>
      <c r="S557" s="233" t="s">
        <v>1243</v>
      </c>
      <c r="T557" s="233">
        <v>115002</v>
      </c>
      <c r="U557" s="233" t="s">
        <v>32</v>
      </c>
    </row>
    <row r="558" spans="1:21">
      <c r="A558" s="233" t="s">
        <v>1243</v>
      </c>
      <c r="B558" s="233">
        <v>115003</v>
      </c>
      <c r="C558" s="233">
        <f>+'4.CT3A'!A47</f>
        <v>115003</v>
      </c>
      <c r="D558" s="233">
        <f si="12" t="shared"/>
        <v>0</v>
      </c>
      <c r="E558" s="233" t="str">
        <f>+'4.CT3A'!B47</f>
        <v xml:space="preserve">               Дотоодын пивоны онцгой албан татвар</v>
      </c>
      <c r="S558" s="233" t="s">
        <v>1243</v>
      </c>
      <c r="T558" s="233">
        <v>115003</v>
      </c>
      <c r="U558" s="233" t="s">
        <v>32</v>
      </c>
    </row>
    <row r="559" spans="1:21">
      <c r="A559" s="233" t="s">
        <v>1243</v>
      </c>
      <c r="B559" s="233">
        <v>115004</v>
      </c>
      <c r="C559" s="233">
        <f>+'4.CT3A'!A48</f>
        <v>115004</v>
      </c>
      <c r="D559" s="233">
        <f si="12" t="shared"/>
        <v>0</v>
      </c>
      <c r="E559" s="233" t="str">
        <f>+'4.CT3A'!B48</f>
        <v xml:space="preserve">               Имтортын архи, дарсны онцгой албан татвар</v>
      </c>
      <c r="S559" s="233" t="s">
        <v>1243</v>
      </c>
      <c r="T559" s="233">
        <v>115004</v>
      </c>
      <c r="U559" s="233" t="s">
        <v>32</v>
      </c>
    </row>
    <row r="560" spans="1:21">
      <c r="A560" s="233" t="s">
        <v>1243</v>
      </c>
      <c r="B560" s="233">
        <v>115005</v>
      </c>
      <c r="C560" s="233">
        <f>+'4.CT3A'!A49</f>
        <v>115005</v>
      </c>
      <c r="D560" s="233">
        <f si="12" t="shared"/>
        <v>0</v>
      </c>
      <c r="E560" s="233" t="str">
        <f>+'4.CT3A'!B49</f>
        <v xml:space="preserve">               Имтортын тамхины онцгой албан татвар</v>
      </c>
      <c r="S560" s="233" t="s">
        <v>1243</v>
      </c>
      <c r="T560" s="233">
        <v>115005</v>
      </c>
      <c r="U560" s="233" t="s">
        <v>32</v>
      </c>
    </row>
    <row r="561" spans="1:21">
      <c r="A561" s="233" t="s">
        <v>1243</v>
      </c>
      <c r="B561" s="233">
        <v>115006</v>
      </c>
      <c r="C561" s="233">
        <f>+'4.CT3A'!A50</f>
        <v>115006</v>
      </c>
      <c r="D561" s="233">
        <f si="12" t="shared"/>
        <v>0</v>
      </c>
      <c r="E561" s="233" t="str">
        <f>+'4.CT3A'!B50</f>
        <v xml:space="preserve">               Имтортын пивоны онцгой албан татвар</v>
      </c>
      <c r="S561" s="233" t="s">
        <v>1243</v>
      </c>
      <c r="T561" s="233">
        <v>115006</v>
      </c>
      <c r="U561" s="233" t="s">
        <v>32</v>
      </c>
    </row>
    <row r="562" spans="1:21">
      <c r="A562" s="233" t="s">
        <v>1243</v>
      </c>
      <c r="B562" s="233">
        <v>115007</v>
      </c>
      <c r="C562" s="233">
        <f>+'4.CT3A'!A51</f>
        <v>115007</v>
      </c>
      <c r="D562" s="233">
        <f si="12" t="shared"/>
        <v>0</v>
      </c>
      <c r="E562" s="233" t="str">
        <f>+'4.CT3A'!B51</f>
        <v xml:space="preserve">               Суудлын автомашины онцгой албан татвар</v>
      </c>
      <c r="S562" s="233" t="s">
        <v>1243</v>
      </c>
      <c r="T562" s="233">
        <v>115007</v>
      </c>
      <c r="U562" s="233" t="s">
        <v>32</v>
      </c>
    </row>
    <row r="563" spans="1:21">
      <c r="A563" s="233" t="s">
        <v>1243</v>
      </c>
      <c r="B563" s="233">
        <v>115008</v>
      </c>
      <c r="C563" s="233">
        <f>+'4.CT3A'!A52</f>
        <v>115008</v>
      </c>
      <c r="D563" s="233">
        <f si="12" t="shared"/>
        <v>0</v>
      </c>
      <c r="E563" s="233" t="str">
        <f>+'4.CT3A'!B52</f>
        <v xml:space="preserve">               Автобензин, дизелийн түлшний онцгой албан татвар</v>
      </c>
      <c r="S563" s="233" t="s">
        <v>1243</v>
      </c>
      <c r="T563" s="233">
        <v>115008</v>
      </c>
      <c r="U563" s="233" t="s">
        <v>32</v>
      </c>
    </row>
    <row r="564" spans="1:21">
      <c r="A564" s="233" t="s">
        <v>1243</v>
      </c>
      <c r="B564" s="233">
        <v>116</v>
      </c>
      <c r="C564" s="233">
        <f>+'4.CT3A'!A53</f>
        <v>116</v>
      </c>
      <c r="D564" s="233">
        <f si="12" t="shared"/>
        <v>0</v>
      </c>
      <c r="E564" s="233" t="str">
        <f>+'4.CT3A'!B53</f>
        <v xml:space="preserve">      Тусгай зориулалтын орлого</v>
      </c>
      <c r="S564" s="233" t="s">
        <v>1243</v>
      </c>
      <c r="T564" s="233">
        <v>116</v>
      </c>
      <c r="U564" s="233" t="s">
        <v>32</v>
      </c>
    </row>
    <row r="565" spans="1:21">
      <c r="A565" s="233" t="s">
        <v>1243</v>
      </c>
      <c r="B565" s="233">
        <v>116001</v>
      </c>
      <c r="C565" s="233">
        <f>+'4.CT3A'!A54</f>
        <v>116001</v>
      </c>
      <c r="D565" s="233">
        <f si="12" t="shared"/>
        <v>0</v>
      </c>
      <c r="E565" s="233" t="str">
        <f>+'4.CT3A'!B54</f>
        <v xml:space="preserve">               Автобензин, дизелийн түлшний албан татвар</v>
      </c>
      <c r="S565" s="233" t="s">
        <v>1243</v>
      </c>
      <c r="T565" s="233">
        <v>116001</v>
      </c>
      <c r="U565" s="233" t="s">
        <v>32</v>
      </c>
    </row>
    <row r="566" spans="1:21">
      <c r="A566" s="233" t="s">
        <v>1243</v>
      </c>
      <c r="B566" s="233">
        <v>117</v>
      </c>
      <c r="C566" s="233">
        <f>+'4.CT3A'!A55</f>
        <v>117</v>
      </c>
      <c r="D566" s="233">
        <f si="12" t="shared"/>
        <v>0</v>
      </c>
      <c r="E566" s="233" t="str">
        <f>+'4.CT3A'!B55</f>
        <v xml:space="preserve">      Гадаад үйл ажиллагааны орлого</v>
      </c>
      <c r="S566" s="233" t="s">
        <v>1243</v>
      </c>
      <c r="T566" s="233">
        <v>117</v>
      </c>
      <c r="U566" s="233" t="s">
        <v>32</v>
      </c>
    </row>
    <row r="567" spans="1:21">
      <c r="A567" s="233" t="s">
        <v>1243</v>
      </c>
      <c r="B567" s="233">
        <v>117001</v>
      </c>
      <c r="C567" s="233">
        <f>+'4.CT3A'!A56</f>
        <v>117001</v>
      </c>
      <c r="D567" s="233">
        <f si="12" t="shared"/>
        <v>0</v>
      </c>
      <c r="E567" s="233" t="str">
        <f>+'4.CT3A'!B56</f>
        <v xml:space="preserve">               Импортын гаалийн албан татвар</v>
      </c>
      <c r="S567" s="233" t="s">
        <v>1243</v>
      </c>
      <c r="T567" s="233">
        <v>117001</v>
      </c>
      <c r="U567" s="233" t="s">
        <v>32</v>
      </c>
    </row>
    <row r="568" spans="1:21">
      <c r="A568" s="233" t="s">
        <v>1243</v>
      </c>
      <c r="B568" s="233">
        <v>117002</v>
      </c>
      <c r="C568" s="233">
        <f>+'4.CT3A'!A57</f>
        <v>117002</v>
      </c>
      <c r="D568" s="233">
        <f si="12" t="shared"/>
        <v>0</v>
      </c>
      <c r="E568" s="233" t="str">
        <f>+'4.CT3A'!B57</f>
        <v xml:space="preserve">               Экспортын гаалийн албан татвар</v>
      </c>
      <c r="S568" s="233" t="s">
        <v>1243</v>
      </c>
      <c r="T568" s="233">
        <v>117002</v>
      </c>
      <c r="U568" s="233" t="s">
        <v>32</v>
      </c>
    </row>
    <row r="569" spans="1:21">
      <c r="A569" s="233" t="s">
        <v>1243</v>
      </c>
      <c r="B569" s="233">
        <v>118</v>
      </c>
      <c r="C569" s="233">
        <f>+'4.CT3A'!A58</f>
        <v>118</v>
      </c>
      <c r="D569" s="233">
        <f si="12" t="shared"/>
        <v>0</v>
      </c>
      <c r="E569" s="233" t="str">
        <f>+'4.CT3A'!B58</f>
        <v xml:space="preserve">      Бусад татвар, төлбөр, хураамж</v>
      </c>
      <c r="S569" s="233" t="s">
        <v>1243</v>
      </c>
      <c r="T569" s="233">
        <v>118</v>
      </c>
      <c r="U569" s="233" t="s">
        <v>32</v>
      </c>
    </row>
    <row r="570" spans="1:21">
      <c r="A570" s="233" t="s">
        <v>1243</v>
      </c>
      <c r="B570" s="233">
        <v>1180</v>
      </c>
      <c r="C570" s="233">
        <f>+'4.CT3A'!A59</f>
        <v>1180</v>
      </c>
      <c r="D570" s="233">
        <f si="12" t="shared"/>
        <v>0</v>
      </c>
      <c r="E570" s="233" t="str">
        <f>+'4.CT3A'!B59</f>
        <v xml:space="preserve">       Бусад нийтлэг төлбөр, хураамж</v>
      </c>
      <c r="S570" s="233" t="s">
        <v>1243</v>
      </c>
      <c r="T570" s="233">
        <v>1180</v>
      </c>
      <c r="U570" s="233" t="s">
        <v>32</v>
      </c>
    </row>
    <row r="571" spans="1:21">
      <c r="A571" s="233" t="s">
        <v>1243</v>
      </c>
      <c r="B571" s="233">
        <v>118001</v>
      </c>
      <c r="C571" s="233">
        <f>+'4.CT3A'!A60</f>
        <v>118001</v>
      </c>
      <c r="D571" s="233">
        <f si="12" t="shared"/>
        <v>0</v>
      </c>
      <c r="E571" s="233" t="str">
        <f>+'4.CT3A'!B60</f>
        <v xml:space="preserve">         Улсын тэмдэгтийн хураамж</v>
      </c>
      <c r="S571" s="233" t="s">
        <v>1243</v>
      </c>
      <c r="T571" s="233">
        <v>118001</v>
      </c>
      <c r="U571" s="233" t="s">
        <v>32</v>
      </c>
    </row>
    <row r="572" spans="1:21">
      <c r="A572" s="233" t="s">
        <v>1243</v>
      </c>
      <c r="B572" s="233">
        <v>118002</v>
      </c>
      <c r="C572" s="233">
        <f>+'4.CT3A'!A61</f>
        <v>118002</v>
      </c>
      <c r="D572" s="233">
        <f si="12" t="shared"/>
        <v>0</v>
      </c>
      <c r="E572" s="233" t="str">
        <f>+'4.CT3A'!B61</f>
        <v xml:space="preserve">         Ашигт малтмалын хайгуулын болон ашиглалтын тусгай зөвшөөрлийн төлбөр</v>
      </c>
      <c r="S572" s="233" t="s">
        <v>1243</v>
      </c>
      <c r="T572" s="233">
        <v>118002</v>
      </c>
      <c r="U572" s="233" t="s">
        <v>32</v>
      </c>
    </row>
    <row r="573" spans="1:21">
      <c r="A573" s="233" t="s">
        <v>1243</v>
      </c>
      <c r="B573" s="233">
        <v>118003</v>
      </c>
      <c r="C573" s="233">
        <f>+'4.CT3A'!A62</f>
        <v>118003</v>
      </c>
      <c r="D573" s="233">
        <f si="12" t="shared"/>
        <v>0</v>
      </c>
      <c r="E573" s="233" t="str">
        <f>+'4.CT3A'!B62</f>
        <v xml:space="preserve">         Улсын төсвийн хөрөнгөөр хайгуул хийсэн ордын нөхөн төлбөр</v>
      </c>
      <c r="S573" s="233" t="s">
        <v>1243</v>
      </c>
      <c r="T573" s="233">
        <v>118003</v>
      </c>
      <c r="U573" s="233" t="s">
        <v>32</v>
      </c>
    </row>
    <row r="574" spans="1:21">
      <c r="A574" s="233" t="s">
        <v>1243</v>
      </c>
      <c r="B574" s="233">
        <v>118004</v>
      </c>
      <c r="C574" s="233">
        <f>+'4.CT3A'!A63</f>
        <v>118004</v>
      </c>
      <c r="D574" s="233">
        <f si="12" t="shared"/>
        <v>0</v>
      </c>
      <c r="E574" s="233" t="str">
        <f>+'4.CT3A'!B63</f>
        <v xml:space="preserve">         Ашигт малтмалын нөөц ашигласны төлбөр</v>
      </c>
      <c r="S574" s="233" t="s">
        <v>1243</v>
      </c>
      <c r="T574" s="233">
        <v>118004</v>
      </c>
      <c r="U574" s="233" t="s">
        <v>32</v>
      </c>
    </row>
    <row r="575" spans="1:21">
      <c r="A575" s="233" t="s">
        <v>1243</v>
      </c>
      <c r="B575" s="233">
        <v>118005</v>
      </c>
      <c r="C575" s="233">
        <f>+'4.CT3A'!A64</f>
        <v>118005</v>
      </c>
      <c r="D575" s="233">
        <f si="12" t="shared"/>
        <v>0</v>
      </c>
      <c r="E575" s="233" t="str">
        <f>+'4.CT3A'!B64</f>
        <v xml:space="preserve">         Агаарын бохирдлын төлбөр</v>
      </c>
      <c r="S575" s="233" t="s">
        <v>1243</v>
      </c>
      <c r="T575" s="233">
        <v>118005</v>
      </c>
      <c r="U575" s="233" t="s">
        <v>32</v>
      </c>
    </row>
    <row r="576" spans="1:21">
      <c r="A576" s="233" t="s">
        <v>1243</v>
      </c>
      <c r="B576" s="233">
        <v>118006</v>
      </c>
      <c r="C576" s="233">
        <f>+'4.CT3A'!A65</f>
        <v>118006</v>
      </c>
      <c r="D576" s="233">
        <f si="12" t="shared"/>
        <v>0</v>
      </c>
      <c r="E576" s="233" t="str">
        <f>+'4.CT3A'!B65</f>
        <v xml:space="preserve">         Түгээмэл тархацтай ашигт малтмал ашигласны төлбөр</v>
      </c>
      <c r="S576" s="233" t="s">
        <v>1243</v>
      </c>
      <c r="T576" s="233">
        <v>118006</v>
      </c>
      <c r="U576" s="233" t="s">
        <v>32</v>
      </c>
    </row>
    <row r="577" spans="1:21">
      <c r="A577" s="233" t="s">
        <v>1243</v>
      </c>
      <c r="B577" s="233">
        <v>118007</v>
      </c>
      <c r="C577" s="233">
        <f>+'4.CT3A'!A66</f>
        <v>118007</v>
      </c>
      <c r="D577" s="233">
        <f si="12" t="shared"/>
        <v>0</v>
      </c>
      <c r="E577" s="233" t="str">
        <f>+'4.CT3A'!B66</f>
        <v xml:space="preserve">         Ус бохирдлын төлбөр</v>
      </c>
      <c r="S577" s="233" t="s">
        <v>1243</v>
      </c>
      <c r="T577" s="233">
        <v>118007</v>
      </c>
      <c r="U577" s="233" t="s">
        <v>32</v>
      </c>
    </row>
    <row r="578" spans="1:21">
      <c r="A578" s="233" t="s">
        <v>1243</v>
      </c>
      <c r="B578" s="233">
        <v>118008</v>
      </c>
      <c r="C578" s="233">
        <f>+'4.CT3A'!A67</f>
        <v>118008</v>
      </c>
      <c r="D578" s="233">
        <f si="12" t="shared"/>
        <v>0</v>
      </c>
      <c r="E578" s="233" t="str">
        <f>+'4.CT3A'!B67</f>
        <v xml:space="preserve">         Улсын төсвийн хөрөнгөөр тогтоосон усны нөөцийн зардлын нөхөн төлбөр</v>
      </c>
      <c r="S578" s="233" t="s">
        <v>1243</v>
      </c>
      <c r="T578" s="233">
        <v>118008</v>
      </c>
      <c r="U578" s="233" t="s">
        <v>32</v>
      </c>
    </row>
    <row r="579" spans="1:21">
      <c r="A579" s="233" t="s">
        <v>1243</v>
      </c>
      <c r="B579" s="233">
        <v>118009</v>
      </c>
      <c r="C579" s="233">
        <f>+'4.CT3A'!A68</f>
        <v>118009</v>
      </c>
      <c r="D579" s="233">
        <f ref="D579:D642" si="13" t="shared">IF(B579=VALUE(C579),0,1)</f>
        <v>0</v>
      </c>
      <c r="E579" s="233" t="str">
        <f>+'4.CT3A'!B68</f>
        <v xml:space="preserve">          Хог хаягдлын үйлчилгээний хураамж</v>
      </c>
      <c r="S579" s="233" t="s">
        <v>1243</v>
      </c>
      <c r="T579" s="233">
        <v>118009</v>
      </c>
      <c r="U579" s="233" t="s">
        <v>32</v>
      </c>
    </row>
    <row r="580" spans="1:21">
      <c r="A580" s="233" t="s">
        <v>1243</v>
      </c>
      <c r="B580" s="233">
        <v>118010</v>
      </c>
      <c r="C580" s="233">
        <f>+'4.CT3A'!A69</f>
        <v>118010</v>
      </c>
      <c r="D580" s="233">
        <f si="13" t="shared"/>
        <v>0</v>
      </c>
      <c r="E580" s="233" t="str">
        <f>+'4.CT3A'!B69</f>
        <v xml:space="preserve">         Ашигт малтмалаас бусад байгалийн баялаг ашиглахад олгох эрхийн зөвшөөрлийн хураамж</v>
      </c>
      <c r="S580" s="233" t="s">
        <v>1243</v>
      </c>
      <c r="T580" s="233">
        <v>118010</v>
      </c>
      <c r="U580" s="233" t="s">
        <v>32</v>
      </c>
    </row>
    <row r="581" spans="1:21">
      <c r="A581" s="233" t="s">
        <v>1243</v>
      </c>
      <c r="B581" s="233">
        <v>118011</v>
      </c>
      <c r="C581" s="233">
        <f>+'4.CT3A'!A70</f>
        <v>118011</v>
      </c>
      <c r="D581" s="233">
        <f si="13" t="shared"/>
        <v>0</v>
      </c>
      <c r="E581" s="233" t="str">
        <f>+'4.CT3A'!B70</f>
        <v xml:space="preserve">         Бусад татвар (төлбөр, хураамж)</v>
      </c>
      <c r="S581" s="233" t="s">
        <v>1243</v>
      </c>
      <c r="T581" s="233">
        <v>118011</v>
      </c>
      <c r="U581" s="233" t="s">
        <v>32</v>
      </c>
    </row>
    <row r="582" spans="1:21">
      <c r="A582" s="233" t="s">
        <v>1243</v>
      </c>
      <c r="B582" s="233">
        <v>1181</v>
      </c>
      <c r="C582" s="233">
        <f>+'4.CT3A'!A71</f>
        <v>1181</v>
      </c>
      <c r="D582" s="233">
        <f si="13" t="shared"/>
        <v>0</v>
      </c>
      <c r="E582" s="233" t="str">
        <f>+'4.CT3A'!B71</f>
        <v xml:space="preserve">      Газрын төлбөр</v>
      </c>
      <c r="S582" s="233" t="s">
        <v>1243</v>
      </c>
      <c r="T582" s="233">
        <v>1181</v>
      </c>
      <c r="U582" s="233" t="s">
        <v>32</v>
      </c>
    </row>
    <row r="583" spans="1:21">
      <c r="A583" s="233" t="s">
        <v>1243</v>
      </c>
      <c r="B583" s="233">
        <v>118101</v>
      </c>
      <c r="C583" s="233">
        <f>+'4.CT3A'!A72</f>
        <v>118101</v>
      </c>
      <c r="D583" s="233">
        <f si="13" t="shared"/>
        <v>0</v>
      </c>
      <c r="E583" s="233" t="str">
        <f>+'4.CT3A'!B72</f>
        <v xml:space="preserve">           Газрын төлбөр</v>
      </c>
      <c r="S583" s="233" t="s">
        <v>1243</v>
      </c>
      <c r="T583" s="233">
        <v>118101</v>
      </c>
      <c r="U583" s="233" t="s">
        <v>32</v>
      </c>
    </row>
    <row r="584" spans="1:21">
      <c r="A584" s="233" t="s">
        <v>1243</v>
      </c>
      <c r="B584" s="233">
        <v>118102</v>
      </c>
      <c r="C584" s="233">
        <f>+'4.CT3A'!A73</f>
        <v>118102</v>
      </c>
      <c r="D584" s="233">
        <f si="13" t="shared"/>
        <v>0</v>
      </c>
      <c r="E584" s="233" t="str">
        <f>+'4.CT3A'!B73</f>
        <v xml:space="preserve">           Дуудлага худалдаа</v>
      </c>
      <c r="S584" s="233" t="s">
        <v>1243</v>
      </c>
      <c r="T584" s="233">
        <v>118102</v>
      </c>
      <c r="U584" s="233" t="s">
        <v>32</v>
      </c>
    </row>
    <row r="585" spans="1:21">
      <c r="A585" s="233" t="s">
        <v>1243</v>
      </c>
      <c r="B585" s="233">
        <v>1182</v>
      </c>
      <c r="C585" s="233">
        <f>+'4.CT3A'!A74</f>
        <v>1182</v>
      </c>
      <c r="D585" s="233">
        <f si="13" t="shared"/>
        <v>0</v>
      </c>
      <c r="E585" s="233" t="str">
        <f>+'4.CT3A'!B74</f>
        <v xml:space="preserve">     Байгалийн нөөц ашигласны төлбөр</v>
      </c>
      <c r="S585" s="233" t="s">
        <v>1243</v>
      </c>
      <c r="T585" s="233">
        <v>1182</v>
      </c>
      <c r="U585" s="233" t="s">
        <v>32</v>
      </c>
    </row>
    <row r="586" spans="1:21">
      <c r="A586" s="233" t="s">
        <v>1243</v>
      </c>
      <c r="B586" s="233">
        <v>118201</v>
      </c>
      <c r="C586" s="233">
        <f>+'4.CT3A'!A75</f>
        <v>118201</v>
      </c>
      <c r="D586" s="233">
        <f si="13" t="shared"/>
        <v>0</v>
      </c>
      <c r="E586" s="233" t="str">
        <f>+'4.CT3A'!B75</f>
        <v xml:space="preserve">          Ойн нөөц ашигласны төлбөр</v>
      </c>
      <c r="S586" s="233" t="s">
        <v>1243</v>
      </c>
      <c r="T586" s="233">
        <v>118201</v>
      </c>
      <c r="U586" s="233" t="s">
        <v>32</v>
      </c>
    </row>
    <row r="587" spans="1:21">
      <c r="A587" s="233" t="s">
        <v>1243</v>
      </c>
      <c r="B587" s="233">
        <v>118202</v>
      </c>
      <c r="C587" s="233">
        <f>+'4.CT3A'!A76</f>
        <v>118202</v>
      </c>
      <c r="D587" s="233">
        <f si="13" t="shared"/>
        <v>0</v>
      </c>
      <c r="E587" s="233" t="str">
        <f>+'4.CT3A'!B76</f>
        <v xml:space="preserve">          Ан амьтны нөөц ашигласны төлбөр</v>
      </c>
      <c r="S587" s="233" t="s">
        <v>1243</v>
      </c>
      <c r="T587" s="233">
        <v>118202</v>
      </c>
      <c r="U587" s="233" t="s">
        <v>32</v>
      </c>
    </row>
    <row r="588" spans="1:21">
      <c r="A588" s="233" t="s">
        <v>1243</v>
      </c>
      <c r="B588" s="233">
        <v>118203</v>
      </c>
      <c r="C588" s="233">
        <f>+'4.CT3A'!A77</f>
        <v>118203</v>
      </c>
      <c r="D588" s="233">
        <f si="13" t="shared"/>
        <v>0</v>
      </c>
      <c r="E588" s="233" t="str">
        <f>+'4.CT3A'!B77</f>
        <v xml:space="preserve">          Ус, рашааны нөөц ашигласны төлбөр</v>
      </c>
      <c r="S588" s="233" t="s">
        <v>1243</v>
      </c>
      <c r="T588" s="233">
        <v>118203</v>
      </c>
      <c r="U588" s="233" t="s">
        <v>32</v>
      </c>
    </row>
    <row r="589" spans="1:21">
      <c r="A589" s="233" t="s">
        <v>1243</v>
      </c>
      <c r="B589" s="233">
        <v>118204</v>
      </c>
      <c r="C589" s="233">
        <f>+'4.CT3A'!A78</f>
        <v>118204</v>
      </c>
      <c r="D589" s="233">
        <f si="13" t="shared"/>
        <v>0</v>
      </c>
      <c r="E589" s="233" t="str">
        <f>+'4.CT3A'!B78</f>
        <v xml:space="preserve">          Байгалийн ургамлын нөөц ашигласны төлбөр</v>
      </c>
      <c r="S589" s="233" t="s">
        <v>1243</v>
      </c>
      <c r="T589" s="233">
        <v>118204</v>
      </c>
      <c r="U589" s="233" t="s">
        <v>32</v>
      </c>
    </row>
    <row r="590" spans="1:21">
      <c r="A590" s="233" t="s">
        <v>1243</v>
      </c>
      <c r="B590" s="233">
        <v>1183</v>
      </c>
      <c r="C590" s="233">
        <f>+'4.CT3A'!A79</f>
        <v>1183</v>
      </c>
      <c r="D590" s="233">
        <f si="13" t="shared"/>
        <v>0</v>
      </c>
      <c r="E590" s="233" t="str">
        <f>+'4.CT3A'!B79</f>
        <v xml:space="preserve">    Бусад татвар</v>
      </c>
      <c r="S590" s="233" t="s">
        <v>1243</v>
      </c>
      <c r="T590" s="233">
        <v>1183</v>
      </c>
      <c r="U590" s="233" t="s">
        <v>32</v>
      </c>
    </row>
    <row r="591" spans="1:21">
      <c r="A591" s="233" t="s">
        <v>1243</v>
      </c>
      <c r="B591" s="233">
        <v>118301</v>
      </c>
      <c r="C591" s="233">
        <f>+'4.CT3A'!A80</f>
        <v>118301</v>
      </c>
      <c r="D591" s="233">
        <f si="13" t="shared"/>
        <v>0</v>
      </c>
      <c r="E591" s="233" t="str">
        <f>+'4.CT3A'!B80</f>
        <v xml:space="preserve">               Бусад татвар</v>
      </c>
      <c r="S591" s="233" t="s">
        <v>1243</v>
      </c>
      <c r="T591" s="233">
        <v>118301</v>
      </c>
      <c r="U591" s="233" t="s">
        <v>32</v>
      </c>
    </row>
    <row r="592" spans="1:21">
      <c r="A592" s="233" t="s">
        <v>1243</v>
      </c>
      <c r="B592" s="233">
        <v>118302</v>
      </c>
      <c r="C592" s="233">
        <f>+'4.CT3A'!A81</f>
        <v>118302</v>
      </c>
      <c r="D592" s="233">
        <f si="13" t="shared"/>
        <v>0</v>
      </c>
      <c r="E592" s="233" t="str">
        <f>+'4.CT3A'!B81</f>
        <v xml:space="preserve">               Нийслэл хотын албан татвар</v>
      </c>
      <c r="S592" s="233" t="s">
        <v>1243</v>
      </c>
      <c r="T592" s="233">
        <v>118302</v>
      </c>
      <c r="U592" s="233" t="s">
        <v>32</v>
      </c>
    </row>
    <row r="593" spans="1:21">
      <c r="A593" s="233" t="s">
        <v>1243</v>
      </c>
      <c r="B593" s="233">
        <v>118303</v>
      </c>
      <c r="C593" s="233">
        <f>+'4.CT3A'!A82</f>
        <v>118303</v>
      </c>
      <c r="D593" s="233">
        <f si="13" t="shared"/>
        <v>0</v>
      </c>
      <c r="E593" s="233" t="str">
        <f>+'4.CT3A'!B82</f>
        <v xml:space="preserve">               Өв, залгамжлал, бэлэглэлийн албан татвар</v>
      </c>
      <c r="S593" s="233" t="s">
        <v>1243</v>
      </c>
      <c r="T593" s="233">
        <v>118303</v>
      </c>
      <c r="U593" s="233" t="s">
        <v>32</v>
      </c>
    </row>
    <row r="594" spans="1:21">
      <c r="A594" s="233" t="s">
        <v>1243</v>
      </c>
      <c r="B594" s="233">
        <v>118304</v>
      </c>
      <c r="C594" s="233">
        <f>+'4.CT3A'!A83</f>
        <v>118304</v>
      </c>
      <c r="D594" s="233">
        <f si="13" t="shared"/>
        <v>0</v>
      </c>
      <c r="E594" s="233" t="str">
        <f>+'4.CT3A'!B83</f>
        <v xml:space="preserve">               Нохойны албан татвар</v>
      </c>
      <c r="S594" s="233" t="s">
        <v>1243</v>
      </c>
      <c r="T594" s="233">
        <v>118304</v>
      </c>
      <c r="U594" s="233" t="s">
        <v>32</v>
      </c>
    </row>
    <row r="595" spans="1:21">
      <c r="A595" s="233" t="s">
        <v>1243</v>
      </c>
      <c r="B595" s="233">
        <v>12</v>
      </c>
      <c r="C595" s="233">
        <f>+'4.CT3A'!A84</f>
        <v>12</v>
      </c>
      <c r="D595" s="233">
        <f si="13" t="shared"/>
        <v>0</v>
      </c>
      <c r="E595" s="233" t="str">
        <f>+'4.CT3A'!B84</f>
        <v xml:space="preserve">   ТАТВАРЫН БУС ОРЛОГО</v>
      </c>
      <c r="S595" s="233" t="s">
        <v>1243</v>
      </c>
      <c r="T595" s="233">
        <v>12</v>
      </c>
      <c r="U595" s="233" t="s">
        <v>32</v>
      </c>
    </row>
    <row r="596" spans="1:21">
      <c r="A596" s="233" t="s">
        <v>1243</v>
      </c>
      <c r="B596" s="233">
        <v>120</v>
      </c>
      <c r="C596" s="233">
        <f>+'4.CT3A'!A85</f>
        <v>120</v>
      </c>
      <c r="D596" s="233">
        <f si="13" t="shared"/>
        <v>0</v>
      </c>
      <c r="E596" s="233" t="str">
        <f>+'4.CT3A'!B85</f>
        <v xml:space="preserve">      Нийтлэг татварын бус орлого</v>
      </c>
      <c r="S596" s="233" t="s">
        <v>1243</v>
      </c>
      <c r="T596" s="233">
        <v>120</v>
      </c>
      <c r="U596" s="233" t="s">
        <v>32</v>
      </c>
    </row>
    <row r="597" spans="1:21">
      <c r="A597" s="233" t="s">
        <v>1243</v>
      </c>
      <c r="B597" s="233">
        <v>120001</v>
      </c>
      <c r="C597" s="233">
        <f>+'4.CT3A'!A86</f>
        <v>120001</v>
      </c>
      <c r="D597" s="233">
        <f si="13" t="shared"/>
        <v>0</v>
      </c>
      <c r="E597" s="233" t="str">
        <f>+'4.CT3A'!B86</f>
        <v xml:space="preserve">         Хувьцааны ногдол ашиг</v>
      </c>
      <c r="S597" s="233" t="s">
        <v>1243</v>
      </c>
      <c r="T597" s="233">
        <v>120001</v>
      </c>
      <c r="U597" s="233" t="s">
        <v>32</v>
      </c>
    </row>
    <row r="598" spans="1:21">
      <c r="A598" s="233" t="s">
        <v>1243</v>
      </c>
      <c r="B598" s="233">
        <v>120002</v>
      </c>
      <c r="C598" s="233">
        <f>+'4.CT3A'!A87</f>
        <v>120002</v>
      </c>
      <c r="D598" s="233">
        <f si="13" t="shared"/>
        <v>0</v>
      </c>
      <c r="E598" s="233" t="str">
        <f>+'4.CT3A'!B87</f>
        <v xml:space="preserve">         Хүүгийн орлого</v>
      </c>
      <c r="S598" s="233" t="s">
        <v>1243</v>
      </c>
      <c r="T598" s="233">
        <v>120002</v>
      </c>
      <c r="U598" s="233" t="s">
        <v>32</v>
      </c>
    </row>
    <row r="599" spans="1:21">
      <c r="A599" s="233" t="s">
        <v>1243</v>
      </c>
      <c r="B599" s="233">
        <v>120003</v>
      </c>
      <c r="C599" s="233">
        <f>+'4.CT3A'!A88</f>
        <v>120003</v>
      </c>
      <c r="D599" s="233">
        <f si="13" t="shared"/>
        <v>0</v>
      </c>
      <c r="E599" s="233" t="str">
        <f>+'4.CT3A'!B88</f>
        <v xml:space="preserve">        Торгуулийн орлого</v>
      </c>
      <c r="S599" s="233" t="s">
        <v>1243</v>
      </c>
      <c r="T599" s="233">
        <v>120003</v>
      </c>
      <c r="U599" s="233" t="s">
        <v>32</v>
      </c>
    </row>
    <row r="600" spans="1:21">
      <c r="A600" s="233" t="s">
        <v>1243</v>
      </c>
      <c r="B600" s="233">
        <v>120004</v>
      </c>
      <c r="C600" s="233">
        <f>+'4.CT3A'!A89</f>
        <v>120004</v>
      </c>
      <c r="D600" s="233">
        <f si="13" t="shared"/>
        <v>0</v>
      </c>
      <c r="E600" s="233" t="str">
        <f>+'4.CT3A'!B89</f>
        <v xml:space="preserve">        Төсөв байгууллагын өөрийн орлого</v>
      </c>
      <c r="S600" s="233" t="s">
        <v>1243</v>
      </c>
      <c r="T600" s="233">
        <v>120004</v>
      </c>
      <c r="U600" s="233" t="s">
        <v>32</v>
      </c>
    </row>
    <row r="601" spans="1:21">
      <c r="A601" s="233" t="s">
        <v>1243</v>
      </c>
      <c r="B601" s="233">
        <v>1200041</v>
      </c>
      <c r="C601" s="233">
        <f>+'4.CT3A'!A90</f>
        <v>1200041</v>
      </c>
      <c r="D601" s="233">
        <f si="13" t="shared"/>
        <v>0</v>
      </c>
      <c r="E601" s="233" t="str">
        <f>+'4.CT3A'!B90</f>
        <v xml:space="preserve">             Үндсэн үйл ажиллагааны орлогоос санхүүжих</v>
      </c>
      <c r="S601" s="233" t="s">
        <v>1243</v>
      </c>
      <c r="T601" s="233">
        <v>1200041</v>
      </c>
      <c r="U601" s="233" t="s">
        <v>32</v>
      </c>
    </row>
    <row r="602" spans="1:21">
      <c r="A602" s="233" t="s">
        <v>1243</v>
      </c>
      <c r="B602" s="233">
        <v>1200042</v>
      </c>
      <c r="C602" s="233">
        <f>+'4.CT3A'!A91</f>
        <v>1200042</v>
      </c>
      <c r="D602" s="233">
        <f si="13" t="shared"/>
        <v>0</v>
      </c>
      <c r="E602" s="233" t="str">
        <f>+'4.CT3A'!B91</f>
        <v xml:space="preserve">             Туслах үйл ажиллагааны орлогоос санхүүжих</v>
      </c>
      <c r="S602" s="233" t="s">
        <v>1243</v>
      </c>
      <c r="T602" s="233">
        <v>1200042</v>
      </c>
      <c r="U602" s="233" t="s">
        <v>32</v>
      </c>
    </row>
    <row r="603" spans="1:21">
      <c r="A603" s="233" t="s">
        <v>1243</v>
      </c>
      <c r="B603" s="233">
        <v>1200043</v>
      </c>
      <c r="C603" s="233">
        <f>+'4.CT3A'!A92</f>
        <v>1200043</v>
      </c>
      <c r="D603" s="233">
        <f si="13" t="shared"/>
        <v>0</v>
      </c>
      <c r="E603" s="233" t="str">
        <f>+'4.CT3A'!B92</f>
        <v xml:space="preserve">             Урьд оны үлдэгдэлээс санхүүжих</v>
      </c>
      <c r="S603" s="233" t="s">
        <v>1243</v>
      </c>
      <c r="T603" s="233">
        <v>1200043</v>
      </c>
      <c r="U603" s="233" t="s">
        <v>32</v>
      </c>
    </row>
    <row r="604" spans="1:21">
      <c r="A604" s="233" t="s">
        <v>1243</v>
      </c>
      <c r="B604" s="233">
        <v>1200044</v>
      </c>
      <c r="C604" s="233">
        <f>+'4.CT3A'!A93</f>
        <v>1200044</v>
      </c>
      <c r="D604" s="233">
        <f si="13" t="shared"/>
        <v>0</v>
      </c>
      <c r="E604" s="233" t="str">
        <f>+'4.CT3A'!B93</f>
        <v xml:space="preserve">             Гадаадын эх үүсвэрээс санхүүжих</v>
      </c>
      <c r="S604" s="233" t="s">
        <v>1243</v>
      </c>
      <c r="T604" s="233">
        <v>1200044</v>
      </c>
      <c r="U604" s="233" t="s">
        <v>32</v>
      </c>
    </row>
    <row r="605" spans="1:21">
      <c r="A605" s="233" t="s">
        <v>1243</v>
      </c>
      <c r="B605" s="233">
        <v>120005</v>
      </c>
      <c r="C605" s="233">
        <f>+'4.CT3A'!A94</f>
        <v>120005</v>
      </c>
      <c r="D605" s="233">
        <f si="13" t="shared"/>
        <v>0</v>
      </c>
      <c r="E605" s="233" t="str">
        <f>+'4.CT3A'!B94</f>
        <v xml:space="preserve">       Түрээсийн орлого</v>
      </c>
      <c r="S605" s="233" t="s">
        <v>1243</v>
      </c>
      <c r="T605" s="233">
        <v>120005</v>
      </c>
      <c r="U605" s="233" t="s">
        <v>32</v>
      </c>
    </row>
    <row r="606" spans="1:21">
      <c r="A606" s="233" t="s">
        <v>1243</v>
      </c>
      <c r="B606" s="233">
        <v>120006</v>
      </c>
      <c r="C606" s="233">
        <f>+'4.CT3A'!A95</f>
        <v>120006</v>
      </c>
      <c r="D606" s="233">
        <f si="13" t="shared"/>
        <v>0</v>
      </c>
      <c r="E606" s="233" t="str">
        <f>+'4.CT3A'!B95</f>
        <v xml:space="preserve">       Газрын тосны орлого</v>
      </c>
      <c r="S606" s="233" t="s">
        <v>1243</v>
      </c>
      <c r="T606" s="233">
        <v>120006</v>
      </c>
      <c r="U606" s="233" t="s">
        <v>32</v>
      </c>
    </row>
    <row r="607" spans="1:21">
      <c r="A607" s="233" t="s">
        <v>1243</v>
      </c>
      <c r="B607" s="233">
        <v>120007</v>
      </c>
      <c r="C607" s="233">
        <f>+'4.CT3A'!A96</f>
        <v>120007</v>
      </c>
      <c r="D607" s="233">
        <f si="13" t="shared"/>
        <v>0</v>
      </c>
      <c r="E607" s="233" t="str">
        <f>+'4.CT3A'!B96</f>
        <v xml:space="preserve">       Навигацийн орлого</v>
      </c>
      <c r="S607" s="233" t="s">
        <v>1243</v>
      </c>
      <c r="T607" s="233">
        <v>120007</v>
      </c>
      <c r="U607" s="233" t="s">
        <v>32</v>
      </c>
    </row>
    <row r="608" spans="1:21">
      <c r="A608" s="233" t="s">
        <v>1243</v>
      </c>
      <c r="B608" s="233">
        <v>120008</v>
      </c>
      <c r="C608" s="233">
        <f>+'4.CT3A'!A97</f>
        <v>120008</v>
      </c>
      <c r="D608" s="233">
        <f si="13" t="shared"/>
        <v>0</v>
      </c>
      <c r="E608" s="233" t="str">
        <f>+'4.CT3A'!B97</f>
        <v xml:space="preserve">       Монгол банкны ашиг</v>
      </c>
      <c r="S608" s="233" t="s">
        <v>1243</v>
      </c>
      <c r="T608" s="233">
        <v>120008</v>
      </c>
      <c r="U608" s="233" t="s">
        <v>32</v>
      </c>
    </row>
    <row r="609" spans="1:21">
      <c r="A609" s="233" t="s">
        <v>1243</v>
      </c>
      <c r="B609" s="233">
        <v>120009</v>
      </c>
      <c r="C609" s="233">
        <f>+'4.CT3A'!A98</f>
        <v>120009</v>
      </c>
      <c r="D609" s="233">
        <f si="13" t="shared"/>
        <v>0</v>
      </c>
      <c r="E609" s="233" t="str">
        <f>+'4.CT3A'!B98</f>
        <v xml:space="preserve">       Бусад орлого</v>
      </c>
      <c r="S609" s="233" t="s">
        <v>1243</v>
      </c>
      <c r="T609" s="233">
        <v>120009</v>
      </c>
      <c r="U609" s="233" t="s">
        <v>32</v>
      </c>
    </row>
    <row r="610" spans="1:21">
      <c r="A610" s="233" t="s">
        <v>1243</v>
      </c>
      <c r="B610" s="233">
        <v>120013</v>
      </c>
      <c r="C610" s="233">
        <f>+'4.CT3A'!A99</f>
        <v>120013</v>
      </c>
      <c r="D610" s="233">
        <f si="13" t="shared"/>
        <v>0</v>
      </c>
      <c r="E610" s="233" t="str">
        <f>+'4.CT3A'!B99</f>
        <v xml:space="preserve">       Бараа борлуулсан, үйлчилгээ үзүүлсний орлого /ТӨҮГ/</v>
      </c>
      <c r="S610" s="233" t="s">
        <v>1243</v>
      </c>
      <c r="T610" s="233">
        <v>120013</v>
      </c>
      <c r="U610" s="233" t="s">
        <v>32</v>
      </c>
    </row>
    <row r="611" spans="1:21">
      <c r="A611" s="233" t="s">
        <v>1243</v>
      </c>
      <c r="B611" s="233">
        <v>120014</v>
      </c>
      <c r="C611" s="233">
        <f>+'4.CT3A'!A100</f>
        <v>120014</v>
      </c>
      <c r="D611" s="233">
        <f si="13" t="shared"/>
        <v>0</v>
      </c>
      <c r="E611" s="233" t="str">
        <f>+'4.CT3A'!B100</f>
        <v xml:space="preserve">       Эрхийн шимтгэл, хураамж, төлбөрийн орлого    /ТӨҮГ/</v>
      </c>
      <c r="S611" s="233" t="s">
        <v>1243</v>
      </c>
      <c r="T611" s="233">
        <v>120014</v>
      </c>
      <c r="U611" s="233" t="s">
        <v>32</v>
      </c>
    </row>
    <row r="612" spans="1:21">
      <c r="A612" s="233" t="s">
        <v>1243</v>
      </c>
      <c r="B612" s="233">
        <v>120015</v>
      </c>
      <c r="C612" s="233">
        <f>+'4.CT3A'!A101</f>
        <v>120015</v>
      </c>
      <c r="D612" s="233">
        <f si="13" t="shared"/>
        <v>0</v>
      </c>
      <c r="E612" s="233" t="str">
        <f>+'4.CT3A'!B101</f>
        <v xml:space="preserve">       Даатгалын нөхвөрөөс хүлээн авсан мөнгө   /ТӨҮГ/</v>
      </c>
      <c r="S612" s="233" t="s">
        <v>1243</v>
      </c>
      <c r="T612" s="233">
        <v>120015</v>
      </c>
      <c r="U612" s="233" t="s">
        <v>32</v>
      </c>
    </row>
    <row r="613" spans="1:21">
      <c r="A613" s="233" t="s">
        <v>1243</v>
      </c>
      <c r="B613" s="233">
        <v>120016</v>
      </c>
      <c r="C613" s="233">
        <f>+'4.CT3A'!A102</f>
        <v>120016</v>
      </c>
      <c r="D613" s="233">
        <f si="13" t="shared"/>
        <v>0</v>
      </c>
      <c r="E613" s="233" t="str">
        <f>+'4.CT3A'!B102</f>
        <v xml:space="preserve">       Буцаан авсан албан татвар    /ТӨҮГ/</v>
      </c>
      <c r="S613" s="233" t="s">
        <v>1243</v>
      </c>
      <c r="T613" s="233">
        <v>120016</v>
      </c>
      <c r="U613" s="233" t="s">
        <v>32</v>
      </c>
    </row>
    <row r="614" spans="1:21">
      <c r="A614" s="233" t="s">
        <v>1243</v>
      </c>
      <c r="B614" s="233">
        <v>121</v>
      </c>
      <c r="C614" s="233">
        <f>+'4.CT3A'!A103</f>
        <v>121</v>
      </c>
      <c r="D614" s="233">
        <f si="13" t="shared"/>
        <v>0</v>
      </c>
      <c r="E614" s="233" t="str">
        <f>+'4.CT3A'!B103</f>
        <v xml:space="preserve">    Хөрөнгийн орлого</v>
      </c>
      <c r="S614" s="233" t="s">
        <v>1243</v>
      </c>
      <c r="T614" s="233">
        <v>121</v>
      </c>
      <c r="U614" s="233" t="s">
        <v>32</v>
      </c>
    </row>
    <row r="615" spans="1:21">
      <c r="A615" s="233" t="s">
        <v>1243</v>
      </c>
      <c r="B615" s="233">
        <v>121001</v>
      </c>
      <c r="C615" s="233">
        <f>+'4.CT3A'!A104</f>
        <v>121001</v>
      </c>
      <c r="D615" s="233">
        <f si="13" t="shared"/>
        <v>0</v>
      </c>
      <c r="E615" s="233" t="str">
        <f>+'4.CT3A'!B104</f>
        <v xml:space="preserve">       Төрийн болон орон нутгийн өмчид бүртгэлтэй хөрөнгө борлуулсны орлого</v>
      </c>
      <c r="S615" s="233" t="s">
        <v>1243</v>
      </c>
      <c r="T615" s="233">
        <v>121001</v>
      </c>
      <c r="U615" s="233" t="s">
        <v>32</v>
      </c>
    </row>
    <row r="616" spans="1:21">
      <c r="A616" s="233" t="s">
        <v>1243</v>
      </c>
      <c r="B616" s="233">
        <v>121002</v>
      </c>
      <c r="C616" s="233">
        <f>+'4.CT3A'!A105</f>
        <v>121002</v>
      </c>
      <c r="D616" s="233">
        <f si="13" t="shared"/>
        <v>0</v>
      </c>
      <c r="E616" s="233" t="str">
        <f>+'4.CT3A'!B105</f>
        <v xml:space="preserve">        Өмч хувьчлалын орлого</v>
      </c>
      <c r="S616" s="233" t="s">
        <v>1243</v>
      </c>
      <c r="T616" s="233">
        <v>121002</v>
      </c>
      <c r="U616" s="233" t="s">
        <v>32</v>
      </c>
    </row>
    <row r="617" spans="1:21">
      <c r="A617" s="233" t="s">
        <v>1243</v>
      </c>
      <c r="B617" s="233">
        <v>122</v>
      </c>
      <c r="C617" s="233">
        <f>+'4.CT3A'!A106</f>
        <v>122</v>
      </c>
      <c r="D617" s="233">
        <f si="13" t="shared"/>
        <v>0</v>
      </c>
      <c r="E617" s="233" t="str">
        <f>+'4.CT3A'!B106</f>
        <v xml:space="preserve">   Тусламжийн орлого</v>
      </c>
      <c r="S617" s="233" t="s">
        <v>1243</v>
      </c>
      <c r="T617" s="233">
        <v>122</v>
      </c>
      <c r="U617" s="233" t="s">
        <v>32</v>
      </c>
    </row>
    <row r="618" spans="1:21">
      <c r="A618" s="233" t="s">
        <v>1243</v>
      </c>
      <c r="B618" s="233">
        <v>122001</v>
      </c>
      <c r="C618" s="233">
        <f>+'4.CT3A'!A107</f>
        <v>122001</v>
      </c>
      <c r="D618" s="233">
        <f si="13" t="shared"/>
        <v>0</v>
      </c>
      <c r="E618" s="233" t="str">
        <f>+'4.CT3A'!B107</f>
        <v xml:space="preserve">          Хандив тусламж /дотоод/</v>
      </c>
      <c r="S618" s="233" t="s">
        <v>1243</v>
      </c>
      <c r="T618" s="233">
        <v>122001</v>
      </c>
      <c r="U618" s="233" t="s">
        <v>32</v>
      </c>
    </row>
    <row r="619" spans="1:21">
      <c r="A619" s="233" t="s">
        <v>1243</v>
      </c>
      <c r="B619" s="233">
        <v>122002</v>
      </c>
      <c r="C619" s="233">
        <f>+'4.CT3A'!A108</f>
        <v>122002</v>
      </c>
      <c r="D619" s="233">
        <f si="13" t="shared"/>
        <v>0</v>
      </c>
      <c r="E619" s="233" t="str">
        <f>+'4.CT3A'!B108</f>
        <v xml:space="preserve">          Хандив тусламж /гадаад/</v>
      </c>
      <c r="S619" s="233" t="s">
        <v>1243</v>
      </c>
      <c r="T619" s="233">
        <v>122002</v>
      </c>
      <c r="U619" s="233" t="s">
        <v>32</v>
      </c>
    </row>
    <row r="620" spans="1:21">
      <c r="A620" s="233" t="s">
        <v>1243</v>
      </c>
      <c r="B620" s="233">
        <v>123</v>
      </c>
      <c r="C620" s="233">
        <f>+'4.CT3A'!A109</f>
        <v>123</v>
      </c>
      <c r="D620" s="233">
        <f si="13" t="shared"/>
        <v>0</v>
      </c>
      <c r="E620" s="233" t="str">
        <f>+'4.CT3A'!B109</f>
        <v xml:space="preserve">    Улсын төсөв орон нутгийн төсөв хоорондын шилжүүлэг</v>
      </c>
      <c r="S620" s="233" t="s">
        <v>1243</v>
      </c>
      <c r="T620" s="233">
        <v>123</v>
      </c>
      <c r="U620" s="233" t="s">
        <v>32</v>
      </c>
    </row>
    <row r="621" spans="1:21">
      <c r="A621" s="233" t="s">
        <v>1243</v>
      </c>
      <c r="B621" s="233">
        <v>123001</v>
      </c>
      <c r="C621" s="233">
        <f>+'4.CT3A'!A110</f>
        <v>123001</v>
      </c>
      <c r="D621" s="233">
        <f si="13" t="shared"/>
        <v>0</v>
      </c>
      <c r="E621" s="233" t="str">
        <f>+'4.CT3A'!B110</f>
        <v xml:space="preserve">          Тусгай зориулалтын шилжүүлгийн орлого</v>
      </c>
      <c r="S621" s="233" t="s">
        <v>1243</v>
      </c>
      <c r="T621" s="233">
        <v>123001</v>
      </c>
      <c r="U621" s="233" t="s">
        <v>32</v>
      </c>
    </row>
    <row r="622" spans="1:21">
      <c r="A622" s="233" t="s">
        <v>1243</v>
      </c>
      <c r="B622" s="233">
        <v>123002</v>
      </c>
      <c r="C622" s="233">
        <f>+'4.CT3A'!A111</f>
        <v>123002</v>
      </c>
      <c r="D622" s="233">
        <f si="13" t="shared"/>
        <v>0</v>
      </c>
      <c r="E622" s="233" t="str">
        <f>+'4.CT3A'!B111</f>
        <v xml:space="preserve">          Орон нутгийн хөгжлийн нэгдсэн сангаас шилжүүлсэн орлого</v>
      </c>
      <c r="S622" s="233" t="s">
        <v>1243</v>
      </c>
      <c r="T622" s="233">
        <v>123002</v>
      </c>
      <c r="U622" s="233" t="s">
        <v>32</v>
      </c>
    </row>
    <row r="623" spans="1:21">
      <c r="A623" s="233" t="s">
        <v>1243</v>
      </c>
      <c r="B623" s="233">
        <v>123003</v>
      </c>
      <c r="C623" s="233">
        <f>+'4.CT3A'!A112</f>
        <v>123003</v>
      </c>
      <c r="D623" s="233">
        <f si="13" t="shared"/>
        <v>0</v>
      </c>
      <c r="E623" s="233" t="str">
        <f>+'4.CT3A'!B112</f>
        <v xml:space="preserve">          Улсын төсвөөс орон нутгийн төсөвт олгох санхүүгийн дэмжлэг </v>
      </c>
      <c r="S623" s="233" t="s">
        <v>1243</v>
      </c>
      <c r="T623" s="233">
        <v>123003</v>
      </c>
      <c r="U623" s="233" t="s">
        <v>32</v>
      </c>
    </row>
    <row r="624" spans="1:21">
      <c r="A624" s="233" t="s">
        <v>1243</v>
      </c>
      <c r="B624" s="233">
        <v>123004</v>
      </c>
      <c r="C624" s="233">
        <f>+'4.CT3A'!A113</f>
        <v>123004</v>
      </c>
      <c r="D624" s="233">
        <f si="13" t="shared"/>
        <v>0</v>
      </c>
      <c r="E624" s="233" t="str">
        <f>+'4.CT3A'!B113</f>
        <v xml:space="preserve">          Улсын төсвөөс орон нутгийн төсвөөс төвлөрүүлэх шилжүүлэг</v>
      </c>
      <c r="S624" s="233" t="s">
        <v>1243</v>
      </c>
      <c r="T624" s="233">
        <v>123004</v>
      </c>
      <c r="U624" s="233" t="s">
        <v>32</v>
      </c>
    </row>
    <row r="625" spans="1:21">
      <c r="A625" s="233" t="s">
        <v>1243</v>
      </c>
      <c r="B625" s="233">
        <v>124</v>
      </c>
      <c r="C625" s="233">
        <f>+'4.CT3A'!A114</f>
        <v>124</v>
      </c>
      <c r="D625" s="233">
        <f si="13" t="shared"/>
        <v>0</v>
      </c>
      <c r="E625" s="233" t="str">
        <f>+'4.CT3A'!B114</f>
        <v xml:space="preserve">   Зээлийн орлого</v>
      </c>
      <c r="S625" s="233" t="s">
        <v>1243</v>
      </c>
      <c r="T625" s="233">
        <v>124</v>
      </c>
      <c r="U625" s="233" t="s">
        <v>32</v>
      </c>
    </row>
    <row r="626" spans="1:21">
      <c r="A626" s="233" t="s">
        <v>1243</v>
      </c>
      <c r="B626" s="233">
        <v>141001</v>
      </c>
      <c r="C626" s="233">
        <f>+'4.CT3A'!A115</f>
        <v>141001</v>
      </c>
      <c r="D626" s="233">
        <f si="13" t="shared"/>
        <v>0</v>
      </c>
      <c r="E626" s="233" t="str">
        <f>+'4.CT3A'!B115</f>
        <v xml:space="preserve">          Гадаадын санхүүгийн зээлийн эх үүсвэр</v>
      </c>
      <c r="S626" s="233" t="s">
        <v>1243</v>
      </c>
      <c r="T626" s="233">
        <v>141001</v>
      </c>
      <c r="U626" s="233" t="s">
        <v>32</v>
      </c>
    </row>
    <row r="627" spans="1:21">
      <c r="A627" s="233" t="s">
        <v>1243</v>
      </c>
      <c r="B627" s="233">
        <v>13</v>
      </c>
      <c r="C627" s="233">
        <f>+'4.CT3A'!A116</f>
        <v>13</v>
      </c>
      <c r="D627" s="233">
        <f si="13" t="shared"/>
        <v>0</v>
      </c>
      <c r="E627" s="233" t="str">
        <f>+'4.CT3A'!B116</f>
        <v xml:space="preserve"> ТУСЛАМЖ, САНХҮҮЖИЛТИЙН ОРЛОГО</v>
      </c>
      <c r="S627" s="233" t="s">
        <v>1243</v>
      </c>
      <c r="T627" s="233">
        <v>13</v>
      </c>
      <c r="U627" s="233" t="s">
        <v>32</v>
      </c>
    </row>
    <row r="628" spans="1:21">
      <c r="A628" s="233" t="s">
        <v>1243</v>
      </c>
      <c r="B628" s="233">
        <v>1310</v>
      </c>
      <c r="C628" s="233">
        <f>+'4.CT3A'!A117</f>
        <v>1310</v>
      </c>
      <c r="D628" s="233">
        <f si="13" t="shared"/>
        <v>0</v>
      </c>
      <c r="E628" s="233" t="str">
        <f>+'4.CT3A'!B117</f>
        <v xml:space="preserve">      Улсын төвлөрсөн төсвөөс</v>
      </c>
      <c r="S628" s="233" t="s">
        <v>1243</v>
      </c>
      <c r="T628" s="233">
        <v>1310</v>
      </c>
      <c r="U628" s="233" t="s">
        <v>32</v>
      </c>
    </row>
    <row r="629" spans="1:21">
      <c r="A629" s="233" t="s">
        <v>1243</v>
      </c>
      <c r="B629" s="233">
        <v>131001</v>
      </c>
      <c r="C629" s="233">
        <f>+'4.CT3A'!A118</f>
        <v>131001</v>
      </c>
      <c r="D629" s="233">
        <f si="13" t="shared"/>
        <v>0</v>
      </c>
      <c r="E629" s="233" t="str">
        <f>+'4.CT3A'!B118</f>
        <v xml:space="preserve">          Урсгал үйл ажиллагааны санхүүжилт</v>
      </c>
      <c r="S629" s="233" t="s">
        <v>1243</v>
      </c>
      <c r="T629" s="233">
        <v>131001</v>
      </c>
      <c r="U629" s="233" t="s">
        <v>32</v>
      </c>
    </row>
    <row r="630" spans="1:21">
      <c r="A630" s="233" t="s">
        <v>1243</v>
      </c>
      <c r="B630" s="233">
        <v>131002</v>
      </c>
      <c r="C630" s="233">
        <f>+'4.CT3A'!A119</f>
        <v>131002</v>
      </c>
      <c r="D630" s="233">
        <f si="13" t="shared"/>
        <v>0</v>
      </c>
      <c r="E630" s="233" t="str">
        <f>+'4.CT3A'!B119</f>
        <v xml:space="preserve">          Засгийн газрын, Засаг даргын нөөц хөрөнгийн санхүүжилт</v>
      </c>
      <c r="S630" s="233" t="s">
        <v>1243</v>
      </c>
      <c r="T630" s="233">
        <v>131002</v>
      </c>
      <c r="U630" s="233" t="s">
        <v>32</v>
      </c>
    </row>
    <row r="631" spans="1:21">
      <c r="A631" s="233" t="s">
        <v>1243</v>
      </c>
      <c r="B631" s="233">
        <v>131003</v>
      </c>
      <c r="C631" s="233">
        <f>+'4.CT3A'!A120</f>
        <v>131003</v>
      </c>
      <c r="D631" s="233">
        <f si="13" t="shared"/>
        <v>0</v>
      </c>
      <c r="E631" s="233" t="str">
        <f>+'4.CT3A'!B120</f>
        <v xml:space="preserve">          Төвлөрүүлэх шилжүүлэг</v>
      </c>
      <c r="S631" s="233" t="s">
        <v>1243</v>
      </c>
      <c r="T631" s="233">
        <v>131003</v>
      </c>
      <c r="U631" s="233" t="s">
        <v>32</v>
      </c>
    </row>
    <row r="632" spans="1:21">
      <c r="A632" s="233" t="s">
        <v>1243</v>
      </c>
      <c r="B632" s="233">
        <v>131004</v>
      </c>
      <c r="C632" s="233">
        <f>+'4.CT3A'!A121</f>
        <v>131004</v>
      </c>
      <c r="D632" s="233">
        <f si="13" t="shared"/>
        <v>0</v>
      </c>
      <c r="E632" s="233" t="str">
        <f>+'4.CT3A'!B121</f>
        <v xml:space="preserve">          Төсөв болон дамжуулан зээлдүүлсэн зээлээс эргэж төлөгдөх	</v>
      </c>
      <c r="S632" s="233" t="s">
        <v>1243</v>
      </c>
      <c r="T632" s="233">
        <v>131004</v>
      </c>
      <c r="U632" s="233" t="s">
        <v>32</v>
      </c>
    </row>
    <row r="633" spans="1:21">
      <c r="A633" s="233" t="s">
        <v>1243</v>
      </c>
      <c r="B633" s="233">
        <v>131005</v>
      </c>
      <c r="C633" s="233">
        <f>+'4.CT3A'!A122</f>
        <v>131005</v>
      </c>
      <c r="D633" s="233">
        <f si="13" t="shared"/>
        <v>0</v>
      </c>
      <c r="E633" s="233" t="str">
        <f>+'4.CT3A'!B122</f>
        <v xml:space="preserve">          Хөрөнгийн санхүүжилт</v>
      </c>
      <c r="S633" s="233" t="s">
        <v>1243</v>
      </c>
      <c r="T633" s="233">
        <v>131005</v>
      </c>
      <c r="U633" s="233" t="s">
        <v>32</v>
      </c>
    </row>
    <row r="634" spans="1:21">
      <c r="A634" s="233" t="s">
        <v>1243</v>
      </c>
      <c r="B634" s="233">
        <v>131006</v>
      </c>
      <c r="C634" s="233">
        <f>+'4.CT3A'!A123</f>
        <v>131006</v>
      </c>
      <c r="D634" s="233">
        <f si="13" t="shared"/>
        <v>0</v>
      </c>
      <c r="E634" s="233" t="str">
        <f>+'4.CT3A'!B123</f>
        <v xml:space="preserve">          Засгийн газрын тусгай сангаас санхүүжих</v>
      </c>
      <c r="S634" s="233" t="s">
        <v>1243</v>
      </c>
      <c r="T634" s="233">
        <v>131006</v>
      </c>
      <c r="U634" s="233" t="s">
        <v>32</v>
      </c>
    </row>
    <row r="635" spans="1:21">
      <c r="A635" s="233" t="s">
        <v>1243</v>
      </c>
      <c r="B635" s="233">
        <v>131007</v>
      </c>
      <c r="C635" s="233">
        <f>+'4.CT3A'!A124</f>
        <v>131007</v>
      </c>
      <c r="D635" s="233">
        <f si="13" t="shared"/>
        <v>0</v>
      </c>
      <c r="E635" s="233" t="str">
        <f>+'4.CT3A'!B124</f>
        <v xml:space="preserve">          Тусгай зориулалтын шилжүүлгээс санхүүжих</v>
      </c>
      <c r="S635" s="233" t="s">
        <v>1243</v>
      </c>
      <c r="T635" s="233">
        <v>131007</v>
      </c>
      <c r="U635" s="233" t="s">
        <v>32</v>
      </c>
    </row>
    <row r="636" spans="1:21">
      <c r="A636" s="233" t="s">
        <v>1243</v>
      </c>
      <c r="B636" s="233">
        <v>131008</v>
      </c>
      <c r="C636" s="233">
        <f>+'4.CT3A'!A125</f>
        <v>131008</v>
      </c>
      <c r="D636" s="233">
        <f si="13" t="shared"/>
        <v>0</v>
      </c>
      <c r="E636" s="233" t="str">
        <f>+'4.CT3A'!B125</f>
        <v xml:space="preserve">          Орон нутгийн хөгжлийн нэгдсэн сангаас санхүүжих</v>
      </c>
      <c r="S636" s="233" t="s">
        <v>1243</v>
      </c>
      <c r="T636" s="233">
        <v>131008</v>
      </c>
      <c r="U636" s="233" t="s">
        <v>32</v>
      </c>
    </row>
    <row r="637" spans="1:21">
      <c r="A637" s="233" t="s">
        <v>1243</v>
      </c>
      <c r="B637" s="233">
        <v>131009</v>
      </c>
      <c r="C637" s="233">
        <f>+'4.CT3A'!A126</f>
        <v>131009</v>
      </c>
      <c r="D637" s="233">
        <f si="13" t="shared"/>
        <v>0</v>
      </c>
      <c r="E637" s="233" t="str">
        <f>+'4.CT3A'!B126</f>
        <v xml:space="preserve">          Оны эхний үлдэгдлээс санхүүжих</v>
      </c>
      <c r="S637" s="233" t="s">
        <v>1243</v>
      </c>
      <c r="T637" s="233">
        <v>131009</v>
      </c>
      <c r="U637" s="233" t="s">
        <v>32</v>
      </c>
    </row>
    <row r="638" spans="1:21">
      <c r="A638" s="233" t="s">
        <v>1243</v>
      </c>
      <c r="B638" s="233">
        <v>1311</v>
      </c>
      <c r="C638" s="233">
        <f>+'4.CT3A'!A127</f>
        <v>1311</v>
      </c>
      <c r="D638" s="233">
        <f si="13" t="shared"/>
        <v>0</v>
      </c>
      <c r="E638" s="233" t="str">
        <f>+'4.CT3A'!B127</f>
        <v xml:space="preserve">      Нэмэлт санхүүжилтийн орлого</v>
      </c>
      <c r="S638" s="233" t="s">
        <v>1243</v>
      </c>
      <c r="T638" s="233">
        <v>1311</v>
      </c>
      <c r="U638" s="233" t="s">
        <v>32</v>
      </c>
    </row>
    <row r="639" spans="1:21">
      <c r="A639" s="233" t="s">
        <v>1243</v>
      </c>
      <c r="B639" s="233">
        <v>131101</v>
      </c>
      <c r="C639" s="233">
        <f>+'4.CT3A'!A128</f>
        <v>131101</v>
      </c>
      <c r="D639" s="233">
        <f si="13" t="shared"/>
        <v>0</v>
      </c>
      <c r="E639" s="233" t="str">
        <f>+'4.CT3A'!B128</f>
        <v xml:space="preserve">        Төрийн болон орон нутгийн өмчит бус этгээдээс авсан хандив, тусламж</v>
      </c>
      <c r="S639" s="233" t="s">
        <v>1243</v>
      </c>
      <c r="T639" s="233">
        <v>131101</v>
      </c>
      <c r="U639" s="233" t="s">
        <v>32</v>
      </c>
    </row>
    <row r="640" spans="1:21">
      <c r="A640" s="233" t="s">
        <v>1243</v>
      </c>
      <c r="B640" s="233">
        <v>131102</v>
      </c>
      <c r="C640" s="233">
        <f>+'4.CT3A'!A129</f>
        <v>131102</v>
      </c>
      <c r="D640" s="233">
        <f si="13" t="shared"/>
        <v>0</v>
      </c>
      <c r="E640" s="233" t="str">
        <f>+'4.CT3A'!B129</f>
        <v xml:space="preserve">        Төсвийн жилийн явцад УИХ-аас соёрхон баталсан, ЗГ хоорондын гэрээ болон ОУ байгууллагаас авах хөнгөлөлттэй зээл</v>
      </c>
      <c r="S640" s="233" t="s">
        <v>1243</v>
      </c>
      <c r="T640" s="233">
        <v>131102</v>
      </c>
      <c r="U640" s="233" t="s">
        <v>32</v>
      </c>
    </row>
    <row r="641" spans="1:21">
      <c r="A641" s="233" t="s">
        <v>1243</v>
      </c>
      <c r="B641" s="233">
        <v>131103</v>
      </c>
      <c r="C641" s="233">
        <f>+'4.CT3A'!A130</f>
        <v>131103</v>
      </c>
      <c r="D641" s="233">
        <f si="13" t="shared"/>
        <v>0</v>
      </c>
      <c r="E641" s="233" t="str">
        <f>+'4.CT3A'!B130</f>
        <v xml:space="preserve">         ЗГНХ,ЗДНХөрөнгө,түүнтэй адилтгах ангилагдаагүй нөөц хөрөнгөөс тухайн төсвийн захирагчид хуваарилсан хөрөнгө </v>
      </c>
      <c r="S641" s="233" t="s">
        <v>1243</v>
      </c>
      <c r="T641" s="233">
        <v>131103</v>
      </c>
      <c r="U641" s="233" t="s">
        <v>32</v>
      </c>
    </row>
    <row r="642" spans="1:21">
      <c r="A642" s="233" t="s">
        <v>1243</v>
      </c>
      <c r="B642" s="233">
        <v>131104</v>
      </c>
      <c r="C642" s="233">
        <f>+'4.CT3A'!A131</f>
        <v>131104</v>
      </c>
      <c r="D642" s="233">
        <f si="13" t="shared"/>
        <v>0</v>
      </c>
      <c r="E642" s="233" t="str">
        <f>+'4.CT3A'!B131</f>
        <v xml:space="preserve">         Дээд шатны төсвийн захирагчийн төсөвт тусгагдсан төсвөөс доод шатны төсвийн захирагчид хуваарилсан хөрөнгө</v>
      </c>
      <c r="S642" s="233" t="s">
        <v>1243</v>
      </c>
      <c r="T642" s="233">
        <v>131104</v>
      </c>
      <c r="U642" s="233" t="s">
        <v>32</v>
      </c>
    </row>
    <row r="643" spans="1:21">
      <c r="A643" s="233" t="s">
        <v>1243</v>
      </c>
      <c r="B643" s="233">
        <v>131105</v>
      </c>
      <c r="C643" s="233">
        <f>+'4.CT3A'!A132</f>
        <v>131105</v>
      </c>
      <c r="D643" s="233">
        <f ref="D643:D706" si="14" t="shared">IF(B643=VALUE(C643),0,1)</f>
        <v>0</v>
      </c>
      <c r="E643" s="233" t="str">
        <f>+'4.CT3A'!B132</f>
        <v xml:space="preserve">         Төсвийн байгууллагын үндсэн үйл ажиллагааны хүрээнд бий болсон нэмэлт орлого</v>
      </c>
      <c r="S643" s="233" t="s">
        <v>1243</v>
      </c>
      <c r="T643" s="233">
        <v>131105</v>
      </c>
      <c r="U643" s="233" t="s">
        <v>32</v>
      </c>
    </row>
    <row r="644" spans="1:21">
      <c r="A644" s="233" t="s">
        <v>1243</v>
      </c>
      <c r="B644" s="233">
        <v>131106</v>
      </c>
      <c r="C644" s="233">
        <f>+'4.CT3A'!A133</f>
        <v>131106</v>
      </c>
      <c r="D644" s="233">
        <f si="14" t="shared"/>
        <v>0</v>
      </c>
      <c r="E644" s="233" t="str">
        <f>+'4.CT3A'!B133</f>
        <v xml:space="preserve">        Төсвийн урамшуулал</v>
      </c>
      <c r="S644" s="233" t="s">
        <v>1243</v>
      </c>
      <c r="T644" s="233">
        <v>131106</v>
      </c>
      <c r="U644" s="233" t="s">
        <v>32</v>
      </c>
    </row>
    <row r="645" spans="1:21">
      <c r="A645" s="233" t="s">
        <v>1243</v>
      </c>
      <c r="B645" s="233">
        <v>1320</v>
      </c>
      <c r="C645" s="233">
        <f>+'4.CT3A'!A134</f>
        <v>1320</v>
      </c>
      <c r="D645" s="233">
        <f si="14" t="shared"/>
        <v>0</v>
      </c>
      <c r="E645" s="233" t="str">
        <f>+'4.CT3A'!B134</f>
        <v xml:space="preserve">      Орон нутгийн төсвөөс санхүүжих</v>
      </c>
      <c r="S645" s="233" t="s">
        <v>1243</v>
      </c>
      <c r="T645" s="233">
        <v>1320</v>
      </c>
      <c r="U645" s="233" t="s">
        <v>32</v>
      </c>
    </row>
    <row r="646" spans="1:21">
      <c r="A646" s="233" t="s">
        <v>1243</v>
      </c>
      <c r="B646" s="233">
        <v>132001</v>
      </c>
      <c r="C646" s="233">
        <f>+'4.CT3A'!A135</f>
        <v>132001</v>
      </c>
      <c r="D646" s="233">
        <f si="14" t="shared"/>
        <v>0</v>
      </c>
      <c r="E646" s="233" t="str">
        <f>+'4.CT3A'!B135</f>
        <v xml:space="preserve">          Урсгал үйл ажиллагааны санхүүжилт /орон нутгийн төсөвт байгууллага/</v>
      </c>
      <c r="S646" s="233" t="s">
        <v>1243</v>
      </c>
      <c r="T646" s="233">
        <v>132001</v>
      </c>
      <c r="U646" s="233" t="s">
        <v>32</v>
      </c>
    </row>
    <row r="647" spans="1:21">
      <c r="A647" s="233" t="s">
        <v>1243</v>
      </c>
      <c r="B647" s="233">
        <v>132002</v>
      </c>
      <c r="C647" s="233">
        <f>+'4.CT3A'!A136</f>
        <v>132002</v>
      </c>
      <c r="D647" s="233">
        <f si="14" t="shared"/>
        <v>0</v>
      </c>
      <c r="E647" s="233" t="str">
        <f>+'4.CT3A'!B136</f>
        <v xml:space="preserve">          Засгийн газрын, Засаг даргын нөөц хөрөнгийн санхүүжилт</v>
      </c>
      <c r="S647" s="233" t="s">
        <v>1243</v>
      </c>
      <c r="T647" s="233">
        <v>132002</v>
      </c>
      <c r="U647" s="233" t="s">
        <v>32</v>
      </c>
    </row>
    <row r="648" spans="1:21">
      <c r="A648" s="233" t="s">
        <v>1243</v>
      </c>
      <c r="B648" s="233">
        <v>132003</v>
      </c>
      <c r="C648" s="233">
        <f>+'4.CT3A'!A137</f>
        <v>132003</v>
      </c>
      <c r="D648" s="233">
        <f si="14" t="shared"/>
        <v>0</v>
      </c>
      <c r="E648" s="233" t="str">
        <f>+'4.CT3A'!B137</f>
        <v xml:space="preserve">          Төвлөрүүлэх шилжүүлэг /орон нутгийн төсөвт байгууллага улсад төвлөрүүлэх орлого/</v>
      </c>
      <c r="S648" s="233" t="s">
        <v>1243</v>
      </c>
      <c r="T648" s="233">
        <v>132003</v>
      </c>
      <c r="U648" s="233" t="s">
        <v>32</v>
      </c>
    </row>
    <row r="649" spans="1:21">
      <c r="A649" s="233" t="s">
        <v>1243</v>
      </c>
      <c r="B649" s="233">
        <v>132004</v>
      </c>
      <c r="C649" s="233">
        <f>+'4.CT3A'!A138</f>
        <v>132004</v>
      </c>
      <c r="D649" s="233">
        <f si="14" t="shared"/>
        <v>0</v>
      </c>
      <c r="E649" s="233" t="str">
        <f>+'4.CT3A'!B138</f>
        <v xml:space="preserve">          Оны эхний үлдэгдлээс санхүүжих / орон нутгийн төсөв/</v>
      </c>
      <c r="S649" s="233" t="s">
        <v>1243</v>
      </c>
      <c r="T649" s="233">
        <v>132004</v>
      </c>
      <c r="U649" s="233" t="s">
        <v>32</v>
      </c>
    </row>
    <row r="650" spans="1:21">
      <c r="A650" s="233" t="s">
        <v>1243</v>
      </c>
      <c r="B650" s="233">
        <v>132005</v>
      </c>
      <c r="C650" s="233">
        <f>+'4.CT3A'!A139</f>
        <v>132005</v>
      </c>
      <c r="D650" s="233">
        <f si="14" t="shared"/>
        <v>0</v>
      </c>
      <c r="E650" s="233" t="str">
        <f>+'4.CT3A'!B139</f>
        <v xml:space="preserve">          Хөрөнгийн санхүүжилт / орон нутгийн төсөвт байгууллага/</v>
      </c>
      <c r="S650" s="233" t="s">
        <v>1243</v>
      </c>
      <c r="T650" s="233">
        <v>132005</v>
      </c>
      <c r="U650" s="233" t="s">
        <v>32</v>
      </c>
    </row>
    <row r="651" spans="1:21">
      <c r="A651" s="233" t="s">
        <v>1243</v>
      </c>
      <c r="B651" s="233">
        <v>132006</v>
      </c>
      <c r="C651" s="233">
        <f>+'4.CT3A'!A140</f>
        <v>132006</v>
      </c>
      <c r="D651" s="233">
        <f si="14" t="shared"/>
        <v>0</v>
      </c>
      <c r="E651" s="233" t="str">
        <f>+'4.CT3A'!B140</f>
        <v xml:space="preserve">          Урсгал үйл ажиллагааны санхүүжилт / аймгаас авсан санхүүгийн дэмжлэг/</v>
      </c>
      <c r="S651" s="233" t="s">
        <v>1243</v>
      </c>
      <c r="T651" s="233">
        <v>132006</v>
      </c>
      <c r="U651" s="233" t="s">
        <v>32</v>
      </c>
    </row>
    <row r="652" spans="1:21">
      <c r="A652" s="233" t="s">
        <v>1243</v>
      </c>
      <c r="B652" s="233">
        <v>132007</v>
      </c>
      <c r="C652" s="233">
        <f>+'4.CT3A'!A141</f>
        <v>132007</v>
      </c>
      <c r="D652" s="233">
        <f si="14" t="shared"/>
        <v>0</v>
      </c>
      <c r="E652" s="233" t="str">
        <f>+'4.CT3A'!B141</f>
        <v xml:space="preserve">          Орон нутгийн хөгжлийн сангаас санхүүжих</v>
      </c>
      <c r="S652" s="233" t="s">
        <v>1243</v>
      </c>
      <c r="T652" s="233">
        <v>132007</v>
      </c>
      <c r="U652" s="233" t="s">
        <v>32</v>
      </c>
    </row>
    <row r="653" spans="1:21">
      <c r="A653" s="233" t="s">
        <v>1243</v>
      </c>
      <c r="B653" s="233">
        <v>1330</v>
      </c>
      <c r="C653" s="233">
        <f>+'4.CT3A'!A142</f>
        <v>1330</v>
      </c>
      <c r="D653" s="233">
        <f si="14" t="shared"/>
        <v>0</v>
      </c>
      <c r="E653" s="233" t="str">
        <f>+'4.CT3A'!B142</f>
        <v xml:space="preserve">     Төсвийн захирагчдаас </v>
      </c>
      <c r="S653" s="233" t="s">
        <v>1243</v>
      </c>
      <c r="T653" s="233">
        <v>1330</v>
      </c>
      <c r="U653" s="233" t="s">
        <v>32</v>
      </c>
    </row>
    <row r="654" spans="1:21">
      <c r="A654" s="233" t="s">
        <v>1243</v>
      </c>
      <c r="B654" s="233">
        <v>133001</v>
      </c>
      <c r="C654" s="233">
        <f>+'4.CT3A'!A143</f>
        <v>133001</v>
      </c>
      <c r="D654" s="233">
        <f si="14" t="shared"/>
        <v>0</v>
      </c>
      <c r="E654" s="233" t="str">
        <f>+'4.CT3A'!B143</f>
        <v xml:space="preserve">          Урсгал үйл ажиллагааны санхүүжилт</v>
      </c>
      <c r="S654" s="233" t="s">
        <v>1243</v>
      </c>
      <c r="T654" s="233">
        <v>133001</v>
      </c>
      <c r="U654" s="233" t="s">
        <v>32</v>
      </c>
    </row>
    <row r="655" spans="1:21">
      <c r="A655" s="233" t="s">
        <v>1243</v>
      </c>
      <c r="B655" s="233">
        <v>133002</v>
      </c>
      <c r="C655" s="233">
        <f>+'4.CT3A'!A144</f>
        <v>133002</v>
      </c>
      <c r="D655" s="233">
        <f si="14" t="shared"/>
        <v>0</v>
      </c>
      <c r="E655" s="233" t="str">
        <f>+'4.CT3A'!B144</f>
        <v xml:space="preserve">          Төвлөрүүлэх шилжүүлэг</v>
      </c>
      <c r="S655" s="233" t="s">
        <v>1243</v>
      </c>
      <c r="T655" s="233">
        <v>133002</v>
      </c>
      <c r="U655" s="233" t="s">
        <v>32</v>
      </c>
    </row>
    <row r="656" spans="1:21">
      <c r="A656" s="233" t="s">
        <v>1243</v>
      </c>
      <c r="B656" s="233">
        <v>133003</v>
      </c>
      <c r="C656" s="233">
        <f>+'4.CT3A'!A145</f>
        <v>133003</v>
      </c>
      <c r="D656" s="233">
        <f si="14" t="shared"/>
        <v>0</v>
      </c>
      <c r="E656" s="233" t="str">
        <f>+'4.CT3A'!B145</f>
        <v xml:space="preserve">          Хөрөнгийн</v>
      </c>
      <c r="S656" s="233" t="s">
        <v>1243</v>
      </c>
      <c r="T656" s="233">
        <v>133003</v>
      </c>
      <c r="U656" s="233" t="s">
        <v>32</v>
      </c>
    </row>
    <row r="657" spans="1:21">
      <c r="A657" s="233" t="s">
        <v>1243</v>
      </c>
      <c r="B657" s="233">
        <v>133004</v>
      </c>
      <c r="C657" s="233">
        <f>+'4.CT3A'!A146</f>
        <v>133004</v>
      </c>
      <c r="D657" s="233">
        <f si="14" t="shared"/>
        <v>0</v>
      </c>
      <c r="E657" s="233" t="str">
        <f>+'4.CT3A'!B146</f>
        <v xml:space="preserve">          Төсвийн ерөнхийлөн захирагчаас олгосон санхүүжилт</v>
      </c>
      <c r="S657" s="233" t="s">
        <v>1243</v>
      </c>
      <c r="T657" s="233">
        <v>133004</v>
      </c>
      <c r="U657" s="233" t="s">
        <v>32</v>
      </c>
    </row>
    <row r="658" spans="1:21">
      <c r="A658" s="233" t="s">
        <v>1243</v>
      </c>
      <c r="B658" s="233">
        <v>133005</v>
      </c>
      <c r="C658" s="233">
        <f>+'4.CT3A'!A147</f>
        <v>133005</v>
      </c>
      <c r="D658" s="233">
        <f si="14" t="shared"/>
        <v>0</v>
      </c>
      <c r="E658" s="233" t="str">
        <f>+'4.CT3A'!B147</f>
        <v xml:space="preserve">          Төсвийн ерөнхийлөн захирагч хооронд хийсэн санхүүжилт</v>
      </c>
      <c r="S658" s="233" t="s">
        <v>1243</v>
      </c>
      <c r="T658" s="233">
        <v>133005</v>
      </c>
      <c r="U658" s="233" t="s">
        <v>32</v>
      </c>
    </row>
    <row r="659" spans="1:21">
      <c r="A659" s="233" t="s">
        <v>1243</v>
      </c>
      <c r="B659" s="233">
        <v>1340</v>
      </c>
      <c r="C659" s="233">
        <f>+'4.CT3A'!A148</f>
        <v>1340</v>
      </c>
      <c r="D659" s="233">
        <f si="14" t="shared"/>
        <v>0</v>
      </c>
      <c r="E659" s="233" t="str">
        <f>+'4.CT3A'!B148</f>
        <v xml:space="preserve">    Нийгмийн даатгалын сангийн төсвөөс санхүүжих</v>
      </c>
      <c r="S659" s="233" t="s">
        <v>1243</v>
      </c>
      <c r="T659" s="233">
        <v>1340</v>
      </c>
      <c r="U659" s="233" t="s">
        <v>32</v>
      </c>
    </row>
    <row r="660" spans="1:21">
      <c r="A660" s="233" t="s">
        <v>1243</v>
      </c>
      <c r="B660" s="233">
        <v>134001</v>
      </c>
      <c r="C660" s="233">
        <f>+'4.CT3A'!A149</f>
        <v>134001</v>
      </c>
      <c r="D660" s="233">
        <f si="14" t="shared"/>
        <v>0</v>
      </c>
      <c r="E660" s="233" t="str">
        <f>+'4.CT3A'!B149</f>
        <v xml:space="preserve">          Нийгмийн даатгалын сангаас санхүүжих</v>
      </c>
      <c r="S660" s="233" t="s">
        <v>1243</v>
      </c>
      <c r="T660" s="233">
        <v>134001</v>
      </c>
      <c r="U660" s="233" t="s">
        <v>32</v>
      </c>
    </row>
    <row r="661" spans="1:21">
      <c r="A661" s="233" t="s">
        <v>1243</v>
      </c>
      <c r="B661" s="233">
        <v>134002</v>
      </c>
      <c r="C661" s="233">
        <f>+'4.CT3A'!A150</f>
        <v>134002</v>
      </c>
      <c r="D661" s="233">
        <f si="14" t="shared"/>
        <v>0</v>
      </c>
      <c r="E661" s="233" t="str">
        <f>+'4.CT3A'!B150</f>
        <v xml:space="preserve">          Эрүүл мэндийн даатгалын сангаас санхүүжих</v>
      </c>
      <c r="S661" s="233" t="s">
        <v>1243</v>
      </c>
      <c r="T661" s="233">
        <v>134002</v>
      </c>
      <c r="U661" s="233" t="s">
        <v>32</v>
      </c>
    </row>
    <row r="662" spans="1:21">
      <c r="A662" s="233" t="s">
        <v>1243</v>
      </c>
      <c r="B662" s="233">
        <v>134003</v>
      </c>
      <c r="C662" s="233">
        <f>+'4.CT3A'!A151</f>
        <v>134003</v>
      </c>
      <c r="D662" s="233">
        <f si="14" t="shared"/>
        <v>0</v>
      </c>
      <c r="E662" s="233" t="str">
        <f>+'4.CT3A'!B151</f>
        <v xml:space="preserve">          Нийгмийн даатгалын сангаас эмнэлгүүдэд олгох санхүүжилт</v>
      </c>
      <c r="S662" s="233" t="s">
        <v>1243</v>
      </c>
      <c r="T662" s="233">
        <v>134003</v>
      </c>
      <c r="U662" s="233" t="s">
        <v>32</v>
      </c>
    </row>
    <row r="663" spans="1:21">
      <c r="A663" s="233" t="s">
        <v>1243</v>
      </c>
      <c r="B663" s="233">
        <v>2</v>
      </c>
      <c r="C663" s="233">
        <f>+'4.CT3A'!A152</f>
        <v>2</v>
      </c>
      <c r="D663" s="233">
        <f si="14" t="shared"/>
        <v>0</v>
      </c>
      <c r="E663" s="233" t="str">
        <f>+'4.CT3A'!B152</f>
        <v>НИЙТ ЗАРЛАГА ба ЦЭВЭР ЗЭЭЛИЙН ДҮН (2)</v>
      </c>
      <c r="S663" s="233" t="s">
        <v>1243</v>
      </c>
      <c r="T663" s="233">
        <v>2</v>
      </c>
      <c r="U663" s="233" t="s">
        <v>92</v>
      </c>
    </row>
    <row r="664" spans="1:21">
      <c r="A664" s="233" t="s">
        <v>1243</v>
      </c>
      <c r="B664" s="233">
        <v>21</v>
      </c>
      <c r="C664" s="233">
        <f>+'4.CT3A'!A153</f>
        <v>21</v>
      </c>
      <c r="D664" s="233">
        <f si="14" t="shared"/>
        <v>0</v>
      </c>
      <c r="E664" s="233" t="str">
        <f>+'4.CT3A'!B153</f>
        <v xml:space="preserve">   УРСГАЛ ЗАРДАЛ </v>
      </c>
      <c r="S664" s="233" t="s">
        <v>1243</v>
      </c>
      <c r="T664" s="233">
        <v>21</v>
      </c>
      <c r="U664" s="233" t="s">
        <v>92</v>
      </c>
    </row>
    <row r="665" spans="1:21">
      <c r="A665" s="233" t="s">
        <v>1243</v>
      </c>
      <c r="B665" s="233">
        <v>210</v>
      </c>
      <c r="C665" s="233">
        <f>+'4.CT3A'!A154</f>
        <v>210</v>
      </c>
      <c r="D665" s="233">
        <f si="14" t="shared"/>
        <v>0</v>
      </c>
      <c r="E665" s="233" t="str">
        <f>+'4.CT3A'!B154</f>
        <v xml:space="preserve">      БАРАА, АЖИЛ ҮЙЛЧИЛГЭЭНИЙ ЗАРДАЛ</v>
      </c>
      <c r="S665" s="233" t="s">
        <v>1243</v>
      </c>
      <c r="T665" s="233">
        <v>210</v>
      </c>
      <c r="U665" s="233" t="s">
        <v>92</v>
      </c>
    </row>
    <row r="666" spans="1:21">
      <c r="A666" s="233" t="s">
        <v>1243</v>
      </c>
      <c r="B666" s="233">
        <v>2101</v>
      </c>
      <c r="C666" s="233">
        <f>+'4.CT3A'!A155</f>
        <v>2101</v>
      </c>
      <c r="D666" s="233">
        <f si="14" t="shared"/>
        <v>0</v>
      </c>
      <c r="E666" s="233" t="str">
        <f>+'4.CT3A'!B155</f>
        <v xml:space="preserve">      Цалин хөлс болон нэмэгдэл урамшил</v>
      </c>
      <c r="S666" s="233" t="s">
        <v>1243</v>
      </c>
      <c r="T666" s="233">
        <v>2101</v>
      </c>
      <c r="U666" s="233" t="s">
        <v>92</v>
      </c>
    </row>
    <row r="667" spans="1:21">
      <c r="A667" s="233" t="s">
        <v>1243</v>
      </c>
      <c r="B667" s="233">
        <v>210101</v>
      </c>
      <c r="C667" s="233">
        <f>+'4.CT3A'!A156</f>
        <v>210101</v>
      </c>
      <c r="D667" s="233">
        <f si="14" t="shared"/>
        <v>0</v>
      </c>
      <c r="E667" s="233" t="str">
        <f>+'4.CT3A'!B156</f>
        <v xml:space="preserve">           Үндсэн цалин </v>
      </c>
      <c r="S667" s="233" t="s">
        <v>1243</v>
      </c>
      <c r="T667" s="233">
        <v>210101</v>
      </c>
      <c r="U667" s="233" t="s">
        <v>92</v>
      </c>
    </row>
    <row r="668" spans="1:21">
      <c r="A668" s="233" t="s">
        <v>1243</v>
      </c>
      <c r="B668" s="233">
        <v>210102</v>
      </c>
      <c r="C668" s="233">
        <f>+'4.CT3A'!A157</f>
        <v>210102</v>
      </c>
      <c r="D668" s="233">
        <f si="14" t="shared"/>
        <v>0</v>
      </c>
      <c r="E668" s="233" t="str">
        <f>+'4.CT3A'!B157</f>
        <v xml:space="preserve">           Нэмэгдэл</v>
      </c>
      <c r="S668" s="233" t="s">
        <v>1243</v>
      </c>
      <c r="T668" s="233">
        <v>210102</v>
      </c>
      <c r="U668" s="233" t="s">
        <v>92</v>
      </c>
    </row>
    <row r="669" spans="1:21">
      <c r="A669" s="233" t="s">
        <v>1243</v>
      </c>
      <c r="B669" s="233">
        <v>210103</v>
      </c>
      <c r="C669" s="233">
        <f>+'4.CT3A'!A158</f>
        <v>210103</v>
      </c>
      <c r="D669" s="233">
        <f si="14" t="shared"/>
        <v>0</v>
      </c>
      <c r="E669" s="233" t="str">
        <f>+'4.CT3A'!B158</f>
        <v xml:space="preserve">           Унаа хоолны хөнгөлөлт </v>
      </c>
      <c r="S669" s="233" t="s">
        <v>1243</v>
      </c>
      <c r="T669" s="233">
        <v>210103</v>
      </c>
      <c r="U669" s="233" t="s">
        <v>92</v>
      </c>
    </row>
    <row r="670" spans="1:21">
      <c r="A670" s="233" t="s">
        <v>1243</v>
      </c>
      <c r="B670" s="233">
        <v>210104</v>
      </c>
      <c r="C670" s="233">
        <f>+'4.CT3A'!A159</f>
        <v>210104</v>
      </c>
      <c r="D670" s="233">
        <f si="14" t="shared"/>
        <v>0</v>
      </c>
      <c r="E670" s="233" t="str">
        <f>+'4.CT3A'!B159</f>
        <v xml:space="preserve">           Урамшуулал </v>
      </c>
      <c r="S670" s="233" t="s">
        <v>1243</v>
      </c>
      <c r="T670" s="233">
        <v>210104</v>
      </c>
      <c r="U670" s="233" t="s">
        <v>92</v>
      </c>
    </row>
    <row r="671" spans="1:21">
      <c r="A671" s="233" t="s">
        <v>1243</v>
      </c>
      <c r="B671" s="233">
        <v>210105</v>
      </c>
      <c r="C671" s="233">
        <f>+'4.CT3A'!A160</f>
        <v>210105</v>
      </c>
      <c r="D671" s="233">
        <f si="14" t="shared"/>
        <v>0</v>
      </c>
      <c r="E671" s="233" t="str">
        <f>+'4.CT3A'!B160</f>
        <v xml:space="preserve">           Гэрээт ажлын хөлс</v>
      </c>
      <c r="S671" s="233" t="s">
        <v>1243</v>
      </c>
      <c r="T671" s="233">
        <v>210105</v>
      </c>
      <c r="U671" s="233" t="s">
        <v>92</v>
      </c>
    </row>
    <row r="672" spans="1:21">
      <c r="A672" s="233" t="s">
        <v>1243</v>
      </c>
      <c r="B672" s="233">
        <v>210106</v>
      </c>
      <c r="C672" s="233">
        <f>+'4.CT3A'!A161</f>
        <v>210106</v>
      </c>
      <c r="D672" s="233">
        <f si="14" t="shared"/>
        <v>0</v>
      </c>
      <c r="E672" s="233" t="str">
        <f>+'4.CT3A'!B161</f>
        <v xml:space="preserve">           Ажиллагчдад төлсөн   /ТӨҮГ/</v>
      </c>
      <c r="S672" s="233" t="s">
        <v>1243</v>
      </c>
      <c r="T672" s="233">
        <v>210106</v>
      </c>
      <c r="U672" s="233" t="s">
        <v>92</v>
      </c>
    </row>
    <row r="673" spans="1:21">
      <c r="A673" s="233" t="s">
        <v>1243</v>
      </c>
      <c r="B673" s="233">
        <v>2102</v>
      </c>
      <c r="C673" s="233">
        <f>+'4.CT3A'!A162</f>
        <v>2102</v>
      </c>
      <c r="D673" s="233">
        <f si="14" t="shared"/>
        <v>0</v>
      </c>
      <c r="E673" s="233" t="str">
        <f>+'4.CT3A'!B162</f>
        <v xml:space="preserve">     Ажил олгогчоос нийгмийн даатгалд төлөх шимтгэл</v>
      </c>
      <c r="S673" s="233" t="s">
        <v>1243</v>
      </c>
      <c r="T673" s="233">
        <v>2102</v>
      </c>
      <c r="U673" s="233" t="s">
        <v>92</v>
      </c>
    </row>
    <row r="674" spans="1:21">
      <c r="A674" s="233" t="s">
        <v>1243</v>
      </c>
      <c r="B674" s="233">
        <v>210201</v>
      </c>
      <c r="C674" s="233">
        <f>+'4.CT3A'!A163</f>
        <v>210201</v>
      </c>
      <c r="D674" s="233">
        <f si="14" t="shared"/>
        <v>0</v>
      </c>
      <c r="E674" s="233" t="str">
        <f>+'4.CT3A'!B163</f>
        <v xml:space="preserve">          Тэтгэврийн даатгал</v>
      </c>
      <c r="S674" s="233" t="s">
        <v>1243</v>
      </c>
      <c r="T674" s="233">
        <v>210201</v>
      </c>
      <c r="U674" s="233" t="s">
        <v>92</v>
      </c>
    </row>
    <row r="675" spans="1:21">
      <c r="A675" s="233" t="s">
        <v>1243</v>
      </c>
      <c r="B675" s="233">
        <v>210202</v>
      </c>
      <c r="C675" s="233">
        <f>+'4.CT3A'!A164</f>
        <v>210202</v>
      </c>
      <c r="D675" s="233">
        <f si="14" t="shared"/>
        <v>0</v>
      </c>
      <c r="E675" s="233" t="str">
        <f>+'4.CT3A'!B164</f>
        <v xml:space="preserve">          Тэтгэмжийн даатгал</v>
      </c>
      <c r="S675" s="233" t="s">
        <v>1243</v>
      </c>
      <c r="T675" s="233">
        <v>210202</v>
      </c>
      <c r="U675" s="233" t="s">
        <v>92</v>
      </c>
    </row>
    <row r="676" spans="1:21">
      <c r="A676" s="233" t="s">
        <v>1243</v>
      </c>
      <c r="B676" s="233">
        <v>210203</v>
      </c>
      <c r="C676" s="233">
        <f>+'4.CT3A'!A165</f>
        <v>210203</v>
      </c>
      <c r="D676" s="233">
        <f si="14" t="shared"/>
        <v>0</v>
      </c>
      <c r="E676" s="233" t="str">
        <f>+'4.CT3A'!B165</f>
        <v xml:space="preserve">          ҮОМШӨ-ний даатгал</v>
      </c>
      <c r="S676" s="233" t="s">
        <v>1243</v>
      </c>
      <c r="T676" s="233">
        <v>210203</v>
      </c>
      <c r="U676" s="233" t="s">
        <v>92</v>
      </c>
    </row>
    <row r="677" spans="1:21">
      <c r="A677" s="233" t="s">
        <v>1243</v>
      </c>
      <c r="B677" s="233">
        <v>210204</v>
      </c>
      <c r="C677" s="233">
        <f>+'4.CT3A'!A166</f>
        <v>210204</v>
      </c>
      <c r="D677" s="233">
        <f si="14" t="shared"/>
        <v>0</v>
      </c>
      <c r="E677" s="233" t="str">
        <f>+'4.CT3A'!B166</f>
        <v xml:space="preserve">          Ажилгүйдлийн даатгал</v>
      </c>
      <c r="S677" s="233" t="s">
        <v>1243</v>
      </c>
      <c r="T677" s="233">
        <v>210204</v>
      </c>
      <c r="U677" s="233" t="s">
        <v>92</v>
      </c>
    </row>
    <row r="678" spans="1:21">
      <c r="A678" s="233" t="s">
        <v>1243</v>
      </c>
      <c r="B678" s="233">
        <v>210205</v>
      </c>
      <c r="C678" s="233">
        <f>+'4.CT3A'!A167</f>
        <v>210205</v>
      </c>
      <c r="D678" s="233">
        <f si="14" t="shared"/>
        <v>0</v>
      </c>
      <c r="E678" s="233" t="str">
        <f>+'4.CT3A'!B167</f>
        <v xml:space="preserve">          Эрүүл мэндийн даатгал</v>
      </c>
      <c r="S678" s="233" t="s">
        <v>1243</v>
      </c>
      <c r="T678" s="233">
        <v>210205</v>
      </c>
      <c r="U678" s="233" t="s">
        <v>92</v>
      </c>
    </row>
    <row r="679" spans="1:21">
      <c r="A679" s="233" t="s">
        <v>1243</v>
      </c>
      <c r="B679" s="233">
        <v>210206</v>
      </c>
      <c r="C679" s="233">
        <f>+'4.CT3A'!A168</f>
        <v>210206</v>
      </c>
      <c r="D679" s="233">
        <f si="14" t="shared"/>
        <v>0</v>
      </c>
      <c r="E679" s="233" t="str">
        <f>+'4.CT3A'!B168</f>
        <v xml:space="preserve">          Нийгмийн даатгалын байгууллагад төлсөн   /ТӨҮГ/</v>
      </c>
      <c r="S679" s="233" t="s">
        <v>1243</v>
      </c>
      <c r="T679" s="233">
        <v>210206</v>
      </c>
      <c r="U679" s="233" t="s">
        <v>92</v>
      </c>
    </row>
    <row r="680" spans="1:21">
      <c r="A680" s="233" t="s">
        <v>1243</v>
      </c>
      <c r="B680" s="233">
        <v>2103</v>
      </c>
      <c r="C680" s="233">
        <f>+'4.CT3A'!A169</f>
        <v>2103</v>
      </c>
      <c r="D680" s="233">
        <f si="14" t="shared"/>
        <v>0</v>
      </c>
      <c r="E680" s="233" t="str">
        <f>+'4.CT3A'!B169</f>
        <v xml:space="preserve">      Байр ашиглалттай холбоотой тогтмол зардал</v>
      </c>
      <c r="S680" s="233" t="s">
        <v>1243</v>
      </c>
      <c r="T680" s="233">
        <v>2103</v>
      </c>
      <c r="U680" s="233" t="s">
        <v>92</v>
      </c>
    </row>
    <row r="681" spans="1:21">
      <c r="A681" s="233" t="s">
        <v>1243</v>
      </c>
      <c r="B681" s="233">
        <v>210301</v>
      </c>
      <c r="C681" s="233">
        <f>+'4.CT3A'!A170</f>
        <v>210301</v>
      </c>
      <c r="D681" s="233">
        <f si="14" t="shared"/>
        <v>0</v>
      </c>
      <c r="E681" s="233" t="str">
        <f>+'4.CT3A'!B170</f>
        <v xml:space="preserve">         Гэрэл, цахилгаан</v>
      </c>
      <c r="S681" s="233" t="s">
        <v>1243</v>
      </c>
      <c r="T681" s="233">
        <v>210301</v>
      </c>
      <c r="U681" s="233" t="s">
        <v>92</v>
      </c>
    </row>
    <row r="682" spans="1:21">
      <c r="A682" s="233" t="s">
        <v>1243</v>
      </c>
      <c r="B682" s="233">
        <v>210302</v>
      </c>
      <c r="C682" s="233">
        <f>+'4.CT3A'!A171</f>
        <v>210302</v>
      </c>
      <c r="D682" s="233">
        <f si="14" t="shared"/>
        <v>0</v>
      </c>
      <c r="E682" s="233" t="str">
        <f>+'4.CT3A'!B171</f>
        <v xml:space="preserve">         Түлш, халаалт</v>
      </c>
      <c r="S682" s="233" t="s">
        <v>1243</v>
      </c>
      <c r="T682" s="233">
        <v>210302</v>
      </c>
      <c r="U682" s="233" t="s">
        <v>92</v>
      </c>
    </row>
    <row r="683" spans="1:21">
      <c r="A683" s="233" t="s">
        <v>1243</v>
      </c>
      <c r="B683" s="233">
        <v>210303</v>
      </c>
      <c r="C683" s="233">
        <f>+'4.CT3A'!A172</f>
        <v>210303</v>
      </c>
      <c r="D683" s="233">
        <f si="14" t="shared"/>
        <v>0</v>
      </c>
      <c r="E683" s="233" t="str">
        <f>+'4.CT3A'!B172</f>
        <v xml:space="preserve">         Цэвэр, бохир ус</v>
      </c>
      <c r="S683" s="233" t="s">
        <v>1243</v>
      </c>
      <c r="T683" s="233">
        <v>210303</v>
      </c>
      <c r="U683" s="233" t="s">
        <v>92</v>
      </c>
    </row>
    <row r="684" spans="1:21">
      <c r="A684" s="233" t="s">
        <v>1243</v>
      </c>
      <c r="B684" s="233">
        <v>210304</v>
      </c>
      <c r="C684" s="233">
        <f>+'4.CT3A'!A173</f>
        <v>210304</v>
      </c>
      <c r="D684" s="233">
        <f si="14" t="shared"/>
        <v>0</v>
      </c>
      <c r="E684" s="233" t="str">
        <f>+'4.CT3A'!B173</f>
        <v xml:space="preserve">         Байрны түрээс</v>
      </c>
      <c r="S684" s="233" t="s">
        <v>1243</v>
      </c>
      <c r="T684" s="233">
        <v>210304</v>
      </c>
      <c r="U684" s="233" t="s">
        <v>92</v>
      </c>
    </row>
    <row r="685" spans="1:21">
      <c r="A685" s="233" t="s">
        <v>1243</v>
      </c>
      <c r="B685" s="233">
        <v>210305</v>
      </c>
      <c r="C685" s="233">
        <f>+'4.CT3A'!A174</f>
        <v>210305</v>
      </c>
      <c r="D685" s="233">
        <f si="14" t="shared"/>
        <v>0</v>
      </c>
      <c r="E685" s="233" t="str">
        <f>+'4.CT3A'!B174</f>
        <v xml:space="preserve">         Ашиглалтын зардалд төлсөн   /ТӨҮГ/</v>
      </c>
      <c r="S685" s="233" t="s">
        <v>1243</v>
      </c>
      <c r="T685" s="233">
        <v>210305</v>
      </c>
      <c r="U685" s="233" t="s">
        <v>92</v>
      </c>
    </row>
    <row r="686" spans="1:21">
      <c r="A686" s="233" t="s">
        <v>1243</v>
      </c>
      <c r="B686" s="233">
        <v>2104</v>
      </c>
      <c r="C686" s="233">
        <f>+'4.CT3A'!A175</f>
        <v>2104</v>
      </c>
      <c r="D686" s="233">
        <f si="14" t="shared"/>
        <v>0</v>
      </c>
      <c r="E686" s="233" t="str">
        <f>+'4.CT3A'!B175</f>
        <v xml:space="preserve">      Хангамж, бараа материалын зардал</v>
      </c>
      <c r="S686" s="233" t="s">
        <v>1243</v>
      </c>
      <c r="T686" s="233">
        <v>2104</v>
      </c>
      <c r="U686" s="233" t="s">
        <v>92</v>
      </c>
    </row>
    <row r="687" spans="1:21">
      <c r="A687" s="233" t="s">
        <v>1243</v>
      </c>
      <c r="B687" s="233">
        <v>210401</v>
      </c>
      <c r="C687" s="233">
        <f>+'4.CT3A'!A176</f>
        <v>210401</v>
      </c>
      <c r="D687" s="233">
        <f si="14" t="shared"/>
        <v>0</v>
      </c>
      <c r="E687" s="233" t="str">
        <f>+'4.CT3A'!B176</f>
        <v xml:space="preserve">          Бичиг хэрэг</v>
      </c>
      <c r="S687" s="233" t="s">
        <v>1243</v>
      </c>
      <c r="T687" s="233">
        <v>210401</v>
      </c>
      <c r="U687" s="233" t="s">
        <v>92</v>
      </c>
    </row>
    <row r="688" spans="1:21">
      <c r="A688" s="233" t="s">
        <v>1243</v>
      </c>
      <c r="B688" s="233">
        <v>210402</v>
      </c>
      <c r="C688" s="233">
        <f>+'4.CT3A'!A177</f>
        <v>210402</v>
      </c>
      <c r="D688" s="233">
        <f si="14" t="shared"/>
        <v>0</v>
      </c>
      <c r="E688" s="233" t="str">
        <f>+'4.CT3A'!B177</f>
        <v xml:space="preserve">          Тээвэр, шатахуун</v>
      </c>
      <c r="S688" s="233" t="s">
        <v>1243</v>
      </c>
      <c r="T688" s="233">
        <v>210402</v>
      </c>
      <c r="U688" s="233" t="s">
        <v>92</v>
      </c>
    </row>
    <row r="689" spans="1:21">
      <c r="A689" s="233" t="s">
        <v>1243</v>
      </c>
      <c r="B689" s="233">
        <v>210403</v>
      </c>
      <c r="C689" s="233">
        <f>+'4.CT3A'!A178</f>
        <v>210403</v>
      </c>
      <c r="D689" s="233">
        <f si="14" t="shared"/>
        <v>0</v>
      </c>
      <c r="E689" s="233" t="str">
        <f>+'4.CT3A'!B178</f>
        <v xml:space="preserve">          Шуудан, холбоо, интернэтийн төлбөр</v>
      </c>
      <c r="S689" s="233" t="s">
        <v>1243</v>
      </c>
      <c r="T689" s="233">
        <v>210403</v>
      </c>
      <c r="U689" s="233" t="s">
        <v>92</v>
      </c>
    </row>
    <row r="690" spans="1:21">
      <c r="A690" s="233" t="s">
        <v>1243</v>
      </c>
      <c r="B690" s="233">
        <v>210404</v>
      </c>
      <c r="C690" s="233">
        <f>+'4.CT3A'!A179</f>
        <v>210404</v>
      </c>
      <c r="D690" s="233">
        <f si="14" t="shared"/>
        <v>0</v>
      </c>
      <c r="E690" s="233" t="str">
        <f>+'4.CT3A'!B179</f>
        <v xml:space="preserve">          Ном, хэвлэл</v>
      </c>
      <c r="S690" s="233" t="s">
        <v>1243</v>
      </c>
      <c r="T690" s="233">
        <v>210404</v>
      </c>
      <c r="U690" s="233" t="s">
        <v>92</v>
      </c>
    </row>
    <row r="691" spans="1:21">
      <c r="A691" s="233" t="s">
        <v>1243</v>
      </c>
      <c r="B691" s="233">
        <v>210405</v>
      </c>
      <c r="C691" s="233">
        <f>+'4.CT3A'!A180</f>
        <v>210405</v>
      </c>
      <c r="D691" s="233">
        <f si="14" t="shared"/>
        <v>0</v>
      </c>
      <c r="E691" s="233" t="str">
        <f>+'4.CT3A'!B180</f>
        <v xml:space="preserve">          Хог хаягдал зайлуулах, хортон мэрэгчдийн устгал, ариутгал</v>
      </c>
      <c r="S691" s="233" t="s">
        <v>1243</v>
      </c>
      <c r="T691" s="233">
        <v>210405</v>
      </c>
      <c r="U691" s="233" t="s">
        <v>92</v>
      </c>
    </row>
    <row r="692" spans="1:21">
      <c r="A692" s="233" t="s">
        <v>1243</v>
      </c>
      <c r="B692" s="233">
        <v>210406</v>
      </c>
      <c r="C692" s="233">
        <f>+'4.CT3A'!A181</f>
        <v>210406</v>
      </c>
      <c r="D692" s="233">
        <f si="14" t="shared"/>
        <v>0</v>
      </c>
      <c r="E692" s="233" t="str">
        <f>+'4.CT3A'!B181</f>
        <v xml:space="preserve">          Бага үнэтэй, түргэн элэгдэх, ахуйн эд зүйлс</v>
      </c>
      <c r="S692" s="233" t="s">
        <v>1243</v>
      </c>
      <c r="T692" s="233">
        <v>210406</v>
      </c>
      <c r="U692" s="233" t="s">
        <v>92</v>
      </c>
    </row>
    <row r="693" spans="1:21">
      <c r="A693" s="233" t="s">
        <v>1243</v>
      </c>
      <c r="B693" s="233">
        <v>210407</v>
      </c>
      <c r="C693" s="233">
        <f>+'4.CT3A'!A182</f>
        <v>210407</v>
      </c>
      <c r="D693" s="233">
        <f si="14" t="shared"/>
        <v>0</v>
      </c>
      <c r="E693" s="233" t="str">
        <f>+'4.CT3A'!B182</f>
        <v xml:space="preserve">          Аж ахуйн материал худалдан авах зардал</v>
      </c>
      <c r="S693" s="233" t="s">
        <v>1243</v>
      </c>
      <c r="T693" s="233">
        <v>210407</v>
      </c>
      <c r="U693" s="233" t="s">
        <v>92</v>
      </c>
    </row>
    <row r="694" spans="1:21">
      <c r="A694" s="233" t="s">
        <v>1243</v>
      </c>
      <c r="B694" s="233">
        <v>210408</v>
      </c>
      <c r="C694" s="233">
        <f>+'4.CT3A'!A183</f>
        <v>210408</v>
      </c>
      <c r="D694" s="233">
        <f si="14" t="shared"/>
        <v>0</v>
      </c>
      <c r="E694" s="233" t="str">
        <f>+'4.CT3A'!B183</f>
        <v xml:space="preserve">         Бараа материал акталсны зардал</v>
      </c>
      <c r="S694" s="233" t="s">
        <v>1243</v>
      </c>
      <c r="T694" s="233">
        <v>210408</v>
      </c>
      <c r="U694" s="233" t="s">
        <v>92</v>
      </c>
    </row>
    <row r="695" spans="1:21">
      <c r="A695" s="233" t="s">
        <v>1243</v>
      </c>
      <c r="B695" s="233">
        <v>210409</v>
      </c>
      <c r="C695" s="233">
        <f>+'4.CT3A'!A184</f>
        <v>210409</v>
      </c>
      <c r="D695" s="233">
        <f si="14" t="shared"/>
        <v>0</v>
      </c>
      <c r="E695" s="233" t="str">
        <f>+'4.CT3A'!B184</f>
        <v xml:space="preserve">         Түлш шатахуун, тээврийн хөлс, сэлбэг хэрэгсэлд төлсөн  /ТӨҮГ/</v>
      </c>
      <c r="S695" s="233" t="s">
        <v>1243</v>
      </c>
      <c r="T695" s="233">
        <v>210409</v>
      </c>
      <c r="U695" s="233" t="s">
        <v>92</v>
      </c>
    </row>
    <row r="696" spans="1:21">
      <c r="A696" s="233" t="s">
        <v>1243</v>
      </c>
      <c r="B696" s="233">
        <v>210410</v>
      </c>
      <c r="C696" s="233">
        <f>+'4.CT3A'!A185</f>
        <v>210410</v>
      </c>
      <c r="D696" s="233">
        <f si="14" t="shared"/>
        <v>0</v>
      </c>
      <c r="E696" s="233" t="str">
        <f>+'4.CT3A'!B185</f>
        <v xml:space="preserve">               Бараа материал худалдан авахад төлсөн    /ТӨҮГ/</v>
      </c>
      <c r="S696" s="233" t="s">
        <v>1243</v>
      </c>
      <c r="T696" s="233">
        <v>210410</v>
      </c>
      <c r="U696" s="233" t="s">
        <v>92</v>
      </c>
    </row>
    <row r="697" spans="1:21">
      <c r="A697" s="233" t="s">
        <v>1243</v>
      </c>
      <c r="B697" s="233">
        <v>2105</v>
      </c>
      <c r="C697" s="233">
        <f>+'4.CT3A'!A186</f>
        <v>2105</v>
      </c>
      <c r="D697" s="233">
        <f si="14" t="shared"/>
        <v>0</v>
      </c>
      <c r="E697" s="233" t="str">
        <f>+'4.CT3A'!B186</f>
        <v xml:space="preserve">         Нормативт зардал</v>
      </c>
      <c r="S697" s="233" t="s">
        <v>1243</v>
      </c>
      <c r="T697" s="233">
        <v>2105</v>
      </c>
      <c r="U697" s="233" t="s">
        <v>92</v>
      </c>
    </row>
    <row r="698" spans="1:21">
      <c r="A698" s="233" t="s">
        <v>1243</v>
      </c>
      <c r="B698" s="233">
        <v>210501</v>
      </c>
      <c r="C698" s="233">
        <f>+'4.CT3A'!A187</f>
        <v>210501</v>
      </c>
      <c r="D698" s="233">
        <f si="14" t="shared"/>
        <v>0</v>
      </c>
      <c r="E698" s="233" t="str">
        <f>+'4.CT3A'!B187</f>
        <v xml:space="preserve">               Эм, бэлдмэл, эмнэлгийн хэрэгсэл</v>
      </c>
      <c r="S698" s="233" t="s">
        <v>1243</v>
      </c>
      <c r="T698" s="233">
        <v>210501</v>
      </c>
      <c r="U698" s="233" t="s">
        <v>92</v>
      </c>
    </row>
    <row r="699" spans="1:21">
      <c r="A699" s="233" t="s">
        <v>1243</v>
      </c>
      <c r="B699" s="233">
        <v>210502</v>
      </c>
      <c r="C699" s="233">
        <f>+'4.CT3A'!A188</f>
        <v>210502</v>
      </c>
      <c r="D699" s="233">
        <f si="14" t="shared"/>
        <v>0</v>
      </c>
      <c r="E699" s="233" t="str">
        <f>+'4.CT3A'!B188</f>
        <v xml:space="preserve">               Хоол, хүнс</v>
      </c>
      <c r="S699" s="233" t="s">
        <v>1243</v>
      </c>
      <c r="T699" s="233">
        <v>210502</v>
      </c>
      <c r="U699" s="233" t="s">
        <v>92</v>
      </c>
    </row>
    <row r="700" spans="1:21">
      <c r="A700" s="233" t="s">
        <v>1243</v>
      </c>
      <c r="B700" s="233">
        <v>210503</v>
      </c>
      <c r="C700" s="233">
        <f>+'4.CT3A'!A189</f>
        <v>210503</v>
      </c>
      <c r="D700" s="233">
        <f si="14" t="shared"/>
        <v>0</v>
      </c>
      <c r="E700" s="233" t="str">
        <f>+'4.CT3A'!B189</f>
        <v xml:space="preserve">               Нормын хувцас, зөөлөн эдлэл</v>
      </c>
      <c r="S700" s="233" t="s">
        <v>1243</v>
      </c>
      <c r="T700" s="233">
        <v>210503</v>
      </c>
      <c r="U700" s="233" t="s">
        <v>92</v>
      </c>
    </row>
    <row r="701" spans="1:21">
      <c r="A701" s="233" t="s">
        <v>1243</v>
      </c>
      <c r="B701" s="233">
        <v>2106</v>
      </c>
      <c r="C701" s="233">
        <f>+'4.CT3A'!A190</f>
        <v>2106</v>
      </c>
      <c r="D701" s="233">
        <f si="14" t="shared"/>
        <v>0</v>
      </c>
      <c r="E701" s="233" t="str">
        <f>+'4.CT3A'!B190</f>
        <v xml:space="preserve">         Эд хогшил, урсгал засварын зардал</v>
      </c>
      <c r="S701" s="233" t="s">
        <v>1243</v>
      </c>
      <c r="T701" s="233">
        <v>2106</v>
      </c>
      <c r="U701" s="233" t="s">
        <v>92</v>
      </c>
    </row>
    <row r="702" spans="1:21">
      <c r="A702" s="233" t="s">
        <v>1243</v>
      </c>
      <c r="B702" s="233">
        <v>210601</v>
      </c>
      <c r="C702" s="233">
        <f>+'4.CT3A'!A191</f>
        <v>210601</v>
      </c>
      <c r="D702" s="233">
        <f si="14" t="shared"/>
        <v>0</v>
      </c>
      <c r="E702" s="233" t="str">
        <f>+'4.CT3A'!B191</f>
        <v xml:space="preserve">               Багаж, техник, хэрэгсэл</v>
      </c>
      <c r="S702" s="233" t="s">
        <v>1243</v>
      </c>
      <c r="T702" s="233">
        <v>210601</v>
      </c>
      <c r="U702" s="233" t="s">
        <v>92</v>
      </c>
    </row>
    <row r="703" spans="1:21">
      <c r="A703" s="233" t="s">
        <v>1243</v>
      </c>
      <c r="B703" s="233">
        <v>210602</v>
      </c>
      <c r="C703" s="233">
        <f>+'4.CT3A'!A192</f>
        <v>210602</v>
      </c>
      <c r="D703" s="233">
        <f si="14" t="shared"/>
        <v>0</v>
      </c>
      <c r="E703" s="233" t="str">
        <f>+'4.CT3A'!B192</f>
        <v xml:space="preserve">               Тавилга</v>
      </c>
      <c r="S703" s="233" t="s">
        <v>1243</v>
      </c>
      <c r="T703" s="233">
        <v>210602</v>
      </c>
      <c r="U703" s="233" t="s">
        <v>92</v>
      </c>
    </row>
    <row r="704" spans="1:21">
      <c r="A704" s="233" t="s">
        <v>1243</v>
      </c>
      <c r="B704" s="233">
        <v>210603</v>
      </c>
      <c r="C704" s="233">
        <f>+'4.CT3A'!A193</f>
        <v>210603</v>
      </c>
      <c r="D704" s="233">
        <f si="14" t="shared"/>
        <v>0</v>
      </c>
      <c r="E704" s="233" t="str">
        <f>+'4.CT3A'!B193</f>
        <v xml:space="preserve">               Хөдөлмөр хамгааллын хэрэглэл</v>
      </c>
      <c r="S704" s="233" t="s">
        <v>1243</v>
      </c>
      <c r="T704" s="233">
        <v>210603</v>
      </c>
      <c r="U704" s="233" t="s">
        <v>92</v>
      </c>
    </row>
    <row r="705" spans="1:21">
      <c r="A705" s="233" t="s">
        <v>1243</v>
      </c>
      <c r="B705" s="233">
        <v>210604</v>
      </c>
      <c r="C705" s="233">
        <f>+'4.CT3A'!A194</f>
        <v>210604</v>
      </c>
      <c r="D705" s="233">
        <f si="14" t="shared"/>
        <v>0</v>
      </c>
      <c r="E705" s="233" t="str">
        <f>+'4.CT3A'!B194</f>
        <v xml:space="preserve">               Урсгал засвар</v>
      </c>
      <c r="S705" s="233" t="s">
        <v>1243</v>
      </c>
      <c r="T705" s="233">
        <v>210604</v>
      </c>
      <c r="U705" s="233" t="s">
        <v>92</v>
      </c>
    </row>
    <row r="706" spans="1:21">
      <c r="A706" s="233" t="s">
        <v>1243</v>
      </c>
      <c r="B706" s="233">
        <v>2107</v>
      </c>
      <c r="C706" s="233">
        <f>+'4.CT3A'!A195</f>
        <v>2107</v>
      </c>
      <c r="D706" s="233">
        <f si="14" t="shared"/>
        <v>0</v>
      </c>
      <c r="E706" s="233" t="str">
        <f>+'4.CT3A'!B195</f>
        <v xml:space="preserve">         Томилолт, зочны зардал</v>
      </c>
      <c r="S706" s="233" t="s">
        <v>1243</v>
      </c>
      <c r="T706" s="233">
        <v>2107</v>
      </c>
      <c r="U706" s="233" t="s">
        <v>92</v>
      </c>
    </row>
    <row r="707" spans="1:21">
      <c r="A707" s="233" t="s">
        <v>1243</v>
      </c>
      <c r="B707" s="233">
        <v>210701</v>
      </c>
      <c r="C707" s="233">
        <f>+'4.CT3A'!A196</f>
        <v>210701</v>
      </c>
      <c r="D707" s="233">
        <f ref="D707:D770" si="15" t="shared">IF(B707=VALUE(C707),0,1)</f>
        <v>0</v>
      </c>
      <c r="E707" s="233" t="str">
        <f>+'4.CT3A'!B196</f>
        <v xml:space="preserve">               Гадаад албан томилолт</v>
      </c>
      <c r="S707" s="233" t="s">
        <v>1243</v>
      </c>
      <c r="T707" s="233">
        <v>210701</v>
      </c>
      <c r="U707" s="233" t="s">
        <v>92</v>
      </c>
    </row>
    <row r="708" spans="1:21">
      <c r="A708" s="233" t="s">
        <v>1243</v>
      </c>
      <c r="B708" s="233">
        <v>210702</v>
      </c>
      <c r="C708" s="233">
        <f>+'4.CT3A'!A197</f>
        <v>210702</v>
      </c>
      <c r="D708" s="233">
        <f si="15" t="shared"/>
        <v>0</v>
      </c>
      <c r="E708" s="233" t="str">
        <f>+'4.CT3A'!B197</f>
        <v xml:space="preserve">               Дотоод албан томилолт</v>
      </c>
      <c r="S708" s="233" t="s">
        <v>1243</v>
      </c>
      <c r="T708" s="233">
        <v>210702</v>
      </c>
      <c r="U708" s="233" t="s">
        <v>92</v>
      </c>
    </row>
    <row r="709" spans="1:21">
      <c r="A709" s="233" t="s">
        <v>1243</v>
      </c>
      <c r="B709" s="233">
        <v>210703</v>
      </c>
      <c r="C709" s="233">
        <f>+'4.CT3A'!A198</f>
        <v>210703</v>
      </c>
      <c r="D709" s="233">
        <f si="15" t="shared"/>
        <v>0</v>
      </c>
      <c r="E709" s="233" t="str">
        <f>+'4.CT3A'!B198</f>
        <v xml:space="preserve">               Зочин төлөөлөгч хүлээн авах</v>
      </c>
      <c r="S709" s="233" t="s">
        <v>1243</v>
      </c>
      <c r="T709" s="233">
        <v>210703</v>
      </c>
      <c r="U709" s="233" t="s">
        <v>92</v>
      </c>
    </row>
    <row r="710" spans="1:21">
      <c r="A710" s="233" t="s">
        <v>1243</v>
      </c>
      <c r="B710" s="233">
        <v>2108</v>
      </c>
      <c r="C710" s="233">
        <f>+'4.CT3A'!A199</f>
        <v>2108</v>
      </c>
      <c r="D710" s="233">
        <f si="15" t="shared"/>
        <v>0</v>
      </c>
      <c r="E710" s="233" t="str">
        <f>+'4.CT3A'!B199</f>
        <v xml:space="preserve">         Бусдаар гүйцэтгүүлсэн ажил, үйлчилгээний төлбөр, хураамж</v>
      </c>
      <c r="S710" s="233" t="s">
        <v>1243</v>
      </c>
      <c r="T710" s="233">
        <v>2108</v>
      </c>
      <c r="U710" s="233" t="s">
        <v>92</v>
      </c>
    </row>
    <row r="711" spans="1:21">
      <c r="A711" s="233" t="s">
        <v>1243</v>
      </c>
      <c r="B711" s="233">
        <v>210801</v>
      </c>
      <c r="C711" s="233">
        <f>+'4.CT3A'!A200</f>
        <v>210801</v>
      </c>
      <c r="D711" s="233">
        <f si="15" t="shared"/>
        <v>0</v>
      </c>
      <c r="E711" s="233" t="str">
        <f>+'4.CT3A'!B200</f>
        <v xml:space="preserve">               Бусдаар гүйцэтгүүлсэн бусад нийтлэг ажил үйлчилгээний төлбөр хураамж</v>
      </c>
      <c r="S711" s="233" t="s">
        <v>1243</v>
      </c>
      <c r="T711" s="233">
        <v>210801</v>
      </c>
      <c r="U711" s="233" t="s">
        <v>92</v>
      </c>
    </row>
    <row r="712" spans="1:21">
      <c r="A712" s="233" t="s">
        <v>1243</v>
      </c>
      <c r="B712" s="233">
        <v>210802</v>
      </c>
      <c r="C712" s="233">
        <f>+'4.CT3A'!A201</f>
        <v>210802</v>
      </c>
      <c r="D712" s="233">
        <f si="15" t="shared"/>
        <v>0</v>
      </c>
      <c r="E712" s="233" t="str">
        <f>+'4.CT3A'!B201</f>
        <v xml:space="preserve">               Аудит, баталгаажуулалт, зэрэглэл тогтоох </v>
      </c>
      <c r="S712" s="233" t="s">
        <v>1243</v>
      </c>
      <c r="T712" s="233">
        <v>210802</v>
      </c>
      <c r="U712" s="233" t="s">
        <v>92</v>
      </c>
    </row>
    <row r="713" spans="1:21">
      <c r="A713" s="233" t="s">
        <v>1243</v>
      </c>
      <c r="B713" s="233">
        <v>210803</v>
      </c>
      <c r="C713" s="233">
        <f>+'4.CT3A'!A202</f>
        <v>210803</v>
      </c>
      <c r="D713" s="233">
        <f si="15" t="shared"/>
        <v>0</v>
      </c>
      <c r="E713" s="233" t="str">
        <f>+'4.CT3A'!B202</f>
        <v xml:space="preserve">               Даатгалын үйлчилгээ</v>
      </c>
      <c r="S713" s="233" t="s">
        <v>1243</v>
      </c>
      <c r="T713" s="233">
        <v>210803</v>
      </c>
      <c r="U713" s="233" t="s">
        <v>92</v>
      </c>
    </row>
    <row r="714" spans="1:21">
      <c r="A714" s="233" t="s">
        <v>1243</v>
      </c>
      <c r="B714" s="233">
        <v>210804</v>
      </c>
      <c r="C714" s="233">
        <f>+'4.CT3A'!A203</f>
        <v>210804</v>
      </c>
      <c r="D714" s="233">
        <f si="15" t="shared"/>
        <v>0</v>
      </c>
      <c r="E714" s="233" t="str">
        <f>+'4.CT3A'!B203</f>
        <v xml:space="preserve">               Тээврийн хэрэгслийн татвар</v>
      </c>
      <c r="S714" s="233" t="s">
        <v>1243</v>
      </c>
      <c r="T714" s="233">
        <v>210804</v>
      </c>
      <c r="U714" s="233" t="s">
        <v>92</v>
      </c>
    </row>
    <row r="715" spans="1:21">
      <c r="A715" s="233" t="s">
        <v>1243</v>
      </c>
      <c r="B715" s="233">
        <v>210805</v>
      </c>
      <c r="C715" s="233">
        <f>+'4.CT3A'!A204</f>
        <v>210805</v>
      </c>
      <c r="D715" s="233">
        <f si="15" t="shared"/>
        <v>0</v>
      </c>
      <c r="E715" s="233" t="str">
        <f>+'4.CT3A'!B204</f>
        <v xml:space="preserve">               Тээврийн хэрэгслийн оношлогоо</v>
      </c>
      <c r="S715" s="233" t="s">
        <v>1243</v>
      </c>
      <c r="T715" s="233">
        <v>210805</v>
      </c>
      <c r="U715" s="233" t="s">
        <v>92</v>
      </c>
    </row>
    <row r="716" spans="1:21">
      <c r="A716" s="233" t="s">
        <v>1243</v>
      </c>
      <c r="B716" s="233">
        <v>210806</v>
      </c>
      <c r="C716" s="233">
        <f>+'4.CT3A'!A205</f>
        <v>210806</v>
      </c>
      <c r="D716" s="233">
        <f si="15" t="shared"/>
        <v>0</v>
      </c>
      <c r="E716" s="233" t="str">
        <f>+'4.CT3A'!B205</f>
        <v xml:space="preserve">               Мэдээлэл, технологийн үйлчилгээ</v>
      </c>
      <c r="S716" s="233" t="s">
        <v>1243</v>
      </c>
      <c r="T716" s="233">
        <v>210806</v>
      </c>
      <c r="U716" s="233" t="s">
        <v>92</v>
      </c>
    </row>
    <row r="717" spans="1:21">
      <c r="A717" s="233" t="s">
        <v>1243</v>
      </c>
      <c r="B717" s="233">
        <v>210807</v>
      </c>
      <c r="C717" s="233">
        <f>+'4.CT3A'!A206</f>
        <v>210807</v>
      </c>
      <c r="D717" s="233">
        <f si="15" t="shared"/>
        <v>0</v>
      </c>
      <c r="E717" s="233" t="str">
        <f>+'4.CT3A'!B206</f>
        <v xml:space="preserve">               Газрын төлбөр </v>
      </c>
      <c r="S717" s="233" t="s">
        <v>1243</v>
      </c>
      <c r="T717" s="233">
        <v>210807</v>
      </c>
      <c r="U717" s="233" t="s">
        <v>92</v>
      </c>
    </row>
    <row r="718" spans="1:21">
      <c r="A718" s="233" t="s">
        <v>1243</v>
      </c>
      <c r="B718" s="233">
        <v>210808</v>
      </c>
      <c r="C718" s="233">
        <f>+'4.CT3A'!A207</f>
        <v>210808</v>
      </c>
      <c r="D718" s="233">
        <f si="15" t="shared"/>
        <v>0</v>
      </c>
      <c r="E718" s="233" t="str">
        <f>+'4.CT3A'!B207</f>
        <v xml:space="preserve">               Банк, санхүүгийн байгууллагын үйлчилгээний хураамж</v>
      </c>
      <c r="S718" s="233" t="s">
        <v>1243</v>
      </c>
      <c r="T718" s="233">
        <v>210808</v>
      </c>
      <c r="U718" s="233" t="s">
        <v>92</v>
      </c>
    </row>
    <row r="719" spans="1:21">
      <c r="A719" s="233" t="s">
        <v>1243</v>
      </c>
      <c r="B719" s="233">
        <v>210809</v>
      </c>
      <c r="C719" s="233">
        <f>+'4.CT3A'!A208</f>
        <v>210809</v>
      </c>
      <c r="D719" s="233">
        <f si="15" t="shared"/>
        <v>0</v>
      </c>
      <c r="E719" s="233" t="str">
        <f>+'4.CT3A'!B208</f>
        <v xml:space="preserve">               Улсын мэдээллийн маягт хэвлэх, бэлтгэх</v>
      </c>
      <c r="S719" s="233" t="s">
        <v>1243</v>
      </c>
      <c r="T719" s="233">
        <v>210809</v>
      </c>
      <c r="U719" s="233" t="s">
        <v>92</v>
      </c>
    </row>
    <row r="720" spans="1:21">
      <c r="A720" s="233" t="s">
        <v>1243</v>
      </c>
      <c r="B720" s="233">
        <v>210815</v>
      </c>
      <c r="C720" s="233">
        <f>+'4.CT3A'!A209</f>
        <v>210815</v>
      </c>
      <c r="D720" s="233">
        <f si="15" t="shared"/>
        <v>0</v>
      </c>
      <c r="E720" s="233" t="str">
        <f>+'4.CT3A'!B209</f>
        <v xml:space="preserve">               Хүүний төлбөрт төлсөн    /ТӨҮГ/</v>
      </c>
      <c r="S720" s="233" t="s">
        <v>1243</v>
      </c>
      <c r="T720" s="233">
        <v>210815</v>
      </c>
      <c r="U720" s="233" t="s">
        <v>92</v>
      </c>
    </row>
    <row r="721" spans="1:21">
      <c r="A721" s="233" t="s">
        <v>1243</v>
      </c>
      <c r="B721" s="233">
        <v>210816</v>
      </c>
      <c r="C721" s="233">
        <f>+'4.CT3A'!A210</f>
        <v>210816</v>
      </c>
      <c r="D721" s="233">
        <f si="15" t="shared"/>
        <v>0</v>
      </c>
      <c r="E721" s="233" t="str">
        <f>+'4.CT3A'!B210</f>
        <v xml:space="preserve">               Татварын байгууллагад төлсөн  /ТӨҮГ/</v>
      </c>
      <c r="S721" s="233" t="s">
        <v>1243</v>
      </c>
      <c r="T721" s="233">
        <v>210816</v>
      </c>
      <c r="U721" s="233" t="s">
        <v>92</v>
      </c>
    </row>
    <row r="722" spans="1:21">
      <c r="A722" s="233" t="s">
        <v>1243</v>
      </c>
      <c r="B722" s="233">
        <v>210817</v>
      </c>
      <c r="C722" s="233">
        <f>+'4.CT3A'!A211</f>
        <v>210817</v>
      </c>
      <c r="D722" s="233">
        <f si="15" t="shared"/>
        <v>0</v>
      </c>
      <c r="E722" s="233" t="str">
        <f>+'4.CT3A'!B211</f>
        <v xml:space="preserve">               Даатгалын төлбөрт төлсөн   /ТӨҮГ/</v>
      </c>
      <c r="S722" s="233" t="s">
        <v>1243</v>
      </c>
      <c r="T722" s="233">
        <v>210817</v>
      </c>
      <c r="U722" s="233" t="s">
        <v>92</v>
      </c>
    </row>
    <row r="723" spans="1:21">
      <c r="A723" s="233" t="s">
        <v>1243</v>
      </c>
      <c r="B723" s="233">
        <v>210818</v>
      </c>
      <c r="C723" s="233">
        <f>+'4.CT3A'!A212</f>
        <v>210818</v>
      </c>
      <c r="D723" s="233">
        <f si="15" t="shared"/>
        <v>0</v>
      </c>
      <c r="E723" s="233" t="str">
        <f>+'4.CT3A'!B212</f>
        <v xml:space="preserve">               Бусад мөнгөн зарлага   /ТӨҮГ/</v>
      </c>
      <c r="S723" s="233" t="s">
        <v>1243</v>
      </c>
      <c r="T723" s="233">
        <v>210818</v>
      </c>
      <c r="U723" s="233" t="s">
        <v>92</v>
      </c>
    </row>
    <row r="724" spans="1:21">
      <c r="A724" s="233" t="s">
        <v>1243</v>
      </c>
      <c r="B724" s="233">
        <v>2109</v>
      </c>
      <c r="C724" s="233">
        <f>+'4.CT3A'!A213</f>
        <v>2109</v>
      </c>
      <c r="D724" s="233">
        <f si="15" t="shared"/>
        <v>0</v>
      </c>
      <c r="E724" s="233" t="str">
        <f>+'4.CT3A'!B213</f>
        <v xml:space="preserve">         Бараа үйлчилгээний бусад зардал</v>
      </c>
      <c r="S724" s="233" t="s">
        <v>1243</v>
      </c>
      <c r="T724" s="233">
        <v>2109</v>
      </c>
      <c r="U724" s="233" t="s">
        <v>92</v>
      </c>
    </row>
    <row r="725" spans="1:21">
      <c r="A725" s="233" t="s">
        <v>1243</v>
      </c>
      <c r="B725" s="233">
        <v>210901</v>
      </c>
      <c r="C725" s="233">
        <f>+'4.CT3A'!A214</f>
        <v>210901</v>
      </c>
      <c r="D725" s="233">
        <f si="15" t="shared"/>
        <v>0</v>
      </c>
      <c r="E725" s="233" t="str">
        <f>+'4.CT3A'!B214</f>
        <v xml:space="preserve">               Бараа үйлчилгээний бусад зардал</v>
      </c>
      <c r="S725" s="233" t="s">
        <v>1243</v>
      </c>
      <c r="T725" s="233">
        <v>210901</v>
      </c>
      <c r="U725" s="233" t="s">
        <v>92</v>
      </c>
    </row>
    <row r="726" spans="1:21">
      <c r="A726" s="233" t="s">
        <v>1243</v>
      </c>
      <c r="B726" s="233">
        <v>210902</v>
      </c>
      <c r="C726" s="233">
        <f>+'4.CT3A'!A215</f>
        <v>210902</v>
      </c>
      <c r="D726" s="233">
        <f si="15" t="shared"/>
        <v>0</v>
      </c>
      <c r="E726" s="233" t="str">
        <f>+'4.CT3A'!B215</f>
        <v xml:space="preserve">               Хичээл үйлдвэрлэлийн дадлага хийх </v>
      </c>
      <c r="S726" s="233" t="s">
        <v>1243</v>
      </c>
      <c r="T726" s="233">
        <v>210902</v>
      </c>
      <c r="U726" s="233" t="s">
        <v>92</v>
      </c>
    </row>
    <row r="727" spans="1:21">
      <c r="A727" s="233" t="s">
        <v>1243</v>
      </c>
      <c r="B727" s="233">
        <v>211</v>
      </c>
      <c r="C727" s="233">
        <f>+'4.CT3A'!A216</f>
        <v>211</v>
      </c>
      <c r="D727" s="233">
        <f si="15" t="shared"/>
        <v>0</v>
      </c>
      <c r="E727" s="233" t="str">
        <f>+'4.CT3A'!B216</f>
        <v xml:space="preserve">      ХҮҮ</v>
      </c>
      <c r="S727" s="233" t="s">
        <v>1243</v>
      </c>
      <c r="T727" s="233">
        <v>211</v>
      </c>
      <c r="U727" s="233" t="s">
        <v>92</v>
      </c>
    </row>
    <row r="728" spans="1:21">
      <c r="A728" s="233" t="s">
        <v>1243</v>
      </c>
      <c r="B728" s="233">
        <v>2111</v>
      </c>
      <c r="C728" s="233">
        <f>+'4.CT3A'!A217</f>
        <v>2111</v>
      </c>
      <c r="D728" s="233">
        <f si="15" t="shared"/>
        <v>0</v>
      </c>
      <c r="E728" s="233" t="str">
        <f>+'4.CT3A'!B217</f>
        <v xml:space="preserve">         Гадаад зээлийн үйлчилгээний төлбөр</v>
      </c>
      <c r="S728" s="233" t="s">
        <v>1243</v>
      </c>
      <c r="T728" s="233">
        <v>2111</v>
      </c>
      <c r="U728" s="233" t="s">
        <v>92</v>
      </c>
    </row>
    <row r="729" spans="1:21">
      <c r="A729" s="233" t="s">
        <v>1243</v>
      </c>
      <c r="B729" s="233">
        <v>211101</v>
      </c>
      <c r="C729" s="233">
        <f>+'4.CT3A'!A218</f>
        <v>211101</v>
      </c>
      <c r="D729" s="233">
        <f si="15" t="shared"/>
        <v>0</v>
      </c>
      <c r="E729" s="233" t="str">
        <f>+'4.CT3A'!B218</f>
        <v xml:space="preserve">               Гадаад зээлийн үйлчилгээний төлбөр</v>
      </c>
      <c r="S729" s="233" t="s">
        <v>1243</v>
      </c>
      <c r="T729" s="233">
        <v>211101</v>
      </c>
      <c r="U729" s="233" t="s">
        <v>92</v>
      </c>
    </row>
    <row r="730" spans="1:21">
      <c r="A730" s="233" t="s">
        <v>1243</v>
      </c>
      <c r="B730" s="233">
        <v>2112</v>
      </c>
      <c r="C730" s="233">
        <f>+'4.CT3A'!A219</f>
        <v>2112</v>
      </c>
      <c r="D730" s="233">
        <f si="15" t="shared"/>
        <v>0</v>
      </c>
      <c r="E730" s="233" t="str">
        <f>+'4.CT3A'!B219</f>
        <v xml:space="preserve">         Дотоод зээлийн үйлчилгээний төлбөр</v>
      </c>
      <c r="S730" s="233" t="s">
        <v>1243</v>
      </c>
      <c r="T730" s="233">
        <v>2112</v>
      </c>
      <c r="U730" s="233" t="s">
        <v>92</v>
      </c>
    </row>
    <row r="731" spans="1:21">
      <c r="A731" s="233" t="s">
        <v>1243</v>
      </c>
      <c r="B731" s="233">
        <v>211201</v>
      </c>
      <c r="C731" s="233">
        <f>+'4.CT3A'!A220</f>
        <v>211201</v>
      </c>
      <c r="D731" s="233">
        <f si="15" t="shared"/>
        <v>0</v>
      </c>
      <c r="E731" s="233" t="str">
        <f>+'4.CT3A'!B220</f>
        <v xml:space="preserve">               Дотоод зээлийн үйлчилгээний төлбөр</v>
      </c>
      <c r="S731" s="233" t="s">
        <v>1243</v>
      </c>
      <c r="T731" s="233">
        <v>211201</v>
      </c>
      <c r="U731" s="233" t="s">
        <v>92</v>
      </c>
    </row>
    <row r="732" spans="1:21">
      <c r="A732" s="233" t="s">
        <v>1243</v>
      </c>
      <c r="B732" s="233">
        <v>212</v>
      </c>
      <c r="C732" s="233">
        <f>+'4.CT3A'!A221</f>
        <v>212</v>
      </c>
      <c r="D732" s="233">
        <f si="15" t="shared"/>
        <v>0</v>
      </c>
      <c r="E732" s="233" t="str">
        <f>+'4.CT3A'!B221</f>
        <v xml:space="preserve">      ТАТААС</v>
      </c>
      <c r="S732" s="233" t="s">
        <v>1243</v>
      </c>
      <c r="T732" s="233">
        <v>212</v>
      </c>
      <c r="U732" s="233" t="s">
        <v>92</v>
      </c>
    </row>
    <row r="733" spans="1:21">
      <c r="A733" s="233" t="s">
        <v>1243</v>
      </c>
      <c r="B733" s="233">
        <v>2121</v>
      </c>
      <c r="C733" s="233">
        <f>+'4.CT3A'!A222</f>
        <v>2121</v>
      </c>
      <c r="D733" s="233">
        <f si="15" t="shared"/>
        <v>0</v>
      </c>
      <c r="E733" s="233" t="str">
        <f>+'4.CT3A'!B222</f>
        <v xml:space="preserve">         Төрийн өмчит байгууллагад олгох татаас</v>
      </c>
      <c r="S733" s="233" t="s">
        <v>1243</v>
      </c>
      <c r="T733" s="233">
        <v>2121</v>
      </c>
      <c r="U733" s="233" t="s">
        <v>92</v>
      </c>
    </row>
    <row r="734" spans="1:21">
      <c r="A734" s="233" t="s">
        <v>1243</v>
      </c>
      <c r="B734" s="233">
        <v>212101</v>
      </c>
      <c r="C734" s="233">
        <f>+'4.CT3A'!A223</f>
        <v>212101</v>
      </c>
      <c r="D734" s="233">
        <f si="15" t="shared"/>
        <v>0</v>
      </c>
      <c r="E734" s="233" t="str">
        <f>+'4.CT3A'!B223</f>
        <v xml:space="preserve">               Төрийн өмчит байгууллагад олгох татаас</v>
      </c>
      <c r="S734" s="233" t="s">
        <v>1243</v>
      </c>
      <c r="T734" s="233">
        <v>212101</v>
      </c>
      <c r="U734" s="233" t="s">
        <v>92</v>
      </c>
    </row>
    <row r="735" spans="1:21">
      <c r="A735" s="233" t="s">
        <v>1243</v>
      </c>
      <c r="B735" s="233">
        <v>2122</v>
      </c>
      <c r="C735" s="233">
        <f>+'4.CT3A'!A224</f>
        <v>2122</v>
      </c>
      <c r="D735" s="233">
        <f si="15" t="shared"/>
        <v>0</v>
      </c>
      <c r="E735" s="233" t="str">
        <f>+'4.CT3A'!B224</f>
        <v xml:space="preserve">         Хувийн хэвшлийн байгууллагад олгох татаас</v>
      </c>
      <c r="S735" s="233" t="s">
        <v>1243</v>
      </c>
      <c r="T735" s="233">
        <v>2122</v>
      </c>
      <c r="U735" s="233" t="s">
        <v>92</v>
      </c>
    </row>
    <row r="736" spans="1:21">
      <c r="A736" s="233" t="s">
        <v>1243</v>
      </c>
      <c r="B736" s="233">
        <v>212201</v>
      </c>
      <c r="C736" s="233">
        <f>+'4.CT3A'!A225</f>
        <v>212201</v>
      </c>
      <c r="D736" s="233">
        <f si="15" t="shared"/>
        <v>0</v>
      </c>
      <c r="E736" s="233" t="str">
        <f>+'4.CT3A'!B225</f>
        <v xml:space="preserve">               Хувийн хэвшлийн байгууллагад олгох татаас</v>
      </c>
      <c r="S736" s="233" t="s">
        <v>1243</v>
      </c>
      <c r="T736" s="233">
        <v>212201</v>
      </c>
      <c r="U736" s="233" t="s">
        <v>92</v>
      </c>
    </row>
    <row r="737" spans="1:21">
      <c r="A737" s="233" t="s">
        <v>1243</v>
      </c>
      <c r="B737" s="233">
        <v>213</v>
      </c>
      <c r="C737" s="233">
        <f>+'4.CT3A'!A226</f>
        <v>213</v>
      </c>
      <c r="D737" s="233">
        <f si="15" t="shared"/>
        <v>0</v>
      </c>
      <c r="E737" s="233" t="str">
        <f>+'4.CT3A'!B226</f>
        <v xml:space="preserve">      УРСГАЛ ШИЛЖҮҮЛЭГ</v>
      </c>
      <c r="S737" s="233" t="s">
        <v>1243</v>
      </c>
      <c r="T737" s="233">
        <v>213</v>
      </c>
      <c r="U737" s="233" t="s">
        <v>92</v>
      </c>
    </row>
    <row r="738" spans="1:21">
      <c r="A738" s="233" t="s">
        <v>1243</v>
      </c>
      <c r="B738" s="233">
        <v>2131</v>
      </c>
      <c r="C738" s="233">
        <f>+'4.CT3A'!A227</f>
        <v>2131</v>
      </c>
      <c r="D738" s="233">
        <f si="15" t="shared"/>
        <v>0</v>
      </c>
      <c r="E738" s="233" t="str">
        <f>+'4.CT3A'!B227</f>
        <v xml:space="preserve">         Засгийн газрын урсгал шилжүүлэг</v>
      </c>
      <c r="S738" s="233" t="s">
        <v>1243</v>
      </c>
      <c r="T738" s="233">
        <v>2131</v>
      </c>
      <c r="U738" s="233" t="s">
        <v>92</v>
      </c>
    </row>
    <row r="739" spans="1:21">
      <c r="A739" s="233" t="s">
        <v>1243</v>
      </c>
      <c r="B739" s="233">
        <v>213101</v>
      </c>
      <c r="C739" s="233">
        <f>+'4.CT3A'!A228</f>
        <v>213101</v>
      </c>
      <c r="D739" s="233">
        <f si="15" t="shared"/>
        <v>0</v>
      </c>
      <c r="E739" s="233" t="str">
        <f>+'4.CT3A'!B228</f>
        <v xml:space="preserve">               Засгийн газрын дотоод шилжүүлэг</v>
      </c>
      <c r="S739" s="233" t="s">
        <v>1243</v>
      </c>
      <c r="T739" s="233">
        <v>213101</v>
      </c>
      <c r="U739" s="233" t="s">
        <v>92</v>
      </c>
    </row>
    <row r="740" spans="1:21">
      <c r="A740" s="233" t="s">
        <v>1243</v>
      </c>
      <c r="B740" s="233">
        <v>213102</v>
      </c>
      <c r="C740" s="233">
        <f>+'4.CT3A'!A229</f>
        <v>213102</v>
      </c>
      <c r="D740" s="233">
        <f si="15" t="shared"/>
        <v>0</v>
      </c>
      <c r="E740" s="233" t="str">
        <f>+'4.CT3A'!B229</f>
        <v xml:space="preserve">               Засгийн газрын гадаад шилжүүлэг</v>
      </c>
      <c r="S740" s="233" t="s">
        <v>1243</v>
      </c>
      <c r="T740" s="233">
        <v>213102</v>
      </c>
      <c r="U740" s="233" t="s">
        <v>92</v>
      </c>
    </row>
    <row r="741" spans="1:21">
      <c r="A741" s="233" t="s">
        <v>1243</v>
      </c>
      <c r="B741" s="233">
        <v>2132</v>
      </c>
      <c r="C741" s="233">
        <f>+'4.CT3A'!A230</f>
        <v>2132</v>
      </c>
      <c r="D741" s="233">
        <f si="15" t="shared"/>
        <v>0</v>
      </c>
      <c r="E741" s="233" t="str">
        <f>+'4.CT3A'!B230</f>
        <v xml:space="preserve">         Бусад урсгал шилжүүлэг</v>
      </c>
      <c r="S741" s="233" t="s">
        <v>1243</v>
      </c>
      <c r="T741" s="233">
        <v>2132</v>
      </c>
      <c r="U741" s="233" t="s">
        <v>92</v>
      </c>
    </row>
    <row r="742" spans="1:21">
      <c r="A742" s="233" t="s">
        <v>1243</v>
      </c>
      <c r="B742" s="233">
        <v>213202</v>
      </c>
      <c r="C742" s="233">
        <f>+'4.CT3A'!A231</f>
        <v>213202</v>
      </c>
      <c r="D742" s="233">
        <f si="15" t="shared"/>
        <v>0</v>
      </c>
      <c r="E742" s="233" t="str">
        <f>+'4.CT3A'!B231</f>
        <v xml:space="preserve">               Нийгмийн даатгалын тэтгэвэр, тэтгэмж</v>
      </c>
      <c r="S742" s="233" t="s">
        <v>1243</v>
      </c>
      <c r="T742" s="233">
        <v>213202</v>
      </c>
      <c r="U742" s="233" t="s">
        <v>92</v>
      </c>
    </row>
    <row r="743" spans="1:21">
      <c r="A743" s="233" t="s">
        <v>1243</v>
      </c>
      <c r="B743" s="233">
        <v>213203</v>
      </c>
      <c r="C743" s="233">
        <f>+'4.CT3A'!A232</f>
        <v>213203</v>
      </c>
      <c r="D743" s="233">
        <f si="15" t="shared"/>
        <v>0</v>
      </c>
      <c r="E743" s="233" t="str">
        <f>+'4.CT3A'!B232</f>
        <v xml:space="preserve">               Нийгмийн халамжийн тэтгэвэр, тэтгэмж</v>
      </c>
      <c r="S743" s="233" t="s">
        <v>1243</v>
      </c>
      <c r="T743" s="233">
        <v>213203</v>
      </c>
      <c r="U743" s="233" t="s">
        <v>92</v>
      </c>
    </row>
    <row r="744" spans="1:21">
      <c r="A744" s="233" t="s">
        <v>1243</v>
      </c>
      <c r="B744" s="233">
        <v>213204</v>
      </c>
      <c r="C744" s="233">
        <f>+'4.CT3A'!A233</f>
        <v>213204</v>
      </c>
      <c r="D744" s="233">
        <f si="15" t="shared"/>
        <v>0</v>
      </c>
      <c r="E744" s="233" t="str">
        <f>+'4.CT3A'!B233</f>
        <v xml:space="preserve">               Ажил олгогчоос олгох  бусад тэтгэмж, урамшуулал</v>
      </c>
      <c r="S744" s="233" t="s">
        <v>1243</v>
      </c>
      <c r="T744" s="233">
        <v>213204</v>
      </c>
      <c r="U744" s="233" t="s">
        <v>92</v>
      </c>
    </row>
    <row r="745" spans="1:21">
      <c r="A745" s="233" t="s">
        <v>1243</v>
      </c>
      <c r="B745" s="233">
        <v>213205</v>
      </c>
      <c r="C745" s="233">
        <f>+'4.CT3A'!A234</f>
        <v>213205</v>
      </c>
      <c r="D745" s="233">
        <f si="15" t="shared"/>
        <v>0</v>
      </c>
      <c r="E745" s="233" t="str">
        <f>+'4.CT3A'!B234</f>
        <v xml:space="preserve">               Төрөөс иргэдэд олгох тэтгэмж, урамшуулал</v>
      </c>
      <c r="S745" s="233" t="s">
        <v>1243</v>
      </c>
      <c r="T745" s="233">
        <v>213205</v>
      </c>
      <c r="U745" s="233" t="s">
        <v>92</v>
      </c>
    </row>
    <row r="746" spans="1:21">
      <c r="A746" s="233" t="s">
        <v>1243</v>
      </c>
      <c r="B746" s="233">
        <v>213206</v>
      </c>
      <c r="C746" s="233">
        <f>+'4.CT3A'!A235</f>
        <v>213206</v>
      </c>
      <c r="D746" s="233">
        <f si="15" t="shared"/>
        <v>0</v>
      </c>
      <c r="E746" s="233" t="str">
        <f>+'4.CT3A'!B235</f>
        <v xml:space="preserve">               Ээлжийн амралтаар нутаг явах унааны хөнгөлөлт</v>
      </c>
      <c r="S746" s="233" t="s">
        <v>1243</v>
      </c>
      <c r="T746" s="233">
        <v>213206</v>
      </c>
      <c r="U746" s="233" t="s">
        <v>92</v>
      </c>
    </row>
    <row r="747" spans="1:21">
      <c r="A747" s="233" t="s">
        <v>1243</v>
      </c>
      <c r="B747" s="233">
        <v>213207</v>
      </c>
      <c r="C747" s="233">
        <f>+'4.CT3A'!A236</f>
        <v>213207</v>
      </c>
      <c r="D747" s="233">
        <f si="15" t="shared"/>
        <v>0</v>
      </c>
      <c r="E747" s="233" t="str">
        <f>+'4.CT3A'!B236</f>
        <v xml:space="preserve">               Тэтгэвэрт гарахад олгох нэг удаагийн мөнгөн тэтгэмж</v>
      </c>
      <c r="S747" s="233" t="s">
        <v>1243</v>
      </c>
      <c r="T747" s="233">
        <v>213207</v>
      </c>
      <c r="U747" s="233" t="s">
        <v>92</v>
      </c>
    </row>
    <row r="748" spans="1:21">
      <c r="A748" s="233" t="s">
        <v>1243</v>
      </c>
      <c r="B748" s="233">
        <v>213208</v>
      </c>
      <c r="C748" s="233">
        <f>+'4.CT3A'!A237</f>
        <v>213208</v>
      </c>
      <c r="D748" s="233">
        <f si="15" t="shared"/>
        <v>0</v>
      </c>
      <c r="E748" s="233" t="str">
        <f>+'4.CT3A'!B237</f>
        <v xml:space="preserve">               Хөдөө орон нутагт тогтвор суурьшилтай ажилласан албан хаагчдад төрөөс үзүүлэх дэмжлэг </v>
      </c>
      <c r="S748" s="233" t="s">
        <v>1243</v>
      </c>
      <c r="T748" s="233">
        <v>213208</v>
      </c>
      <c r="U748" s="233" t="s">
        <v>92</v>
      </c>
    </row>
    <row r="749" spans="1:21">
      <c r="A749" s="233" t="s">
        <v>1243</v>
      </c>
      <c r="B749" s="233">
        <v>213209</v>
      </c>
      <c r="C749" s="233">
        <f>+'4.CT3A'!A238</f>
        <v>213209</v>
      </c>
      <c r="D749" s="233">
        <f si="15" t="shared"/>
        <v>0</v>
      </c>
      <c r="E749" s="233" t="str">
        <f>+'4.CT3A'!B238</f>
        <v xml:space="preserve">               Нэг удаагийн тэтгэмж, шагнал урамшуулал </v>
      </c>
      <c r="S749" s="233" t="s">
        <v>1243</v>
      </c>
      <c r="T749" s="233">
        <v>213209</v>
      </c>
      <c r="U749" s="233" t="s">
        <v>92</v>
      </c>
    </row>
    <row r="750" spans="1:21">
      <c r="A750" s="233" t="s">
        <v>1243</v>
      </c>
      <c r="B750" s="233">
        <v>2133</v>
      </c>
      <c r="C750" s="233">
        <f>+'4.CT3A'!A239</f>
        <v>2133</v>
      </c>
      <c r="D750" s="233">
        <f si="15" t="shared"/>
        <v>0</v>
      </c>
      <c r="E750" s="233" t="str">
        <f>+'4.CT3A'!B239</f>
        <v xml:space="preserve">         Улсын төсвөөс олгосон санхүүжилт, шилжүүлэг</v>
      </c>
      <c r="S750" s="233" t="s">
        <v>1243</v>
      </c>
      <c r="T750" s="233">
        <v>2133</v>
      </c>
      <c r="U750" s="233" t="s">
        <v>92</v>
      </c>
    </row>
    <row r="751" spans="1:21">
      <c r="A751" s="233" t="s">
        <v>1243</v>
      </c>
      <c r="B751" s="233">
        <v>213301</v>
      </c>
      <c r="C751" s="233">
        <f>+'4.CT3A'!A240</f>
        <v>213301</v>
      </c>
      <c r="D751" s="233">
        <f si="15" t="shared"/>
        <v>0</v>
      </c>
      <c r="E751" s="233" t="str">
        <f>+'4.CT3A'!B240</f>
        <v xml:space="preserve">               Урсгал үйл ажиллагааны санхүүжилт</v>
      </c>
      <c r="S751" s="233" t="s">
        <v>1243</v>
      </c>
      <c r="T751" s="233">
        <v>213301</v>
      </c>
      <c r="U751" s="233" t="s">
        <v>92</v>
      </c>
    </row>
    <row r="752" spans="1:21">
      <c r="A752" s="233" t="s">
        <v>1243</v>
      </c>
      <c r="B752" s="233">
        <v>213302</v>
      </c>
      <c r="C752" s="233">
        <f>+'4.CT3A'!A241</f>
        <v>213302</v>
      </c>
      <c r="D752" s="233">
        <f si="15" t="shared"/>
        <v>0</v>
      </c>
      <c r="E752" s="233" t="str">
        <f>+'4.CT3A'!B241</f>
        <v xml:space="preserve">               Засгийн газрын, Засаг даргын нөөц хөрөнгө</v>
      </c>
      <c r="S752" s="233" t="s">
        <v>1243</v>
      </c>
      <c r="T752" s="233">
        <v>213302</v>
      </c>
      <c r="U752" s="233" t="s">
        <v>92</v>
      </c>
    </row>
    <row r="753" spans="1:21">
      <c r="A753" s="233" t="s">
        <v>1243</v>
      </c>
      <c r="B753" s="233">
        <v>213303</v>
      </c>
      <c r="C753" s="233">
        <f>+'4.CT3A'!A242</f>
        <v>213303</v>
      </c>
      <c r="D753" s="233">
        <f si="15" t="shared"/>
        <v>0</v>
      </c>
      <c r="E753" s="233" t="str">
        <f>+'4.CT3A'!B242</f>
        <v xml:space="preserve">               Төвлөрүүлэх шилжүүлэг</v>
      </c>
      <c r="S753" s="233" t="s">
        <v>1243</v>
      </c>
      <c r="T753" s="233">
        <v>213303</v>
      </c>
      <c r="U753" s="233" t="s">
        <v>92</v>
      </c>
    </row>
    <row r="754" spans="1:21">
      <c r="A754" s="233" t="s">
        <v>1243</v>
      </c>
      <c r="B754" s="233">
        <v>213304</v>
      </c>
      <c r="C754" s="233">
        <f>+'4.CT3A'!A243</f>
        <v>213304</v>
      </c>
      <c r="D754" s="233">
        <f si="15" t="shared"/>
        <v>0</v>
      </c>
      <c r="E754" s="233" t="str">
        <f>+'4.CT3A'!B243</f>
        <v xml:space="preserve">               Хөрөнгийн</v>
      </c>
      <c r="S754" s="233" t="s">
        <v>1243</v>
      </c>
      <c r="T754" s="233">
        <v>213304</v>
      </c>
      <c r="U754" s="233" t="s">
        <v>92</v>
      </c>
    </row>
    <row r="755" spans="1:21">
      <c r="A755" s="233" t="s">
        <v>1243</v>
      </c>
      <c r="B755" s="233">
        <v>2134</v>
      </c>
      <c r="C755" s="233">
        <f>+'4.CT3A'!A244</f>
        <v>2134</v>
      </c>
      <c r="D755" s="233">
        <f si="15" t="shared"/>
        <v>0</v>
      </c>
      <c r="E755" s="233" t="str">
        <f>+'4.CT3A'!B244</f>
        <v xml:space="preserve">         Орон нутгийн төсвийн ерөнхийлөн захирагчдад олгох татаас, санхүүжилт</v>
      </c>
      <c r="S755" s="233" t="s">
        <v>1243</v>
      </c>
      <c r="T755" s="233">
        <v>2134</v>
      </c>
      <c r="U755" s="233" t="s">
        <v>92</v>
      </c>
    </row>
    <row r="756" spans="1:21">
      <c r="A756" s="233" t="s">
        <v>1243</v>
      </c>
      <c r="B756" s="233">
        <v>213401</v>
      </c>
      <c r="C756" s="233">
        <f>+'4.CT3A'!A245</f>
        <v>213401</v>
      </c>
      <c r="D756" s="233">
        <f si="15" t="shared"/>
        <v>0</v>
      </c>
      <c r="E756" s="233" t="str">
        <f>+'4.CT3A'!B245</f>
        <v xml:space="preserve">               Урсгал үйл ажиллагааны санхүүжилт төсөвт байгууллага</v>
      </c>
      <c r="S756" s="233" t="s">
        <v>1243</v>
      </c>
      <c r="T756" s="233">
        <v>213401</v>
      </c>
      <c r="U756" s="233" t="s">
        <v>92</v>
      </c>
    </row>
    <row r="757" spans="1:21">
      <c r="A757" s="233" t="s">
        <v>1243</v>
      </c>
      <c r="B757" s="233">
        <v>213402</v>
      </c>
      <c r="C757" s="233">
        <f>+'4.CT3A'!A246</f>
        <v>213402</v>
      </c>
      <c r="D757" s="233">
        <f si="15" t="shared"/>
        <v>0</v>
      </c>
      <c r="E757" s="233" t="str">
        <f>+'4.CT3A'!B246</f>
        <v xml:space="preserve">               Урсгал үйл ажиллагааны санхүүжилт сумдад</v>
      </c>
      <c r="S757" s="233" t="s">
        <v>1243</v>
      </c>
      <c r="T757" s="233">
        <v>213402</v>
      </c>
      <c r="U757" s="233" t="s">
        <v>92</v>
      </c>
    </row>
    <row r="758" spans="1:21">
      <c r="A758" s="233" t="s">
        <v>1243</v>
      </c>
      <c r="B758" s="233">
        <v>213403</v>
      </c>
      <c r="C758" s="233">
        <f>+'4.CT3A'!A247</f>
        <v>213403</v>
      </c>
      <c r="D758" s="233">
        <f si="15" t="shared"/>
        <v>0</v>
      </c>
      <c r="E758" s="233" t="str">
        <f>+'4.CT3A'!B247</f>
        <v xml:space="preserve">               Төвлөрүүлэх шилжүүлэг</v>
      </c>
      <c r="S758" s="233" t="s">
        <v>1243</v>
      </c>
      <c r="T758" s="233">
        <v>213403</v>
      </c>
      <c r="U758" s="233" t="s">
        <v>92</v>
      </c>
    </row>
    <row r="759" spans="1:21">
      <c r="A759" s="233" t="s">
        <v>1243</v>
      </c>
      <c r="B759" s="233">
        <v>213404</v>
      </c>
      <c r="C759" s="233">
        <f>+'4.CT3A'!A248</f>
        <v>213404</v>
      </c>
      <c r="D759" s="233">
        <f si="15" t="shared"/>
        <v>0</v>
      </c>
      <c r="E759" s="233" t="str">
        <f>+'4.CT3A'!B248</f>
        <v xml:space="preserve">               Хөрөнгийн</v>
      </c>
      <c r="S759" s="233" t="s">
        <v>1243</v>
      </c>
      <c r="T759" s="233">
        <v>213404</v>
      </c>
      <c r="U759" s="233" t="s">
        <v>92</v>
      </c>
    </row>
    <row r="760" spans="1:21">
      <c r="A760" s="233" t="s">
        <v>1243</v>
      </c>
      <c r="B760" s="233">
        <v>2135</v>
      </c>
      <c r="C760" s="233">
        <f>+'4.CT3A'!A249</f>
        <v>2135</v>
      </c>
      <c r="D760" s="233">
        <f si="15" t="shared"/>
        <v>0</v>
      </c>
      <c r="E760" s="233" t="str">
        <f>+'4.CT3A'!B249</f>
        <v xml:space="preserve">         Төсвийн захирагчдаас олгосон санхүүжилт, шилжүүлэг</v>
      </c>
      <c r="S760" s="233" t="s">
        <v>1243</v>
      </c>
      <c r="T760" s="233">
        <v>2135</v>
      </c>
      <c r="U760" s="233" t="s">
        <v>92</v>
      </c>
    </row>
    <row r="761" spans="1:21">
      <c r="A761" s="233" t="s">
        <v>1243</v>
      </c>
      <c r="B761" s="233">
        <v>213501</v>
      </c>
      <c r="C761" s="233">
        <f>+'4.CT3A'!A250</f>
        <v>213501</v>
      </c>
      <c r="D761" s="233">
        <f si="15" t="shared"/>
        <v>0</v>
      </c>
      <c r="E761" s="233" t="str">
        <f>+'4.CT3A'!B250</f>
        <v xml:space="preserve">               Урсгал үйл ажиллагааны санхүүжилт</v>
      </c>
      <c r="S761" s="233" t="s">
        <v>1243</v>
      </c>
      <c r="T761" s="233">
        <v>213501</v>
      </c>
      <c r="U761" s="233" t="s">
        <v>92</v>
      </c>
    </row>
    <row r="762" spans="1:21">
      <c r="A762" s="233" t="s">
        <v>1243</v>
      </c>
      <c r="B762" s="233">
        <v>213502</v>
      </c>
      <c r="C762" s="233">
        <f>+'4.CT3A'!A251</f>
        <v>213502</v>
      </c>
      <c r="D762" s="233">
        <f si="15" t="shared"/>
        <v>0</v>
      </c>
      <c r="E762" s="233" t="str">
        <f>+'4.CT3A'!B251</f>
        <v xml:space="preserve">               Засгийн газрын, Засаг даргын нөөц хөрөнгө</v>
      </c>
      <c r="S762" s="233" t="s">
        <v>1243</v>
      </c>
      <c r="T762" s="233">
        <v>213502</v>
      </c>
      <c r="U762" s="233" t="s">
        <v>92</v>
      </c>
    </row>
    <row r="763" spans="1:21">
      <c r="A763" s="233" t="s">
        <v>1243</v>
      </c>
      <c r="B763" s="233">
        <v>213503</v>
      </c>
      <c r="C763" s="233">
        <f>+'4.CT3A'!A252</f>
        <v>213503</v>
      </c>
      <c r="D763" s="233">
        <f si="15" t="shared"/>
        <v>0</v>
      </c>
      <c r="E763" s="233" t="str">
        <f>+'4.CT3A'!B252</f>
        <v xml:space="preserve">               Төвлөрүүлэх шилжүүлэг</v>
      </c>
      <c r="S763" s="233" t="s">
        <v>1243</v>
      </c>
      <c r="T763" s="233">
        <v>213503</v>
      </c>
      <c r="U763" s="233" t="s">
        <v>92</v>
      </c>
    </row>
    <row r="764" spans="1:21">
      <c r="A764" s="233" t="s">
        <v>1243</v>
      </c>
      <c r="B764" s="233">
        <v>213504</v>
      </c>
      <c r="C764" s="233">
        <f>+'4.CT3A'!A253</f>
        <v>213504</v>
      </c>
      <c r="D764" s="233">
        <f si="15" t="shared"/>
        <v>0</v>
      </c>
      <c r="E764" s="233" t="str">
        <f>+'4.CT3A'!B253</f>
        <v xml:space="preserve">               Хөрөнгийн</v>
      </c>
      <c r="S764" s="233" t="s">
        <v>1243</v>
      </c>
      <c r="T764" s="233">
        <v>213504</v>
      </c>
      <c r="U764" s="233" t="s">
        <v>92</v>
      </c>
    </row>
    <row r="765" spans="1:21">
      <c r="A765" s="233" t="s">
        <v>1243</v>
      </c>
      <c r="B765" s="233">
        <v>213505</v>
      </c>
      <c r="C765" s="233">
        <f>+'4.CT3A'!A254</f>
        <v>213505</v>
      </c>
      <c r="D765" s="233">
        <f si="15" t="shared"/>
        <v>0</v>
      </c>
      <c r="E765" s="233" t="str">
        <f>+'4.CT3A'!B254</f>
        <v xml:space="preserve">               Төсвийн ерөнхийлөн захирагч хооронд хийсэн санхүүжилт</v>
      </c>
      <c r="S765" s="233" t="s">
        <v>1243</v>
      </c>
      <c r="T765" s="233">
        <v>213505</v>
      </c>
      <c r="U765" s="233" t="s">
        <v>92</v>
      </c>
    </row>
    <row r="766" spans="1:21">
      <c r="A766" s="233" t="s">
        <v>1243</v>
      </c>
      <c r="B766" s="233">
        <v>3</v>
      </c>
      <c r="C766" s="233">
        <f>+'4.CT3A'!A255</f>
        <v>3</v>
      </c>
      <c r="D766" s="233">
        <f si="15" t="shared"/>
        <v>0</v>
      </c>
      <c r="E766" s="233" t="str">
        <f>+'4.CT3A'!B255</f>
        <v>YЙЛ АЖИЛЛАГААНЫ ЦЭВЭР МӨНГӨН ГYЙЛГЭЭ (3)=(1)-(2)</v>
      </c>
      <c r="S766" s="233" t="s">
        <v>1243</v>
      </c>
      <c r="T766" s="233">
        <v>3</v>
      </c>
      <c r="U766" s="233" t="s">
        <v>1352</v>
      </c>
    </row>
    <row r="767" spans="1:21">
      <c r="A767" s="233" t="s">
        <v>1243</v>
      </c>
      <c r="B767" s="233">
        <f>'4.CT3A'!A256</f>
        <v>0</v>
      </c>
      <c r="C767" s="233">
        <f>+'4.CT3A'!A256</f>
        <v>0</v>
      </c>
      <c r="D767" s="233">
        <f si="15" t="shared"/>
        <v>0</v>
      </c>
      <c r="E767" s="233" t="str">
        <f>+'4.CT3A'!B256</f>
        <v>ХӨРӨНГӨ ОРУУЛАЛТЫН ҮЙЛ АЖИЛЛАГААНЫ МӨНГӨН ГYЙЛГЭЭ</v>
      </c>
      <c r="S767" s="233" t="s">
        <v>1243</v>
      </c>
      <c r="T767" s="233">
        <f>'4.CT3A'!S256</f>
        <v>0</v>
      </c>
      <c r="U767" s="233" t="s">
        <v>634</v>
      </c>
    </row>
    <row r="768" spans="1:21">
      <c r="A768" s="233" t="s">
        <v>1243</v>
      </c>
      <c r="B768" s="233">
        <v>4</v>
      </c>
      <c r="C768" s="233">
        <f>+'4.CT3A'!A257</f>
        <v>4</v>
      </c>
      <c r="D768" s="233">
        <f si="15" t="shared"/>
        <v>0</v>
      </c>
      <c r="E768" s="233" t="str">
        <f>+'4.CT3A'!B257</f>
        <v>ХӨРӨНГӨ ОРУУЛАЛТЫН МӨНГӨН ОРЛОГЫН ДYН (4)</v>
      </c>
      <c r="S768" s="233" t="s">
        <v>1243</v>
      </c>
      <c r="T768" s="233">
        <v>4</v>
      </c>
      <c r="U768" s="233" t="s">
        <v>1086</v>
      </c>
    </row>
    <row r="769" spans="1:21">
      <c r="A769" s="233" t="s">
        <v>1243</v>
      </c>
      <c r="B769" s="233">
        <v>140001</v>
      </c>
      <c r="C769" s="233">
        <f>+'4.CT3A'!A258</f>
        <v>140001</v>
      </c>
      <c r="D769" s="233">
        <f si="15" t="shared"/>
        <v>0</v>
      </c>
      <c r="E769" s="233" t="str">
        <f>+'4.CT3A'!B258</f>
        <v xml:space="preserve">               Үндсэн хөрөнгө борлуулсны орлого</v>
      </c>
      <c r="S769" s="233" t="s">
        <v>1243</v>
      </c>
      <c r="T769" s="233">
        <v>140001</v>
      </c>
      <c r="U769" s="233" t="s">
        <v>32</v>
      </c>
    </row>
    <row r="770" spans="1:21">
      <c r="A770" s="233" t="s">
        <v>1243</v>
      </c>
      <c r="B770" s="233">
        <v>140002</v>
      </c>
      <c r="C770" s="233">
        <f>+'4.CT3A'!A259</f>
        <v>140002</v>
      </c>
      <c r="D770" s="233">
        <f si="15" t="shared"/>
        <v>0</v>
      </c>
      <c r="E770" s="233" t="str">
        <f>+'4.CT3A'!B259</f>
        <v xml:space="preserve">               Улсын төсвөөс олгосон зээл</v>
      </c>
      <c r="S770" s="233" t="s">
        <v>1243</v>
      </c>
      <c r="T770" s="233">
        <v>140002</v>
      </c>
      <c r="U770" s="233" t="s">
        <v>32</v>
      </c>
    </row>
    <row r="771" spans="1:21">
      <c r="A771" s="233" t="s">
        <v>1243</v>
      </c>
      <c r="B771" s="233">
        <v>140003</v>
      </c>
      <c r="C771" s="233">
        <f>+'4.CT3A'!A260</f>
        <v>140003</v>
      </c>
      <c r="D771" s="233">
        <f ref="D771:D819" si="16" t="shared">IF(B771=VALUE(C771),0,1)</f>
        <v>0</v>
      </c>
      <c r="E771" s="233" t="str">
        <f>+'4.CT3A'!B260</f>
        <v xml:space="preserve">               Бусдад олгосон зээл болон урьдчилгааны эргэн төлөлт</v>
      </c>
      <c r="S771" s="233" t="s">
        <v>1243</v>
      </c>
      <c r="T771" s="233">
        <v>140003</v>
      </c>
      <c r="U771" s="233" t="s">
        <v>32</v>
      </c>
    </row>
    <row r="772" spans="1:21">
      <c r="A772" s="233" t="s">
        <v>1243</v>
      </c>
      <c r="B772" s="233">
        <v>140004</v>
      </c>
      <c r="C772" s="233">
        <f>+'4.CT3A'!A261</f>
        <v>140004</v>
      </c>
      <c r="D772" s="233">
        <f si="16" t="shared"/>
        <v>0</v>
      </c>
      <c r="E772" s="233" t="str">
        <f>+'4.CT3A'!B261</f>
        <v xml:space="preserve">               Хөрөнгө оруулалтын олз</v>
      </c>
      <c r="S772" s="233" t="s">
        <v>1243</v>
      </c>
      <c r="T772" s="233">
        <v>140004</v>
      </c>
      <c r="U772" s="233" t="s">
        <v>32</v>
      </c>
    </row>
    <row r="773" spans="1:21">
      <c r="A773" s="233" t="s">
        <v>1243</v>
      </c>
      <c r="B773" s="233">
        <v>140005</v>
      </c>
      <c r="C773" s="233">
        <f>+'4.CT3A'!A262</f>
        <v>140005</v>
      </c>
      <c r="D773" s="233">
        <f si="16" t="shared"/>
        <v>0</v>
      </c>
      <c r="E773" s="233" t="str">
        <f>+'4.CT3A'!B262</f>
        <v xml:space="preserve">               Биет бус хөрөнгө борлуулсны орлого</v>
      </c>
      <c r="S773" s="233" t="s">
        <v>1243</v>
      </c>
      <c r="T773" s="233">
        <v>140005</v>
      </c>
      <c r="U773" s="233" t="s">
        <v>32</v>
      </c>
    </row>
    <row r="774" spans="1:21">
      <c r="A774" s="233" t="s">
        <v>1243</v>
      </c>
      <c r="B774" s="233">
        <v>140006</v>
      </c>
      <c r="C774" s="233">
        <f>+'4.CT3A'!A263</f>
        <v>140006</v>
      </c>
      <c r="D774" s="233">
        <f si="16" t="shared"/>
        <v>0</v>
      </c>
      <c r="E774" s="233" t="str">
        <f>+'4.CT3A'!B263</f>
        <v xml:space="preserve">               Бусад урт хугацаат хөрөнгө борлуулсны орлого</v>
      </c>
      <c r="S774" s="233" t="s">
        <v>1243</v>
      </c>
      <c r="T774" s="233">
        <v>140006</v>
      </c>
      <c r="U774" s="233" t="s">
        <v>32</v>
      </c>
    </row>
    <row r="775" spans="1:21">
      <c r="A775" s="233" t="s">
        <v>1243</v>
      </c>
      <c r="B775" s="233">
        <v>140007</v>
      </c>
      <c r="C775" s="233">
        <f>+'4.CT3A'!A264</f>
        <v>140007</v>
      </c>
      <c r="D775" s="233">
        <f si="16" t="shared"/>
        <v>0</v>
      </c>
      <c r="E775" s="233" t="str">
        <f>+'4.CT3A'!B264</f>
        <v xml:space="preserve">               Хүлээн авсан хүүний орлого</v>
      </c>
      <c r="S775" s="233" t="s">
        <v>1243</v>
      </c>
      <c r="T775" s="233">
        <v>140007</v>
      </c>
      <c r="U775" s="233" t="s">
        <v>32</v>
      </c>
    </row>
    <row r="776" spans="1:21">
      <c r="A776" s="233" t="s">
        <v>1243</v>
      </c>
      <c r="B776" s="233">
        <v>140008</v>
      </c>
      <c r="C776" s="233">
        <f>+'4.CT3A'!A265</f>
        <v>140008</v>
      </c>
      <c r="D776" s="233">
        <f si="16" t="shared"/>
        <v>0</v>
      </c>
      <c r="E776" s="233" t="str">
        <f>+'4.CT3A'!B265</f>
        <v xml:space="preserve">               Хүлээн авсан ногдол ашиг</v>
      </c>
      <c r="S776" s="233" t="s">
        <v>1243</v>
      </c>
      <c r="T776" s="233">
        <v>140008</v>
      </c>
      <c r="U776" s="233" t="s">
        <v>32</v>
      </c>
    </row>
    <row r="777" spans="1:21">
      <c r="A777" s="233" t="s">
        <v>1243</v>
      </c>
      <c r="B777" s="233">
        <v>5</v>
      </c>
      <c r="C777" s="233">
        <f>+'4.CT3A'!A266</f>
        <v>5</v>
      </c>
      <c r="D777" s="233">
        <f si="16" t="shared"/>
        <v>0</v>
      </c>
      <c r="E777" s="233" t="str">
        <f>+'4.CT3A'!B266</f>
        <v>ХӨРӨНГӨ ОРУУЛАЛТЫН МӨНГӨН ЗАРДЛЫН ДYН (5)</v>
      </c>
      <c r="S777" s="233" t="s">
        <v>1243</v>
      </c>
      <c r="T777" s="233">
        <v>5</v>
      </c>
      <c r="U777" s="233" t="s">
        <v>1353</v>
      </c>
    </row>
    <row r="778" spans="1:21">
      <c r="A778" s="233" t="s">
        <v>1243</v>
      </c>
      <c r="B778" s="233">
        <v>22</v>
      </c>
      <c r="C778" s="233">
        <f>+'4.CT3A'!A267</f>
        <v>22</v>
      </c>
      <c r="D778" s="233">
        <f si="16" t="shared"/>
        <v>0</v>
      </c>
      <c r="E778" s="233" t="str">
        <f>+'4.CT3A'!B267</f>
        <v xml:space="preserve">   ХӨРӨНГИЙН ЗАРДАЛ</v>
      </c>
      <c r="S778" s="233" t="s">
        <v>1243</v>
      </c>
      <c r="T778" s="233">
        <v>22</v>
      </c>
      <c r="U778" s="233" t="s">
        <v>92</v>
      </c>
    </row>
    <row r="779" spans="1:21">
      <c r="A779" s="233" t="s">
        <v>1243</v>
      </c>
      <c r="B779" s="233">
        <v>2200</v>
      </c>
      <c r="C779" s="233">
        <f>+'4.CT3A'!A268</f>
        <v>2200</v>
      </c>
      <c r="D779" s="233">
        <f si="16" t="shared"/>
        <v>0</v>
      </c>
      <c r="E779" s="233" t="str">
        <f>+'4.CT3A'!B268</f>
        <v xml:space="preserve">      Дотоод эх үүсвэрээр</v>
      </c>
      <c r="S779" s="233" t="s">
        <v>1243</v>
      </c>
      <c r="T779" s="233">
        <v>2200</v>
      </c>
      <c r="U779" s="233" t="s">
        <v>92</v>
      </c>
    </row>
    <row r="780" spans="1:21">
      <c r="A780" s="233" t="s">
        <v>1243</v>
      </c>
      <c r="B780" s="233">
        <v>220001</v>
      </c>
      <c r="C780" s="233">
        <f>+'4.CT3A'!A269</f>
        <v>220001</v>
      </c>
      <c r="D780" s="233">
        <f si="16" t="shared"/>
        <v>0</v>
      </c>
      <c r="E780" s="233" t="str">
        <f>+'4.CT3A'!B269</f>
        <v xml:space="preserve">         Барилга байгууламж</v>
      </c>
      <c r="S780" s="233" t="s">
        <v>1243</v>
      </c>
      <c r="T780" s="233">
        <v>220001</v>
      </c>
      <c r="U780" s="233" t="s">
        <v>92</v>
      </c>
    </row>
    <row r="781" spans="1:21">
      <c r="A781" s="233" t="s">
        <v>1243</v>
      </c>
      <c r="B781" s="233">
        <v>221001</v>
      </c>
      <c r="C781" s="233">
        <f>+'4.CT3A'!A270</f>
        <v>221001</v>
      </c>
      <c r="D781" s="233">
        <f si="16" t="shared"/>
        <v>0</v>
      </c>
      <c r="E781" s="233" t="str">
        <f>+'4.CT3A'!B270</f>
        <v xml:space="preserve">         Их засвар</v>
      </c>
      <c r="S781" s="233" t="s">
        <v>1243</v>
      </c>
      <c r="T781" s="233">
        <v>221001</v>
      </c>
      <c r="U781" s="233" t="s">
        <v>92</v>
      </c>
    </row>
    <row r="782" spans="1:21">
      <c r="A782" s="233" t="s">
        <v>1243</v>
      </c>
      <c r="B782" s="233">
        <v>222001</v>
      </c>
      <c r="C782" s="233">
        <f>+'4.CT3A'!A271</f>
        <v>222001</v>
      </c>
      <c r="D782" s="233">
        <f si="16" t="shared"/>
        <v>0</v>
      </c>
      <c r="E782" s="233" t="str">
        <f>+'4.CT3A'!B271</f>
        <v xml:space="preserve">         Тоног төхөөрөмж</v>
      </c>
      <c r="S782" s="233" t="s">
        <v>1243</v>
      </c>
      <c r="T782" s="233">
        <v>222001</v>
      </c>
      <c r="U782" s="233" t="s">
        <v>92</v>
      </c>
    </row>
    <row r="783" spans="1:21">
      <c r="A783" s="233" t="s">
        <v>1243</v>
      </c>
      <c r="B783" s="233">
        <v>223001</v>
      </c>
      <c r="C783" s="233">
        <f>+'4.CT3A'!A272</f>
        <v>223001</v>
      </c>
      <c r="D783" s="233">
        <f si="16" t="shared"/>
        <v>0</v>
      </c>
      <c r="E783" s="233" t="str">
        <f>+'4.CT3A'!B272</f>
        <v xml:space="preserve">         Бусад хөрөнгө</v>
      </c>
      <c r="S783" s="233" t="s">
        <v>1243</v>
      </c>
      <c r="T783" s="233">
        <v>223001</v>
      </c>
      <c r="U783" s="233" t="s">
        <v>92</v>
      </c>
    </row>
    <row r="784" spans="1:21">
      <c r="A784" s="233" t="s">
        <v>1243</v>
      </c>
      <c r="B784" s="233">
        <v>224001</v>
      </c>
      <c r="C784" s="233">
        <f>+'4.CT3A'!A273</f>
        <v>224001</v>
      </c>
      <c r="D784" s="233">
        <f si="16" t="shared"/>
        <v>0</v>
      </c>
      <c r="E784" s="233" t="str">
        <f>+'4.CT3A'!B273</f>
        <v xml:space="preserve">         Стратегийн нөөц хөрөнгө</v>
      </c>
      <c r="S784" s="233" t="s">
        <v>1243</v>
      </c>
      <c r="T784" s="233">
        <v>224001</v>
      </c>
      <c r="U784" s="233" t="s">
        <v>92</v>
      </c>
    </row>
    <row r="785" spans="1:21">
      <c r="A785" s="233" t="s">
        <v>1243</v>
      </c>
      <c r="B785" s="233">
        <v>225101</v>
      </c>
      <c r="C785" s="233">
        <f>+'4.CT3A'!A274</f>
        <v>225101</v>
      </c>
      <c r="D785" s="233">
        <f si="16" t="shared"/>
        <v>0</v>
      </c>
      <c r="E785" s="233" t="str">
        <f>+'4.CT3A'!B274</f>
        <v xml:space="preserve">         Үндсэн хөрөнгө олж эзэмшихэд төлсөн   /ТӨҮГ/</v>
      </c>
      <c r="S785" s="233" t="s">
        <v>1243</v>
      </c>
      <c r="T785" s="233">
        <v>225101</v>
      </c>
      <c r="U785" s="233" t="s">
        <v>92</v>
      </c>
    </row>
    <row r="786" spans="1:21">
      <c r="A786" s="233" t="s">
        <v>1243</v>
      </c>
      <c r="B786" s="233">
        <v>225102</v>
      </c>
      <c r="C786" s="233">
        <f>+'4.CT3A'!A275</f>
        <v>225102</v>
      </c>
      <c r="D786" s="233">
        <f si="16" t="shared"/>
        <v>0</v>
      </c>
      <c r="E786" s="233" t="str">
        <f>+'4.CT3A'!B275</f>
        <v xml:space="preserve">          Биет бус хөрөнгө олж эзэмшихэд төлсөн  /ТӨҮГ/</v>
      </c>
      <c r="S786" s="233" t="s">
        <v>1243</v>
      </c>
      <c r="T786" s="233">
        <v>225102</v>
      </c>
      <c r="U786" s="233" t="s">
        <v>92</v>
      </c>
    </row>
    <row r="787" spans="1:21">
      <c r="A787" s="233" t="s">
        <v>1243</v>
      </c>
      <c r="B787" s="233">
        <v>225103</v>
      </c>
      <c r="C787" s="233">
        <f>+'4.CT3A'!A276</f>
        <v>225103</v>
      </c>
      <c r="D787" s="233">
        <f si="16" t="shared"/>
        <v>0</v>
      </c>
      <c r="E787" s="233" t="str">
        <f>+'4.CT3A'!B276</f>
        <v xml:space="preserve">          Хөрөнгө оруулалт олж эзэмшихэд төлсөн  /ТӨҮГ/</v>
      </c>
      <c r="S787" s="233" t="s">
        <v>1243</v>
      </c>
      <c r="T787" s="233">
        <v>225103</v>
      </c>
      <c r="U787" s="233" t="s">
        <v>92</v>
      </c>
    </row>
    <row r="788" spans="1:21">
      <c r="A788" s="233" t="s">
        <v>1243</v>
      </c>
      <c r="B788" s="233">
        <v>225104</v>
      </c>
      <c r="C788" s="233">
        <f>+'4.CT3A'!A277</f>
        <v>225104</v>
      </c>
      <c r="D788" s="233">
        <f si="16" t="shared"/>
        <v>0</v>
      </c>
      <c r="E788" s="233" t="str">
        <f>+'4.CT3A'!B277</f>
        <v xml:space="preserve">          Бусад урт хугацаат хөрөнгө олж эзэмшихэд төлсөн  /ТӨҮГ/</v>
      </c>
      <c r="S788" s="233" t="s">
        <v>1243</v>
      </c>
      <c r="T788" s="233">
        <v>225104</v>
      </c>
      <c r="U788" s="233" t="s">
        <v>92</v>
      </c>
    </row>
    <row r="789" spans="1:21">
      <c r="A789" s="233" t="s">
        <v>1243</v>
      </c>
      <c r="B789" s="233">
        <v>225105</v>
      </c>
      <c r="C789" s="233">
        <f>+'4.CT3A'!A278</f>
        <v>225105</v>
      </c>
      <c r="D789" s="233">
        <f si="16" t="shared"/>
        <v>0</v>
      </c>
      <c r="E789" s="233" t="str">
        <f>+'4.CT3A'!B278</f>
        <v xml:space="preserve">          Бусдад олгосон зээл болон урьдчилгаа   /ТӨҮГ/</v>
      </c>
      <c r="S789" s="233" t="s">
        <v>1243</v>
      </c>
      <c r="T789" s="233">
        <v>225105</v>
      </c>
      <c r="U789" s="233" t="s">
        <v>92</v>
      </c>
    </row>
    <row r="790" spans="1:21">
      <c r="A790" s="233" t="s">
        <v>1243</v>
      </c>
      <c r="B790" s="233">
        <v>225106</v>
      </c>
      <c r="C790" s="233">
        <f>+'4.CT3A'!A279</f>
        <v>225106</v>
      </c>
      <c r="D790" s="233">
        <f si="16" t="shared"/>
        <v>0</v>
      </c>
      <c r="E790" s="233" t="str">
        <f>+'4.CT3A'!B279</f>
        <v xml:space="preserve">         Биет ба биет бус хөрөнгө худалдан авсан зардал</v>
      </c>
      <c r="S790" s="233" t="s">
        <v>1243</v>
      </c>
      <c r="T790" s="233">
        <v>225106</v>
      </c>
      <c r="U790" s="233" t="s">
        <v>92</v>
      </c>
    </row>
    <row r="791" spans="1:21">
      <c r="A791" s="233" t="s">
        <v>1243</v>
      </c>
      <c r="B791" s="233">
        <v>2260</v>
      </c>
      <c r="C791" s="233">
        <f>+'4.CT3A'!A280</f>
        <v>2260</v>
      </c>
      <c r="D791" s="233">
        <f si="16" t="shared"/>
        <v>0</v>
      </c>
      <c r="E791" s="233" t="str">
        <f>+'4.CT3A'!B280</f>
        <v xml:space="preserve">     Гадаад эх үүсвэрээр</v>
      </c>
      <c r="S791" s="233" t="s">
        <v>1243</v>
      </c>
      <c r="T791" s="233">
        <v>2260</v>
      </c>
      <c r="U791" s="233" t="s">
        <v>92</v>
      </c>
    </row>
    <row r="792" spans="1:21">
      <c r="A792" s="233" t="s">
        <v>1243</v>
      </c>
      <c r="B792" s="233">
        <v>226001</v>
      </c>
      <c r="C792" s="233">
        <f>+'4.CT3A'!A281</f>
        <v>226001</v>
      </c>
      <c r="D792" s="233">
        <f si="16" t="shared"/>
        <v>0</v>
      </c>
      <c r="E792" s="233" t="str">
        <f>+'4.CT3A'!B281</f>
        <v xml:space="preserve">          Гадаад эх үүсвэрээр</v>
      </c>
      <c r="S792" s="233" t="s">
        <v>1243</v>
      </c>
      <c r="T792" s="233">
        <v>226001</v>
      </c>
      <c r="U792" s="233" t="s">
        <v>92</v>
      </c>
    </row>
    <row r="793" spans="1:21">
      <c r="A793" s="233" t="s">
        <v>1243</v>
      </c>
      <c r="B793" s="233">
        <v>6</v>
      </c>
      <c r="C793" s="233">
        <f>+'4.CT3A'!A282</f>
        <v>6</v>
      </c>
      <c r="D793" s="233">
        <f si="16" t="shared"/>
        <v>0</v>
      </c>
      <c r="E793" s="233" t="str">
        <f>+'4.CT3A'!B282</f>
        <v>ХӨРӨНГӨ ОРУУЛАЛТЫН ҮЙЛ АЖИЛЛАГААНЫ ЦЭВЭР МӨНГӨН ГYЙЛГЭЭ (6)=(4)-(5)</v>
      </c>
      <c r="S793" s="233" t="s">
        <v>1243</v>
      </c>
      <c r="T793" s="233">
        <v>6</v>
      </c>
      <c r="U793" s="233" t="s">
        <v>1354</v>
      </c>
    </row>
    <row r="794" spans="1:21">
      <c r="A794" s="233" t="s">
        <v>1243</v>
      </c>
      <c r="B794" s="233">
        <f>+'4.CT3A'!A283</f>
        <v>0</v>
      </c>
      <c r="C794" s="233">
        <f>+'4.CT3A'!A283</f>
        <v>0</v>
      </c>
      <c r="D794" s="233">
        <f si="16" t="shared"/>
        <v>0</v>
      </c>
      <c r="E794" s="233" t="str">
        <f>+'4.CT3A'!B283</f>
        <v>САНХYYГИЙН YЙЛ АЖИЛЛАГААНЫ МӨНГӨН ГYЙЛГЭЭ</v>
      </c>
      <c r="S794" s="233" t="s">
        <v>1243</v>
      </c>
      <c r="T794" s="233">
        <f>+'4.CT3A'!S283</f>
        <v>0</v>
      </c>
      <c r="U794" s="233" t="s">
        <v>1052</v>
      </c>
    </row>
    <row r="795" spans="1:21">
      <c r="A795" s="233" t="s">
        <v>1243</v>
      </c>
      <c r="B795" s="233">
        <v>14</v>
      </c>
      <c r="C795" s="233">
        <f>+'4.CT3A'!A284</f>
        <v>14</v>
      </c>
      <c r="D795" s="233">
        <f si="16" t="shared"/>
        <v>0</v>
      </c>
      <c r="E795" s="233" t="str">
        <f>+'4.CT3A'!B284</f>
        <v xml:space="preserve">    Бусад эх үүсвэр</v>
      </c>
      <c r="S795" s="233" t="s">
        <v>1243</v>
      </c>
      <c r="T795" s="233">
        <v>14</v>
      </c>
      <c r="U795" s="233" t="s">
        <v>32</v>
      </c>
    </row>
    <row r="796" spans="1:21">
      <c r="A796" s="233" t="s">
        <v>1243</v>
      </c>
      <c r="B796" s="233">
        <v>145004</v>
      </c>
      <c r="C796" s="233">
        <f>+'4.CT3A'!A285</f>
        <v>145004</v>
      </c>
      <c r="D796" s="233">
        <f si="16" t="shared"/>
        <v>0</v>
      </c>
      <c r="E796" s="233" t="str">
        <f>+'4.CT3A'!B285</f>
        <v xml:space="preserve">      Дотоод эх үүсвэрээс олгосон зээлээс эргэж төлөгдөх</v>
      </c>
      <c r="S796" s="233" t="s">
        <v>1243</v>
      </c>
      <c r="T796" s="233">
        <v>145004</v>
      </c>
      <c r="U796" s="233" t="s">
        <v>32</v>
      </c>
    </row>
    <row r="797" spans="1:21">
      <c r="A797" s="233" t="s">
        <v>1243</v>
      </c>
      <c r="B797" s="233">
        <v>145005</v>
      </c>
      <c r="C797" s="233">
        <f>+'4.CT3A'!A286</f>
        <v>145005</v>
      </c>
      <c r="D797" s="233">
        <f si="16" t="shared"/>
        <v>0</v>
      </c>
      <c r="E797" s="233" t="str">
        <f>+'4.CT3A'!B286</f>
        <v xml:space="preserve">      Дамжуулан зээлдүүлэх зээлээс эргэж төлөгдөх</v>
      </c>
      <c r="S797" s="233" t="s">
        <v>1243</v>
      </c>
      <c r="T797" s="233">
        <v>145005</v>
      </c>
      <c r="U797" s="233" t="s">
        <v>32</v>
      </c>
    </row>
    <row r="798" spans="1:21">
      <c r="A798" s="233" t="s">
        <v>1243</v>
      </c>
      <c r="B798" s="233">
        <v>145006</v>
      </c>
      <c r="C798" s="233">
        <f>+'4.CT3A'!A287</f>
        <v>145006</v>
      </c>
      <c r="D798" s="233">
        <f si="16" t="shared"/>
        <v>0</v>
      </c>
      <c r="E798" s="233" t="str">
        <f>+'4.CT3A'!B287</f>
        <v xml:space="preserve">      Гадаадын санхүүгийн зах зээлээс санхүүжих</v>
      </c>
      <c r="S798" s="233" t="s">
        <v>1243</v>
      </c>
      <c r="T798" s="233">
        <v>145006</v>
      </c>
      <c r="U798" s="233" t="s">
        <v>32</v>
      </c>
    </row>
    <row r="799" spans="1:21">
      <c r="A799" s="233" t="s">
        <v>1243</v>
      </c>
      <c r="B799" s="233">
        <v>145007</v>
      </c>
      <c r="C799" s="233">
        <f>+'4.CT3A'!A288</f>
        <v>145007</v>
      </c>
      <c r="D799" s="233">
        <f si="16" t="shared"/>
        <v>0</v>
      </c>
      <c r="E799" s="233" t="str">
        <f>+'4.CT3A'!B288</f>
        <v xml:space="preserve">      Зээл авсан, өрийн үнэт цаас гаргаснаас хүлээн авсан</v>
      </c>
      <c r="S799" s="233" t="s">
        <v>1243</v>
      </c>
      <c r="T799" s="233">
        <v>145007</v>
      </c>
      <c r="U799" s="233" t="s">
        <v>32</v>
      </c>
    </row>
    <row r="800" spans="1:21">
      <c r="A800" s="233" t="s">
        <v>1243</v>
      </c>
      <c r="B800" s="233">
        <v>145008</v>
      </c>
      <c r="C800" s="233">
        <f>+'4.CT3A'!A289</f>
        <v>145008</v>
      </c>
      <c r="D800" s="233">
        <f si="16" t="shared"/>
        <v>0</v>
      </c>
      <c r="E800" s="233" t="str">
        <f>+'4.CT3A'!B289</f>
        <v xml:space="preserve">      Хувьцаа болон өмчийн бусад үнэт цаас гаргаснаас хүлээн авсан</v>
      </c>
      <c r="S800" s="233" t="s">
        <v>1243</v>
      </c>
      <c r="T800" s="233">
        <v>145008</v>
      </c>
      <c r="U800" s="233" t="s">
        <v>32</v>
      </c>
    </row>
    <row r="801" spans="1:21">
      <c r="A801" s="233" t="s">
        <v>1243</v>
      </c>
      <c r="B801" s="233">
        <v>145009</v>
      </c>
      <c r="C801" s="233">
        <f>+'4.CT3A'!A290</f>
        <v>145009</v>
      </c>
      <c r="D801" s="233">
        <f si="16" t="shared"/>
        <v>0</v>
      </c>
      <c r="E801" s="233" t="str">
        <f>+'4.CT3A'!B290</f>
        <v xml:space="preserve">      Төрөл бүрийн хандив</v>
      </c>
      <c r="S801" s="233" t="s">
        <v>1243</v>
      </c>
      <c r="T801" s="233">
        <v>145009</v>
      </c>
      <c r="U801" s="233" t="s">
        <v>32</v>
      </c>
    </row>
    <row r="802" spans="1:21">
      <c r="A802" s="233" t="s">
        <v>1243</v>
      </c>
      <c r="B802" s="233">
        <v>23</v>
      </c>
      <c r="C802" s="233">
        <f>+'4.CT3A'!A291</f>
        <v>23</v>
      </c>
      <c r="D802" s="233">
        <f si="16" t="shared"/>
        <v>0</v>
      </c>
      <c r="E802" s="233" t="str">
        <f>+'4.CT3A'!B291</f>
        <v xml:space="preserve">   ЭPГЭЖ ТӨЛӨГДӨХ ТӨЛБӨРИЙГ ХАССАН ЦЭВЭР ЗЭЭЛ</v>
      </c>
      <c r="S802" s="233" t="s">
        <v>1243</v>
      </c>
      <c r="T802" s="233">
        <v>23</v>
      </c>
      <c r="U802" s="233" t="s">
        <v>92</v>
      </c>
    </row>
    <row r="803" spans="1:21">
      <c r="A803" s="233" t="s">
        <v>1243</v>
      </c>
      <c r="B803" s="233">
        <v>230001</v>
      </c>
      <c r="C803" s="233">
        <f>+'4.CT3A'!A292</f>
        <v>230001</v>
      </c>
      <c r="D803" s="233">
        <f si="16" t="shared"/>
        <v>0</v>
      </c>
      <c r="E803" s="233" t="str">
        <f>+'4.CT3A'!B292</f>
        <v xml:space="preserve">               Эргэж төлөгдөх зээл</v>
      </c>
      <c r="S803" s="233" t="s">
        <v>1243</v>
      </c>
      <c r="T803" s="233">
        <v>230001</v>
      </c>
      <c r="U803" s="233" t="s">
        <v>92</v>
      </c>
    </row>
    <row r="804" spans="1:21">
      <c r="A804" s="233" t="s">
        <v>1243</v>
      </c>
      <c r="B804" s="233">
        <v>231001</v>
      </c>
      <c r="C804" s="233">
        <f>+'4.CT3A'!A293</f>
        <v>231001</v>
      </c>
      <c r="D804" s="233">
        <f si="16" t="shared"/>
        <v>0</v>
      </c>
      <c r="E804" s="233" t="str">
        <f>+'4.CT3A'!B293</f>
        <v xml:space="preserve">               Гадаадын санхүүгийн зах зээлээс санхүүжих зээл</v>
      </c>
      <c r="S804" s="233" t="s">
        <v>1243</v>
      </c>
      <c r="T804" s="233">
        <v>231001</v>
      </c>
      <c r="U804" s="233" t="s">
        <v>92</v>
      </c>
    </row>
    <row r="805" spans="1:21">
      <c r="A805" s="233" t="s">
        <v>1243</v>
      </c>
      <c r="B805" s="233">
        <v>232001</v>
      </c>
      <c r="C805" s="233">
        <f>+'4.CT3A'!A294</f>
        <v>232001</v>
      </c>
      <c r="D805" s="233">
        <f si="16" t="shared"/>
        <v>0</v>
      </c>
      <c r="E805" s="233" t="str">
        <f>+'4.CT3A'!B294</f>
        <v xml:space="preserve">               Гадаадын төслийн зээлээс санхүүжих зээл</v>
      </c>
      <c r="S805" s="233" t="s">
        <v>1243</v>
      </c>
      <c r="T805" s="233">
        <v>232001</v>
      </c>
      <c r="U805" s="233" t="s">
        <v>92</v>
      </c>
    </row>
    <row r="806" spans="1:21">
      <c r="A806" s="233" t="s">
        <v>1243</v>
      </c>
      <c r="B806" s="233">
        <v>24</v>
      </c>
      <c r="C806" s="233">
        <f>+'4.CT3A'!A295</f>
        <v>24</v>
      </c>
      <c r="D806" s="233">
        <f si="16" t="shared"/>
        <v>0</v>
      </c>
      <c r="E806" s="233" t="str">
        <f>+'4.CT3A'!B295</f>
        <v xml:space="preserve">   ГАДААД ЗЭЭЛИЙН ҮНДСЭН ТӨЛБӨР</v>
      </c>
      <c r="S806" s="233" t="s">
        <v>1243</v>
      </c>
      <c r="T806" s="233">
        <v>24</v>
      </c>
      <c r="U806" s="233" t="s">
        <v>92</v>
      </c>
    </row>
    <row r="807" spans="1:21">
      <c r="A807" s="233" t="s">
        <v>1243</v>
      </c>
      <c r="B807" s="233">
        <v>240001</v>
      </c>
      <c r="C807" s="233">
        <f>+'4.CT3A'!A296</f>
        <v>240001</v>
      </c>
      <c r="D807" s="233">
        <f si="16" t="shared"/>
        <v>0</v>
      </c>
      <c r="E807" s="233" t="str">
        <f>+'4.CT3A'!B296</f>
        <v xml:space="preserve">               Гадаад зээлийн үндсэн төлбөр</v>
      </c>
      <c r="S807" s="233" t="s">
        <v>1243</v>
      </c>
      <c r="T807" s="233">
        <v>240001</v>
      </c>
      <c r="U807" s="233" t="s">
        <v>92</v>
      </c>
    </row>
    <row r="808" spans="1:21">
      <c r="A808" s="233" t="s">
        <v>1243</v>
      </c>
      <c r="B808" s="233">
        <v>241001</v>
      </c>
      <c r="C808" s="233">
        <f>+'4.CT3A'!A297</f>
        <v>241001</v>
      </c>
      <c r="D808" s="233">
        <f si="16" t="shared"/>
        <v>0</v>
      </c>
      <c r="E808" s="233" t="str">
        <f>+'4.CT3A'!B297</f>
        <v xml:space="preserve">               Засгийн газрын бондын үндсэн төлбөр</v>
      </c>
      <c r="S808" s="233" t="s">
        <v>1243</v>
      </c>
      <c r="T808" s="233">
        <v>241001</v>
      </c>
      <c r="U808" s="233" t="s">
        <v>92</v>
      </c>
    </row>
    <row r="809" spans="1:21">
      <c r="A809" s="233" t="s">
        <v>1243</v>
      </c>
      <c r="B809" s="233">
        <v>242001</v>
      </c>
      <c r="C809" s="233">
        <f>+'4.CT3A'!A298</f>
        <v>242001</v>
      </c>
      <c r="D809" s="233">
        <f si="16" t="shared"/>
        <v>0</v>
      </c>
      <c r="E809" s="233" t="str">
        <f>+'4.CT3A'!B298</f>
        <v xml:space="preserve">               Засгийн газрын үнэт цаасны үндсэн төлбөр</v>
      </c>
      <c r="S809" s="233" t="s">
        <v>1243</v>
      </c>
      <c r="T809" s="233">
        <v>242001</v>
      </c>
      <c r="U809" s="233" t="s">
        <v>92</v>
      </c>
    </row>
    <row r="810" spans="1:21">
      <c r="A810" s="233" t="s">
        <v>1243</v>
      </c>
      <c r="B810" s="233">
        <v>25</v>
      </c>
      <c r="C810" s="233">
        <f>+'4.CT3A'!A299</f>
        <v>25</v>
      </c>
      <c r="D810" s="233">
        <f si="16" t="shared"/>
        <v>0</v>
      </c>
      <c r="E810" s="233" t="str">
        <f>+'4.CT3A'!B299</f>
        <v xml:space="preserve">   Санхүүгийн үйл ажиллагааны зардал</v>
      </c>
      <c r="S810" s="233" t="s">
        <v>1243</v>
      </c>
      <c r="T810" s="233">
        <v>25</v>
      </c>
      <c r="U810" s="233" t="s">
        <v>92</v>
      </c>
    </row>
    <row r="811" spans="1:21">
      <c r="A811" s="233" t="s">
        <v>1243</v>
      </c>
      <c r="B811" s="233">
        <v>250001</v>
      </c>
      <c r="C811" s="233">
        <f>+'4.CT3A'!A300</f>
        <v>250001</v>
      </c>
      <c r="D811" s="233">
        <f si="16" t="shared"/>
        <v>0</v>
      </c>
      <c r="E811" s="233" t="str">
        <f>+'4.CT3A'!B300</f>
        <v xml:space="preserve">               Гадаад валютын ханшийн зөрүү</v>
      </c>
      <c r="S811" s="233" t="s">
        <v>1243</v>
      </c>
      <c r="T811" s="233">
        <v>250001</v>
      </c>
      <c r="U811" s="233" t="s">
        <v>92</v>
      </c>
    </row>
    <row r="812" spans="1:21">
      <c r="A812" s="233" t="s">
        <v>1243</v>
      </c>
      <c r="B812" s="233">
        <v>250002</v>
      </c>
      <c r="C812" s="233">
        <f>+'4.CT3A'!A301</f>
        <v>250002</v>
      </c>
      <c r="D812" s="233">
        <f si="16" t="shared"/>
        <v>0</v>
      </c>
      <c r="E812" s="233" t="str">
        <f>+'4.CT3A'!B301</f>
        <v xml:space="preserve">               Зээл, өрийн үнэт цаасны төлбөрт төлсөн мөнгө</v>
      </c>
      <c r="S812" s="233" t="s">
        <v>1243</v>
      </c>
      <c r="T812" s="233">
        <v>250002</v>
      </c>
      <c r="U812" s="233" t="s">
        <v>92</v>
      </c>
    </row>
    <row r="813" spans="1:21">
      <c r="A813" s="233" t="s">
        <v>1243</v>
      </c>
      <c r="B813" s="233">
        <v>250003</v>
      </c>
      <c r="C813" s="233">
        <f>+'4.CT3A'!A302</f>
        <v>250003</v>
      </c>
      <c r="D813" s="233">
        <f si="16" t="shared"/>
        <v>0</v>
      </c>
      <c r="E813" s="233" t="str">
        <f>+'4.CT3A'!B302</f>
        <v xml:space="preserve">               Санхүүгийн түрээсийн өглөгт төлсөн</v>
      </c>
      <c r="S813" s="233" t="s">
        <v>1243</v>
      </c>
      <c r="T813" s="233">
        <v>250003</v>
      </c>
      <c r="U813" s="233" t="s">
        <v>92</v>
      </c>
    </row>
    <row r="814" spans="1:21">
      <c r="A814" s="233" t="s">
        <v>1243</v>
      </c>
      <c r="B814" s="233">
        <v>250004</v>
      </c>
      <c r="C814" s="233">
        <f>+'4.CT3A'!A303</f>
        <v>250004</v>
      </c>
      <c r="D814" s="233">
        <f si="16" t="shared"/>
        <v>0</v>
      </c>
      <c r="E814" s="233" t="str">
        <f>+'4.CT3A'!B303</f>
        <v xml:space="preserve">               Хувьцаа буцаан худалдаж авахад төлсөн</v>
      </c>
      <c r="S814" s="233" t="s">
        <v>1243</v>
      </c>
      <c r="T814" s="233">
        <v>250004</v>
      </c>
      <c r="U814" s="233" t="s">
        <v>92</v>
      </c>
    </row>
    <row r="815" spans="1:21">
      <c r="A815" s="233" t="s">
        <v>1243</v>
      </c>
      <c r="B815" s="233">
        <v>250005</v>
      </c>
      <c r="C815" s="233">
        <f>+'4.CT3A'!A304</f>
        <v>250005</v>
      </c>
      <c r="D815" s="233">
        <f si="16" t="shared"/>
        <v>0</v>
      </c>
      <c r="E815" s="233" t="str">
        <f>+'4.CT3A'!B304</f>
        <v xml:space="preserve">               Төлсөн ногдол ашиг</v>
      </c>
      <c r="S815" s="233" t="s">
        <v>1243</v>
      </c>
      <c r="T815" s="233">
        <v>250005</v>
      </c>
      <c r="U815" s="233" t="s">
        <v>92</v>
      </c>
    </row>
    <row r="816" spans="1:21">
      <c r="A816" s="233" t="s">
        <v>1243</v>
      </c>
      <c r="B816" s="233">
        <v>7</v>
      </c>
      <c r="C816" s="233">
        <f>+'4.CT3A'!A305</f>
        <v>7</v>
      </c>
      <c r="D816" s="233">
        <f si="16" t="shared"/>
        <v>0</v>
      </c>
      <c r="E816" s="233" t="str">
        <f>+'4.CT3A'!B305</f>
        <v>САНХYYГИЙН YЙЛ АЖИЛЛАГААНЫ ЦЭВЭР МӨНГӨН ГYЙЛГЭЭ</v>
      </c>
      <c r="S816" s="233" t="s">
        <v>1243</v>
      </c>
      <c r="T816" s="233">
        <v>7</v>
      </c>
      <c r="U816" s="233" t="s">
        <v>1355</v>
      </c>
    </row>
    <row r="817" spans="1:21">
      <c r="A817" s="233" t="s">
        <v>1243</v>
      </c>
      <c r="B817" s="233">
        <v>8</v>
      </c>
      <c r="C817" s="402">
        <f>+'4.CT3A'!A306</f>
        <v>8</v>
      </c>
      <c r="D817" s="233">
        <f si="16" t="shared"/>
        <v>0</v>
      </c>
      <c r="E817" s="400" t="str">
        <f>+'4.CT3A'!B306</f>
        <v>НИЙТ ЦЭВЭР МӨНГӨН ГYЙЛГЭЭ (8)=(3)+(6)+(7)</v>
      </c>
      <c r="S817" s="233" t="s">
        <v>1243</v>
      </c>
      <c r="T817" s="233">
        <v>8</v>
      </c>
      <c r="U817" s="233" t="s">
        <v>1356</v>
      </c>
    </row>
    <row r="818" spans="1:21">
      <c r="A818" s="233" t="s">
        <v>1243</v>
      </c>
      <c r="B818" s="233">
        <v>9</v>
      </c>
      <c r="C818" s="402">
        <f>+'4.CT3A'!A307</f>
        <v>9</v>
      </c>
      <c r="D818" s="233">
        <f si="16" t="shared"/>
        <v>0</v>
      </c>
      <c r="E818" s="400" t="str">
        <f>+'4.CT3A'!B307</f>
        <v>Мөнгө, түүнтэй адилтгах хөрөнгийн эхний үлдэгдэл</v>
      </c>
      <c r="S818" s="233" t="s">
        <v>1243</v>
      </c>
      <c r="T818" s="233">
        <v>9</v>
      </c>
      <c r="U818" s="233" t="s">
        <v>478</v>
      </c>
    </row>
    <row r="819" spans="1:21">
      <c r="A819" s="233" t="s">
        <v>1243</v>
      </c>
      <c r="B819" s="233">
        <v>10</v>
      </c>
      <c r="C819" s="402">
        <f>+'4.CT3A'!A308</f>
        <v>10</v>
      </c>
      <c r="D819" s="233">
        <f si="16" t="shared"/>
        <v>0</v>
      </c>
      <c r="E819" s="400" t="str">
        <f>+'4.CT3A'!B308</f>
        <v>Мөнгө, түүнтэй адилтгах хөрөнгийн эцсийн үлдэгдэл</v>
      </c>
      <c r="S819" s="233" t="s">
        <v>1243</v>
      </c>
      <c r="T819" s="233">
        <v>10</v>
      </c>
      <c r="U819" s="233" t="s">
        <v>479</v>
      </c>
    </row>
    <row r="820" spans="1:21">
      <c r="A820" s="233" t="s">
        <v>1244</v>
      </c>
      <c r="B820" s="233" t="s">
        <v>1217</v>
      </c>
      <c r="C820" s="233" t="str">
        <f>+'5.CT4A'!A8</f>
        <v>C01</v>
      </c>
      <c r="D820" s="233">
        <f>IF(B820=C820,0,1)</f>
        <v>0</v>
      </c>
      <c r="E820" s="233" t="str">
        <f>+'5.CT4A'!B8</f>
        <v>2016 оны 1-р сарын 1-нээрх үлдэгдэл</v>
      </c>
      <c r="S820" s="233" t="s">
        <v>1244</v>
      </c>
      <c r="T820" s="233" t="s">
        <v>1217</v>
      </c>
      <c r="U820" s="233" t="s">
        <v>1569</v>
      </c>
    </row>
    <row r="821" spans="1:21">
      <c r="A821" s="233" t="s">
        <v>1244</v>
      </c>
      <c r="B821" s="233" t="s">
        <v>1218</v>
      </c>
      <c r="C821" s="233" t="str">
        <f>+'5.CT4A'!A9</f>
        <v>C02</v>
      </c>
      <c r="D821" s="233">
        <f>IF(B821=C821,0,1)</f>
        <v>0</v>
      </c>
      <c r="E821" s="233" t="str">
        <f>+'5.CT4A'!B9</f>
        <v>Нягтлан бодох бүртгэлийн бодлогын өөрчлөлт</v>
      </c>
      <c r="S821" s="233" t="s">
        <v>1244</v>
      </c>
      <c r="T821" s="233" t="s">
        <v>1218</v>
      </c>
      <c r="U821" s="233" t="s">
        <v>1569</v>
      </c>
    </row>
    <row r="822" spans="1:21">
      <c r="A822" s="233" t="s">
        <v>1244</v>
      </c>
      <c r="B822" s="233" t="s">
        <v>1219</v>
      </c>
      <c r="C822" s="233" t="str">
        <f>+'5.CT4A'!A10</f>
        <v>C03</v>
      </c>
      <c r="D822" s="233">
        <f>IF(B822=C822,0,1)</f>
        <v>0</v>
      </c>
      <c r="E822" s="233" t="str">
        <f>+'5.CT4A'!B10</f>
        <v>Дахин илэрхийлсэн үлдэгдэл</v>
      </c>
      <c r="S822" s="233" t="s">
        <v>1244</v>
      </c>
      <c r="T822" s="233" t="s">
        <v>1219</v>
      </c>
      <c r="U822" s="233" t="s">
        <v>1569</v>
      </c>
    </row>
    <row r="823" spans="1:21">
      <c r="A823" s="233" t="s">
        <v>1244</v>
      </c>
      <c r="B823" s="233" t="s">
        <v>1220</v>
      </c>
      <c r="C823" s="233" t="str">
        <f>+'5.CT4A'!A11</f>
        <v>C04</v>
      </c>
      <c r="D823" s="233">
        <f ref="D823:D836" si="17" t="shared">IF(B823=C823,0,1)</f>
        <v>0</v>
      </c>
      <c r="E823" s="233" t="str">
        <f>+'5.CT4A'!B11</f>
        <v>Үндсэн хөрөнгийн дахин үнэлгээний өсөлт</v>
      </c>
      <c r="S823" s="233" t="s">
        <v>1244</v>
      </c>
      <c r="T823" s="233" t="s">
        <v>1220</v>
      </c>
      <c r="U823" s="233" t="s">
        <v>1569</v>
      </c>
    </row>
    <row r="824" spans="1:21">
      <c r="A824" s="233" t="s">
        <v>1244</v>
      </c>
      <c r="B824" s="233" t="s">
        <v>1221</v>
      </c>
      <c r="C824" s="233" t="str">
        <f>+'5.CT4A'!A12</f>
        <v>C05</v>
      </c>
      <c r="D824" s="233">
        <f si="17" t="shared"/>
        <v>0</v>
      </c>
      <c r="E824" s="233" t="str">
        <f>+'5.CT4A'!B12</f>
        <v>Үндсэн хөрөнгийн дахин үнэлгээний  бууралт</v>
      </c>
      <c r="S824" s="233" t="s">
        <v>1244</v>
      </c>
      <c r="T824" s="233" t="s">
        <v>1221</v>
      </c>
      <c r="U824" s="233" t="s">
        <v>1569</v>
      </c>
    </row>
    <row r="825" spans="1:21">
      <c r="A825" s="233" t="s">
        <v>1244</v>
      </c>
      <c r="B825" s="233" t="s">
        <v>1222</v>
      </c>
      <c r="C825" s="233" t="str">
        <f>+'5.CT4A'!A13</f>
        <v>C06</v>
      </c>
      <c r="D825" s="233">
        <f si="17" t="shared"/>
        <v>0</v>
      </c>
      <c r="E825" s="233" t="str">
        <f>+'5.CT4A'!B13</f>
        <v>Орлогын тайланд хүлээн зөвшөөрөөгүй олз, гарз</v>
      </c>
      <c r="S825" s="233" t="s">
        <v>1244</v>
      </c>
      <c r="T825" s="233" t="s">
        <v>1222</v>
      </c>
      <c r="U825" s="233" t="s">
        <v>1569</v>
      </c>
    </row>
    <row r="826" spans="1:21">
      <c r="A826" s="233" t="s">
        <v>1244</v>
      </c>
      <c r="B826" s="233" t="s">
        <v>1223</v>
      </c>
      <c r="C826" s="233" t="str">
        <f>+'5.CT4A'!A14</f>
        <v>C07</v>
      </c>
      <c r="D826" s="233">
        <f si="17" t="shared"/>
        <v>0</v>
      </c>
      <c r="E826" s="233" t="str">
        <f>+'5.CT4A'!B14</f>
        <v>Тайлант үеийн үр дүн</v>
      </c>
      <c r="S826" s="233" t="s">
        <v>1244</v>
      </c>
      <c r="T826" s="233" t="s">
        <v>1223</v>
      </c>
      <c r="U826" s="233" t="s">
        <v>1569</v>
      </c>
    </row>
    <row r="827" spans="1:21">
      <c r="A827" s="233" t="s">
        <v>1244</v>
      </c>
      <c r="B827" s="233" t="s">
        <v>1224</v>
      </c>
      <c r="C827" s="233" t="str">
        <f>+'5.CT4A'!A15</f>
        <v>C08</v>
      </c>
      <c r="D827" s="233">
        <f si="17" t="shared"/>
        <v>0</v>
      </c>
      <c r="E827" s="233" t="str">
        <f>+'5.CT4A'!B15</f>
        <v>2016 оны 12-р сарын 31-нээрх үлдэгдэл</v>
      </c>
      <c r="S827" s="233" t="s">
        <v>1244</v>
      </c>
      <c r="T827" s="233" t="s">
        <v>1224</v>
      </c>
      <c r="U827" s="233" t="s">
        <v>1569</v>
      </c>
    </row>
    <row r="828" spans="1:21">
      <c r="A828" s="233" t="s">
        <v>1244</v>
      </c>
      <c r="B828" s="233" t="s">
        <v>1225</v>
      </c>
      <c r="C828" s="233" t="str">
        <f>+'5.CT4A'!A16</f>
        <v>D01</v>
      </c>
      <c r="D828" s="233">
        <f si="17" t="shared"/>
        <v>0</v>
      </c>
      <c r="E828" s="233" t="str">
        <f>+'5.CT4A'!B16</f>
        <v>2017 оны 1-р сарын 1-нээрх үлдэгдэл</v>
      </c>
      <c r="S828" s="233" t="s">
        <v>1244</v>
      </c>
      <c r="T828" s="233" t="s">
        <v>1225</v>
      </c>
      <c r="U828" s="233" t="s">
        <v>1569</v>
      </c>
    </row>
    <row r="829" spans="1:21">
      <c r="A829" s="233" t="s">
        <v>1244</v>
      </c>
      <c r="B829" s="233" t="s">
        <v>1226</v>
      </c>
      <c r="C829" s="233" t="str">
        <f>+'5.CT4A'!A17</f>
        <v>D02</v>
      </c>
      <c r="D829" s="233">
        <f si="17" t="shared"/>
        <v>0</v>
      </c>
      <c r="E829" s="233" t="str">
        <f>+'5.CT4A'!B17</f>
        <v>Нягтлан бодох бүртгэлийн бодлогын өөрчлөлт</v>
      </c>
      <c r="S829" s="233" t="s">
        <v>1244</v>
      </c>
      <c r="T829" s="233" t="s">
        <v>1226</v>
      </c>
      <c r="U829" s="233" t="s">
        <v>1569</v>
      </c>
    </row>
    <row r="830" spans="1:21">
      <c r="A830" s="233" t="s">
        <v>1244</v>
      </c>
      <c r="B830" s="233" t="s">
        <v>1227</v>
      </c>
      <c r="C830" s="233" t="str">
        <f>+'5.CT4A'!A18</f>
        <v>D03</v>
      </c>
      <c r="D830" s="233">
        <f si="17" t="shared"/>
        <v>0</v>
      </c>
      <c r="E830" s="233" t="str">
        <f>+'5.CT4A'!B18</f>
        <v>Дахин илэрхийлсэн үлдэгдэл</v>
      </c>
      <c r="S830" s="233" t="s">
        <v>1244</v>
      </c>
      <c r="T830" s="233" t="s">
        <v>1227</v>
      </c>
      <c r="U830" s="233" t="s">
        <v>1569</v>
      </c>
    </row>
    <row r="831" spans="1:21">
      <c r="A831" s="233" t="s">
        <v>1244</v>
      </c>
      <c r="B831" s="233" t="s">
        <v>1228</v>
      </c>
      <c r="C831" s="233" t="str">
        <f>+'5.CT4A'!A19</f>
        <v>D04</v>
      </c>
      <c r="D831" s="233">
        <f si="17" t="shared"/>
        <v>0</v>
      </c>
      <c r="E831" s="233" t="str">
        <f>+'5.CT4A'!B19</f>
        <v>Үндсэн хөрөнгийн дахин үнэлгээний өсөлт,  бууралт</v>
      </c>
      <c r="S831" s="233" t="s">
        <v>1244</v>
      </c>
      <c r="T831" s="233" t="s">
        <v>1228</v>
      </c>
      <c r="U831" s="233" t="s">
        <v>1569</v>
      </c>
    </row>
    <row r="832" spans="1:21">
      <c r="A832" s="233" t="s">
        <v>1244</v>
      </c>
      <c r="B832" s="233" t="s">
        <v>1229</v>
      </c>
      <c r="C832" s="233" t="str">
        <f>+'5.CT4A'!A20</f>
        <v>D05</v>
      </c>
      <c r="D832" s="233">
        <f si="17" t="shared"/>
        <v>0</v>
      </c>
      <c r="E832" s="233" t="str">
        <f>+'5.CT4A'!B20</f>
        <v>Үндсэн хөрөнгийн өсөлт, бууралт</v>
      </c>
      <c r="S832" s="233" t="s">
        <v>1244</v>
      </c>
      <c r="T832" s="233" t="s">
        <v>1229</v>
      </c>
      <c r="U832" s="233" t="s">
        <v>1569</v>
      </c>
    </row>
    <row r="833" spans="1:21">
      <c r="A833" s="233" t="s">
        <v>1244</v>
      </c>
      <c r="B833" s="233" t="s">
        <v>1230</v>
      </c>
      <c r="C833" s="233" t="str">
        <f>+'5.CT4A'!A21</f>
        <v>D06</v>
      </c>
      <c r="D833" s="233">
        <f si="17" t="shared"/>
        <v>0</v>
      </c>
      <c r="E833" s="233" t="str">
        <f>+'5.CT4A'!B21</f>
        <v>Орлогын тайланд хүлээн зөвшөөрөөгүй олз, гарз</v>
      </c>
      <c r="S833" s="233" t="s">
        <v>1244</v>
      </c>
      <c r="T833" s="233" t="s">
        <v>1230</v>
      </c>
      <c r="U833" s="233" t="s">
        <v>1569</v>
      </c>
    </row>
    <row r="834" spans="1:21">
      <c r="A834" s="233" t="s">
        <v>1244</v>
      </c>
      <c r="B834" s="233" t="s">
        <v>1231</v>
      </c>
      <c r="C834" s="233" t="str">
        <f>+'5.CT4A'!A22</f>
        <v>D07</v>
      </c>
      <c r="D834" s="233">
        <f si="17" t="shared"/>
        <v>0</v>
      </c>
      <c r="E834" s="233" t="str">
        <f>+'5.CT4A'!B22</f>
        <v>Гадаад валютын хөрвүүлэлтийн зөрүү</v>
      </c>
      <c r="S834" s="233" t="s">
        <v>1244</v>
      </c>
      <c r="T834" s="233" t="s">
        <v>1231</v>
      </c>
      <c r="U834" s="233" t="s">
        <v>1569</v>
      </c>
    </row>
    <row r="835" spans="1:21">
      <c r="A835" s="233" t="s">
        <v>1244</v>
      </c>
      <c r="B835" s="233" t="s">
        <v>1232</v>
      </c>
      <c r="C835" s="233" t="str">
        <f>+'5.CT4A'!A23</f>
        <v>D08</v>
      </c>
      <c r="D835" s="233">
        <f si="17" t="shared"/>
        <v>0</v>
      </c>
      <c r="E835" s="233" t="str">
        <f>+'5.CT4A'!B23</f>
        <v>Тайлант үеийн үр дүн</v>
      </c>
      <c r="S835" s="233" t="s">
        <v>1244</v>
      </c>
      <c r="T835" s="233" t="s">
        <v>1232</v>
      </c>
      <c r="U835" s="233" t="s">
        <v>1569</v>
      </c>
    </row>
    <row r="836" spans="1:21">
      <c r="A836" s="233" t="s">
        <v>1244</v>
      </c>
      <c r="B836" s="233" t="s">
        <v>1233</v>
      </c>
      <c r="C836" s="233" t="str">
        <f>+'5.CT4A'!A24</f>
        <v>D09</v>
      </c>
      <c r="D836" s="233">
        <f si="17" t="shared"/>
        <v>0</v>
      </c>
      <c r="E836" s="233" t="str">
        <f>+'5.CT4A'!B24</f>
        <v>2017 оны 12-р сарын 31-нээрх үлдэгдэл</v>
      </c>
      <c r="S836" s="233" t="s">
        <v>1244</v>
      </c>
      <c r="T836" s="233" t="s">
        <v>1233</v>
      </c>
      <c r="U836" s="233" t="s">
        <v>1569</v>
      </c>
    </row>
    <row r="837" spans="1:21">
      <c r="A837" s="233" t="s">
        <v>1245</v>
      </c>
      <c r="B837" s="233">
        <v>31</v>
      </c>
      <c r="C837" s="233">
        <f>+'6.CTT1'!A8</f>
        <v>31</v>
      </c>
      <c r="D837" s="233">
        <f ref="D837:D898" si="18" t="shared">IF(B837=VALUE(C837),0,1)</f>
        <v>0</v>
      </c>
      <c r="S837" s="233" t="s">
        <v>1245</v>
      </c>
      <c r="T837" s="233">
        <v>31</v>
      </c>
    </row>
    <row r="838" spans="1:21">
      <c r="A838" s="233" t="s">
        <v>1245</v>
      </c>
      <c r="B838" s="233">
        <v>311</v>
      </c>
      <c r="C838" s="233">
        <f>+'6.CTT1'!A9</f>
        <v>311</v>
      </c>
      <c r="D838" s="233">
        <f si="18" t="shared"/>
        <v>0</v>
      </c>
      <c r="S838" s="233" t="s">
        <v>1245</v>
      </c>
      <c r="T838" s="233">
        <v>311</v>
      </c>
    </row>
    <row r="839" spans="1:21">
      <c r="A839" s="233" t="s">
        <v>1245</v>
      </c>
      <c r="B839" s="233">
        <v>31110</v>
      </c>
      <c r="C839" s="233">
        <f>+'6.CTT1'!A10</f>
        <v>31110</v>
      </c>
      <c r="D839" s="233">
        <f si="18" t="shared"/>
        <v>0</v>
      </c>
      <c r="S839" s="233" t="s">
        <v>1245</v>
      </c>
      <c r="T839" s="233">
        <v>31110</v>
      </c>
    </row>
    <row r="840" spans="1:21">
      <c r="A840" s="233" t="s">
        <v>1245</v>
      </c>
      <c r="B840" s="233">
        <v>31120</v>
      </c>
      <c r="C840" s="233">
        <f>+'6.CTT1'!A11</f>
        <v>31120</v>
      </c>
      <c r="D840" s="233">
        <f si="18" t="shared"/>
        <v>0</v>
      </c>
      <c r="S840" s="233" t="s">
        <v>1245</v>
      </c>
      <c r="T840" s="233">
        <v>31120</v>
      </c>
    </row>
    <row r="841" spans="1:21">
      <c r="A841" s="233" t="s">
        <v>1245</v>
      </c>
      <c r="B841" s="233">
        <v>31130</v>
      </c>
      <c r="C841" s="233">
        <f>+'6.CTT1'!A12</f>
        <v>31130</v>
      </c>
      <c r="D841" s="233">
        <f si="18" t="shared"/>
        <v>0</v>
      </c>
      <c r="S841" s="233" t="s">
        <v>1245</v>
      </c>
      <c r="T841" s="233">
        <v>31130</v>
      </c>
    </row>
    <row r="842" spans="1:21">
      <c r="A842" s="233" t="s">
        <v>1245</v>
      </c>
      <c r="B842" s="233">
        <v>31140</v>
      </c>
      <c r="C842" s="233">
        <f>+'6.CTT1'!A13</f>
        <v>31140</v>
      </c>
      <c r="D842" s="233">
        <f si="18" t="shared"/>
        <v>0</v>
      </c>
      <c r="S842" s="233" t="s">
        <v>1245</v>
      </c>
      <c r="T842" s="233">
        <v>31140</v>
      </c>
    </row>
    <row r="843" spans="1:21">
      <c r="A843" s="233" t="s">
        <v>1245</v>
      </c>
      <c r="B843" s="233">
        <v>312</v>
      </c>
      <c r="C843" s="233">
        <f>+'6.CTT1'!A14</f>
        <v>312</v>
      </c>
      <c r="D843" s="233">
        <f si="18" t="shared"/>
        <v>0</v>
      </c>
      <c r="S843" s="233" t="s">
        <v>1245</v>
      </c>
      <c r="T843" s="233">
        <v>312</v>
      </c>
    </row>
    <row r="844" spans="1:21">
      <c r="A844" s="233" t="s">
        <v>1245</v>
      </c>
      <c r="B844" s="233">
        <v>3121</v>
      </c>
      <c r="C844" s="233">
        <f>+'6.CTT1'!A15</f>
        <v>3121</v>
      </c>
      <c r="D844" s="233">
        <f si="18" t="shared"/>
        <v>0</v>
      </c>
      <c r="S844" s="233" t="s">
        <v>1245</v>
      </c>
      <c r="T844" s="233">
        <v>3121</v>
      </c>
    </row>
    <row r="845" spans="1:21">
      <c r="A845" s="233" t="s">
        <v>1245</v>
      </c>
      <c r="B845" s="233">
        <v>31211</v>
      </c>
      <c r="C845" s="233">
        <f>+'6.CTT1'!A16</f>
        <v>31211</v>
      </c>
      <c r="D845" s="233">
        <f si="18" t="shared"/>
        <v>0</v>
      </c>
      <c r="S845" s="233" t="s">
        <v>1245</v>
      </c>
      <c r="T845" s="233">
        <v>31211</v>
      </c>
    </row>
    <row r="846" spans="1:21">
      <c r="A846" s="233" t="s">
        <v>1245</v>
      </c>
      <c r="B846" s="233">
        <v>31212</v>
      </c>
      <c r="C846" s="233">
        <f>+'6.CTT1'!A17</f>
        <v>31212</v>
      </c>
      <c r="D846" s="233">
        <f si="18" t="shared"/>
        <v>0</v>
      </c>
      <c r="S846" s="233" t="s">
        <v>1245</v>
      </c>
      <c r="T846" s="233">
        <v>31212</v>
      </c>
    </row>
    <row r="847" spans="1:21">
      <c r="A847" s="233" t="s">
        <v>1245</v>
      </c>
      <c r="B847" s="233">
        <v>31213</v>
      </c>
      <c r="C847" s="233">
        <f>+'6.CTT1'!A18</f>
        <v>31213</v>
      </c>
      <c r="D847" s="233">
        <f si="18" t="shared"/>
        <v>0</v>
      </c>
      <c r="S847" s="233" t="s">
        <v>1245</v>
      </c>
      <c r="T847" s="233">
        <v>31213</v>
      </c>
    </row>
    <row r="848" spans="1:21">
      <c r="A848" s="233" t="s">
        <v>1245</v>
      </c>
      <c r="B848" s="233">
        <v>31214</v>
      </c>
      <c r="C848" s="233">
        <f>+'6.CTT1'!A19</f>
        <v>31214</v>
      </c>
      <c r="D848" s="233">
        <f si="18" t="shared"/>
        <v>0</v>
      </c>
      <c r="S848" s="233" t="s">
        <v>1245</v>
      </c>
      <c r="T848" s="233">
        <v>31214</v>
      </c>
    </row>
    <row r="849" spans="1:20">
      <c r="A849" s="233" t="s">
        <v>1245</v>
      </c>
      <c r="B849" s="233">
        <v>31215</v>
      </c>
      <c r="C849" s="233">
        <f>+'6.CTT1'!A20</f>
        <v>31215</v>
      </c>
      <c r="D849" s="233">
        <f si="18" t="shared"/>
        <v>0</v>
      </c>
      <c r="S849" s="233" t="s">
        <v>1245</v>
      </c>
      <c r="T849" s="233">
        <v>31215</v>
      </c>
    </row>
    <row r="850" spans="1:20">
      <c r="A850" s="233" t="s">
        <v>1245</v>
      </c>
      <c r="B850" s="233">
        <v>31216</v>
      </c>
      <c r="C850" s="233">
        <f>+'6.CTT1'!A21</f>
        <v>31216</v>
      </c>
      <c r="D850" s="233">
        <f si="18" t="shared"/>
        <v>0</v>
      </c>
      <c r="S850" s="233" t="s">
        <v>1245</v>
      </c>
      <c r="T850" s="233">
        <v>31216</v>
      </c>
    </row>
    <row r="851" spans="1:20">
      <c r="A851" s="233" t="s">
        <v>1245</v>
      </c>
      <c r="B851" s="233">
        <v>3122</v>
      </c>
      <c r="C851" s="233">
        <f>+'6.CTT1'!A22</f>
        <v>3122</v>
      </c>
      <c r="D851" s="233">
        <f si="18" t="shared"/>
        <v>0</v>
      </c>
      <c r="S851" s="233" t="s">
        <v>1245</v>
      </c>
      <c r="T851" s="233">
        <v>3122</v>
      </c>
    </row>
    <row r="852" spans="1:20">
      <c r="A852" s="233" t="s">
        <v>1245</v>
      </c>
      <c r="B852" s="233">
        <v>31221</v>
      </c>
      <c r="C852" s="233">
        <f>+'6.CTT1'!A23</f>
        <v>31221</v>
      </c>
      <c r="D852" s="233">
        <f si="18" t="shared"/>
        <v>0</v>
      </c>
      <c r="S852" s="233" t="s">
        <v>1245</v>
      </c>
      <c r="T852" s="233">
        <v>31221</v>
      </c>
    </row>
    <row r="853" spans="1:20">
      <c r="A853" s="233" t="s">
        <v>1245</v>
      </c>
      <c r="B853" s="233">
        <v>31222</v>
      </c>
      <c r="C853" s="233">
        <f>+'6.CTT1'!A24</f>
        <v>31222</v>
      </c>
      <c r="D853" s="233">
        <f si="18" t="shared"/>
        <v>0</v>
      </c>
      <c r="S853" s="233" t="s">
        <v>1245</v>
      </c>
      <c r="T853" s="233">
        <v>31222</v>
      </c>
    </row>
    <row r="854" spans="1:20">
      <c r="A854" s="233" t="s">
        <v>1245</v>
      </c>
      <c r="B854" s="233">
        <v>31223</v>
      </c>
      <c r="C854" s="233">
        <f>+'6.CTT1'!A25</f>
        <v>31223</v>
      </c>
      <c r="D854" s="233">
        <f si="18" t="shared"/>
        <v>0</v>
      </c>
      <c r="S854" s="233" t="s">
        <v>1245</v>
      </c>
      <c r="T854" s="233">
        <v>31223</v>
      </c>
    </row>
    <row r="855" spans="1:20">
      <c r="A855" s="233" t="s">
        <v>1245</v>
      </c>
      <c r="B855" s="233">
        <v>31224</v>
      </c>
      <c r="C855" s="233">
        <f>+'6.CTT1'!A26</f>
        <v>31224</v>
      </c>
      <c r="D855" s="233">
        <f si="18" t="shared"/>
        <v>0</v>
      </c>
      <c r="S855" s="233" t="s">
        <v>1245</v>
      </c>
      <c r="T855" s="233">
        <v>31224</v>
      </c>
    </row>
    <row r="856" spans="1:20">
      <c r="A856" s="233" t="s">
        <v>1245</v>
      </c>
      <c r="B856" s="233">
        <v>314</v>
      </c>
      <c r="C856" s="233">
        <f>+'6.CTT1'!A27</f>
        <v>314</v>
      </c>
      <c r="D856" s="233">
        <f si="18" t="shared"/>
        <v>0</v>
      </c>
      <c r="S856" s="233" t="s">
        <v>1245</v>
      </c>
      <c r="T856" s="233">
        <v>314</v>
      </c>
    </row>
    <row r="857" spans="1:20">
      <c r="A857" s="233" t="s">
        <v>1245</v>
      </c>
      <c r="B857" s="233">
        <v>315</v>
      </c>
      <c r="C857" s="233">
        <f>+'6.CTT1'!A28</f>
        <v>315</v>
      </c>
      <c r="D857" s="233">
        <f si="18" t="shared"/>
        <v>0</v>
      </c>
      <c r="S857" s="233" t="s">
        <v>1245</v>
      </c>
      <c r="T857" s="233">
        <v>315</v>
      </c>
    </row>
    <row r="858" spans="1:20">
      <c r="A858" s="233" t="s">
        <v>1246</v>
      </c>
      <c r="B858" s="233">
        <v>32</v>
      </c>
      <c r="C858" s="233">
        <f>+'7.CTT2'!A8</f>
        <v>32</v>
      </c>
      <c r="D858" s="233">
        <f si="18" t="shared"/>
        <v>0</v>
      </c>
      <c r="S858" s="233" t="s">
        <v>1246</v>
      </c>
      <c r="T858" s="233">
        <v>32</v>
      </c>
    </row>
    <row r="859" spans="1:20">
      <c r="A859" s="233" t="s">
        <v>1246</v>
      </c>
      <c r="B859" s="233">
        <v>321</v>
      </c>
      <c r="C859" s="233">
        <f>+'7.CTT2'!A9</f>
        <v>321</v>
      </c>
      <c r="D859" s="233">
        <f si="18" t="shared"/>
        <v>0</v>
      </c>
      <c r="S859" s="233" t="s">
        <v>1246</v>
      </c>
      <c r="T859" s="233">
        <v>321</v>
      </c>
    </row>
    <row r="860" spans="1:20">
      <c r="A860" s="233" t="s">
        <v>1246</v>
      </c>
      <c r="B860" s="233">
        <v>32110</v>
      </c>
      <c r="C860" s="233">
        <f>+'7.CTT2'!A10</f>
        <v>32110</v>
      </c>
      <c r="D860" s="233">
        <f si="18" t="shared"/>
        <v>0</v>
      </c>
      <c r="S860" s="233" t="s">
        <v>1246</v>
      </c>
      <c r="T860" s="233">
        <v>32110</v>
      </c>
    </row>
    <row r="861" spans="1:20">
      <c r="A861" s="233" t="s">
        <v>1246</v>
      </c>
      <c r="B861" s="233">
        <v>32120</v>
      </c>
      <c r="C861" s="233">
        <f>+'7.CTT2'!A11</f>
        <v>32120</v>
      </c>
      <c r="D861" s="233">
        <f si="18" t="shared"/>
        <v>0</v>
      </c>
      <c r="S861" s="233" t="s">
        <v>1246</v>
      </c>
      <c r="T861" s="233">
        <v>32120</v>
      </c>
    </row>
    <row r="862" spans="1:20">
      <c r="A862" s="233" t="s">
        <v>1247</v>
      </c>
      <c r="B862" s="233">
        <v>33</v>
      </c>
      <c r="C862" s="233">
        <f>+'8.CTT3'!A8</f>
        <v>33</v>
      </c>
      <c r="D862" s="233">
        <f si="18" t="shared"/>
        <v>0</v>
      </c>
      <c r="S862" s="233" t="s">
        <v>1247</v>
      </c>
      <c r="T862" s="233">
        <v>33</v>
      </c>
    </row>
    <row r="863" spans="1:20">
      <c r="A863" s="233" t="s">
        <v>1247</v>
      </c>
      <c r="B863" s="233">
        <v>33100</v>
      </c>
      <c r="C863" s="233">
        <f>+'8.CTT3'!A9</f>
        <v>33100</v>
      </c>
      <c r="D863" s="233">
        <f si="18" t="shared"/>
        <v>0</v>
      </c>
      <c r="S863" s="233" t="s">
        <v>1247</v>
      </c>
      <c r="T863" s="233">
        <v>33100</v>
      </c>
    </row>
    <row r="864" spans="1:20">
      <c r="A864" s="233" t="s">
        <v>1247</v>
      </c>
      <c r="B864" s="233">
        <v>33200</v>
      </c>
      <c r="C864" s="233">
        <f>+'8.CTT3'!A10</f>
        <v>33200</v>
      </c>
      <c r="D864" s="233">
        <f si="18" t="shared"/>
        <v>0</v>
      </c>
      <c r="S864" s="233" t="s">
        <v>1247</v>
      </c>
      <c r="T864" s="233">
        <v>33200</v>
      </c>
    </row>
    <row r="865" spans="1:20">
      <c r="A865" s="233" t="s">
        <v>1247</v>
      </c>
      <c r="B865" s="233">
        <v>33300</v>
      </c>
      <c r="C865" s="233">
        <f>+'8.CTT3'!A11</f>
        <v>33300</v>
      </c>
      <c r="D865" s="233">
        <f si="18" t="shared"/>
        <v>0</v>
      </c>
      <c r="S865" s="233" t="s">
        <v>1247</v>
      </c>
      <c r="T865" s="233">
        <v>33300</v>
      </c>
    </row>
    <row r="866" spans="1:20">
      <c r="A866" s="233" t="s">
        <v>1247</v>
      </c>
      <c r="B866" s="233">
        <v>33400</v>
      </c>
      <c r="C866" s="233">
        <f>+'8.CTT3'!A12</f>
        <v>33400</v>
      </c>
      <c r="D866" s="233">
        <f si="18" t="shared"/>
        <v>0</v>
      </c>
      <c r="S866" s="233" t="s">
        <v>1247</v>
      </c>
      <c r="T866" s="233">
        <v>33400</v>
      </c>
    </row>
    <row r="867" spans="1:20">
      <c r="A867" s="233" t="s">
        <v>1247</v>
      </c>
      <c r="B867" s="233">
        <v>33401</v>
      </c>
      <c r="C867" s="233">
        <f>+'8.CTT3'!A13</f>
        <v>33401</v>
      </c>
      <c r="D867" s="233">
        <f si="18" t="shared"/>
        <v>0</v>
      </c>
      <c r="S867" s="233" t="s">
        <v>1247</v>
      </c>
      <c r="T867" s="233">
        <v>33401</v>
      </c>
    </row>
    <row r="868" spans="1:20">
      <c r="A868" s="233" t="s">
        <v>1247</v>
      </c>
      <c r="B868" s="233">
        <v>33402</v>
      </c>
      <c r="C868" s="233">
        <f>+'8.CTT3'!A14</f>
        <v>33402</v>
      </c>
      <c r="D868" s="233">
        <f si="18" t="shared"/>
        <v>0</v>
      </c>
      <c r="S868" s="233" t="s">
        <v>1247</v>
      </c>
      <c r="T868" s="233">
        <v>33402</v>
      </c>
    </row>
    <row r="869" spans="1:20">
      <c r="A869" s="233" t="s">
        <v>1247</v>
      </c>
      <c r="B869" s="233">
        <v>335</v>
      </c>
      <c r="C869" s="233">
        <f>+'8.CTT3'!A15</f>
        <v>335</v>
      </c>
      <c r="D869" s="233">
        <f si="18" t="shared"/>
        <v>0</v>
      </c>
      <c r="S869" s="233" t="s">
        <v>1247</v>
      </c>
      <c r="T869" s="233">
        <v>335</v>
      </c>
    </row>
    <row r="870" spans="1:20">
      <c r="A870" s="233" t="s">
        <v>1247</v>
      </c>
      <c r="B870" s="233">
        <v>33510</v>
      </c>
      <c r="C870" s="233">
        <f>+'8.CTT3'!A16</f>
        <v>33510</v>
      </c>
      <c r="D870" s="233">
        <f si="18" t="shared"/>
        <v>0</v>
      </c>
      <c r="S870" s="233" t="s">
        <v>1247</v>
      </c>
      <c r="T870" s="233">
        <v>33510</v>
      </c>
    </row>
    <row r="871" spans="1:20">
      <c r="A871" s="233" t="s">
        <v>1247</v>
      </c>
      <c r="B871" s="233">
        <v>335101</v>
      </c>
      <c r="C871" s="233">
        <f>+'8.CTT3'!A17</f>
        <v>335101</v>
      </c>
      <c r="D871" s="233">
        <f si="18" t="shared"/>
        <v>0</v>
      </c>
      <c r="S871" s="233" t="s">
        <v>1247</v>
      </c>
      <c r="T871" s="233">
        <v>335101</v>
      </c>
    </row>
    <row r="872" spans="1:20">
      <c r="A872" s="233" t="s">
        <v>1247</v>
      </c>
      <c r="B872" s="233">
        <v>335102</v>
      </c>
      <c r="C872" s="233">
        <f>+'8.CTT3'!A18</f>
        <v>335102</v>
      </c>
      <c r="D872" s="233">
        <f si="18" t="shared"/>
        <v>0</v>
      </c>
      <c r="S872" s="233" t="s">
        <v>1247</v>
      </c>
      <c r="T872" s="233">
        <v>335102</v>
      </c>
    </row>
    <row r="873" spans="1:20">
      <c r="A873" s="233" t="s">
        <v>1247</v>
      </c>
      <c r="B873" s="233">
        <v>335103</v>
      </c>
      <c r="C873" s="233">
        <f>+'8.CTT3'!A19</f>
        <v>335103</v>
      </c>
      <c r="D873" s="233">
        <f si="18" t="shared"/>
        <v>0</v>
      </c>
      <c r="S873" s="233" t="s">
        <v>1247</v>
      </c>
      <c r="T873" s="233">
        <v>335103</v>
      </c>
    </row>
    <row r="874" spans="1:20">
      <c r="A874" s="233" t="s">
        <v>1247</v>
      </c>
      <c r="B874" s="233">
        <v>335104</v>
      </c>
      <c r="C874" s="233">
        <f>+'8.CTT3'!A20</f>
        <v>335104</v>
      </c>
      <c r="D874" s="233">
        <f si="18" t="shared"/>
        <v>0</v>
      </c>
      <c r="S874" s="233" t="s">
        <v>1247</v>
      </c>
      <c r="T874" s="233">
        <v>335104</v>
      </c>
    </row>
    <row r="875" spans="1:20">
      <c r="A875" s="233" t="s">
        <v>1247</v>
      </c>
      <c r="B875" s="233">
        <v>335105</v>
      </c>
      <c r="C875" s="233">
        <f>+'8.CTT3'!A21</f>
        <v>335105</v>
      </c>
      <c r="D875" s="233">
        <f si="18" t="shared"/>
        <v>0</v>
      </c>
      <c r="S875" s="233" t="s">
        <v>1247</v>
      </c>
      <c r="T875" s="233">
        <v>335105</v>
      </c>
    </row>
    <row r="876" spans="1:20">
      <c r="A876" s="233" t="s">
        <v>1247</v>
      </c>
      <c r="B876" s="233">
        <v>335106</v>
      </c>
      <c r="C876" s="233">
        <f>+'8.CTT3'!A22</f>
        <v>335106</v>
      </c>
      <c r="D876" s="233">
        <f si="18" t="shared"/>
        <v>0</v>
      </c>
      <c r="S876" s="233" t="s">
        <v>1247</v>
      </c>
      <c r="T876" s="233">
        <v>335106</v>
      </c>
    </row>
    <row r="877" spans="1:20">
      <c r="A877" s="233" t="s">
        <v>1247</v>
      </c>
      <c r="B877" s="233">
        <v>335107</v>
      </c>
      <c r="C877" s="233">
        <f>+'8.CTT3'!A23</f>
        <v>335107</v>
      </c>
      <c r="D877" s="233">
        <f si="18" t="shared"/>
        <v>0</v>
      </c>
      <c r="S877" s="233" t="s">
        <v>1247</v>
      </c>
      <c r="T877" s="233">
        <v>335107</v>
      </c>
    </row>
    <row r="878" spans="1:20">
      <c r="A878" s="233" t="s">
        <v>1247</v>
      </c>
      <c r="B878" s="233">
        <v>335108</v>
      </c>
      <c r="C878" s="233">
        <f>+'8.CTT3'!A24</f>
        <v>335108</v>
      </c>
      <c r="D878" s="233">
        <f si="18" t="shared"/>
        <v>0</v>
      </c>
      <c r="S878" s="233" t="s">
        <v>1247</v>
      </c>
      <c r="T878" s="233">
        <v>335108</v>
      </c>
    </row>
    <row r="879" spans="1:20">
      <c r="A879" s="233" t="s">
        <v>1247</v>
      </c>
      <c r="B879" s="233">
        <v>335109</v>
      </c>
      <c r="C879" s="233">
        <f>+'8.CTT3'!A25</f>
        <v>335109</v>
      </c>
      <c r="D879" s="233">
        <f si="18" t="shared"/>
        <v>0</v>
      </c>
      <c r="S879" s="233" t="s">
        <v>1247</v>
      </c>
      <c r="T879" s="233">
        <v>335109</v>
      </c>
    </row>
    <row r="880" spans="1:20">
      <c r="A880" s="233" t="s">
        <v>1247</v>
      </c>
      <c r="B880" s="233">
        <v>335110</v>
      </c>
      <c r="C880" s="233">
        <f>+'8.CTT3'!A26</f>
        <v>335110</v>
      </c>
      <c r="D880" s="233">
        <f si="18" t="shared"/>
        <v>0</v>
      </c>
      <c r="S880" s="233" t="s">
        <v>1247</v>
      </c>
      <c r="T880" s="233">
        <v>335110</v>
      </c>
    </row>
    <row r="881" spans="1:20">
      <c r="A881" s="233" t="s">
        <v>1247</v>
      </c>
      <c r="B881" s="233">
        <v>335111</v>
      </c>
      <c r="C881" s="233">
        <f>+'8.CTT3'!A27</f>
        <v>335111</v>
      </c>
      <c r="D881" s="233">
        <f si="18" t="shared"/>
        <v>0</v>
      </c>
      <c r="S881" s="233" t="s">
        <v>1247</v>
      </c>
      <c r="T881" s="233">
        <v>335111</v>
      </c>
    </row>
    <row r="882" spans="1:20">
      <c r="A882" s="233" t="s">
        <v>1247</v>
      </c>
      <c r="B882" s="233">
        <v>335112</v>
      </c>
      <c r="C882" s="233">
        <f>+'8.CTT3'!A28</f>
        <v>335112</v>
      </c>
      <c r="D882" s="233">
        <f si="18" t="shared"/>
        <v>0</v>
      </c>
      <c r="S882" s="233" t="s">
        <v>1247</v>
      </c>
      <c r="T882" s="233">
        <v>335112</v>
      </c>
    </row>
    <row r="883" spans="1:20">
      <c r="A883" s="233" t="s">
        <v>1247</v>
      </c>
      <c r="B883" s="233">
        <v>335113</v>
      </c>
      <c r="C883" s="233">
        <f>+'8.CTT3'!A29</f>
        <v>335113</v>
      </c>
      <c r="D883" s="233">
        <f si="18" t="shared"/>
        <v>0</v>
      </c>
      <c r="S883" s="233" t="s">
        <v>1247</v>
      </c>
      <c r="T883" s="233">
        <v>335113</v>
      </c>
    </row>
    <row r="884" spans="1:20">
      <c r="A884" s="233" t="s">
        <v>1247</v>
      </c>
      <c r="B884" s="233">
        <v>33520</v>
      </c>
      <c r="C884" s="233">
        <f>+'8.CTT3'!A30</f>
        <v>33520</v>
      </c>
      <c r="D884" s="233">
        <f si="18" t="shared"/>
        <v>0</v>
      </c>
      <c r="S884" s="233" t="s">
        <v>1247</v>
      </c>
      <c r="T884" s="233">
        <v>33520</v>
      </c>
    </row>
    <row r="885" spans="1:20">
      <c r="A885" s="233" t="s">
        <v>1247</v>
      </c>
      <c r="B885" s="233">
        <v>336</v>
      </c>
      <c r="C885" s="233">
        <f>+'8.CTT3'!A31</f>
        <v>336</v>
      </c>
      <c r="D885" s="233">
        <f si="18" t="shared"/>
        <v>0</v>
      </c>
      <c r="S885" s="233" t="s">
        <v>1247</v>
      </c>
      <c r="T885" s="233">
        <v>336</v>
      </c>
    </row>
    <row r="886" spans="1:20">
      <c r="A886" s="233" t="s">
        <v>1247</v>
      </c>
      <c r="B886" s="233">
        <v>3361</v>
      </c>
      <c r="C886" s="233">
        <f>+'8.CTT3'!A32</f>
        <v>3361</v>
      </c>
      <c r="D886" s="233">
        <f si="18" t="shared"/>
        <v>0</v>
      </c>
      <c r="S886" s="233" t="s">
        <v>1247</v>
      </c>
      <c r="T886" s="233">
        <v>3361</v>
      </c>
    </row>
    <row r="887" spans="1:20">
      <c r="A887" s="233" t="s">
        <v>1247</v>
      </c>
      <c r="B887" s="233">
        <v>33611</v>
      </c>
      <c r="C887" s="233">
        <f>+'8.CTT3'!A33</f>
        <v>33611</v>
      </c>
      <c r="D887" s="233">
        <f si="18" t="shared"/>
        <v>0</v>
      </c>
      <c r="S887" s="233" t="s">
        <v>1247</v>
      </c>
      <c r="T887" s="233">
        <v>33611</v>
      </c>
    </row>
    <row r="888" spans="1:20">
      <c r="A888" s="233" t="s">
        <v>1247</v>
      </c>
      <c r="B888" s="233">
        <v>33612</v>
      </c>
      <c r="C888" s="233">
        <f>+'8.CTT3'!A34</f>
        <v>33612</v>
      </c>
      <c r="D888" s="233">
        <f si="18" t="shared"/>
        <v>0</v>
      </c>
      <c r="S888" s="233" t="s">
        <v>1247</v>
      </c>
      <c r="T888" s="233">
        <v>33612</v>
      </c>
    </row>
    <row r="889" spans="1:20">
      <c r="A889" s="233" t="s">
        <v>1247</v>
      </c>
      <c r="B889" s="233">
        <v>33613</v>
      </c>
      <c r="C889" s="233">
        <f>+'8.CTT3'!A35</f>
        <v>33613</v>
      </c>
      <c r="D889" s="233">
        <f si="18" t="shared"/>
        <v>0</v>
      </c>
      <c r="S889" s="233" t="s">
        <v>1247</v>
      </c>
      <c r="T889" s="233">
        <v>33613</v>
      </c>
    </row>
    <row r="890" spans="1:20">
      <c r="A890" s="233" t="s">
        <v>1247</v>
      </c>
      <c r="B890" s="233">
        <v>33614</v>
      </c>
      <c r="C890" s="233">
        <f>+'8.CTT3'!A36</f>
        <v>33614</v>
      </c>
      <c r="D890" s="233">
        <f si="18" t="shared"/>
        <v>0</v>
      </c>
      <c r="S890" s="233" t="s">
        <v>1247</v>
      </c>
      <c r="T890" s="233">
        <v>33614</v>
      </c>
    </row>
    <row r="891" spans="1:20">
      <c r="A891" s="233" t="s">
        <v>1247</v>
      </c>
      <c r="B891" s="233">
        <v>33615</v>
      </c>
      <c r="C891" s="233">
        <f>+'8.CTT3'!A37</f>
        <v>33615</v>
      </c>
      <c r="D891" s="233">
        <f si="18" t="shared"/>
        <v>0</v>
      </c>
      <c r="S891" s="233" t="s">
        <v>1247</v>
      </c>
      <c r="T891" s="233">
        <v>33615</v>
      </c>
    </row>
    <row r="892" spans="1:20">
      <c r="A892" s="233" t="s">
        <v>1247</v>
      </c>
      <c r="B892" s="233">
        <v>3362</v>
      </c>
      <c r="C892" s="233">
        <f>+'8.CTT3'!A38</f>
        <v>3362</v>
      </c>
      <c r="D892" s="233">
        <f si="18" t="shared"/>
        <v>0</v>
      </c>
      <c r="S892" s="233" t="s">
        <v>1247</v>
      </c>
      <c r="T892" s="233">
        <v>3362</v>
      </c>
    </row>
    <row r="893" spans="1:20">
      <c r="A893" s="233" t="s">
        <v>1247</v>
      </c>
      <c r="B893" s="233">
        <v>33621</v>
      </c>
      <c r="C893" s="233">
        <f>+'8.CTT3'!A39</f>
        <v>33621</v>
      </c>
      <c r="D893" s="233">
        <f si="18" t="shared"/>
        <v>0</v>
      </c>
      <c r="S893" s="233" t="s">
        <v>1247</v>
      </c>
      <c r="T893" s="233">
        <v>33621</v>
      </c>
    </row>
    <row r="894" spans="1:20">
      <c r="A894" s="233" t="s">
        <v>1247</v>
      </c>
      <c r="B894" s="233">
        <v>33622</v>
      </c>
      <c r="C894" s="233">
        <f>+'8.CTT3'!A40</f>
        <v>33622</v>
      </c>
      <c r="D894" s="233">
        <f si="18" t="shared"/>
        <v>0</v>
      </c>
      <c r="S894" s="233" t="s">
        <v>1247</v>
      </c>
      <c r="T894" s="233">
        <v>33622</v>
      </c>
    </row>
    <row r="895" spans="1:20">
      <c r="A895" s="233" t="s">
        <v>1247</v>
      </c>
      <c r="B895" s="233">
        <v>33623</v>
      </c>
      <c r="C895" s="233">
        <f>+'8.CTT3'!A41</f>
        <v>33623</v>
      </c>
      <c r="D895" s="233">
        <f si="18" t="shared"/>
        <v>0</v>
      </c>
      <c r="S895" s="233" t="s">
        <v>1247</v>
      </c>
      <c r="T895" s="233">
        <v>33623</v>
      </c>
    </row>
    <row r="896" spans="1:20">
      <c r="A896" s="233" t="s">
        <v>1248</v>
      </c>
      <c r="B896" s="233">
        <v>34</v>
      </c>
      <c r="C896" s="233">
        <f>+'9.CTT4'!A8</f>
        <v>34</v>
      </c>
      <c r="D896" s="233">
        <f si="18" t="shared"/>
        <v>0</v>
      </c>
      <c r="S896" s="233" t="s">
        <v>1248</v>
      </c>
      <c r="T896" s="233">
        <v>34</v>
      </c>
    </row>
    <row r="897" spans="1:20">
      <c r="A897" s="233" t="s">
        <v>1248</v>
      </c>
      <c r="B897" s="233">
        <v>34100</v>
      </c>
      <c r="C897" s="233">
        <f>+'9.CTT4'!A9</f>
        <v>34100</v>
      </c>
      <c r="D897" s="233">
        <f si="18" t="shared"/>
        <v>0</v>
      </c>
      <c r="S897" s="233" t="s">
        <v>1248</v>
      </c>
      <c r="T897" s="233">
        <v>34100</v>
      </c>
    </row>
    <row r="898" spans="1:20">
      <c r="A898" s="233" t="s">
        <v>1248</v>
      </c>
      <c r="B898" s="233">
        <v>34200</v>
      </c>
      <c r="C898" s="233">
        <f>+'9.CTT4'!A10</f>
        <v>34200</v>
      </c>
      <c r="D898" s="233">
        <f si="18" t="shared"/>
        <v>0</v>
      </c>
      <c r="S898" s="233" t="s">
        <v>1248</v>
      </c>
      <c r="T898" s="233">
        <v>34200</v>
      </c>
    </row>
    <row r="899" spans="1:20">
      <c r="A899" s="233" t="s">
        <v>1248</v>
      </c>
      <c r="B899" s="233">
        <v>34300</v>
      </c>
      <c r="C899" s="233">
        <f>+'9.CTT4'!A11</f>
        <v>34300</v>
      </c>
      <c r="D899" s="233">
        <f ref="D899:D962" si="19" t="shared">IF(B899=VALUE(C899),0,1)</f>
        <v>0</v>
      </c>
      <c r="S899" s="233" t="s">
        <v>1248</v>
      </c>
      <c r="T899" s="233">
        <v>34300</v>
      </c>
    </row>
    <row r="900" spans="1:20">
      <c r="A900" s="233" t="s">
        <v>1248</v>
      </c>
      <c r="B900" s="233">
        <v>34400</v>
      </c>
      <c r="C900" s="233">
        <f>+'9.CTT4'!A12</f>
        <v>34400</v>
      </c>
      <c r="D900" s="233">
        <f si="19" t="shared"/>
        <v>0</v>
      </c>
      <c r="S900" s="233" t="s">
        <v>1248</v>
      </c>
      <c r="T900" s="233">
        <v>34400</v>
      </c>
    </row>
    <row r="901" spans="1:20">
      <c r="A901" s="233" t="s">
        <v>1248</v>
      </c>
      <c r="B901" s="233">
        <v>34500</v>
      </c>
      <c r="C901" s="233">
        <f>+'9.CTT4'!A13</f>
        <v>34500</v>
      </c>
      <c r="D901" s="233">
        <f si="19" t="shared"/>
        <v>0</v>
      </c>
      <c r="S901" s="233" t="s">
        <v>1248</v>
      </c>
      <c r="T901" s="233">
        <v>34500</v>
      </c>
    </row>
    <row r="902" spans="1:20">
      <c r="A902" s="233" t="s">
        <v>1248</v>
      </c>
      <c r="B902" s="233">
        <v>34600</v>
      </c>
      <c r="C902" s="233">
        <f>+'9.CTT4'!A14</f>
        <v>34600</v>
      </c>
      <c r="D902" s="233">
        <f si="19" t="shared"/>
        <v>0</v>
      </c>
      <c r="S902" s="233" t="s">
        <v>1248</v>
      </c>
      <c r="T902" s="233">
        <v>34600</v>
      </c>
    </row>
    <row r="903" spans="1:20">
      <c r="A903" s="233" t="s">
        <v>1248</v>
      </c>
      <c r="B903" s="233">
        <v>3471</v>
      </c>
      <c r="C903" s="233">
        <f>+'9.CTT4'!A15</f>
        <v>3471</v>
      </c>
      <c r="D903" s="233">
        <f si="19" t="shared"/>
        <v>0</v>
      </c>
      <c r="S903" s="233" t="s">
        <v>1248</v>
      </c>
      <c r="T903" s="233">
        <v>3471</v>
      </c>
    </row>
    <row r="904" spans="1:20">
      <c r="A904" s="233" t="s">
        <v>1248</v>
      </c>
      <c r="B904" s="233">
        <v>34711</v>
      </c>
      <c r="C904" s="233">
        <f>+'9.CTT4'!A16</f>
        <v>34711</v>
      </c>
      <c r="D904" s="233">
        <f si="19" t="shared"/>
        <v>0</v>
      </c>
      <c r="S904" s="233" t="s">
        <v>1248</v>
      </c>
      <c r="T904" s="233">
        <v>34711</v>
      </c>
    </row>
    <row r="905" spans="1:20">
      <c r="A905" s="233" t="s">
        <v>1248</v>
      </c>
      <c r="B905" s="233">
        <v>34712</v>
      </c>
      <c r="C905" s="233">
        <f>+'9.CTT4'!A17</f>
        <v>34712</v>
      </c>
      <c r="D905" s="233">
        <f si="19" t="shared"/>
        <v>0</v>
      </c>
      <c r="S905" s="233" t="s">
        <v>1248</v>
      </c>
      <c r="T905" s="233">
        <v>34712</v>
      </c>
    </row>
    <row r="906" spans="1:20">
      <c r="A906" s="233" t="s">
        <v>1248</v>
      </c>
      <c r="B906" s="233">
        <v>34713</v>
      </c>
      <c r="C906" s="233">
        <f>+'9.CTT4'!A18</f>
        <v>34713</v>
      </c>
      <c r="D906" s="233">
        <f si="19" t="shared"/>
        <v>0</v>
      </c>
      <c r="S906" s="233" t="s">
        <v>1248</v>
      </c>
      <c r="T906" s="233">
        <v>34713</v>
      </c>
    </row>
    <row r="907" spans="1:20">
      <c r="A907" s="233" t="s">
        <v>1248</v>
      </c>
      <c r="B907" s="233">
        <v>34714</v>
      </c>
      <c r="C907" s="233">
        <f>+'9.CTT4'!A19</f>
        <v>34714</v>
      </c>
      <c r="D907" s="233">
        <f si="19" t="shared"/>
        <v>0</v>
      </c>
      <c r="S907" s="233" t="s">
        <v>1248</v>
      </c>
      <c r="T907" s="233">
        <v>34714</v>
      </c>
    </row>
    <row r="908" spans="1:20">
      <c r="A908" s="233" t="s">
        <v>1249</v>
      </c>
      <c r="B908" s="233">
        <v>1</v>
      </c>
      <c r="C908" s="233">
        <f>+'10.CTT5'!A9</f>
        <v>1</v>
      </c>
      <c r="D908" s="233">
        <f si="19" t="shared"/>
        <v>0</v>
      </c>
      <c r="S908" s="233" t="s">
        <v>1249</v>
      </c>
      <c r="T908" s="233">
        <v>1</v>
      </c>
    </row>
    <row r="909" spans="1:20">
      <c r="A909" s="233" t="s">
        <v>1249</v>
      </c>
      <c r="B909" s="233">
        <v>2</v>
      </c>
      <c r="C909" s="233">
        <f>+'10.CTT5'!A10</f>
        <v>2</v>
      </c>
      <c r="D909" s="233">
        <f si="19" t="shared"/>
        <v>0</v>
      </c>
      <c r="S909" s="233" t="s">
        <v>1249</v>
      </c>
      <c r="T909" s="233">
        <v>2</v>
      </c>
    </row>
    <row r="910" spans="1:20">
      <c r="A910" s="233" t="s">
        <v>1249</v>
      </c>
      <c r="B910" s="233">
        <v>2.1</v>
      </c>
      <c r="C910" s="233">
        <f>+'10.CTT5'!A11</f>
        <v>2.1</v>
      </c>
      <c r="D910" s="233">
        <f si="19" t="shared"/>
        <v>0</v>
      </c>
      <c r="S910" s="233" t="s">
        <v>1249</v>
      </c>
      <c r="T910" s="233">
        <v>2.1</v>
      </c>
    </row>
    <row r="911" spans="1:20">
      <c r="A911" s="233" t="s">
        <v>1249</v>
      </c>
      <c r="B911" s="233">
        <v>2.2000000000000002</v>
      </c>
      <c r="C911" s="233">
        <f>+'10.CTT5'!A12</f>
        <v>2.2000000000000002</v>
      </c>
      <c r="D911" s="233">
        <f si="19" t="shared"/>
        <v>0</v>
      </c>
      <c r="S911" s="233" t="s">
        <v>1249</v>
      </c>
      <c r="T911" s="233">
        <v>2.2000000000000002</v>
      </c>
    </row>
    <row r="912" spans="1:20">
      <c r="A912" s="233" t="s">
        <v>1249</v>
      </c>
      <c r="B912" s="233">
        <v>2.2999999999999998</v>
      </c>
      <c r="C912" s="233">
        <f>+'10.CTT5'!A13</f>
        <v>2.2999999999999998</v>
      </c>
      <c r="D912" s="233">
        <f si="19" t="shared"/>
        <v>0</v>
      </c>
      <c r="S912" s="233" t="s">
        <v>1249</v>
      </c>
      <c r="T912" s="233">
        <v>2.2999999999999998</v>
      </c>
    </row>
    <row r="913" spans="1:20">
      <c r="A913" s="233" t="s">
        <v>1249</v>
      </c>
      <c r="B913" s="233">
        <v>2.4</v>
      </c>
      <c r="C913" s="233">
        <f>+'10.CTT5'!A14</f>
        <v>2.4</v>
      </c>
      <c r="D913" s="233">
        <f si="19" t="shared"/>
        <v>0</v>
      </c>
      <c r="S913" s="233" t="s">
        <v>1249</v>
      </c>
      <c r="T913" s="233">
        <v>2.4</v>
      </c>
    </row>
    <row r="914" spans="1:20">
      <c r="A914" s="233" t="s">
        <v>1249</v>
      </c>
      <c r="B914" s="233">
        <v>2.5</v>
      </c>
      <c r="C914" s="233">
        <f>+'10.CTT5'!A15</f>
        <v>2.5</v>
      </c>
      <c r="D914" s="233">
        <f si="19" t="shared"/>
        <v>0</v>
      </c>
      <c r="S914" s="233" t="s">
        <v>1249</v>
      </c>
      <c r="T914" s="233">
        <v>2.5</v>
      </c>
    </row>
    <row r="915" spans="1:20">
      <c r="A915" s="233" t="s">
        <v>1249</v>
      </c>
      <c r="B915" s="233">
        <v>3</v>
      </c>
      <c r="C915" s="233">
        <f>+'10.CTT5'!A16</f>
        <v>3</v>
      </c>
      <c r="D915" s="233">
        <f si="19" t="shared"/>
        <v>0</v>
      </c>
      <c r="S915" s="233" t="s">
        <v>1249</v>
      </c>
      <c r="T915" s="233">
        <v>3</v>
      </c>
    </row>
    <row r="916" spans="1:20">
      <c r="A916" s="233" t="s">
        <v>1249</v>
      </c>
      <c r="B916" s="233">
        <v>3.1</v>
      </c>
      <c r="C916" s="233">
        <f>+'10.CTT5'!A17</f>
        <v>3.1</v>
      </c>
      <c r="D916" s="233">
        <f si="19" t="shared"/>
        <v>0</v>
      </c>
      <c r="S916" s="233" t="s">
        <v>1249</v>
      </c>
      <c r="T916" s="233">
        <v>3.1</v>
      </c>
    </row>
    <row r="917" spans="1:20">
      <c r="A917" s="233" t="s">
        <v>1249</v>
      </c>
      <c r="B917" s="233">
        <v>3.2</v>
      </c>
      <c r="C917" s="233">
        <f>+'10.CTT5'!A18</f>
        <v>3.2</v>
      </c>
      <c r="D917" s="233">
        <f si="19" t="shared"/>
        <v>0</v>
      </c>
      <c r="S917" s="233" t="s">
        <v>1249</v>
      </c>
      <c r="T917" s="233">
        <v>3.2</v>
      </c>
    </row>
    <row r="918" spans="1:20">
      <c r="A918" s="233" t="s">
        <v>1249</v>
      </c>
      <c r="B918" s="233">
        <v>3.3</v>
      </c>
      <c r="C918" s="233">
        <f>+'10.CTT5'!A19</f>
        <v>3.3</v>
      </c>
      <c r="D918" s="233">
        <f si="19" t="shared"/>
        <v>0</v>
      </c>
      <c r="S918" s="233" t="s">
        <v>1249</v>
      </c>
      <c r="T918" s="233">
        <v>3.3</v>
      </c>
    </row>
    <row r="919" spans="1:20">
      <c r="A919" s="233" t="s">
        <v>1249</v>
      </c>
      <c r="B919" s="233">
        <v>3.4</v>
      </c>
      <c r="C919" s="233">
        <f>+'10.CTT5'!A20</f>
        <v>3.4</v>
      </c>
      <c r="D919" s="233">
        <f si="19" t="shared"/>
        <v>0</v>
      </c>
      <c r="S919" s="233" t="s">
        <v>1249</v>
      </c>
      <c r="T919" s="233">
        <v>3.4</v>
      </c>
    </row>
    <row r="920" spans="1:20">
      <c r="A920" s="233" t="s">
        <v>1249</v>
      </c>
      <c r="B920" s="233">
        <v>4</v>
      </c>
      <c r="C920" s="233">
        <f>+'10.CTT5'!A21</f>
        <v>4</v>
      </c>
      <c r="D920" s="233">
        <f si="19" t="shared"/>
        <v>0</v>
      </c>
      <c r="S920" s="233" t="s">
        <v>1249</v>
      </c>
      <c r="T920" s="233">
        <v>4</v>
      </c>
    </row>
    <row r="921" spans="1:20">
      <c r="A921" s="233" t="s">
        <v>1550</v>
      </c>
      <c r="B921" s="233">
        <v>37</v>
      </c>
      <c r="C921" s="233">
        <f>'11.CTT6'!A8</f>
        <v>37</v>
      </c>
      <c r="D921" s="233">
        <f si="19" t="shared"/>
        <v>0</v>
      </c>
      <c r="S921" s="233" t="s">
        <v>1550</v>
      </c>
      <c r="T921" s="233">
        <v>37</v>
      </c>
    </row>
    <row r="922" spans="1:20">
      <c r="A922" s="233" t="s">
        <v>1550</v>
      </c>
      <c r="B922" s="233">
        <v>37100</v>
      </c>
      <c r="C922" s="233">
        <f>'11.CTT6'!A9</f>
        <v>37100</v>
      </c>
      <c r="D922" s="233">
        <f si="19" t="shared"/>
        <v>0</v>
      </c>
      <c r="S922" s="233" t="s">
        <v>1550</v>
      </c>
      <c r="T922" s="233">
        <v>37100</v>
      </c>
    </row>
    <row r="923" spans="1:20">
      <c r="A923" s="233" t="s">
        <v>1550</v>
      </c>
      <c r="B923" s="233">
        <v>37110</v>
      </c>
      <c r="C923" s="233">
        <f>'11.CTT6'!A10</f>
        <v>37110</v>
      </c>
      <c r="D923" s="233">
        <f si="19" t="shared"/>
        <v>0</v>
      </c>
      <c r="S923" s="233" t="s">
        <v>1550</v>
      </c>
      <c r="T923" s="233">
        <v>37110</v>
      </c>
    </row>
    <row r="924" spans="1:20">
      <c r="A924" s="233" t="s">
        <v>1550</v>
      </c>
      <c r="B924" s="233">
        <v>37120</v>
      </c>
      <c r="C924" s="233">
        <f>'11.CTT6'!A11</f>
        <v>37120</v>
      </c>
      <c r="D924" s="233">
        <f si="19" t="shared"/>
        <v>0</v>
      </c>
      <c r="S924" s="233" t="s">
        <v>1550</v>
      </c>
      <c r="T924" s="233">
        <v>37120</v>
      </c>
    </row>
    <row r="925" spans="1:20">
      <c r="A925" s="233" t="s">
        <v>1550</v>
      </c>
      <c r="B925" s="233">
        <v>37200</v>
      </c>
      <c r="C925" s="233">
        <f>'11.CTT6'!A12</f>
        <v>37200</v>
      </c>
      <c r="D925" s="233">
        <f si="19" t="shared"/>
        <v>0</v>
      </c>
      <c r="S925" s="233" t="s">
        <v>1550</v>
      </c>
      <c r="T925" s="233">
        <v>37200</v>
      </c>
    </row>
    <row r="926" spans="1:20">
      <c r="A926" s="233" t="s">
        <v>1550</v>
      </c>
      <c r="B926" s="233">
        <v>37210</v>
      </c>
      <c r="C926" s="233">
        <f>'11.CTT6'!A13</f>
        <v>37210</v>
      </c>
      <c r="D926" s="233">
        <f si="19" t="shared"/>
        <v>0</v>
      </c>
      <c r="S926" s="233" t="s">
        <v>1550</v>
      </c>
      <c r="T926" s="233">
        <v>37210</v>
      </c>
    </row>
    <row r="927" spans="1:20">
      <c r="A927" s="233" t="s">
        <v>1550</v>
      </c>
      <c r="B927" s="233">
        <v>37220</v>
      </c>
      <c r="C927" s="233">
        <f>'11.CTT6'!A14</f>
        <v>37220</v>
      </c>
      <c r="D927" s="233">
        <f si="19" t="shared"/>
        <v>0</v>
      </c>
      <c r="S927" s="233" t="s">
        <v>1550</v>
      </c>
      <c r="T927" s="233">
        <v>37220</v>
      </c>
    </row>
    <row r="928" spans="1:20">
      <c r="A928" s="233" t="s">
        <v>1550</v>
      </c>
      <c r="B928" s="233">
        <v>37300</v>
      </c>
      <c r="C928" s="233">
        <f>'11.CTT6'!A15</f>
        <v>37300</v>
      </c>
      <c r="D928" s="233">
        <f si="19" t="shared"/>
        <v>0</v>
      </c>
      <c r="S928" s="233" t="s">
        <v>1550</v>
      </c>
      <c r="T928" s="233">
        <v>37300</v>
      </c>
    </row>
    <row r="929" spans="1:20">
      <c r="A929" s="233" t="s">
        <v>1550</v>
      </c>
      <c r="B929" s="233">
        <v>37310</v>
      </c>
      <c r="C929" s="233">
        <f>'11.CTT6'!A16</f>
        <v>37310</v>
      </c>
      <c r="D929" s="233">
        <f si="19" t="shared"/>
        <v>0</v>
      </c>
      <c r="S929" s="233" t="s">
        <v>1550</v>
      </c>
      <c r="T929" s="233">
        <v>37310</v>
      </c>
    </row>
    <row r="930" spans="1:20">
      <c r="A930" s="233" t="s">
        <v>1550</v>
      </c>
      <c r="B930" s="233">
        <v>37311</v>
      </c>
      <c r="C930" s="233">
        <f>'11.CTT6'!A17</f>
        <v>37311</v>
      </c>
      <c r="D930" s="233">
        <f si="19" t="shared"/>
        <v>0</v>
      </c>
      <c r="S930" s="233" t="s">
        <v>1550</v>
      </c>
      <c r="T930" s="233">
        <v>37311</v>
      </c>
    </row>
    <row r="931" spans="1:20">
      <c r="A931" s="233" t="s">
        <v>1550</v>
      </c>
      <c r="B931" s="233">
        <v>37312</v>
      </c>
      <c r="C931" s="233">
        <f>'11.CTT6'!A18</f>
        <v>37312</v>
      </c>
      <c r="D931" s="233">
        <f si="19" t="shared"/>
        <v>0</v>
      </c>
      <c r="S931" s="233" t="s">
        <v>1550</v>
      </c>
      <c r="T931" s="233">
        <v>37312</v>
      </c>
    </row>
    <row r="932" spans="1:20">
      <c r="A932" s="233" t="s">
        <v>1550</v>
      </c>
      <c r="B932" s="233">
        <v>37313</v>
      </c>
      <c r="C932" s="233">
        <f>'11.CTT6'!A19</f>
        <v>37313</v>
      </c>
      <c r="D932" s="233">
        <f si="19" t="shared"/>
        <v>0</v>
      </c>
      <c r="S932" s="233" t="s">
        <v>1550</v>
      </c>
      <c r="T932" s="233">
        <v>37313</v>
      </c>
    </row>
    <row r="933" spans="1:20">
      <c r="A933" s="233" t="s">
        <v>1550</v>
      </c>
      <c r="B933" s="233">
        <v>37314</v>
      </c>
      <c r="C933" s="233">
        <f>'11.CTT6'!A20</f>
        <v>37314</v>
      </c>
      <c r="D933" s="233">
        <f si="19" t="shared"/>
        <v>0</v>
      </c>
      <c r="S933" s="233" t="s">
        <v>1550</v>
      </c>
      <c r="T933" s="233">
        <v>37314</v>
      </c>
    </row>
    <row r="934" spans="1:20">
      <c r="A934" s="233" t="s">
        <v>1550</v>
      </c>
      <c r="B934" s="233">
        <v>37315</v>
      </c>
      <c r="C934" s="233">
        <f>'11.CTT6'!A21</f>
        <v>37315</v>
      </c>
      <c r="D934" s="233">
        <f si="19" t="shared"/>
        <v>0</v>
      </c>
      <c r="S934" s="233" t="s">
        <v>1550</v>
      </c>
      <c r="T934" s="233">
        <v>37315</v>
      </c>
    </row>
    <row r="935" spans="1:20">
      <c r="A935" s="233" t="s">
        <v>1550</v>
      </c>
      <c r="B935" s="233">
        <v>37320</v>
      </c>
      <c r="C935" s="233">
        <f>'11.CTT6'!A22</f>
        <v>37320</v>
      </c>
      <c r="D935" s="233">
        <f si="19" t="shared"/>
        <v>0</v>
      </c>
      <c r="S935" s="233" t="s">
        <v>1550</v>
      </c>
      <c r="T935" s="233">
        <v>37320</v>
      </c>
    </row>
    <row r="936" spans="1:20">
      <c r="A936" s="233" t="s">
        <v>1550</v>
      </c>
      <c r="B936" s="233">
        <v>37321</v>
      </c>
      <c r="C936" s="233">
        <f>'11.CTT6'!A23</f>
        <v>37321</v>
      </c>
      <c r="D936" s="233">
        <f si="19" t="shared"/>
        <v>0</v>
      </c>
      <c r="S936" s="233" t="s">
        <v>1550</v>
      </c>
      <c r="T936" s="233">
        <v>37321</v>
      </c>
    </row>
    <row r="937" spans="1:20">
      <c r="A937" s="233" t="s">
        <v>1550</v>
      </c>
      <c r="B937" s="233">
        <v>37323</v>
      </c>
      <c r="C937" s="233">
        <f>'11.CTT6'!A24</f>
        <v>37323</v>
      </c>
      <c r="D937" s="233">
        <f si="19" t="shared"/>
        <v>0</v>
      </c>
      <c r="S937" s="233" t="s">
        <v>1550</v>
      </c>
      <c r="T937" s="233">
        <v>37323</v>
      </c>
    </row>
    <row r="938" spans="1:20">
      <c r="A938" s="233" t="s">
        <v>1550</v>
      </c>
      <c r="B938" s="233">
        <v>37324</v>
      </c>
      <c r="C938" s="233">
        <f>'11.CTT6'!A25</f>
        <v>37324</v>
      </c>
      <c r="D938" s="233">
        <f si="19" t="shared"/>
        <v>0</v>
      </c>
      <c r="S938" s="233" t="s">
        <v>1550</v>
      </c>
      <c r="T938" s="233">
        <v>37324</v>
      </c>
    </row>
    <row r="939" spans="1:20">
      <c r="A939" s="233" t="s">
        <v>1550</v>
      </c>
      <c r="B939" s="233">
        <v>37330</v>
      </c>
      <c r="C939" s="233">
        <f>'11.CTT6'!A26</f>
        <v>37330</v>
      </c>
      <c r="D939" s="233">
        <f si="19" t="shared"/>
        <v>0</v>
      </c>
      <c r="S939" s="233" t="s">
        <v>1550</v>
      </c>
      <c r="T939" s="233">
        <v>37330</v>
      </c>
    </row>
    <row r="940" spans="1:20">
      <c r="A940" s="233" t="s">
        <v>1551</v>
      </c>
      <c r="B940" s="233">
        <v>0</v>
      </c>
      <c r="C940" s="233">
        <f>'12.CTT7'!A9</f>
        <v>0</v>
      </c>
      <c r="D940" s="233">
        <f si="19" t="shared"/>
        <v>0</v>
      </c>
      <c r="S940" s="233" t="s">
        <v>1551</v>
      </c>
      <c r="T940" s="233">
        <v>1</v>
      </c>
    </row>
    <row r="941" spans="1:20">
      <c r="A941" s="233" t="s">
        <v>1551</v>
      </c>
      <c r="B941" s="233">
        <v>1</v>
      </c>
      <c r="C941" s="233">
        <f>'12.CTT7'!A10</f>
        <v>1</v>
      </c>
      <c r="D941" s="233">
        <f si="19" t="shared"/>
        <v>0</v>
      </c>
      <c r="S941" s="233" t="s">
        <v>1551</v>
      </c>
      <c r="T941" s="233">
        <v>1</v>
      </c>
    </row>
    <row r="942" spans="1:20">
      <c r="A942" s="233" t="s">
        <v>1551</v>
      </c>
      <c r="B942" s="233">
        <v>2</v>
      </c>
      <c r="C942" s="233">
        <f>'12.CTT7'!A11</f>
        <v>2</v>
      </c>
      <c r="D942" s="233">
        <f si="19" t="shared"/>
        <v>0</v>
      </c>
      <c r="S942" s="233" t="s">
        <v>1551</v>
      </c>
      <c r="T942" s="233">
        <v>2</v>
      </c>
    </row>
    <row r="943" spans="1:20">
      <c r="A943" s="233" t="s">
        <v>1551</v>
      </c>
      <c r="B943" s="233">
        <v>2.1</v>
      </c>
      <c r="C943" s="233">
        <f>'12.CTT7'!A12</f>
        <v>2.1</v>
      </c>
      <c r="D943" s="233">
        <f si="19" t="shared"/>
        <v>0</v>
      </c>
      <c r="S943" s="233" t="s">
        <v>1551</v>
      </c>
      <c r="T943" s="233">
        <v>2.1</v>
      </c>
    </row>
    <row r="944" spans="1:20">
      <c r="A944" s="233" t="s">
        <v>1551</v>
      </c>
      <c r="B944" s="233">
        <v>2.2000000000000002</v>
      </c>
      <c r="C944" s="233">
        <f>'12.CTT7'!A13</f>
        <v>2.2000000000000002</v>
      </c>
      <c r="D944" s="233">
        <f si="19" t="shared"/>
        <v>0</v>
      </c>
      <c r="S944" s="233" t="s">
        <v>1551</v>
      </c>
      <c r="T944" s="233">
        <v>2.2000000000000002</v>
      </c>
    </row>
    <row r="945" spans="1:20">
      <c r="A945" s="233" t="s">
        <v>1551</v>
      </c>
      <c r="B945" s="233">
        <v>2.2999999999999998</v>
      </c>
      <c r="C945" s="233">
        <f>'12.CTT7'!A14</f>
        <v>2.2999999999999998</v>
      </c>
      <c r="D945" s="233">
        <f si="19" t="shared"/>
        <v>0</v>
      </c>
      <c r="S945" s="233" t="s">
        <v>1551</v>
      </c>
      <c r="T945" s="233">
        <v>2.2999999999999998</v>
      </c>
    </row>
    <row r="946" spans="1:20">
      <c r="A946" s="233" t="s">
        <v>1551</v>
      </c>
      <c r="B946" s="233">
        <v>2.4</v>
      </c>
      <c r="C946" s="233">
        <f>'12.CTT7'!A15</f>
        <v>2.4</v>
      </c>
      <c r="D946" s="233">
        <f si="19" t="shared"/>
        <v>0</v>
      </c>
      <c r="S946" s="233" t="s">
        <v>1551</v>
      </c>
      <c r="T946" s="233">
        <v>2.4</v>
      </c>
    </row>
    <row r="947" spans="1:20">
      <c r="A947" s="233" t="s">
        <v>1551</v>
      </c>
      <c r="B947" s="233">
        <v>2.5</v>
      </c>
      <c r="C947" s="233">
        <f>'12.CTT7'!A16</f>
        <v>2.5</v>
      </c>
      <c r="D947" s="233">
        <f si="19" t="shared"/>
        <v>0</v>
      </c>
      <c r="S947" s="233" t="s">
        <v>1551</v>
      </c>
      <c r="T947" s="233">
        <v>2.5</v>
      </c>
    </row>
    <row r="948" spans="1:20">
      <c r="A948" s="233" t="s">
        <v>1551</v>
      </c>
      <c r="B948" s="233">
        <v>2.6</v>
      </c>
      <c r="C948" s="233">
        <f>'12.CTT7'!A17</f>
        <v>2.6</v>
      </c>
      <c r="D948" s="233">
        <f si="19" t="shared"/>
        <v>0</v>
      </c>
      <c r="S948" s="233" t="s">
        <v>1551</v>
      </c>
      <c r="T948" s="233">
        <v>2.6</v>
      </c>
    </row>
    <row r="949" spans="1:20">
      <c r="A949" s="233" t="s">
        <v>1551</v>
      </c>
      <c r="B949" s="233">
        <v>3</v>
      </c>
      <c r="C949" s="233">
        <f>'12.CTT7'!A18</f>
        <v>3</v>
      </c>
      <c r="D949" s="233">
        <f si="19" t="shared"/>
        <v>0</v>
      </c>
      <c r="S949" s="233" t="s">
        <v>1551</v>
      </c>
      <c r="T949" s="233">
        <v>3</v>
      </c>
    </row>
    <row r="950" spans="1:20">
      <c r="A950" s="233" t="s">
        <v>1551</v>
      </c>
      <c r="B950" s="233">
        <v>301</v>
      </c>
      <c r="C950" s="233">
        <f>'12.CTT7'!A19</f>
        <v>301</v>
      </c>
      <c r="D950" s="233">
        <f si="19" t="shared"/>
        <v>0</v>
      </c>
      <c r="S950" s="233" t="s">
        <v>1551</v>
      </c>
      <c r="T950" s="233">
        <v>301</v>
      </c>
    </row>
    <row r="951" spans="1:20">
      <c r="A951" s="233" t="s">
        <v>1551</v>
      </c>
      <c r="B951" s="233">
        <v>302</v>
      </c>
      <c r="C951" s="233">
        <f>'12.CTT7'!A20</f>
        <v>302</v>
      </c>
      <c r="D951" s="233">
        <f si="19" t="shared"/>
        <v>0</v>
      </c>
      <c r="S951" s="233" t="s">
        <v>1551</v>
      </c>
      <c r="T951" s="233">
        <v>302</v>
      </c>
    </row>
    <row r="952" spans="1:20">
      <c r="A952" s="233" t="s">
        <v>1551</v>
      </c>
      <c r="B952" s="233">
        <v>303</v>
      </c>
      <c r="C952" s="233">
        <f>'12.CTT7'!A21</f>
        <v>303</v>
      </c>
      <c r="D952" s="233">
        <f si="19" t="shared"/>
        <v>0</v>
      </c>
      <c r="S952" s="233" t="s">
        <v>1551</v>
      </c>
      <c r="T952" s="233">
        <v>303</v>
      </c>
    </row>
    <row r="953" spans="1:20">
      <c r="A953" s="233" t="s">
        <v>1551</v>
      </c>
      <c r="B953" s="233">
        <v>304</v>
      </c>
      <c r="C953" s="233">
        <f>'12.CTT7'!A22</f>
        <v>304</v>
      </c>
      <c r="D953" s="233">
        <f si="19" t="shared"/>
        <v>0</v>
      </c>
      <c r="S953" s="233" t="s">
        <v>1551</v>
      </c>
      <c r="T953" s="233">
        <v>304</v>
      </c>
    </row>
    <row r="954" spans="1:20">
      <c r="A954" s="233" t="s">
        <v>1551</v>
      </c>
      <c r="B954" s="233">
        <v>305</v>
      </c>
      <c r="C954" s="233">
        <f>'12.CTT7'!A23</f>
        <v>305</v>
      </c>
      <c r="D954" s="233">
        <f si="19" t="shared"/>
        <v>0</v>
      </c>
      <c r="S954" s="233" t="s">
        <v>1551</v>
      </c>
      <c r="T954" s="233">
        <v>305</v>
      </c>
    </row>
    <row r="955" spans="1:20">
      <c r="A955" s="233" t="s">
        <v>1551</v>
      </c>
      <c r="B955" s="233">
        <v>306</v>
      </c>
      <c r="C955" s="233">
        <f>'12.CTT7'!A24</f>
        <v>306</v>
      </c>
      <c r="D955" s="233">
        <f si="19" t="shared"/>
        <v>0</v>
      </c>
      <c r="S955" s="233" t="s">
        <v>1551</v>
      </c>
      <c r="T955" s="233">
        <v>306</v>
      </c>
    </row>
    <row r="956" spans="1:20">
      <c r="A956" s="233" t="s">
        <v>1551</v>
      </c>
      <c r="B956" s="233">
        <v>4</v>
      </c>
      <c r="C956" s="233">
        <f>'12.CTT7'!A25</f>
        <v>4</v>
      </c>
      <c r="D956" s="233">
        <f si="19" t="shared"/>
        <v>0</v>
      </c>
      <c r="S956" s="233" t="s">
        <v>1551</v>
      </c>
      <c r="T956" s="233">
        <v>4</v>
      </c>
    </row>
    <row r="957" spans="1:20">
      <c r="A957" s="233" t="s">
        <v>1551</v>
      </c>
      <c r="B957" s="233">
        <v>6</v>
      </c>
      <c r="C957" s="233">
        <f>'12.CTT7'!A26</f>
        <v>6</v>
      </c>
      <c r="D957" s="233">
        <f si="19" t="shared"/>
        <v>0</v>
      </c>
      <c r="S957" s="233" t="s">
        <v>1551</v>
      </c>
      <c r="T957" s="233">
        <v>6</v>
      </c>
    </row>
    <row r="958" spans="1:20">
      <c r="A958" s="233" t="s">
        <v>1551</v>
      </c>
      <c r="B958" s="233">
        <v>7</v>
      </c>
      <c r="C958" s="233">
        <f>'12.CTT7'!A27</f>
        <v>7</v>
      </c>
      <c r="D958" s="233">
        <f si="19" t="shared"/>
        <v>0</v>
      </c>
      <c r="S958" s="233" t="s">
        <v>1551</v>
      </c>
      <c r="T958" s="233">
        <v>7</v>
      </c>
    </row>
    <row r="959" spans="1:20">
      <c r="A959" s="233" t="s">
        <v>1551</v>
      </c>
      <c r="B959" s="233">
        <v>8</v>
      </c>
      <c r="C959" s="233">
        <f>'12.CTT7'!A28</f>
        <v>8</v>
      </c>
      <c r="D959" s="233">
        <f si="19" t="shared"/>
        <v>0</v>
      </c>
      <c r="S959" s="233" t="s">
        <v>1551</v>
      </c>
      <c r="T959" s="233">
        <v>8</v>
      </c>
    </row>
    <row r="960" spans="1:20">
      <c r="A960" s="233" t="s">
        <v>1551</v>
      </c>
      <c r="B960" s="233">
        <v>801</v>
      </c>
      <c r="C960" s="233">
        <f>'12.CTT7'!A29</f>
        <v>801</v>
      </c>
      <c r="D960" s="233">
        <f si="19" t="shared"/>
        <v>0</v>
      </c>
      <c r="S960" s="233" t="s">
        <v>1551</v>
      </c>
      <c r="T960" s="233">
        <v>801</v>
      </c>
    </row>
    <row r="961" spans="1:20">
      <c r="A961" s="233" t="s">
        <v>1551</v>
      </c>
      <c r="B961" s="233">
        <v>802</v>
      </c>
      <c r="C961" s="233">
        <f>'12.CTT7'!A30</f>
        <v>802</v>
      </c>
      <c r="D961" s="233">
        <f si="19" t="shared"/>
        <v>0</v>
      </c>
      <c r="S961" s="233" t="s">
        <v>1551</v>
      </c>
      <c r="T961" s="233">
        <v>802</v>
      </c>
    </row>
    <row r="962" spans="1:20">
      <c r="A962" s="233" t="s">
        <v>1551</v>
      </c>
      <c r="B962" s="233">
        <v>9</v>
      </c>
      <c r="C962" s="233">
        <f>'12.CTT7'!A31</f>
        <v>9</v>
      </c>
      <c r="D962" s="233">
        <f si="19" t="shared"/>
        <v>0</v>
      </c>
      <c r="S962" s="233" t="s">
        <v>1551</v>
      </c>
      <c r="T962" s="233">
        <v>9</v>
      </c>
    </row>
    <row r="963" spans="1:20">
      <c r="A963" s="233" t="s">
        <v>1551</v>
      </c>
      <c r="B963" s="233">
        <v>901</v>
      </c>
      <c r="C963" s="233">
        <f>'12.CTT7'!A32</f>
        <v>901</v>
      </c>
      <c r="D963" s="233">
        <f ref="D963:D1026" si="20" t="shared">IF(B963=VALUE(C963),0,1)</f>
        <v>0</v>
      </c>
      <c r="S963" s="233" t="s">
        <v>1551</v>
      </c>
      <c r="T963" s="233">
        <v>901</v>
      </c>
    </row>
    <row r="964" spans="1:20">
      <c r="A964" s="233" t="s">
        <v>1551</v>
      </c>
      <c r="B964" s="233">
        <v>902</v>
      </c>
      <c r="C964" s="233">
        <f>'12.CTT7'!A33</f>
        <v>902</v>
      </c>
      <c r="D964" s="233">
        <f si="20" t="shared"/>
        <v>0</v>
      </c>
      <c r="S964" s="233" t="s">
        <v>1551</v>
      </c>
      <c r="T964" s="233">
        <v>902</v>
      </c>
    </row>
    <row r="965" spans="1:20">
      <c r="A965" s="233" t="s">
        <v>1551</v>
      </c>
      <c r="B965" s="233">
        <v>10</v>
      </c>
      <c r="C965" s="233">
        <f>'12.CTT7'!A34</f>
        <v>10</v>
      </c>
      <c r="D965" s="233">
        <f si="20" t="shared"/>
        <v>0</v>
      </c>
      <c r="S965" s="233" t="s">
        <v>1551</v>
      </c>
      <c r="T965" s="233">
        <v>10</v>
      </c>
    </row>
    <row r="966" spans="1:20">
      <c r="A966" s="233" t="s">
        <v>1551</v>
      </c>
      <c r="B966" s="233">
        <v>11</v>
      </c>
      <c r="C966" s="233">
        <f>'12.CTT7'!A35</f>
        <v>11</v>
      </c>
      <c r="D966" s="233">
        <f si="20" t="shared"/>
        <v>0</v>
      </c>
      <c r="S966" s="233" t="s">
        <v>1551</v>
      </c>
      <c r="T966" s="233">
        <v>11</v>
      </c>
    </row>
    <row r="967" spans="1:20">
      <c r="A967" s="233" t="s">
        <v>1552</v>
      </c>
      <c r="B967" s="233">
        <v>41</v>
      </c>
      <c r="C967" s="233">
        <f>'13.CTT8'!A8</f>
        <v>41</v>
      </c>
      <c r="D967" s="233">
        <f si="20" t="shared"/>
        <v>0</v>
      </c>
      <c r="S967" s="233" t="s">
        <v>1552</v>
      </c>
      <c r="T967" s="233">
        <v>41</v>
      </c>
    </row>
    <row r="968" spans="1:20">
      <c r="A968" s="233" t="s">
        <v>1552</v>
      </c>
      <c r="B968" s="233">
        <v>411</v>
      </c>
      <c r="C968" s="233">
        <f>'13.CTT8'!A9</f>
        <v>411</v>
      </c>
      <c r="D968" s="233">
        <f si="20" t="shared"/>
        <v>0</v>
      </c>
      <c r="S968" s="233" t="s">
        <v>1552</v>
      </c>
      <c r="T968" s="233">
        <v>411</v>
      </c>
    </row>
    <row r="969" spans="1:20">
      <c r="A969" s="233" t="s">
        <v>1552</v>
      </c>
      <c r="B969" s="233">
        <v>4111</v>
      </c>
      <c r="C969" s="233">
        <f>'13.CTT8'!A10</f>
        <v>4111</v>
      </c>
      <c r="D969" s="233">
        <f si="20" t="shared"/>
        <v>0</v>
      </c>
      <c r="S969" s="233" t="s">
        <v>1552</v>
      </c>
      <c r="T969" s="233">
        <v>4111</v>
      </c>
    </row>
    <row r="970" spans="1:20">
      <c r="A970" s="233" t="s">
        <v>1552</v>
      </c>
      <c r="B970" s="233">
        <v>41111</v>
      </c>
      <c r="C970" s="233">
        <f>'13.CTT8'!A11</f>
        <v>41111</v>
      </c>
      <c r="D970" s="233">
        <f si="20" t="shared"/>
        <v>0</v>
      </c>
      <c r="S970" s="233" t="s">
        <v>1552</v>
      </c>
      <c r="T970" s="233">
        <v>41111</v>
      </c>
    </row>
    <row r="971" spans="1:20">
      <c r="A971" s="233" t="s">
        <v>1552</v>
      </c>
      <c r="B971" s="233">
        <v>41112</v>
      </c>
      <c r="C971" s="233">
        <f>'13.CTT8'!A12</f>
        <v>41112</v>
      </c>
      <c r="D971" s="233">
        <f si="20" t="shared"/>
        <v>0</v>
      </c>
      <c r="S971" s="233" t="s">
        <v>1552</v>
      </c>
      <c r="T971" s="233">
        <v>41112</v>
      </c>
    </row>
    <row r="972" spans="1:20">
      <c r="A972" s="233" t="s">
        <v>1552</v>
      </c>
      <c r="B972" s="233">
        <v>41113</v>
      </c>
      <c r="C972" s="233">
        <f>'13.CTT8'!A13</f>
        <v>41113</v>
      </c>
      <c r="D972" s="233">
        <f si="20" t="shared"/>
        <v>0</v>
      </c>
      <c r="S972" s="233" t="s">
        <v>1552</v>
      </c>
      <c r="T972" s="233">
        <v>41113</v>
      </c>
    </row>
    <row r="973" spans="1:20">
      <c r="A973" s="233" t="s">
        <v>1552</v>
      </c>
      <c r="B973" s="233">
        <v>4112</v>
      </c>
      <c r="C973" s="233">
        <f>'13.CTT8'!A14</f>
        <v>4112</v>
      </c>
      <c r="D973" s="233">
        <f si="20" t="shared"/>
        <v>0</v>
      </c>
      <c r="S973" s="233" t="s">
        <v>1552</v>
      </c>
      <c r="T973" s="233">
        <v>4112</v>
      </c>
    </row>
    <row r="974" spans="1:20">
      <c r="A974" s="233" t="s">
        <v>1552</v>
      </c>
      <c r="B974" s="233">
        <v>41121</v>
      </c>
      <c r="C974" s="233">
        <f>'13.CTT8'!A15</f>
        <v>41121</v>
      </c>
      <c r="D974" s="233">
        <f si="20" t="shared"/>
        <v>0</v>
      </c>
      <c r="S974" s="233" t="s">
        <v>1552</v>
      </c>
      <c r="T974" s="233">
        <v>41121</v>
      </c>
    </row>
    <row r="975" spans="1:20">
      <c r="A975" s="233" t="s">
        <v>1552</v>
      </c>
      <c r="B975" s="233">
        <v>41122</v>
      </c>
      <c r="C975" s="233">
        <f>'13.CTT8'!A16</f>
        <v>41122</v>
      </c>
      <c r="D975" s="233">
        <f si="20" t="shared"/>
        <v>0</v>
      </c>
      <c r="S975" s="233" t="s">
        <v>1552</v>
      </c>
      <c r="T975" s="233">
        <v>41122</v>
      </c>
    </row>
    <row r="976" spans="1:20">
      <c r="A976" s="233" t="s">
        <v>1552</v>
      </c>
      <c r="B976" s="233">
        <v>41123</v>
      </c>
      <c r="C976" s="233">
        <f>'13.CTT8'!A17</f>
        <v>41123</v>
      </c>
      <c r="D976" s="233">
        <f si="20" t="shared"/>
        <v>0</v>
      </c>
      <c r="S976" s="233" t="s">
        <v>1552</v>
      </c>
      <c r="T976" s="233">
        <v>41123</v>
      </c>
    </row>
    <row r="977" spans="1:20">
      <c r="A977" s="233" t="s">
        <v>1552</v>
      </c>
      <c r="B977" s="233">
        <v>412</v>
      </c>
      <c r="C977" s="233">
        <f>'13.CTT8'!A18</f>
        <v>412</v>
      </c>
      <c r="D977" s="233">
        <f si="20" t="shared"/>
        <v>0</v>
      </c>
      <c r="S977" s="233" t="s">
        <v>1552</v>
      </c>
      <c r="T977" s="233">
        <v>412</v>
      </c>
    </row>
    <row r="978" spans="1:20">
      <c r="A978" s="233" t="s">
        <v>1552</v>
      </c>
      <c r="B978" s="233">
        <v>4121</v>
      </c>
      <c r="C978" s="233">
        <f>'13.CTT8'!A19</f>
        <v>4121</v>
      </c>
      <c r="D978" s="233">
        <f si="20" t="shared"/>
        <v>0</v>
      </c>
      <c r="S978" s="233" t="s">
        <v>1552</v>
      </c>
      <c r="T978" s="233">
        <v>4121</v>
      </c>
    </row>
    <row r="979" spans="1:20">
      <c r="A979" s="233" t="s">
        <v>1552</v>
      </c>
      <c r="B979" s="233">
        <v>41211</v>
      </c>
      <c r="C979" s="233">
        <f>'13.CTT8'!A20</f>
        <v>41211</v>
      </c>
      <c r="D979" s="233">
        <f si="20" t="shared"/>
        <v>0</v>
      </c>
      <c r="S979" s="233" t="s">
        <v>1552</v>
      </c>
      <c r="T979" s="233">
        <v>41211</v>
      </c>
    </row>
    <row r="980" spans="1:20">
      <c r="A980" s="233" t="s">
        <v>1552</v>
      </c>
      <c r="B980" s="233">
        <v>41212</v>
      </c>
      <c r="C980" s="233">
        <f>'13.CTT8'!A21</f>
        <v>41212</v>
      </c>
      <c r="D980" s="233">
        <f si="20" t="shared"/>
        <v>0</v>
      </c>
      <c r="S980" s="233" t="s">
        <v>1552</v>
      </c>
      <c r="T980" s="233">
        <v>41212</v>
      </c>
    </row>
    <row r="981" spans="1:20">
      <c r="A981" s="233" t="s">
        <v>1552</v>
      </c>
      <c r="B981" s="233">
        <v>41213</v>
      </c>
      <c r="C981" s="233">
        <f>'13.CTT8'!A22</f>
        <v>41213</v>
      </c>
      <c r="D981" s="233">
        <f si="20" t="shared"/>
        <v>0</v>
      </c>
      <c r="S981" s="233" t="s">
        <v>1552</v>
      </c>
      <c r="T981" s="233">
        <v>41213</v>
      </c>
    </row>
    <row r="982" spans="1:20">
      <c r="A982" s="233" t="s">
        <v>1552</v>
      </c>
      <c r="B982" s="233">
        <v>41214</v>
      </c>
      <c r="C982" s="233">
        <f>'13.CTT8'!A23</f>
        <v>41214</v>
      </c>
      <c r="D982" s="233">
        <f si="20" t="shared"/>
        <v>0</v>
      </c>
      <c r="S982" s="233" t="s">
        <v>1552</v>
      </c>
      <c r="T982" s="233">
        <v>41214</v>
      </c>
    </row>
    <row r="983" spans="1:20">
      <c r="A983" s="233" t="s">
        <v>1552</v>
      </c>
      <c r="B983" s="233">
        <v>41215</v>
      </c>
      <c r="C983" s="233">
        <f>'13.CTT8'!A24</f>
        <v>41215</v>
      </c>
      <c r="D983" s="233">
        <f si="20" t="shared"/>
        <v>0</v>
      </c>
      <c r="S983" s="233" t="s">
        <v>1552</v>
      </c>
      <c r="T983" s="233">
        <v>41215</v>
      </c>
    </row>
    <row r="984" spans="1:20">
      <c r="A984" s="233" t="s">
        <v>1552</v>
      </c>
      <c r="B984" s="233">
        <v>41216</v>
      </c>
      <c r="C984" s="233">
        <f>'13.CTT8'!A25</f>
        <v>41216</v>
      </c>
      <c r="D984" s="233">
        <f si="20" t="shared"/>
        <v>0</v>
      </c>
      <c r="S984" s="233" t="s">
        <v>1552</v>
      </c>
      <c r="T984" s="233">
        <v>41216</v>
      </c>
    </row>
    <row r="985" spans="1:20">
      <c r="A985" s="233" t="s">
        <v>1552</v>
      </c>
      <c r="B985" s="233">
        <v>41217</v>
      </c>
      <c r="C985" s="233">
        <f>'13.CTT8'!A26</f>
        <v>41217</v>
      </c>
      <c r="D985" s="233">
        <f si="20" t="shared"/>
        <v>0</v>
      </c>
      <c r="S985" s="233" t="s">
        <v>1552</v>
      </c>
      <c r="T985" s="233">
        <v>41217</v>
      </c>
    </row>
    <row r="986" spans="1:20">
      <c r="A986" s="233" t="s">
        <v>1552</v>
      </c>
      <c r="B986" s="233">
        <v>4122</v>
      </c>
      <c r="C986" s="233">
        <f>'13.CTT8'!A27</f>
        <v>4122</v>
      </c>
      <c r="D986" s="233">
        <f si="20" t="shared"/>
        <v>0</v>
      </c>
      <c r="S986" s="233" t="s">
        <v>1552</v>
      </c>
      <c r="T986" s="233">
        <v>4122</v>
      </c>
    </row>
    <row r="987" spans="1:20">
      <c r="A987" s="233" t="s">
        <v>1552</v>
      </c>
      <c r="B987" s="233">
        <v>41221</v>
      </c>
      <c r="C987" s="233">
        <f>'13.CTT8'!A28</f>
        <v>41221</v>
      </c>
      <c r="D987" s="233">
        <f si="20" t="shared"/>
        <v>0</v>
      </c>
      <c r="S987" s="233" t="s">
        <v>1552</v>
      </c>
      <c r="T987" s="233">
        <v>41221</v>
      </c>
    </row>
    <row r="988" spans="1:20">
      <c r="A988" s="233" t="s">
        <v>1552</v>
      </c>
      <c r="B988" s="233">
        <v>41222</v>
      </c>
      <c r="C988" s="233">
        <f>'13.CTT8'!A29</f>
        <v>41222</v>
      </c>
      <c r="D988" s="233">
        <f si="20" t="shared"/>
        <v>0</v>
      </c>
      <c r="S988" s="233" t="s">
        <v>1552</v>
      </c>
      <c r="T988" s="233">
        <v>41222</v>
      </c>
    </row>
    <row r="989" spans="1:20">
      <c r="A989" s="233" t="s">
        <v>1552</v>
      </c>
      <c r="B989" s="233">
        <v>41223</v>
      </c>
      <c r="C989" s="233">
        <f>'13.CTT8'!A30</f>
        <v>41223</v>
      </c>
      <c r="D989" s="233">
        <f si="20" t="shared"/>
        <v>0</v>
      </c>
      <c r="S989" s="233" t="s">
        <v>1552</v>
      </c>
      <c r="T989" s="233">
        <v>41223</v>
      </c>
    </row>
    <row r="990" spans="1:20">
      <c r="A990" s="233" t="s">
        <v>1552</v>
      </c>
      <c r="B990" s="233">
        <v>41224</v>
      </c>
      <c r="C990" s="233">
        <f>'13.CTT8'!A31</f>
        <v>41224</v>
      </c>
      <c r="D990" s="233">
        <f si="20" t="shared"/>
        <v>0</v>
      </c>
      <c r="S990" s="233" t="s">
        <v>1552</v>
      </c>
      <c r="T990" s="233">
        <v>41224</v>
      </c>
    </row>
    <row r="991" spans="1:20">
      <c r="A991" s="233" t="s">
        <v>1552</v>
      </c>
      <c r="B991" s="233">
        <v>41225</v>
      </c>
      <c r="C991" s="233">
        <f>'13.CTT8'!A32</f>
        <v>41225</v>
      </c>
      <c r="D991" s="233">
        <f si="20" t="shared"/>
        <v>0</v>
      </c>
      <c r="S991" s="233" t="s">
        <v>1552</v>
      </c>
      <c r="T991" s="233">
        <v>41225</v>
      </c>
    </row>
    <row r="992" spans="1:20">
      <c r="A992" s="233" t="s">
        <v>1552</v>
      </c>
      <c r="B992" s="233">
        <v>413</v>
      </c>
      <c r="C992" s="233">
        <f>'13.CTT8'!A33</f>
        <v>413</v>
      </c>
      <c r="D992" s="233">
        <f si="20" t="shared"/>
        <v>0</v>
      </c>
      <c r="S992" s="233" t="s">
        <v>1552</v>
      </c>
      <c r="T992" s="233">
        <v>413</v>
      </c>
    </row>
    <row r="993" spans="1:20">
      <c r="A993" s="233" t="s">
        <v>1552</v>
      </c>
      <c r="B993" s="233">
        <v>4131</v>
      </c>
      <c r="C993" s="233">
        <f>'13.CTT8'!A34</f>
        <v>4131</v>
      </c>
      <c r="D993" s="233">
        <f si="20" t="shared"/>
        <v>0</v>
      </c>
      <c r="S993" s="233" t="s">
        <v>1552</v>
      </c>
      <c r="T993" s="233">
        <v>4131</v>
      </c>
    </row>
    <row r="994" spans="1:20">
      <c r="A994" s="233" t="s">
        <v>1552</v>
      </c>
      <c r="B994" s="233">
        <v>413101</v>
      </c>
      <c r="C994" s="233">
        <f>'13.CTT8'!A35</f>
        <v>413101</v>
      </c>
      <c r="D994" s="233">
        <f si="20" t="shared"/>
        <v>0</v>
      </c>
      <c r="S994" s="233" t="s">
        <v>1552</v>
      </c>
      <c r="T994" s="233">
        <v>413101</v>
      </c>
    </row>
    <row r="995" spans="1:20">
      <c r="A995" s="233" t="s">
        <v>1552</v>
      </c>
      <c r="B995" s="233">
        <v>413102</v>
      </c>
      <c r="C995" s="233">
        <f>'13.CTT8'!A36</f>
        <v>413102</v>
      </c>
      <c r="D995" s="233">
        <f si="20" t="shared"/>
        <v>0</v>
      </c>
      <c r="S995" s="233" t="s">
        <v>1552</v>
      </c>
      <c r="T995" s="233">
        <v>413102</v>
      </c>
    </row>
    <row r="996" spans="1:20">
      <c r="A996" s="233" t="s">
        <v>1552</v>
      </c>
      <c r="B996" s="233">
        <v>413103</v>
      </c>
      <c r="C996" s="233">
        <f>'13.CTT8'!A37</f>
        <v>413103</v>
      </c>
      <c r="D996" s="233">
        <f si="20" t="shared"/>
        <v>0</v>
      </c>
      <c r="S996" s="233" t="s">
        <v>1552</v>
      </c>
      <c r="T996" s="233">
        <v>413103</v>
      </c>
    </row>
    <row r="997" spans="1:20">
      <c r="A997" s="233" t="s">
        <v>1552</v>
      </c>
      <c r="B997" s="233">
        <v>413104</v>
      </c>
      <c r="C997" s="233">
        <f>'13.CTT8'!A38</f>
        <v>413104</v>
      </c>
      <c r="D997" s="233">
        <f si="20" t="shared"/>
        <v>0</v>
      </c>
      <c r="S997" s="233" t="s">
        <v>1552</v>
      </c>
      <c r="T997" s="233">
        <v>413104</v>
      </c>
    </row>
    <row r="998" spans="1:20">
      <c r="A998" s="233" t="s">
        <v>1552</v>
      </c>
      <c r="B998" s="233">
        <v>4132</v>
      </c>
      <c r="C998" s="233">
        <f>'13.CTT8'!A39</f>
        <v>4132</v>
      </c>
      <c r="D998" s="233">
        <f si="20" t="shared"/>
        <v>0</v>
      </c>
      <c r="S998" s="233" t="s">
        <v>1552</v>
      </c>
      <c r="T998" s="233">
        <v>4132</v>
      </c>
    </row>
    <row r="999" spans="1:20">
      <c r="A999" s="233" t="s">
        <v>1552</v>
      </c>
      <c r="B999" s="233">
        <v>413201</v>
      </c>
      <c r="C999" s="233">
        <f>'13.CTT8'!A40</f>
        <v>413201</v>
      </c>
      <c r="D999" s="233">
        <f si="20" t="shared"/>
        <v>0</v>
      </c>
      <c r="S999" s="233" t="s">
        <v>1552</v>
      </c>
      <c r="T999" s="233">
        <v>413201</v>
      </c>
    </row>
    <row r="1000" spans="1:20">
      <c r="A1000" s="233" t="s">
        <v>1552</v>
      </c>
      <c r="B1000" s="233">
        <v>413202</v>
      </c>
      <c r="C1000" s="233">
        <f>'13.CTT8'!A41</f>
        <v>413202</v>
      </c>
      <c r="D1000" s="233">
        <f si="20" t="shared"/>
        <v>0</v>
      </c>
      <c r="S1000" s="233" t="s">
        <v>1552</v>
      </c>
      <c r="T1000" s="233">
        <v>413202</v>
      </c>
    </row>
    <row r="1001" spans="1:20">
      <c r="A1001" s="233" t="s">
        <v>1552</v>
      </c>
      <c r="B1001" s="233">
        <v>413203</v>
      </c>
      <c r="C1001" s="233">
        <f>'13.CTT8'!A42</f>
        <v>413203</v>
      </c>
      <c r="D1001" s="233">
        <f si="20" t="shared"/>
        <v>0</v>
      </c>
      <c r="S1001" s="233" t="s">
        <v>1552</v>
      </c>
      <c r="T1001" s="233">
        <v>413203</v>
      </c>
    </row>
    <row r="1002" spans="1:20">
      <c r="A1002" s="233" t="s">
        <v>1552</v>
      </c>
      <c r="B1002" s="233">
        <v>413204</v>
      </c>
      <c r="C1002" s="233">
        <f>'13.CTT8'!A43</f>
        <v>413204</v>
      </c>
      <c r="D1002" s="233">
        <f si="20" t="shared"/>
        <v>0</v>
      </c>
      <c r="S1002" s="233" t="s">
        <v>1552</v>
      </c>
      <c r="T1002" s="233">
        <v>413204</v>
      </c>
    </row>
    <row r="1003" spans="1:20">
      <c r="A1003" s="233" t="s">
        <v>1552</v>
      </c>
      <c r="B1003" s="233">
        <v>413205</v>
      </c>
      <c r="C1003" s="233">
        <f>'13.CTT8'!A44</f>
        <v>413205</v>
      </c>
      <c r="D1003" s="233">
        <f si="20" t="shared"/>
        <v>0</v>
      </c>
      <c r="S1003" s="233" t="s">
        <v>1552</v>
      </c>
      <c r="T1003" s="233">
        <v>413205</v>
      </c>
    </row>
    <row r="1004" spans="1:20">
      <c r="A1004" s="233" t="s">
        <v>1552</v>
      </c>
      <c r="B1004" s="233">
        <v>413206</v>
      </c>
      <c r="C1004" s="233">
        <f>'13.CTT8'!A45</f>
        <v>413206</v>
      </c>
      <c r="D1004" s="233">
        <f si="20" t="shared"/>
        <v>0</v>
      </c>
      <c r="S1004" s="233" t="s">
        <v>1552</v>
      </c>
      <c r="T1004" s="233">
        <v>413206</v>
      </c>
    </row>
    <row r="1005" spans="1:20">
      <c r="A1005" s="233" t="s">
        <v>1552</v>
      </c>
      <c r="B1005" s="233">
        <v>413207</v>
      </c>
      <c r="C1005" s="233">
        <f>'13.CTT8'!A46</f>
        <v>413207</v>
      </c>
      <c r="D1005" s="233">
        <f si="20" t="shared"/>
        <v>0</v>
      </c>
      <c r="S1005" s="233" t="s">
        <v>1552</v>
      </c>
      <c r="T1005" s="233">
        <v>413207</v>
      </c>
    </row>
    <row r="1006" spans="1:20">
      <c r="A1006" s="233" t="s">
        <v>1552</v>
      </c>
      <c r="B1006" s="233">
        <v>413208</v>
      </c>
      <c r="C1006" s="233">
        <f>'13.CTT8'!A47</f>
        <v>413208</v>
      </c>
      <c r="D1006" s="233">
        <f si="20" t="shared"/>
        <v>0</v>
      </c>
      <c r="S1006" s="233" t="s">
        <v>1552</v>
      </c>
      <c r="T1006" s="233">
        <v>413208</v>
      </c>
    </row>
    <row r="1007" spans="1:20">
      <c r="A1007" s="233" t="s">
        <v>1552</v>
      </c>
      <c r="B1007" s="233">
        <v>413209</v>
      </c>
      <c r="C1007" s="233">
        <f>'13.CTT8'!A48</f>
        <v>413209</v>
      </c>
      <c r="D1007" s="233">
        <f si="20" t="shared"/>
        <v>0</v>
      </c>
      <c r="S1007" s="233" t="s">
        <v>1552</v>
      </c>
      <c r="T1007" s="233">
        <v>413209</v>
      </c>
    </row>
    <row r="1008" spans="1:20">
      <c r="A1008" s="233" t="s">
        <v>1552</v>
      </c>
      <c r="B1008" s="233">
        <v>413210</v>
      </c>
      <c r="C1008" s="233">
        <f>'13.CTT8'!A49</f>
        <v>413210</v>
      </c>
      <c r="D1008" s="233">
        <f si="20" t="shared"/>
        <v>0</v>
      </c>
      <c r="S1008" s="233" t="s">
        <v>1552</v>
      </c>
      <c r="T1008" s="233">
        <v>413210</v>
      </c>
    </row>
    <row r="1009" spans="1:20">
      <c r="A1009" s="233" t="s">
        <v>1552</v>
      </c>
      <c r="B1009" s="233">
        <v>413211</v>
      </c>
      <c r="C1009" s="233">
        <f>'13.CTT8'!A50</f>
        <v>413211</v>
      </c>
      <c r="D1009" s="233">
        <f si="20" t="shared"/>
        <v>0</v>
      </c>
      <c r="S1009" s="233" t="s">
        <v>1552</v>
      </c>
      <c r="T1009" s="233">
        <v>413211</v>
      </c>
    </row>
    <row r="1010" spans="1:20">
      <c r="A1010" s="233" t="s">
        <v>1552</v>
      </c>
      <c r="B1010" s="233">
        <v>413212</v>
      </c>
      <c r="C1010" s="233">
        <f>'13.CTT8'!A51</f>
        <v>413212</v>
      </c>
      <c r="D1010" s="233">
        <f si="20" t="shared"/>
        <v>0</v>
      </c>
      <c r="S1010" s="233" t="s">
        <v>1552</v>
      </c>
      <c r="T1010" s="233">
        <v>413212</v>
      </c>
    </row>
    <row r="1011" spans="1:20">
      <c r="A1011" s="233" t="s">
        <v>1552</v>
      </c>
      <c r="B1011" s="233">
        <v>413213</v>
      </c>
      <c r="C1011" s="233">
        <f>'13.CTT8'!A52</f>
        <v>413213</v>
      </c>
      <c r="D1011" s="233">
        <f si="20" t="shared"/>
        <v>0</v>
      </c>
      <c r="S1011" s="233" t="s">
        <v>1552</v>
      </c>
      <c r="T1011" s="233">
        <v>413213</v>
      </c>
    </row>
    <row r="1012" spans="1:20">
      <c r="A1012" s="233" t="s">
        <v>1552</v>
      </c>
      <c r="B1012" s="233">
        <v>41330</v>
      </c>
      <c r="C1012" s="233">
        <f>'13.CTT8'!A53</f>
        <v>41330</v>
      </c>
      <c r="D1012" s="233">
        <f si="20" t="shared"/>
        <v>0</v>
      </c>
      <c r="S1012" s="233" t="s">
        <v>1552</v>
      </c>
      <c r="T1012" s="233">
        <v>41330</v>
      </c>
    </row>
    <row r="1013" spans="1:20">
      <c r="A1013" s="233" t="s">
        <v>1552</v>
      </c>
      <c r="B1013" s="233">
        <v>41340</v>
      </c>
      <c r="C1013" s="233">
        <f>'13.CTT8'!A54</f>
        <v>41340</v>
      </c>
      <c r="D1013" s="233">
        <f si="20" t="shared"/>
        <v>0</v>
      </c>
      <c r="S1013" s="233" t="s">
        <v>1552</v>
      </c>
      <c r="T1013" s="233">
        <v>41340</v>
      </c>
    </row>
    <row r="1014" spans="1:20">
      <c r="A1014" s="233" t="s">
        <v>1552</v>
      </c>
      <c r="B1014" s="233">
        <v>41350</v>
      </c>
      <c r="C1014" s="233">
        <f>'13.CTT8'!A55</f>
        <v>41350</v>
      </c>
      <c r="D1014" s="233">
        <f si="20" t="shared"/>
        <v>0</v>
      </c>
      <c r="S1014" s="233" t="s">
        <v>1552</v>
      </c>
      <c r="T1014" s="233">
        <v>41350</v>
      </c>
    </row>
    <row r="1015" spans="1:20">
      <c r="A1015" s="233" t="s">
        <v>1552</v>
      </c>
      <c r="B1015" s="233">
        <v>4136</v>
      </c>
      <c r="C1015" s="233">
        <f>'13.CTT8'!A56</f>
        <v>4136</v>
      </c>
      <c r="D1015" s="233">
        <f si="20" t="shared"/>
        <v>0</v>
      </c>
      <c r="S1015" s="233" t="s">
        <v>1552</v>
      </c>
      <c r="T1015" s="233">
        <v>4136</v>
      </c>
    </row>
    <row r="1016" spans="1:20">
      <c r="A1016" s="233" t="s">
        <v>1552</v>
      </c>
      <c r="B1016" s="233">
        <v>41361</v>
      </c>
      <c r="C1016" s="233">
        <f>'13.CTT8'!A57</f>
        <v>41361</v>
      </c>
      <c r="D1016" s="233">
        <f si="20" t="shared"/>
        <v>0</v>
      </c>
      <c r="S1016" s="233" t="s">
        <v>1552</v>
      </c>
      <c r="T1016" s="233">
        <v>41361</v>
      </c>
    </row>
    <row r="1017" spans="1:20">
      <c r="A1017" s="233" t="s">
        <v>1552</v>
      </c>
      <c r="B1017" s="233">
        <v>41362</v>
      </c>
      <c r="C1017" s="233">
        <f>'13.CTT8'!A58</f>
        <v>41362</v>
      </c>
      <c r="D1017" s="233">
        <f si="20" t="shared"/>
        <v>0</v>
      </c>
      <c r="S1017" s="233" t="s">
        <v>1552</v>
      </c>
      <c r="T1017" s="233">
        <v>41362</v>
      </c>
    </row>
    <row r="1018" spans="1:20">
      <c r="A1018" s="233" t="s">
        <v>1552</v>
      </c>
      <c r="B1018" s="233">
        <v>41363</v>
      </c>
      <c r="C1018" s="233">
        <f>'13.CTT8'!A59</f>
        <v>41363</v>
      </c>
      <c r="D1018" s="233">
        <f si="20" t="shared"/>
        <v>0</v>
      </c>
      <c r="S1018" s="233" t="s">
        <v>1552</v>
      </c>
      <c r="T1018" s="233">
        <v>41363</v>
      </c>
    </row>
    <row r="1019" spans="1:20">
      <c r="A1019" s="233" t="s">
        <v>1552</v>
      </c>
      <c r="B1019" s="233">
        <v>41364</v>
      </c>
      <c r="C1019" s="233">
        <f>'13.CTT8'!A60</f>
        <v>41364</v>
      </c>
      <c r="D1019" s="233">
        <f si="20" t="shared"/>
        <v>0</v>
      </c>
      <c r="S1019" s="233" t="s">
        <v>1552</v>
      </c>
      <c r="T1019" s="233">
        <v>41364</v>
      </c>
    </row>
    <row r="1020" spans="1:20">
      <c r="A1020" s="233" t="s">
        <v>1552</v>
      </c>
      <c r="B1020" s="233">
        <v>41365</v>
      </c>
      <c r="C1020" s="233">
        <f>'13.CTT8'!A61</f>
        <v>41365</v>
      </c>
      <c r="D1020" s="233">
        <f si="20" t="shared"/>
        <v>0</v>
      </c>
      <c r="S1020" s="233" t="s">
        <v>1552</v>
      </c>
      <c r="T1020" s="233">
        <v>41365</v>
      </c>
    </row>
    <row r="1021" spans="1:20">
      <c r="A1021" s="233" t="s">
        <v>1552</v>
      </c>
      <c r="B1021" s="233">
        <v>41366</v>
      </c>
      <c r="C1021" s="233">
        <f>'13.CTT8'!A62</f>
        <v>41366</v>
      </c>
      <c r="D1021" s="233">
        <f si="20" t="shared"/>
        <v>0</v>
      </c>
      <c r="S1021" s="233" t="s">
        <v>1552</v>
      </c>
      <c r="T1021" s="233">
        <v>41366</v>
      </c>
    </row>
    <row r="1022" spans="1:20">
      <c r="A1022" s="233" t="s">
        <v>1552</v>
      </c>
      <c r="B1022" s="233">
        <v>414</v>
      </c>
      <c r="C1022" s="233">
        <f>'13.CTT8'!A63</f>
        <v>414</v>
      </c>
      <c r="D1022" s="233">
        <f si="20" t="shared"/>
        <v>0</v>
      </c>
      <c r="S1022" s="233" t="s">
        <v>1552</v>
      </c>
      <c r="T1022" s="233">
        <v>414</v>
      </c>
    </row>
    <row r="1023" spans="1:20">
      <c r="A1023" s="233" t="s">
        <v>1552</v>
      </c>
      <c r="B1023" s="233">
        <v>41410</v>
      </c>
      <c r="C1023" s="233">
        <f>'13.CTT8'!A64</f>
        <v>41410</v>
      </c>
      <c r="D1023" s="233">
        <f si="20" t="shared"/>
        <v>0</v>
      </c>
      <c r="S1023" s="233" t="s">
        <v>1552</v>
      </c>
      <c r="T1023" s="233">
        <v>41410</v>
      </c>
    </row>
    <row r="1024" spans="1:20">
      <c r="A1024" s="233" t="s">
        <v>1552</v>
      </c>
      <c r="B1024" s="233">
        <v>41420</v>
      </c>
      <c r="C1024" s="233">
        <f>'13.CTT8'!A65</f>
        <v>41420</v>
      </c>
      <c r="D1024" s="233">
        <f si="20" t="shared"/>
        <v>0</v>
      </c>
      <c r="S1024" s="233" t="s">
        <v>1552</v>
      </c>
      <c r="T1024" s="233">
        <v>41420</v>
      </c>
    </row>
    <row r="1025" spans="1:20">
      <c r="A1025" s="233" t="s">
        <v>1552</v>
      </c>
      <c r="B1025" s="233">
        <v>41430</v>
      </c>
      <c r="C1025" s="233">
        <f>'13.CTT8'!A66</f>
        <v>41430</v>
      </c>
      <c r="D1025" s="233">
        <f si="20" t="shared"/>
        <v>0</v>
      </c>
      <c r="S1025" s="233" t="s">
        <v>1552</v>
      </c>
      <c r="T1025" s="233">
        <v>41430</v>
      </c>
    </row>
    <row r="1026" spans="1:20">
      <c r="A1026" s="233" t="s">
        <v>1552</v>
      </c>
      <c r="B1026" s="233">
        <v>41440</v>
      </c>
      <c r="C1026" s="233">
        <f>'13.CTT8'!A67</f>
        <v>41440</v>
      </c>
      <c r="D1026" s="233">
        <f si="20" t="shared"/>
        <v>0</v>
      </c>
      <c r="S1026" s="233" t="s">
        <v>1552</v>
      </c>
      <c r="T1026" s="233">
        <v>41440</v>
      </c>
    </row>
    <row r="1027" spans="1:20">
      <c r="A1027" s="233" t="s">
        <v>1552</v>
      </c>
      <c r="B1027" s="233">
        <v>41450</v>
      </c>
      <c r="C1027" s="233">
        <f>'13.CTT8'!A68</f>
        <v>41450</v>
      </c>
      <c r="D1027" s="233">
        <f ref="D1027:D1068" si="21" t="shared">IF(B1027=VALUE(C1027),0,1)</f>
        <v>0</v>
      </c>
      <c r="S1027" s="233" t="s">
        <v>1552</v>
      </c>
      <c r="T1027" s="233">
        <v>41450</v>
      </c>
    </row>
    <row r="1028" spans="1:20">
      <c r="A1028" s="233" t="s">
        <v>1552</v>
      </c>
      <c r="B1028" s="233">
        <v>0</v>
      </c>
      <c r="C1028" s="233">
        <f>'13.CTT8'!A69</f>
        <v>0</v>
      </c>
      <c r="D1028" s="233">
        <f si="21" t="shared"/>
        <v>0</v>
      </c>
      <c r="S1028" s="233" t="s">
        <v>1552</v>
      </c>
      <c r="T1028" s="233">
        <v>41450</v>
      </c>
    </row>
    <row r="1029" spans="1:20">
      <c r="A1029" s="233" t="s">
        <v>1553</v>
      </c>
      <c r="B1029" s="233">
        <v>42</v>
      </c>
      <c r="C1029" s="233">
        <f>'14.CTT9'!A8</f>
        <v>42</v>
      </c>
      <c r="D1029" s="233">
        <f si="21" t="shared"/>
        <v>0</v>
      </c>
      <c r="S1029" s="233" t="s">
        <v>1553</v>
      </c>
      <c r="T1029" s="233">
        <v>42</v>
      </c>
    </row>
    <row r="1030" spans="1:20">
      <c r="A1030" s="233" t="s">
        <v>1553</v>
      </c>
      <c r="B1030" s="233">
        <v>421</v>
      </c>
      <c r="C1030" s="233">
        <f>'14.CTT9'!A9</f>
        <v>421</v>
      </c>
      <c r="D1030" s="233">
        <f si="21" t="shared"/>
        <v>0</v>
      </c>
      <c r="S1030" s="233" t="s">
        <v>1553</v>
      </c>
      <c r="T1030" s="233">
        <v>421</v>
      </c>
    </row>
    <row r="1031" spans="1:20">
      <c r="A1031" s="233" t="s">
        <v>1553</v>
      </c>
      <c r="B1031" s="233">
        <v>4211</v>
      </c>
      <c r="C1031" s="233">
        <f>'14.CTT9'!A10</f>
        <v>4211</v>
      </c>
      <c r="D1031" s="233">
        <f si="21" t="shared"/>
        <v>0</v>
      </c>
      <c r="S1031" s="233" t="s">
        <v>1553</v>
      </c>
      <c r="T1031" s="233">
        <v>4211</v>
      </c>
    </row>
    <row r="1032" spans="1:20">
      <c r="A1032" s="233" t="s">
        <v>1553</v>
      </c>
      <c r="B1032" s="233">
        <v>42111</v>
      </c>
      <c r="C1032" s="233">
        <f>'14.CTT9'!A11</f>
        <v>42111</v>
      </c>
      <c r="D1032" s="233">
        <f si="21" t="shared"/>
        <v>0</v>
      </c>
      <c r="S1032" s="233" t="s">
        <v>1553</v>
      </c>
      <c r="T1032" s="233">
        <v>42111</v>
      </c>
    </row>
    <row r="1033" spans="1:20">
      <c r="A1033" s="233" t="s">
        <v>1553</v>
      </c>
      <c r="B1033" s="233">
        <v>42112</v>
      </c>
      <c r="C1033" s="233">
        <f>'14.CTT9'!A12</f>
        <v>42112</v>
      </c>
      <c r="D1033" s="233">
        <f si="21" t="shared"/>
        <v>0</v>
      </c>
      <c r="S1033" s="233" t="s">
        <v>1553</v>
      </c>
      <c r="T1033" s="233">
        <v>42112</v>
      </c>
    </row>
    <row r="1034" spans="1:20">
      <c r="A1034" s="233" t="s">
        <v>1553</v>
      </c>
      <c r="B1034" s="233">
        <v>42113</v>
      </c>
      <c r="C1034" s="233">
        <f>'14.CTT9'!A13</f>
        <v>42113</v>
      </c>
      <c r="D1034" s="233">
        <f si="21" t="shared"/>
        <v>0</v>
      </c>
      <c r="S1034" s="233" t="s">
        <v>1553</v>
      </c>
      <c r="T1034" s="233">
        <v>42113</v>
      </c>
    </row>
    <row r="1035" spans="1:20">
      <c r="A1035" s="233" t="s">
        <v>1553</v>
      </c>
      <c r="B1035" s="233">
        <v>4212</v>
      </c>
      <c r="C1035" s="233">
        <f>'14.CTT9'!A14</f>
        <v>4212</v>
      </c>
      <c r="D1035" s="233">
        <f si="21" t="shared"/>
        <v>0</v>
      </c>
      <c r="S1035" s="233" t="s">
        <v>1553</v>
      </c>
      <c r="T1035" s="233">
        <v>4212</v>
      </c>
    </row>
    <row r="1036" spans="1:20">
      <c r="A1036" s="233" t="s">
        <v>1553</v>
      </c>
      <c r="B1036" s="233">
        <v>42121</v>
      </c>
      <c r="C1036" s="233">
        <f>'14.CTT9'!A15</f>
        <v>42121</v>
      </c>
      <c r="D1036" s="233">
        <f si="21" t="shared"/>
        <v>0</v>
      </c>
      <c r="S1036" s="233" t="s">
        <v>1553</v>
      </c>
      <c r="T1036" s="233">
        <v>42121</v>
      </c>
    </row>
    <row r="1037" spans="1:20">
      <c r="A1037" s="233" t="s">
        <v>1553</v>
      </c>
      <c r="B1037" s="233">
        <v>42122</v>
      </c>
      <c r="C1037" s="233">
        <f>'14.CTT9'!A16</f>
        <v>42122</v>
      </c>
      <c r="D1037" s="233">
        <f si="21" t="shared"/>
        <v>0</v>
      </c>
      <c r="S1037" s="233" t="s">
        <v>1553</v>
      </c>
      <c r="T1037" s="233">
        <v>42122</v>
      </c>
    </row>
    <row r="1038" spans="1:20">
      <c r="A1038" s="233" t="s">
        <v>1553</v>
      </c>
      <c r="B1038" s="233">
        <v>42123</v>
      </c>
      <c r="C1038" s="233">
        <f>'14.CTT9'!A17</f>
        <v>42123</v>
      </c>
      <c r="D1038" s="233">
        <f si="21" t="shared"/>
        <v>0</v>
      </c>
      <c r="S1038" s="233" t="s">
        <v>1553</v>
      </c>
      <c r="T1038" s="233">
        <v>42123</v>
      </c>
    </row>
    <row r="1039" spans="1:20">
      <c r="A1039" s="233" t="s">
        <v>1553</v>
      </c>
      <c r="B1039" s="233">
        <v>422</v>
      </c>
      <c r="C1039" s="233">
        <f>'14.CTT9'!A18</f>
        <v>422</v>
      </c>
      <c r="D1039" s="233">
        <f si="21" t="shared"/>
        <v>0</v>
      </c>
      <c r="S1039" s="233" t="s">
        <v>1553</v>
      </c>
      <c r="T1039" s="233">
        <v>422</v>
      </c>
    </row>
    <row r="1040" spans="1:20">
      <c r="A1040" s="233" t="s">
        <v>1553</v>
      </c>
      <c r="B1040" s="233">
        <v>4221</v>
      </c>
      <c r="C1040" s="233">
        <f>'14.CTT9'!A19</f>
        <v>4221</v>
      </c>
      <c r="D1040" s="233">
        <f si="21" t="shared"/>
        <v>0</v>
      </c>
      <c r="S1040" s="233" t="s">
        <v>1553</v>
      </c>
      <c r="T1040" s="233">
        <v>4221</v>
      </c>
    </row>
    <row r="1041" spans="1:20">
      <c r="A1041" s="233" t="s">
        <v>1553</v>
      </c>
      <c r="B1041" s="233">
        <v>42211</v>
      </c>
      <c r="C1041" s="233">
        <f>'14.CTT9'!A20</f>
        <v>42211</v>
      </c>
      <c r="D1041" s="233">
        <f si="21" t="shared"/>
        <v>0</v>
      </c>
      <c r="S1041" s="233" t="s">
        <v>1553</v>
      </c>
      <c r="T1041" s="233">
        <v>42211</v>
      </c>
    </row>
    <row r="1042" spans="1:20">
      <c r="A1042" s="233" t="s">
        <v>1553</v>
      </c>
      <c r="B1042" s="233">
        <v>42212</v>
      </c>
      <c r="C1042" s="233">
        <f>'14.CTT9'!A21</f>
        <v>42212</v>
      </c>
      <c r="D1042" s="233">
        <f si="21" t="shared"/>
        <v>0</v>
      </c>
      <c r="S1042" s="233" t="s">
        <v>1553</v>
      </c>
      <c r="T1042" s="233">
        <v>42212</v>
      </c>
    </row>
    <row r="1043" spans="1:20">
      <c r="A1043" s="233" t="s">
        <v>1553</v>
      </c>
      <c r="B1043" s="233">
        <v>42213</v>
      </c>
      <c r="C1043" s="233">
        <f>'14.CTT9'!A22</f>
        <v>42213</v>
      </c>
      <c r="D1043" s="233">
        <f si="21" t="shared"/>
        <v>0</v>
      </c>
      <c r="S1043" s="233" t="s">
        <v>1553</v>
      </c>
      <c r="T1043" s="233">
        <v>42213</v>
      </c>
    </row>
    <row r="1044" spans="1:20">
      <c r="A1044" s="233" t="s">
        <v>1553</v>
      </c>
      <c r="B1044" s="233">
        <v>42214</v>
      </c>
      <c r="C1044" s="233">
        <f>'14.CTT9'!A23</f>
        <v>42214</v>
      </c>
      <c r="D1044" s="233">
        <f si="21" t="shared"/>
        <v>0</v>
      </c>
      <c r="S1044" s="233" t="s">
        <v>1553</v>
      </c>
      <c r="T1044" s="233">
        <v>42214</v>
      </c>
    </row>
    <row r="1045" spans="1:20">
      <c r="A1045" s="233" t="s">
        <v>1553</v>
      </c>
      <c r="B1045" s="233">
        <v>42215</v>
      </c>
      <c r="C1045" s="233">
        <f>'14.CTT9'!A24</f>
        <v>42215</v>
      </c>
      <c r="D1045" s="233">
        <f si="21" t="shared"/>
        <v>0</v>
      </c>
      <c r="S1045" s="233" t="s">
        <v>1553</v>
      </c>
      <c r="T1045" s="233">
        <v>42215</v>
      </c>
    </row>
    <row r="1046" spans="1:20">
      <c r="A1046" s="233" t="s">
        <v>1553</v>
      </c>
      <c r="B1046" s="233">
        <v>42216</v>
      </c>
      <c r="C1046" s="233">
        <f>'14.CTT9'!A25</f>
        <v>42216</v>
      </c>
      <c r="D1046" s="233">
        <f si="21" t="shared"/>
        <v>0</v>
      </c>
      <c r="S1046" s="233" t="s">
        <v>1553</v>
      </c>
      <c r="T1046" s="233">
        <v>42216</v>
      </c>
    </row>
    <row r="1047" spans="1:20">
      <c r="A1047" s="233" t="s">
        <v>1553</v>
      </c>
      <c r="B1047" s="233">
        <v>42217</v>
      </c>
      <c r="C1047" s="233">
        <f>'14.CTT9'!A26</f>
        <v>42217</v>
      </c>
      <c r="D1047" s="233">
        <f si="21" t="shared"/>
        <v>0</v>
      </c>
      <c r="S1047" s="233" t="s">
        <v>1553</v>
      </c>
      <c r="T1047" s="233">
        <v>42217</v>
      </c>
    </row>
    <row r="1048" spans="1:20">
      <c r="A1048" s="233" t="s">
        <v>1553</v>
      </c>
      <c r="B1048" s="233">
        <v>4222</v>
      </c>
      <c r="C1048" s="233">
        <f>'14.CTT9'!A27</f>
        <v>4222</v>
      </c>
      <c r="D1048" s="233">
        <f si="21" t="shared"/>
        <v>0</v>
      </c>
      <c r="S1048" s="233" t="s">
        <v>1553</v>
      </c>
      <c r="T1048" s="233">
        <v>4222</v>
      </c>
    </row>
    <row r="1049" spans="1:20">
      <c r="A1049" s="233" t="s">
        <v>1553</v>
      </c>
      <c r="B1049" s="233">
        <v>42221</v>
      </c>
      <c r="C1049" s="233">
        <f>'14.CTT9'!A28</f>
        <v>42221</v>
      </c>
      <c r="D1049" s="233">
        <f si="21" t="shared"/>
        <v>0</v>
      </c>
      <c r="S1049" s="233" t="s">
        <v>1553</v>
      </c>
      <c r="T1049" s="233">
        <v>42221</v>
      </c>
    </row>
    <row r="1050" spans="1:20">
      <c r="A1050" s="233" t="s">
        <v>1553</v>
      </c>
      <c r="B1050" s="233">
        <v>42222</v>
      </c>
      <c r="C1050" s="233">
        <f>'14.CTT9'!A29</f>
        <v>42222</v>
      </c>
      <c r="D1050" s="233">
        <f si="21" t="shared"/>
        <v>0</v>
      </c>
      <c r="S1050" s="233" t="s">
        <v>1553</v>
      </c>
      <c r="T1050" s="233">
        <v>42222</v>
      </c>
    </row>
    <row r="1051" spans="1:20">
      <c r="A1051" s="233" t="s">
        <v>1553</v>
      </c>
      <c r="B1051" s="233">
        <v>42223</v>
      </c>
      <c r="C1051" s="233">
        <f>'14.CTT9'!A30</f>
        <v>42223</v>
      </c>
      <c r="D1051" s="233">
        <f si="21" t="shared"/>
        <v>0</v>
      </c>
      <c r="S1051" s="233" t="s">
        <v>1553</v>
      </c>
      <c r="T1051" s="233">
        <v>42223</v>
      </c>
    </row>
    <row r="1052" spans="1:20">
      <c r="A1052" s="233" t="s">
        <v>1553</v>
      </c>
      <c r="B1052" s="233">
        <v>42224</v>
      </c>
      <c r="C1052" s="233">
        <f>'14.CTT9'!A31</f>
        <v>42224</v>
      </c>
      <c r="D1052" s="233">
        <f si="21" t="shared"/>
        <v>0</v>
      </c>
      <c r="S1052" s="233" t="s">
        <v>1553</v>
      </c>
      <c r="T1052" s="233">
        <v>42224</v>
      </c>
    </row>
    <row r="1053" spans="1:20">
      <c r="A1053" s="233" t="s">
        <v>1553</v>
      </c>
      <c r="B1053" s="233">
        <v>42225</v>
      </c>
      <c r="C1053" s="233">
        <f>'14.CTT9'!A32</f>
        <v>42225</v>
      </c>
      <c r="D1053" s="233">
        <f si="21" t="shared"/>
        <v>0</v>
      </c>
      <c r="S1053" s="233" t="s">
        <v>1553</v>
      </c>
      <c r="T1053" s="233">
        <v>42225</v>
      </c>
    </row>
    <row r="1054" spans="1:20">
      <c r="A1054" s="233" t="s">
        <v>1553</v>
      </c>
      <c r="B1054" s="233">
        <v>42226</v>
      </c>
      <c r="C1054" s="233">
        <f>'14.CTT9'!A33</f>
        <v>42226</v>
      </c>
      <c r="D1054" s="233">
        <f si="21" t="shared"/>
        <v>0</v>
      </c>
      <c r="S1054" s="233" t="s">
        <v>1553</v>
      </c>
      <c r="T1054" s="233">
        <v>42226</v>
      </c>
    </row>
    <row r="1055" spans="1:20">
      <c r="A1055" s="233" t="s">
        <v>1553</v>
      </c>
      <c r="B1055" s="233">
        <v>42227</v>
      </c>
      <c r="C1055" s="233">
        <f>'14.CTT9'!A34</f>
        <v>42227</v>
      </c>
      <c r="D1055" s="233">
        <f si="21" t="shared"/>
        <v>0</v>
      </c>
      <c r="S1055" s="233" t="s">
        <v>1553</v>
      </c>
      <c r="T1055" s="233">
        <v>42227</v>
      </c>
    </row>
    <row r="1056" spans="1:20">
      <c r="A1056" s="233" t="s">
        <v>1553</v>
      </c>
      <c r="B1056" s="233">
        <v>42228</v>
      </c>
      <c r="C1056" s="233">
        <f>'14.CTT9'!A35</f>
        <v>42228</v>
      </c>
      <c r="D1056" s="233">
        <f si="21" t="shared"/>
        <v>0</v>
      </c>
      <c r="S1056" s="233" t="s">
        <v>1553</v>
      </c>
      <c r="T1056" s="233">
        <v>42228</v>
      </c>
    </row>
    <row r="1057" spans="1:21">
      <c r="A1057" s="233" t="s">
        <v>1553</v>
      </c>
      <c r="B1057" s="233">
        <v>42229</v>
      </c>
      <c r="C1057" s="233">
        <f>'14.CTT9'!A36</f>
        <v>42229</v>
      </c>
      <c r="D1057" s="233">
        <f si="21" t="shared"/>
        <v>0</v>
      </c>
      <c r="S1057" s="233" t="s">
        <v>1553</v>
      </c>
      <c r="T1057" s="233">
        <v>42229</v>
      </c>
    </row>
    <row r="1058" spans="1:21">
      <c r="A1058" s="233" t="s">
        <v>1553</v>
      </c>
      <c r="B1058" s="233">
        <v>42230</v>
      </c>
      <c r="C1058" s="233">
        <f>'14.CTT9'!A37</f>
        <v>42230</v>
      </c>
      <c r="D1058" s="233">
        <f si="21" t="shared"/>
        <v>0</v>
      </c>
      <c r="S1058" s="233" t="s">
        <v>1553</v>
      </c>
      <c r="T1058" s="233">
        <v>42230</v>
      </c>
    </row>
    <row r="1059" spans="1:21">
      <c r="A1059" s="233" t="s">
        <v>1553</v>
      </c>
      <c r="B1059" s="233">
        <v>42231</v>
      </c>
      <c r="C1059" s="233">
        <f>'14.CTT9'!A38</f>
        <v>42231</v>
      </c>
      <c r="D1059" s="233">
        <f si="21" t="shared"/>
        <v>0</v>
      </c>
      <c r="S1059" s="233" t="s">
        <v>1553</v>
      </c>
      <c r="T1059" s="233">
        <v>42231</v>
      </c>
    </row>
    <row r="1060" spans="1:21">
      <c r="A1060" s="233" t="s">
        <v>1554</v>
      </c>
      <c r="D1060" s="233">
        <f si="21" t="shared"/>
        <v>0</v>
      </c>
      <c r="S1060" s="233" t="s">
        <v>1554</v>
      </c>
    </row>
    <row r="1061" spans="1:21">
      <c r="A1061" s="233" t="s">
        <v>1554</v>
      </c>
      <c r="D1061" s="233">
        <f si="21" t="shared"/>
        <v>0</v>
      </c>
      <c r="S1061" s="233" t="s">
        <v>1554</v>
      </c>
    </row>
    <row r="1062" spans="1:21">
      <c r="A1062" s="233" t="s">
        <v>1554</v>
      </c>
      <c r="D1062" s="233">
        <f si="21" t="shared"/>
        <v>0</v>
      </c>
      <c r="S1062" s="233" t="s">
        <v>1554</v>
      </c>
    </row>
    <row r="1063" spans="1:21">
      <c r="A1063" s="233" t="s">
        <v>1554</v>
      </c>
      <c r="D1063" s="233">
        <f si="21" t="shared"/>
        <v>0</v>
      </c>
      <c r="S1063" s="233" t="s">
        <v>1554</v>
      </c>
    </row>
    <row r="1064" spans="1:21">
      <c r="A1064" s="233" t="s">
        <v>1554</v>
      </c>
      <c r="D1064" s="233">
        <f si="21" t="shared"/>
        <v>0</v>
      </c>
      <c r="S1064" s="233" t="s">
        <v>1554</v>
      </c>
    </row>
    <row r="1065" spans="1:21">
      <c r="A1065" s="233" t="s">
        <v>1554</v>
      </c>
      <c r="B1065" s="401"/>
      <c r="C1065" s="401"/>
      <c r="D1065" s="233">
        <f si="21" t="shared"/>
        <v>0</v>
      </c>
      <c r="E1065" s="401"/>
      <c r="S1065" s="233" t="s">
        <v>1554</v>
      </c>
      <c r="T1065" s="401"/>
      <c r="U1065" s="401"/>
    </row>
    <row r="1066" spans="1:21">
      <c r="A1066" s="233" t="s">
        <v>1554</v>
      </c>
      <c r="B1066" s="401"/>
      <c r="C1066" s="401"/>
      <c r="D1066" s="233">
        <f si="21" t="shared"/>
        <v>0</v>
      </c>
      <c r="E1066" s="401"/>
      <c r="S1066" s="233" t="s">
        <v>1554</v>
      </c>
      <c r="T1066" s="401"/>
      <c r="U1066" s="401"/>
    </row>
    <row r="1067" spans="1:21">
      <c r="A1067" s="233" t="s">
        <v>1554</v>
      </c>
      <c r="B1067" s="401"/>
      <c r="C1067" s="401"/>
      <c r="D1067" s="233">
        <f si="21" t="shared"/>
        <v>0</v>
      </c>
      <c r="E1067" s="401"/>
      <c r="S1067" s="233" t="s">
        <v>1554</v>
      </c>
      <c r="T1067" s="401"/>
      <c r="U1067" s="401"/>
    </row>
    <row r="1068" spans="1:21">
      <c r="A1068" s="233" t="s">
        <v>1554</v>
      </c>
      <c r="B1068" s="401"/>
      <c r="C1068" s="401"/>
      <c r="D1068" s="233">
        <f si="21" t="shared"/>
        <v>0</v>
      </c>
      <c r="E1068" s="401"/>
      <c r="S1068" s="233" t="s">
        <v>1554</v>
      </c>
      <c r="T1068" s="401"/>
      <c r="U1068" s="401"/>
    </row>
    <row r="1069" spans="1:21">
      <c r="A1069" s="233" t="s">
        <v>1555</v>
      </c>
      <c r="B1069" s="401" t="s">
        <v>102</v>
      </c>
      <c r="C1069" s="401"/>
      <c r="E1069" s="401"/>
      <c r="S1069" s="233" t="s">
        <v>1555</v>
      </c>
      <c r="T1069" s="401" t="s">
        <v>102</v>
      </c>
      <c r="U1069" s="401"/>
    </row>
    <row r="1070" spans="1:21">
      <c r="A1070" s="233" t="s">
        <v>1555</v>
      </c>
      <c r="B1070" s="401">
        <v>39201</v>
      </c>
      <c r="C1070" s="401"/>
      <c r="E1070" s="401"/>
      <c r="S1070" s="233" t="s">
        <v>1555</v>
      </c>
      <c r="T1070" s="401">
        <v>39201</v>
      </c>
      <c r="U1070" s="401"/>
    </row>
    <row r="1071" spans="1:21">
      <c r="A1071" s="233" t="s">
        <v>1555</v>
      </c>
      <c r="B1071" s="401">
        <v>0</v>
      </c>
      <c r="C1071" s="401"/>
      <c r="E1071" s="401"/>
      <c r="S1071" s="233" t="s">
        <v>1555</v>
      </c>
      <c r="T1071" s="401">
        <v>0</v>
      </c>
      <c r="U1071" s="401"/>
    </row>
    <row r="1072" spans="1:21">
      <c r="A1072" s="233" t="s">
        <v>1556</v>
      </c>
      <c r="B1072" s="401"/>
      <c r="C1072" s="401"/>
      <c r="E1072" s="401"/>
      <c r="S1072" s="233" t="s">
        <v>1556</v>
      </c>
      <c r="T1072" s="401"/>
      <c r="U1072" s="401"/>
    </row>
    <row r="1073" spans="1:21">
      <c r="A1073" s="233" t="s">
        <v>1556</v>
      </c>
      <c r="B1073" s="401"/>
      <c r="C1073" s="401"/>
      <c r="E1073" s="401"/>
      <c r="S1073" s="233" t="s">
        <v>1556</v>
      </c>
      <c r="T1073" s="401"/>
      <c r="U1073" s="401"/>
    </row>
    <row r="1074" spans="1:21">
      <c r="A1074" s="233" t="s">
        <v>1556</v>
      </c>
      <c r="B1074" s="401"/>
      <c r="C1074" s="401"/>
      <c r="E1074" s="401"/>
      <c r="S1074" s="233" t="s">
        <v>1556</v>
      </c>
      <c r="T1074" s="401"/>
      <c r="U1074" s="401"/>
    </row>
    <row r="1075" spans="1:21">
      <c r="A1075" s="233" t="s">
        <v>1557</v>
      </c>
      <c r="B1075" s="401"/>
      <c r="C1075" s="401"/>
      <c r="E1075" s="401"/>
      <c r="S1075" s="233" t="s">
        <v>1557</v>
      </c>
      <c r="T1075" s="401"/>
      <c r="U1075" s="401"/>
    </row>
    <row r="1076" spans="1:21">
      <c r="A1076" s="233" t="s">
        <v>1557</v>
      </c>
      <c r="B1076" s="401"/>
      <c r="C1076" s="401"/>
      <c r="E1076" s="401"/>
      <c r="S1076" s="233" t="s">
        <v>1557</v>
      </c>
      <c r="T1076" s="401"/>
      <c r="U1076" s="401"/>
    </row>
    <row r="1077" spans="1:21">
      <c r="A1077" s="233" t="s">
        <v>1557</v>
      </c>
      <c r="B1077" s="401"/>
      <c r="C1077" s="401"/>
      <c r="E1077" s="401"/>
      <c r="S1077" s="233" t="s">
        <v>1557</v>
      </c>
      <c r="T1077" s="401"/>
      <c r="U1077" s="401"/>
    </row>
    <row r="1078" spans="1:21">
      <c r="A1078" s="233" t="s">
        <v>1557</v>
      </c>
      <c r="B1078" s="401"/>
      <c r="C1078" s="401"/>
      <c r="E1078" s="401"/>
      <c r="S1078" s="233" t="s">
        <v>1557</v>
      </c>
      <c r="T1078" s="401"/>
      <c r="U1078" s="401"/>
    </row>
    <row r="1079" spans="1:21">
      <c r="A1079" s="233" t="s">
        <v>1558</v>
      </c>
      <c r="B1079" s="233">
        <v>1</v>
      </c>
      <c r="C1079" s="233">
        <f>'20.TGT1'!C8</f>
        <v>1</v>
      </c>
      <c r="D1079" s="233">
        <f ref="D1079:D1099" si="22" t="shared">IF(VALUE(B1079)=VALUE(C1079),0,1)</f>
        <v>0</v>
      </c>
      <c r="S1079" s="233" t="s">
        <v>1558</v>
      </c>
      <c r="T1079" s="233">
        <v>1</v>
      </c>
    </row>
    <row r="1080" spans="1:21">
      <c r="A1080" s="233" t="s">
        <v>1558</v>
      </c>
      <c r="B1080" s="233">
        <v>2</v>
      </c>
      <c r="C1080" s="233">
        <f>'20.TGT1'!C9</f>
        <v>2</v>
      </c>
      <c r="D1080" s="233">
        <f si="22" t="shared"/>
        <v>0</v>
      </c>
      <c r="S1080" s="233" t="s">
        <v>1558</v>
      </c>
      <c r="T1080" s="233">
        <v>2</v>
      </c>
    </row>
    <row r="1081" spans="1:21">
      <c r="A1081" s="233" t="s">
        <v>1558</v>
      </c>
      <c r="B1081" s="233">
        <v>21</v>
      </c>
      <c r="C1081" s="233">
        <f>'20.TGT1'!C10</f>
        <v>21</v>
      </c>
      <c r="D1081" s="233">
        <f si="22" t="shared"/>
        <v>0</v>
      </c>
      <c r="S1081" s="233" t="s">
        <v>1558</v>
      </c>
      <c r="T1081" s="233">
        <v>21</v>
      </c>
    </row>
    <row r="1082" spans="1:21">
      <c r="A1082" s="233" t="s">
        <v>1558</v>
      </c>
      <c r="B1082" s="233">
        <v>210</v>
      </c>
      <c r="C1082" s="233">
        <f>'20.TGT1'!C11</f>
        <v>210</v>
      </c>
      <c r="D1082" s="233">
        <f si="22" t="shared"/>
        <v>0</v>
      </c>
      <c r="S1082" s="233" t="s">
        <v>1558</v>
      </c>
      <c r="T1082" s="233">
        <v>210</v>
      </c>
    </row>
    <row r="1083" spans="1:21">
      <c r="A1083" s="233" t="s">
        <v>1558</v>
      </c>
      <c r="B1083" s="233">
        <v>2101</v>
      </c>
      <c r="C1083" s="233">
        <f>'20.TGT1'!C12</f>
        <v>2101</v>
      </c>
      <c r="D1083" s="233">
        <f si="22" t="shared"/>
        <v>0</v>
      </c>
      <c r="S1083" s="233" t="s">
        <v>1558</v>
      </c>
      <c r="T1083" s="233">
        <v>2101</v>
      </c>
    </row>
    <row r="1084" spans="1:21">
      <c r="A1084" s="233" t="s">
        <v>1558</v>
      </c>
      <c r="B1084" s="233">
        <v>210101</v>
      </c>
      <c r="C1084" s="233">
        <f>'20.TGT1'!C13</f>
        <v>210101</v>
      </c>
      <c r="D1084" s="233">
        <f si="22" t="shared"/>
        <v>0</v>
      </c>
      <c r="S1084" s="233" t="s">
        <v>1558</v>
      </c>
      <c r="T1084" s="233">
        <v>210101</v>
      </c>
    </row>
    <row r="1085" spans="1:21">
      <c r="A1085" s="233" t="s">
        <v>1558</v>
      </c>
      <c r="B1085" s="233">
        <v>210102</v>
      </c>
      <c r="C1085" s="233">
        <f>'20.TGT1'!C14</f>
        <v>210102</v>
      </c>
      <c r="D1085" s="233">
        <f si="22" t="shared"/>
        <v>0</v>
      </c>
      <c r="S1085" s="233" t="s">
        <v>1558</v>
      </c>
      <c r="T1085" s="233">
        <v>210102</v>
      </c>
    </row>
    <row r="1086" spans="1:21">
      <c r="A1086" s="233" t="s">
        <v>1558</v>
      </c>
      <c r="B1086" s="233">
        <v>210103</v>
      </c>
      <c r="C1086" s="233">
        <f>'20.TGT1'!C15</f>
        <v>210103</v>
      </c>
      <c r="D1086" s="233">
        <f si="22" t="shared"/>
        <v>0</v>
      </c>
      <c r="S1086" s="233" t="s">
        <v>1558</v>
      </c>
      <c r="T1086" s="233">
        <v>210103</v>
      </c>
    </row>
    <row r="1087" spans="1:21">
      <c r="A1087" s="233" t="s">
        <v>1558</v>
      </c>
      <c r="B1087" s="233">
        <v>210104</v>
      </c>
      <c r="C1087" s="233">
        <f>'20.TGT1'!C16</f>
        <v>210104</v>
      </c>
      <c r="D1087" s="233">
        <f si="22" t="shared"/>
        <v>0</v>
      </c>
      <c r="S1087" s="233" t="s">
        <v>1558</v>
      </c>
      <c r="T1087" s="233">
        <v>210104</v>
      </c>
    </row>
    <row r="1088" spans="1:21">
      <c r="A1088" s="233" t="s">
        <v>1558</v>
      </c>
      <c r="B1088" s="233">
        <v>210105</v>
      </c>
      <c r="C1088" s="233">
        <f>'20.TGT1'!C17</f>
        <v>210105</v>
      </c>
      <c r="D1088" s="233">
        <f si="22" t="shared"/>
        <v>0</v>
      </c>
      <c r="S1088" s="233" t="s">
        <v>1558</v>
      </c>
      <c r="T1088" s="233">
        <v>210105</v>
      </c>
    </row>
    <row r="1089" spans="1:20">
      <c r="A1089" s="233" t="s">
        <v>1558</v>
      </c>
      <c r="B1089" s="233">
        <v>2102</v>
      </c>
      <c r="C1089" s="233">
        <f>'20.TGT1'!C18</f>
        <v>2102</v>
      </c>
      <c r="D1089" s="233">
        <f si="22" t="shared"/>
        <v>0</v>
      </c>
      <c r="S1089" s="233" t="s">
        <v>1558</v>
      </c>
      <c r="T1089" s="233">
        <v>2102</v>
      </c>
    </row>
    <row r="1090" spans="1:20">
      <c r="A1090" s="233" t="s">
        <v>1558</v>
      </c>
      <c r="B1090" s="233">
        <v>210201</v>
      </c>
      <c r="C1090" s="233">
        <f>'20.TGT1'!C19</f>
        <v>210201</v>
      </c>
      <c r="D1090" s="233">
        <f si="22" t="shared"/>
        <v>0</v>
      </c>
      <c r="S1090" s="233" t="s">
        <v>1558</v>
      </c>
      <c r="T1090" s="233">
        <v>210201</v>
      </c>
    </row>
    <row r="1091" spans="1:20">
      <c r="A1091" s="233" t="s">
        <v>1558</v>
      </c>
      <c r="B1091" s="233">
        <v>210202</v>
      </c>
      <c r="C1091" s="233">
        <f>'20.TGT1'!C20</f>
        <v>210202</v>
      </c>
      <c r="D1091" s="233">
        <f si="22" t="shared"/>
        <v>0</v>
      </c>
      <c r="S1091" s="233" t="s">
        <v>1558</v>
      </c>
      <c r="T1091" s="233">
        <v>210202</v>
      </c>
    </row>
    <row r="1092" spans="1:20">
      <c r="A1092" s="233" t="s">
        <v>1558</v>
      </c>
      <c r="B1092" s="233">
        <v>210203</v>
      </c>
      <c r="C1092" s="233">
        <f>'20.TGT1'!C21</f>
        <v>210203</v>
      </c>
      <c r="D1092" s="233">
        <f si="22" t="shared"/>
        <v>0</v>
      </c>
      <c r="S1092" s="233" t="s">
        <v>1558</v>
      </c>
      <c r="T1092" s="233">
        <v>210203</v>
      </c>
    </row>
    <row r="1093" spans="1:20">
      <c r="A1093" s="233" t="s">
        <v>1558</v>
      </c>
      <c r="B1093" s="233">
        <v>210204</v>
      </c>
      <c r="C1093" s="233">
        <f>'20.TGT1'!C22</f>
        <v>210204</v>
      </c>
      <c r="D1093" s="233">
        <f si="22" t="shared"/>
        <v>0</v>
      </c>
      <c r="S1093" s="233" t="s">
        <v>1558</v>
      </c>
      <c r="T1093" s="233">
        <v>210204</v>
      </c>
    </row>
    <row r="1094" spans="1:20">
      <c r="A1094" s="233" t="s">
        <v>1558</v>
      </c>
      <c r="B1094" s="233">
        <v>210205</v>
      </c>
      <c r="C1094" s="233">
        <f>'20.TGT1'!C23</f>
        <v>210205</v>
      </c>
      <c r="D1094" s="233">
        <f si="22" t="shared"/>
        <v>0</v>
      </c>
      <c r="S1094" s="233" t="s">
        <v>1558</v>
      </c>
      <c r="T1094" s="233">
        <v>210205</v>
      </c>
    </row>
    <row r="1095" spans="1:20">
      <c r="A1095" s="233" t="s">
        <v>1558</v>
      </c>
      <c r="B1095" s="233">
        <v>2103</v>
      </c>
      <c r="C1095" s="233">
        <f>'20.TGT1'!C24</f>
        <v>2103</v>
      </c>
      <c r="D1095" s="233">
        <f si="22" t="shared"/>
        <v>0</v>
      </c>
      <c r="S1095" s="233" t="s">
        <v>1558</v>
      </c>
      <c r="T1095" s="233">
        <v>2103</v>
      </c>
    </row>
    <row r="1096" spans="1:20">
      <c r="A1096" s="233" t="s">
        <v>1558</v>
      </c>
      <c r="B1096" s="233">
        <v>210301</v>
      </c>
      <c r="C1096" s="233">
        <f>'20.TGT1'!C25</f>
        <v>210301</v>
      </c>
      <c r="D1096" s="233">
        <f si="22" t="shared"/>
        <v>0</v>
      </c>
      <c r="S1096" s="233" t="s">
        <v>1558</v>
      </c>
      <c r="T1096" s="233">
        <v>210301</v>
      </c>
    </row>
    <row r="1097" spans="1:20">
      <c r="A1097" s="233" t="s">
        <v>1558</v>
      </c>
      <c r="B1097" s="233">
        <v>210302</v>
      </c>
      <c r="C1097" s="233">
        <f>'20.TGT1'!C26</f>
        <v>210302</v>
      </c>
      <c r="D1097" s="233">
        <f si="22" t="shared"/>
        <v>0</v>
      </c>
      <c r="S1097" s="233" t="s">
        <v>1558</v>
      </c>
      <c r="T1097" s="233">
        <v>210302</v>
      </c>
    </row>
    <row r="1098" spans="1:20">
      <c r="A1098" s="233" t="s">
        <v>1558</v>
      </c>
      <c r="B1098" s="233">
        <v>210303</v>
      </c>
      <c r="C1098" s="233">
        <f>'20.TGT1'!C27</f>
        <v>210303</v>
      </c>
      <c r="D1098" s="233">
        <f si="22" t="shared"/>
        <v>0</v>
      </c>
      <c r="S1098" s="233" t="s">
        <v>1558</v>
      </c>
      <c r="T1098" s="233">
        <v>210303</v>
      </c>
    </row>
    <row r="1099" spans="1:20">
      <c r="A1099" s="233" t="s">
        <v>1558</v>
      </c>
      <c r="B1099" s="233">
        <v>210304</v>
      </c>
      <c r="C1099" s="233">
        <f>'20.TGT1'!C28</f>
        <v>210304</v>
      </c>
      <c r="D1099" s="233">
        <f si="22" t="shared"/>
        <v>0</v>
      </c>
      <c r="S1099" s="233" t="s">
        <v>1558</v>
      </c>
      <c r="T1099" s="233">
        <v>210304</v>
      </c>
    </row>
    <row r="1100" spans="1:20">
      <c r="A1100" s="233" t="s">
        <v>1558</v>
      </c>
      <c r="B1100" s="233">
        <v>2104</v>
      </c>
      <c r="C1100" s="233">
        <f>'20.TGT1'!C29</f>
        <v>2104</v>
      </c>
      <c r="D1100" s="233">
        <f ref="D1100:D1163" si="23" t="shared">IF(VALUE(B1100)=VALUE(C1100),0,1)</f>
        <v>0</v>
      </c>
      <c r="S1100" s="233" t="s">
        <v>1558</v>
      </c>
      <c r="T1100" s="233">
        <v>2104</v>
      </c>
    </row>
    <row r="1101" spans="1:20">
      <c r="A1101" s="233" t="s">
        <v>1558</v>
      </c>
      <c r="B1101" s="233">
        <v>210401</v>
      </c>
      <c r="C1101" s="233">
        <f>'20.TGT1'!C30</f>
        <v>210401</v>
      </c>
      <c r="D1101" s="233">
        <f si="23" t="shared"/>
        <v>0</v>
      </c>
      <c r="S1101" s="233" t="s">
        <v>1558</v>
      </c>
      <c r="T1101" s="233">
        <v>210401</v>
      </c>
    </row>
    <row r="1102" spans="1:20">
      <c r="A1102" s="233" t="s">
        <v>1558</v>
      </c>
      <c r="B1102" s="233">
        <v>210402</v>
      </c>
      <c r="C1102" s="233">
        <f>'20.TGT1'!C31</f>
        <v>210402</v>
      </c>
      <c r="D1102" s="233">
        <f si="23" t="shared"/>
        <v>0</v>
      </c>
      <c r="S1102" s="233" t="s">
        <v>1558</v>
      </c>
      <c r="T1102" s="233">
        <v>210402</v>
      </c>
    </row>
    <row r="1103" spans="1:20">
      <c r="A1103" s="233" t="s">
        <v>1558</v>
      </c>
      <c r="B1103" s="233">
        <v>210403</v>
      </c>
      <c r="C1103" s="233">
        <f>'20.TGT1'!C32</f>
        <v>210403</v>
      </c>
      <c r="D1103" s="233">
        <f si="23" t="shared"/>
        <v>0</v>
      </c>
      <c r="S1103" s="233" t="s">
        <v>1558</v>
      </c>
      <c r="T1103" s="233">
        <v>210403</v>
      </c>
    </row>
    <row r="1104" spans="1:20">
      <c r="A1104" s="233" t="s">
        <v>1558</v>
      </c>
      <c r="B1104" s="233">
        <v>210404</v>
      </c>
      <c r="C1104" s="233">
        <f>'20.TGT1'!C33</f>
        <v>210404</v>
      </c>
      <c r="D1104" s="233">
        <f si="23" t="shared"/>
        <v>0</v>
      </c>
      <c r="S1104" s="233" t="s">
        <v>1558</v>
      </c>
      <c r="T1104" s="233">
        <v>210404</v>
      </c>
    </row>
    <row r="1105" spans="1:20">
      <c r="A1105" s="233" t="s">
        <v>1558</v>
      </c>
      <c r="B1105" s="233">
        <v>210405</v>
      </c>
      <c r="C1105" s="233">
        <f>'20.TGT1'!C34</f>
        <v>210405</v>
      </c>
      <c r="D1105" s="233">
        <f si="23" t="shared"/>
        <v>0</v>
      </c>
      <c r="S1105" s="233" t="s">
        <v>1558</v>
      </c>
      <c r="T1105" s="233">
        <v>210405</v>
      </c>
    </row>
    <row r="1106" spans="1:20">
      <c r="A1106" s="233" t="s">
        <v>1558</v>
      </c>
      <c r="B1106" s="233">
        <v>210406</v>
      </c>
      <c r="C1106" s="233">
        <f>'20.TGT1'!C35</f>
        <v>210406</v>
      </c>
      <c r="D1106" s="233">
        <f si="23" t="shared"/>
        <v>0</v>
      </c>
      <c r="S1106" s="233" t="s">
        <v>1558</v>
      </c>
      <c r="T1106" s="233">
        <v>210406</v>
      </c>
    </row>
    <row r="1107" spans="1:20">
      <c r="A1107" s="233" t="s">
        <v>1558</v>
      </c>
      <c r="B1107" s="233">
        <v>210407</v>
      </c>
      <c r="C1107" s="233">
        <f>'20.TGT1'!C36</f>
        <v>210407</v>
      </c>
      <c r="D1107" s="233">
        <f si="23" t="shared"/>
        <v>0</v>
      </c>
      <c r="S1107" s="233" t="s">
        <v>1558</v>
      </c>
      <c r="T1107" s="233">
        <v>210407</v>
      </c>
    </row>
    <row r="1108" spans="1:20">
      <c r="A1108" s="233" t="s">
        <v>1558</v>
      </c>
      <c r="B1108" s="233">
        <v>2105</v>
      </c>
      <c r="C1108" s="233">
        <f>'20.TGT1'!C37</f>
        <v>2105</v>
      </c>
      <c r="D1108" s="233">
        <f si="23" t="shared"/>
        <v>0</v>
      </c>
      <c r="S1108" s="233" t="s">
        <v>1558</v>
      </c>
      <c r="T1108" s="233">
        <v>2105</v>
      </c>
    </row>
    <row r="1109" spans="1:20">
      <c r="A1109" s="233" t="s">
        <v>1558</v>
      </c>
      <c r="B1109" s="233">
        <v>210501</v>
      </c>
      <c r="C1109" s="233">
        <f>'20.TGT1'!C38</f>
        <v>210501</v>
      </c>
      <c r="D1109" s="233">
        <f si="23" t="shared"/>
        <v>0</v>
      </c>
      <c r="S1109" s="233" t="s">
        <v>1558</v>
      </c>
      <c r="T1109" s="233">
        <v>210501</v>
      </c>
    </row>
    <row r="1110" spans="1:20">
      <c r="A1110" s="233" t="s">
        <v>1558</v>
      </c>
      <c r="B1110" s="233">
        <v>210502</v>
      </c>
      <c r="C1110" s="233">
        <f>'20.TGT1'!C39</f>
        <v>210502</v>
      </c>
      <c r="D1110" s="233">
        <f si="23" t="shared"/>
        <v>0</v>
      </c>
      <c r="S1110" s="233" t="s">
        <v>1558</v>
      </c>
      <c r="T1110" s="233">
        <v>210502</v>
      </c>
    </row>
    <row r="1111" spans="1:20">
      <c r="A1111" s="233" t="s">
        <v>1558</v>
      </c>
      <c r="B1111" s="233">
        <v>210503</v>
      </c>
      <c r="C1111" s="233">
        <f>'20.TGT1'!C40</f>
        <v>210503</v>
      </c>
      <c r="D1111" s="233">
        <f si="23" t="shared"/>
        <v>0</v>
      </c>
      <c r="S1111" s="233" t="s">
        <v>1558</v>
      </c>
      <c r="T1111" s="233">
        <v>210503</v>
      </c>
    </row>
    <row r="1112" spans="1:20">
      <c r="A1112" s="233" t="s">
        <v>2120</v>
      </c>
      <c r="B1112" s="233">
        <v>2106</v>
      </c>
      <c r="C1112" s="233">
        <f>'20.TGT1'!C41</f>
        <v>2106</v>
      </c>
      <c r="D1112" s="233">
        <f ref="D1112" si="24" t="shared">IF(VALUE(B1112)=VALUE(C1112),0,1)</f>
        <v>0</v>
      </c>
    </row>
    <row r="1113" spans="1:20">
      <c r="A1113" s="233" t="s">
        <v>1558</v>
      </c>
      <c r="B1113" s="233">
        <v>210601</v>
      </c>
      <c r="C1113" s="233">
        <f>'20.TGT1'!C42</f>
        <v>210601</v>
      </c>
      <c r="D1113" s="233">
        <f si="23" t="shared"/>
        <v>0</v>
      </c>
      <c r="S1113" s="233" t="s">
        <v>1558</v>
      </c>
      <c r="T1113" s="233">
        <v>210601</v>
      </c>
    </row>
    <row r="1114" spans="1:20">
      <c r="A1114" s="233" t="s">
        <v>1558</v>
      </c>
      <c r="B1114" s="233">
        <v>210602</v>
      </c>
      <c r="C1114" s="233">
        <f>'20.TGT1'!C43</f>
        <v>210602</v>
      </c>
      <c r="D1114" s="233">
        <f si="23" t="shared"/>
        <v>0</v>
      </c>
      <c r="S1114" s="233" t="s">
        <v>1558</v>
      </c>
      <c r="T1114" s="233">
        <v>210602</v>
      </c>
    </row>
    <row r="1115" spans="1:20">
      <c r="A1115" s="233" t="s">
        <v>1558</v>
      </c>
      <c r="B1115" s="233">
        <v>210603</v>
      </c>
      <c r="C1115" s="233">
        <f>'20.TGT1'!C44</f>
        <v>210603</v>
      </c>
      <c r="D1115" s="233">
        <f si="23" t="shared"/>
        <v>0</v>
      </c>
      <c r="S1115" s="233" t="s">
        <v>1558</v>
      </c>
      <c r="T1115" s="233">
        <v>210603</v>
      </c>
    </row>
    <row r="1116" spans="1:20">
      <c r="A1116" s="233" t="s">
        <v>1558</v>
      </c>
      <c r="B1116" s="233">
        <v>210604</v>
      </c>
      <c r="C1116" s="233">
        <f>'20.TGT1'!C45</f>
        <v>210604</v>
      </c>
      <c r="D1116" s="233">
        <f si="23" t="shared"/>
        <v>0</v>
      </c>
      <c r="S1116" s="233" t="s">
        <v>1558</v>
      </c>
      <c r="T1116" s="233">
        <v>210604</v>
      </c>
    </row>
    <row r="1117" spans="1:20">
      <c r="A1117" s="233" t="s">
        <v>1558</v>
      </c>
      <c r="B1117" s="233">
        <v>2107</v>
      </c>
      <c r="C1117" s="233">
        <f>'20.TGT1'!C46</f>
        <v>2107</v>
      </c>
      <c r="D1117" s="233">
        <f si="23" t="shared"/>
        <v>0</v>
      </c>
      <c r="S1117" s="233" t="s">
        <v>1558</v>
      </c>
      <c r="T1117" s="233">
        <v>2107</v>
      </c>
    </row>
    <row r="1118" spans="1:20">
      <c r="A1118" s="233" t="s">
        <v>1558</v>
      </c>
      <c r="B1118" s="233">
        <v>210701</v>
      </c>
      <c r="C1118" s="233">
        <f>'20.TGT1'!C47</f>
        <v>210701</v>
      </c>
      <c r="D1118" s="233">
        <f si="23" t="shared"/>
        <v>0</v>
      </c>
      <c r="S1118" s="233" t="s">
        <v>1558</v>
      </c>
      <c r="T1118" s="233">
        <v>210701</v>
      </c>
    </row>
    <row r="1119" spans="1:20">
      <c r="A1119" s="233" t="s">
        <v>1558</v>
      </c>
      <c r="B1119" s="233">
        <v>210702</v>
      </c>
      <c r="C1119" s="233">
        <f>'20.TGT1'!C48</f>
        <v>210702</v>
      </c>
      <c r="D1119" s="233">
        <f si="23" t="shared"/>
        <v>0</v>
      </c>
      <c r="S1119" s="233" t="s">
        <v>1558</v>
      </c>
      <c r="T1119" s="233">
        <v>210702</v>
      </c>
    </row>
    <row r="1120" spans="1:20">
      <c r="A1120" s="233" t="s">
        <v>1558</v>
      </c>
      <c r="B1120" s="233">
        <v>210703</v>
      </c>
      <c r="C1120" s="233">
        <f>'20.TGT1'!C49</f>
        <v>210703</v>
      </c>
      <c r="D1120" s="233">
        <f si="23" t="shared"/>
        <v>0</v>
      </c>
      <c r="S1120" s="233" t="s">
        <v>1558</v>
      </c>
      <c r="T1120" s="233">
        <v>210703</v>
      </c>
    </row>
    <row r="1121" spans="1:20">
      <c r="A1121" s="233" t="s">
        <v>1558</v>
      </c>
      <c r="B1121" s="233">
        <v>2108</v>
      </c>
      <c r="C1121" s="233">
        <f>'20.TGT1'!C50</f>
        <v>2108</v>
      </c>
      <c r="D1121" s="233">
        <f si="23" t="shared"/>
        <v>0</v>
      </c>
      <c r="S1121" s="233" t="s">
        <v>1558</v>
      </c>
      <c r="T1121" s="233">
        <v>2108</v>
      </c>
    </row>
    <row r="1122" spans="1:20">
      <c r="A1122" s="233" t="s">
        <v>1558</v>
      </c>
      <c r="B1122" s="233">
        <v>210801</v>
      </c>
      <c r="C1122" s="233">
        <f>'20.TGT1'!C51</f>
        <v>210801</v>
      </c>
      <c r="D1122" s="233">
        <f si="23" t="shared"/>
        <v>0</v>
      </c>
      <c r="S1122" s="233" t="s">
        <v>1558</v>
      </c>
      <c r="T1122" s="233">
        <v>210801</v>
      </c>
    </row>
    <row r="1123" spans="1:20">
      <c r="A1123" s="233" t="s">
        <v>1558</v>
      </c>
      <c r="B1123" s="233">
        <v>210802</v>
      </c>
      <c r="C1123" s="233">
        <f>'20.TGT1'!C52</f>
        <v>210802</v>
      </c>
      <c r="D1123" s="233">
        <f si="23" t="shared"/>
        <v>0</v>
      </c>
      <c r="S1123" s="233" t="s">
        <v>1558</v>
      </c>
      <c r="T1123" s="233">
        <v>210802</v>
      </c>
    </row>
    <row r="1124" spans="1:20">
      <c r="A1124" s="233" t="s">
        <v>1558</v>
      </c>
      <c r="B1124" s="233">
        <v>210803</v>
      </c>
      <c r="C1124" s="233">
        <f>'20.TGT1'!C53</f>
        <v>210803</v>
      </c>
      <c r="D1124" s="233">
        <f si="23" t="shared"/>
        <v>0</v>
      </c>
      <c r="S1124" s="233" t="s">
        <v>1558</v>
      </c>
      <c r="T1124" s="233">
        <v>210803</v>
      </c>
    </row>
    <row r="1125" spans="1:20">
      <c r="A1125" s="233" t="s">
        <v>1558</v>
      </c>
      <c r="B1125" s="233">
        <v>210804</v>
      </c>
      <c r="C1125" s="233">
        <f>'20.TGT1'!C54</f>
        <v>210804</v>
      </c>
      <c r="D1125" s="233">
        <f si="23" t="shared"/>
        <v>0</v>
      </c>
      <c r="S1125" s="233" t="s">
        <v>1558</v>
      </c>
      <c r="T1125" s="233">
        <v>210804</v>
      </c>
    </row>
    <row r="1126" spans="1:20">
      <c r="A1126" s="233" t="s">
        <v>1558</v>
      </c>
      <c r="B1126" s="233">
        <v>210805</v>
      </c>
      <c r="C1126" s="233">
        <f>'20.TGT1'!C55</f>
        <v>210805</v>
      </c>
      <c r="D1126" s="233">
        <f si="23" t="shared"/>
        <v>0</v>
      </c>
      <c r="S1126" s="233" t="s">
        <v>1558</v>
      </c>
      <c r="T1126" s="233">
        <v>210805</v>
      </c>
    </row>
    <row r="1127" spans="1:20">
      <c r="A1127" s="233" t="s">
        <v>1558</v>
      </c>
      <c r="B1127" s="233">
        <v>210806</v>
      </c>
      <c r="C1127" s="233">
        <f>'20.TGT1'!C56</f>
        <v>210806</v>
      </c>
      <c r="D1127" s="233">
        <f si="23" t="shared"/>
        <v>0</v>
      </c>
      <c r="S1127" s="233" t="s">
        <v>1558</v>
      </c>
      <c r="T1127" s="233">
        <v>210806</v>
      </c>
    </row>
    <row r="1128" spans="1:20">
      <c r="A1128" s="233" t="s">
        <v>1558</v>
      </c>
      <c r="B1128" s="233">
        <v>210807</v>
      </c>
      <c r="C1128" s="233">
        <f>'20.TGT1'!C57</f>
        <v>210807</v>
      </c>
      <c r="D1128" s="233">
        <f si="23" t="shared"/>
        <v>0</v>
      </c>
      <c r="S1128" s="233" t="s">
        <v>1558</v>
      </c>
      <c r="T1128" s="233">
        <v>210807</v>
      </c>
    </row>
    <row r="1129" spans="1:20">
      <c r="A1129" s="233" t="s">
        <v>1558</v>
      </c>
      <c r="B1129" s="233">
        <v>210808</v>
      </c>
      <c r="C1129" s="233">
        <f>'20.TGT1'!C58</f>
        <v>210808</v>
      </c>
      <c r="D1129" s="233">
        <f si="23" t="shared"/>
        <v>0</v>
      </c>
      <c r="S1129" s="233" t="s">
        <v>1558</v>
      </c>
      <c r="T1129" s="233">
        <v>210808</v>
      </c>
    </row>
    <row r="1130" spans="1:20">
      <c r="A1130" s="233" t="s">
        <v>1558</v>
      </c>
      <c r="B1130" s="233">
        <v>210809</v>
      </c>
      <c r="C1130" s="233">
        <f>'20.TGT1'!C59</f>
        <v>210809</v>
      </c>
      <c r="D1130" s="233">
        <f si="23" t="shared"/>
        <v>0</v>
      </c>
      <c r="S1130" s="233" t="s">
        <v>1558</v>
      </c>
      <c r="T1130" s="233">
        <v>210809</v>
      </c>
    </row>
    <row r="1131" spans="1:20">
      <c r="A1131" s="233" t="s">
        <v>1558</v>
      </c>
      <c r="B1131" s="233">
        <v>2109</v>
      </c>
      <c r="C1131" s="233">
        <f>'20.TGT1'!C60</f>
        <v>2109</v>
      </c>
      <c r="D1131" s="233">
        <f si="23" t="shared"/>
        <v>0</v>
      </c>
      <c r="S1131" s="233" t="s">
        <v>1558</v>
      </c>
      <c r="T1131" s="233">
        <v>2109</v>
      </c>
    </row>
    <row r="1132" spans="1:20">
      <c r="A1132" s="233" t="s">
        <v>1558</v>
      </c>
      <c r="B1132" s="233">
        <v>210901</v>
      </c>
      <c r="C1132" s="233">
        <f>'20.TGT1'!C61</f>
        <v>210901</v>
      </c>
      <c r="D1132" s="233">
        <f si="23" t="shared"/>
        <v>0</v>
      </c>
      <c r="S1132" s="233" t="s">
        <v>1558</v>
      </c>
      <c r="T1132" s="233">
        <v>210901</v>
      </c>
    </row>
    <row r="1133" spans="1:20">
      <c r="A1133" s="233" t="s">
        <v>1558</v>
      </c>
      <c r="B1133" s="233">
        <v>210902</v>
      </c>
      <c r="C1133" s="233">
        <f>'20.TGT1'!C62</f>
        <v>210902</v>
      </c>
      <c r="D1133" s="233">
        <f si="23" t="shared"/>
        <v>0</v>
      </c>
      <c r="S1133" s="233" t="s">
        <v>1558</v>
      </c>
      <c r="T1133" s="233">
        <v>210902</v>
      </c>
    </row>
    <row r="1134" spans="1:20">
      <c r="A1134" s="233" t="s">
        <v>1558</v>
      </c>
      <c r="B1134" s="233">
        <v>211</v>
      </c>
      <c r="C1134" s="233">
        <f>'20.TGT1'!C63</f>
        <v>211</v>
      </c>
      <c r="D1134" s="233">
        <f si="23" t="shared"/>
        <v>0</v>
      </c>
      <c r="S1134" s="233" t="s">
        <v>1558</v>
      </c>
      <c r="T1134" s="233">
        <v>211</v>
      </c>
    </row>
    <row r="1135" spans="1:20">
      <c r="A1135" s="233" t="s">
        <v>1558</v>
      </c>
      <c r="B1135" s="233">
        <v>2111</v>
      </c>
      <c r="C1135" s="233">
        <f>'20.TGT1'!C64</f>
        <v>2111</v>
      </c>
      <c r="D1135" s="233">
        <f si="23" t="shared"/>
        <v>0</v>
      </c>
      <c r="S1135" s="233" t="s">
        <v>1558</v>
      </c>
      <c r="T1135" s="233">
        <v>2111</v>
      </c>
    </row>
    <row r="1136" spans="1:20">
      <c r="A1136" s="233" t="s">
        <v>1558</v>
      </c>
      <c r="B1136" s="233">
        <v>211101</v>
      </c>
      <c r="C1136" s="233">
        <f>'20.TGT1'!C65</f>
        <v>211101</v>
      </c>
      <c r="D1136" s="233">
        <f si="23" t="shared"/>
        <v>0</v>
      </c>
      <c r="S1136" s="233" t="s">
        <v>1558</v>
      </c>
      <c r="T1136" s="233">
        <v>211101</v>
      </c>
    </row>
    <row r="1137" spans="1:20">
      <c r="A1137" s="233" t="s">
        <v>1558</v>
      </c>
      <c r="B1137" s="233">
        <v>2112</v>
      </c>
      <c r="C1137" s="233">
        <f>'20.TGT1'!C66</f>
        <v>2112</v>
      </c>
      <c r="D1137" s="233">
        <f si="23" t="shared"/>
        <v>0</v>
      </c>
      <c r="S1137" s="233" t="s">
        <v>1558</v>
      </c>
      <c r="T1137" s="233">
        <v>2112</v>
      </c>
    </row>
    <row r="1138" spans="1:20">
      <c r="A1138" s="233" t="s">
        <v>1558</v>
      </c>
      <c r="B1138" s="233">
        <v>211201</v>
      </c>
      <c r="C1138" s="233">
        <f>'20.TGT1'!C67</f>
        <v>211201</v>
      </c>
      <c r="D1138" s="233">
        <f si="23" t="shared"/>
        <v>0</v>
      </c>
      <c r="S1138" s="233" t="s">
        <v>1558</v>
      </c>
      <c r="T1138" s="233">
        <v>211201</v>
      </c>
    </row>
    <row r="1139" spans="1:20">
      <c r="A1139" s="233" t="s">
        <v>1558</v>
      </c>
      <c r="B1139" s="233">
        <v>212</v>
      </c>
      <c r="C1139" s="233">
        <f>'20.TGT1'!C68</f>
        <v>212</v>
      </c>
      <c r="D1139" s="233">
        <f si="23" t="shared"/>
        <v>0</v>
      </c>
      <c r="S1139" s="233" t="s">
        <v>1558</v>
      </c>
      <c r="T1139" s="233">
        <v>212</v>
      </c>
    </row>
    <row r="1140" spans="1:20">
      <c r="A1140" s="233" t="s">
        <v>1558</v>
      </c>
      <c r="B1140" s="233">
        <v>2121</v>
      </c>
      <c r="C1140" s="233">
        <f>'20.TGT1'!C69</f>
        <v>2121</v>
      </c>
      <c r="D1140" s="233">
        <f si="23" t="shared"/>
        <v>0</v>
      </c>
      <c r="S1140" s="233" t="s">
        <v>1558</v>
      </c>
      <c r="T1140" s="233">
        <v>2121</v>
      </c>
    </row>
    <row r="1141" spans="1:20">
      <c r="A1141" s="233" t="s">
        <v>1558</v>
      </c>
      <c r="B1141" s="233">
        <v>212101</v>
      </c>
      <c r="C1141" s="233">
        <f>'20.TGT1'!C70</f>
        <v>212101</v>
      </c>
      <c r="D1141" s="233">
        <f si="23" t="shared"/>
        <v>0</v>
      </c>
      <c r="S1141" s="233" t="s">
        <v>1558</v>
      </c>
      <c r="T1141" s="233">
        <v>212101</v>
      </c>
    </row>
    <row r="1142" spans="1:20">
      <c r="A1142" s="233" t="s">
        <v>1558</v>
      </c>
      <c r="B1142" s="233">
        <v>2122</v>
      </c>
      <c r="C1142" s="233">
        <f>'20.TGT1'!C71</f>
        <v>2122</v>
      </c>
      <c r="D1142" s="233">
        <f si="23" t="shared"/>
        <v>0</v>
      </c>
      <c r="S1142" s="233" t="s">
        <v>1558</v>
      </c>
      <c r="T1142" s="233">
        <v>2122</v>
      </c>
    </row>
    <row r="1143" spans="1:20">
      <c r="A1143" s="233" t="s">
        <v>1558</v>
      </c>
      <c r="B1143" s="233">
        <v>212201</v>
      </c>
      <c r="C1143" s="233">
        <f>'20.TGT1'!C72</f>
        <v>212201</v>
      </c>
      <c r="D1143" s="233">
        <f si="23" t="shared"/>
        <v>0</v>
      </c>
      <c r="S1143" s="233" t="s">
        <v>1558</v>
      </c>
      <c r="T1143" s="233">
        <v>212201</v>
      </c>
    </row>
    <row r="1144" spans="1:20">
      <c r="A1144" s="233" t="s">
        <v>1558</v>
      </c>
      <c r="B1144" s="233">
        <v>213</v>
      </c>
      <c r="C1144" s="233">
        <f>'20.TGT1'!C73</f>
        <v>213</v>
      </c>
      <c r="D1144" s="233">
        <f si="23" t="shared"/>
        <v>0</v>
      </c>
      <c r="S1144" s="233" t="s">
        <v>1558</v>
      </c>
      <c r="T1144" s="233">
        <v>213</v>
      </c>
    </row>
    <row r="1145" spans="1:20">
      <c r="A1145" s="233" t="s">
        <v>1558</v>
      </c>
      <c r="B1145" s="233">
        <v>2131</v>
      </c>
      <c r="C1145" s="233">
        <f>'20.TGT1'!C74</f>
        <v>2131</v>
      </c>
      <c r="D1145" s="233">
        <f si="23" t="shared"/>
        <v>0</v>
      </c>
      <c r="S1145" s="233" t="s">
        <v>1558</v>
      </c>
      <c r="T1145" s="233">
        <v>2131</v>
      </c>
    </row>
    <row r="1146" spans="1:20">
      <c r="A1146" s="233" t="s">
        <v>1558</v>
      </c>
      <c r="B1146" s="233">
        <v>213101</v>
      </c>
      <c r="C1146" s="233">
        <f>'20.TGT1'!C75</f>
        <v>213101</v>
      </c>
      <c r="D1146" s="233">
        <f si="23" t="shared"/>
        <v>0</v>
      </c>
      <c r="S1146" s="233" t="s">
        <v>1558</v>
      </c>
      <c r="T1146" s="233">
        <v>213101</v>
      </c>
    </row>
    <row r="1147" spans="1:20">
      <c r="A1147" s="233" t="s">
        <v>1558</v>
      </c>
      <c r="B1147" s="233">
        <v>213102</v>
      </c>
      <c r="C1147" s="233">
        <f>'20.TGT1'!C76</f>
        <v>213102</v>
      </c>
      <c r="D1147" s="233">
        <f si="23" t="shared"/>
        <v>0</v>
      </c>
      <c r="S1147" s="233" t="s">
        <v>1558</v>
      </c>
      <c r="T1147" s="233">
        <v>213102</v>
      </c>
    </row>
    <row r="1148" spans="1:20">
      <c r="A1148" s="233" t="s">
        <v>1558</v>
      </c>
      <c r="B1148" s="233">
        <v>2132</v>
      </c>
      <c r="C1148" s="233">
        <f>'20.TGT1'!C77</f>
        <v>2132</v>
      </c>
      <c r="D1148" s="233">
        <f si="23" t="shared"/>
        <v>0</v>
      </c>
      <c r="S1148" s="233" t="s">
        <v>1558</v>
      </c>
      <c r="T1148" s="233">
        <v>2132</v>
      </c>
    </row>
    <row r="1149" spans="1:20">
      <c r="A1149" s="233" t="s">
        <v>1558</v>
      </c>
      <c r="B1149" s="233">
        <v>213202</v>
      </c>
      <c r="C1149" s="233">
        <f>'20.TGT1'!C78</f>
        <v>213202</v>
      </c>
      <c r="D1149" s="233">
        <f si="23" t="shared"/>
        <v>0</v>
      </c>
      <c r="S1149" s="233" t="s">
        <v>1558</v>
      </c>
      <c r="T1149" s="233">
        <v>213202</v>
      </c>
    </row>
    <row r="1150" spans="1:20">
      <c r="A1150" s="233" t="s">
        <v>1558</v>
      </c>
      <c r="B1150" s="233">
        <v>213203</v>
      </c>
      <c r="C1150" s="233">
        <f>'20.TGT1'!C79</f>
        <v>213203</v>
      </c>
      <c r="D1150" s="233">
        <f si="23" t="shared"/>
        <v>0</v>
      </c>
      <c r="S1150" s="233" t="s">
        <v>1558</v>
      </c>
      <c r="T1150" s="233">
        <v>213203</v>
      </c>
    </row>
    <row r="1151" spans="1:20">
      <c r="A1151" s="233" t="s">
        <v>1558</v>
      </c>
      <c r="B1151" s="233">
        <v>213204</v>
      </c>
      <c r="C1151" s="233">
        <f>'20.TGT1'!C80</f>
        <v>213204</v>
      </c>
      <c r="D1151" s="233">
        <f si="23" t="shared"/>
        <v>0</v>
      </c>
      <c r="S1151" s="233" t="s">
        <v>1558</v>
      </c>
      <c r="T1151" s="233">
        <v>213204</v>
      </c>
    </row>
    <row r="1152" spans="1:20">
      <c r="A1152" s="233" t="s">
        <v>1558</v>
      </c>
      <c r="B1152" s="233">
        <v>213205</v>
      </c>
      <c r="C1152" s="233">
        <f>'20.TGT1'!C81</f>
        <v>213205</v>
      </c>
      <c r="D1152" s="233">
        <f si="23" t="shared"/>
        <v>0</v>
      </c>
      <c r="S1152" s="233" t="s">
        <v>1558</v>
      </c>
      <c r="T1152" s="233">
        <v>213205</v>
      </c>
    </row>
    <row r="1153" spans="1:20">
      <c r="A1153" s="233" t="s">
        <v>1558</v>
      </c>
      <c r="B1153" s="233">
        <v>213206</v>
      </c>
      <c r="C1153" s="233">
        <f>'20.TGT1'!C82</f>
        <v>213206</v>
      </c>
      <c r="D1153" s="233">
        <f si="23" t="shared"/>
        <v>0</v>
      </c>
      <c r="S1153" s="233" t="s">
        <v>1558</v>
      </c>
      <c r="T1153" s="233">
        <v>213206</v>
      </c>
    </row>
    <row r="1154" spans="1:20">
      <c r="A1154" s="233" t="s">
        <v>1558</v>
      </c>
      <c r="B1154" s="233">
        <v>213207</v>
      </c>
      <c r="C1154" s="233">
        <f>'20.TGT1'!C83</f>
        <v>213207</v>
      </c>
      <c r="D1154" s="233">
        <f si="23" t="shared"/>
        <v>0</v>
      </c>
      <c r="S1154" s="233" t="s">
        <v>1558</v>
      </c>
      <c r="T1154" s="233">
        <v>213207</v>
      </c>
    </row>
    <row r="1155" spans="1:20">
      <c r="A1155" s="233" t="s">
        <v>1558</v>
      </c>
      <c r="B1155" s="233">
        <v>213208</v>
      </c>
      <c r="C1155" s="233">
        <f>'20.TGT1'!C84</f>
        <v>213208</v>
      </c>
      <c r="D1155" s="233">
        <f si="23" t="shared"/>
        <v>0</v>
      </c>
      <c r="S1155" s="233" t="s">
        <v>1558</v>
      </c>
      <c r="T1155" s="233">
        <v>213208</v>
      </c>
    </row>
    <row r="1156" spans="1:20">
      <c r="A1156" s="233" t="s">
        <v>1558</v>
      </c>
      <c r="B1156" s="233">
        <v>213209</v>
      </c>
      <c r="C1156" s="233">
        <f>'20.TGT1'!C85</f>
        <v>213209</v>
      </c>
      <c r="D1156" s="233">
        <f si="23" t="shared"/>
        <v>0</v>
      </c>
      <c r="S1156" s="233" t="s">
        <v>1558</v>
      </c>
      <c r="T1156" s="233">
        <v>213209</v>
      </c>
    </row>
    <row r="1157" spans="1:20">
      <c r="A1157" s="233" t="s">
        <v>1558</v>
      </c>
      <c r="B1157" s="233">
        <v>22</v>
      </c>
      <c r="C1157" s="233">
        <f>'20.TGT1'!C86</f>
        <v>22</v>
      </c>
      <c r="D1157" s="233">
        <f si="23" t="shared"/>
        <v>0</v>
      </c>
      <c r="S1157" s="233" t="s">
        <v>1558</v>
      </c>
      <c r="T1157" s="233">
        <v>22</v>
      </c>
    </row>
    <row r="1158" spans="1:20">
      <c r="A1158" s="233" t="s">
        <v>1558</v>
      </c>
      <c r="B1158" s="233">
        <v>2200</v>
      </c>
      <c r="C1158" s="233">
        <f>'20.TGT1'!C87</f>
        <v>2200</v>
      </c>
      <c r="D1158" s="233">
        <f si="23" t="shared"/>
        <v>0</v>
      </c>
      <c r="S1158" s="233" t="s">
        <v>1558</v>
      </c>
      <c r="T1158" s="233">
        <v>2200</v>
      </c>
    </row>
    <row r="1159" spans="1:20">
      <c r="A1159" s="233" t="s">
        <v>1558</v>
      </c>
      <c r="B1159" s="233">
        <v>220001</v>
      </c>
      <c r="C1159" s="233">
        <f>'20.TGT1'!C88</f>
        <v>220001</v>
      </c>
      <c r="D1159" s="233">
        <f si="23" t="shared"/>
        <v>0</v>
      </c>
      <c r="S1159" s="233" t="s">
        <v>1558</v>
      </c>
      <c r="T1159" s="233">
        <v>220001</v>
      </c>
    </row>
    <row r="1160" spans="1:20">
      <c r="A1160" s="233" t="s">
        <v>1558</v>
      </c>
      <c r="B1160" s="233">
        <v>221001</v>
      </c>
      <c r="C1160" s="233">
        <f>'20.TGT1'!C89</f>
        <v>221001</v>
      </c>
      <c r="D1160" s="233">
        <f si="23" t="shared"/>
        <v>0</v>
      </c>
      <c r="S1160" s="233" t="s">
        <v>1558</v>
      </c>
      <c r="T1160" s="233">
        <v>221001</v>
      </c>
    </row>
    <row r="1161" spans="1:20">
      <c r="A1161" s="233" t="s">
        <v>1558</v>
      </c>
      <c r="B1161" s="233">
        <v>222001</v>
      </c>
      <c r="C1161" s="233">
        <f>'20.TGT1'!C90</f>
        <v>222001</v>
      </c>
      <c r="D1161" s="233">
        <f si="23" t="shared"/>
        <v>0</v>
      </c>
      <c r="S1161" s="233" t="s">
        <v>1558</v>
      </c>
      <c r="T1161" s="233">
        <v>222001</v>
      </c>
    </row>
    <row r="1162" spans="1:20">
      <c r="A1162" s="233" t="s">
        <v>1558</v>
      </c>
      <c r="B1162" s="233">
        <v>223001</v>
      </c>
      <c r="C1162" s="233">
        <f>'20.TGT1'!C91</f>
        <v>223001</v>
      </c>
      <c r="D1162" s="233">
        <f si="23" t="shared"/>
        <v>0</v>
      </c>
      <c r="S1162" s="233" t="s">
        <v>1558</v>
      </c>
      <c r="T1162" s="233">
        <v>223001</v>
      </c>
    </row>
    <row r="1163" spans="1:20">
      <c r="A1163" s="233" t="s">
        <v>1558</v>
      </c>
      <c r="B1163" s="233">
        <v>224001</v>
      </c>
      <c r="C1163" s="233">
        <f>'20.TGT1'!C92</f>
        <v>224001</v>
      </c>
      <c r="D1163" s="233">
        <f si="23" t="shared"/>
        <v>0</v>
      </c>
      <c r="S1163" s="233" t="s">
        <v>1558</v>
      </c>
      <c r="T1163" s="233">
        <v>224001</v>
      </c>
    </row>
    <row r="1164" spans="1:20">
      <c r="A1164" s="233" t="s">
        <v>1558</v>
      </c>
      <c r="B1164" s="233">
        <v>2260</v>
      </c>
      <c r="C1164" s="233">
        <f>'20.TGT1'!C93</f>
        <v>2260</v>
      </c>
      <c r="D1164" s="233">
        <f ref="D1164:D1226" si="25" t="shared">IF(VALUE(B1164)=VALUE(C1164),0,1)</f>
        <v>0</v>
      </c>
      <c r="S1164" s="233" t="s">
        <v>1558</v>
      </c>
      <c r="T1164" s="233">
        <v>2260</v>
      </c>
    </row>
    <row r="1165" spans="1:20">
      <c r="A1165" s="233" t="s">
        <v>1558</v>
      </c>
      <c r="B1165" s="233">
        <v>226001</v>
      </c>
      <c r="C1165" s="233">
        <f>'20.TGT1'!C94</f>
        <v>226001</v>
      </c>
      <c r="D1165" s="233">
        <f si="25" t="shared"/>
        <v>0</v>
      </c>
      <c r="S1165" s="233" t="s">
        <v>1558</v>
      </c>
      <c r="T1165" s="233">
        <v>226001</v>
      </c>
    </row>
    <row r="1166" spans="1:20">
      <c r="A1166" s="233" t="s">
        <v>1558</v>
      </c>
      <c r="B1166" s="233">
        <v>23</v>
      </c>
      <c r="C1166" s="233">
        <f>'20.TGT1'!C95</f>
        <v>23</v>
      </c>
      <c r="D1166" s="233">
        <f si="25" t="shared"/>
        <v>0</v>
      </c>
      <c r="S1166" s="233" t="s">
        <v>1558</v>
      </c>
      <c r="T1166" s="233">
        <v>23</v>
      </c>
    </row>
    <row r="1167" spans="1:20">
      <c r="A1167" s="233" t="s">
        <v>1558</v>
      </c>
      <c r="B1167" s="233">
        <v>230001</v>
      </c>
      <c r="C1167" s="233">
        <f>'20.TGT1'!C96</f>
        <v>230001</v>
      </c>
      <c r="D1167" s="233">
        <f si="25" t="shared"/>
        <v>0</v>
      </c>
      <c r="S1167" s="233" t="s">
        <v>1558</v>
      </c>
      <c r="T1167" s="233">
        <v>230001</v>
      </c>
    </row>
    <row r="1168" spans="1:20">
      <c r="A1168" s="233" t="s">
        <v>1558</v>
      </c>
      <c r="B1168" s="233">
        <v>231001</v>
      </c>
      <c r="C1168" s="233">
        <f>'20.TGT1'!C97</f>
        <v>231001</v>
      </c>
      <c r="D1168" s="233">
        <f si="25" t="shared"/>
        <v>0</v>
      </c>
      <c r="S1168" s="233" t="s">
        <v>1558</v>
      </c>
      <c r="T1168" s="233">
        <v>231001</v>
      </c>
    </row>
    <row r="1169" spans="1:20">
      <c r="A1169" s="233" t="s">
        <v>1558</v>
      </c>
      <c r="B1169" s="233">
        <v>232001</v>
      </c>
      <c r="C1169" s="233">
        <f>'20.TGT1'!C98</f>
        <v>232001</v>
      </c>
      <c r="D1169" s="233">
        <f si="25" t="shared"/>
        <v>0</v>
      </c>
      <c r="S1169" s="233" t="s">
        <v>1558</v>
      </c>
      <c r="T1169" s="233">
        <v>232001</v>
      </c>
    </row>
    <row r="1170" spans="1:20">
      <c r="A1170" s="233" t="s">
        <v>1558</v>
      </c>
      <c r="B1170" s="233">
        <v>1310</v>
      </c>
      <c r="C1170" s="233">
        <f>'20.TGT1'!C100</f>
        <v>1310</v>
      </c>
      <c r="D1170" s="233">
        <f si="25" t="shared"/>
        <v>0</v>
      </c>
      <c r="S1170" s="233" t="s">
        <v>1558</v>
      </c>
      <c r="T1170" s="233">
        <v>1310</v>
      </c>
    </row>
    <row r="1171" spans="1:20">
      <c r="A1171" s="233" t="s">
        <v>1558</v>
      </c>
      <c r="B1171" s="233">
        <v>131001</v>
      </c>
      <c r="C1171" s="233">
        <f>'20.TGT1'!C101</f>
        <v>131001</v>
      </c>
      <c r="D1171" s="233">
        <f si="25" t="shared"/>
        <v>0</v>
      </c>
      <c r="S1171" s="233" t="s">
        <v>1558</v>
      </c>
      <c r="T1171" s="233">
        <v>131001</v>
      </c>
    </row>
    <row r="1172" spans="1:20">
      <c r="A1172" s="233" t="s">
        <v>1558</v>
      </c>
      <c r="B1172" s="233">
        <v>131006</v>
      </c>
      <c r="C1172" s="233">
        <f>'20.TGT1'!C102</f>
        <v>131006</v>
      </c>
      <c r="D1172" s="233">
        <f si="25" t="shared"/>
        <v>0</v>
      </c>
      <c r="S1172" s="233" t="s">
        <v>1558</v>
      </c>
      <c r="T1172" s="233">
        <v>131006</v>
      </c>
    </row>
    <row r="1173" spans="1:20">
      <c r="A1173" s="233" t="s">
        <v>1558</v>
      </c>
      <c r="B1173" s="233">
        <v>131007</v>
      </c>
      <c r="C1173" s="233">
        <f>'20.TGT1'!C103</f>
        <v>131007</v>
      </c>
      <c r="D1173" s="233">
        <f si="25" t="shared"/>
        <v>0</v>
      </c>
      <c r="S1173" s="233" t="s">
        <v>1558</v>
      </c>
      <c r="T1173" s="233">
        <v>131007</v>
      </c>
    </row>
    <row r="1174" spans="1:20">
      <c r="A1174" s="233" t="s">
        <v>1558</v>
      </c>
      <c r="B1174" s="233">
        <v>131008</v>
      </c>
      <c r="C1174" s="233">
        <f>'20.TGT1'!C104</f>
        <v>131008</v>
      </c>
      <c r="D1174" s="233">
        <f si="25" t="shared"/>
        <v>0</v>
      </c>
      <c r="S1174" s="233" t="s">
        <v>1558</v>
      </c>
      <c r="T1174" s="233">
        <v>131008</v>
      </c>
    </row>
    <row r="1175" spans="1:20">
      <c r="A1175" s="233" t="s">
        <v>1558</v>
      </c>
      <c r="B1175" s="233">
        <v>1320</v>
      </c>
      <c r="C1175" s="233">
        <f>'20.TGT1'!C105</f>
        <v>1320</v>
      </c>
      <c r="D1175" s="233">
        <f si="25" t="shared"/>
        <v>0</v>
      </c>
      <c r="S1175" s="233" t="s">
        <v>1558</v>
      </c>
      <c r="T1175" s="233">
        <v>1320</v>
      </c>
    </row>
    <row r="1176" spans="1:20">
      <c r="A1176" s="233" t="s">
        <v>1558</v>
      </c>
      <c r="B1176" s="233">
        <v>132001</v>
      </c>
      <c r="C1176" s="233">
        <f>'20.TGT1'!C106</f>
        <v>132001</v>
      </c>
      <c r="D1176" s="233">
        <f si="25" t="shared"/>
        <v>0</v>
      </c>
      <c r="S1176" s="233" t="s">
        <v>1558</v>
      </c>
      <c r="T1176" s="233">
        <v>132001</v>
      </c>
    </row>
    <row r="1177" spans="1:20">
      <c r="A1177" s="233" t="s">
        <v>1558</v>
      </c>
      <c r="B1177" s="233">
        <v>132007</v>
      </c>
      <c r="C1177" s="233">
        <f>'20.TGT1'!C107</f>
        <v>132007</v>
      </c>
      <c r="D1177" s="233">
        <f si="25" t="shared"/>
        <v>0</v>
      </c>
      <c r="S1177" s="233" t="s">
        <v>1558</v>
      </c>
      <c r="T1177" s="233">
        <v>132007</v>
      </c>
    </row>
    <row r="1178" spans="1:20">
      <c r="A1178" s="233" t="s">
        <v>1558</v>
      </c>
      <c r="B1178" s="233">
        <v>1340</v>
      </c>
      <c r="C1178" s="233">
        <f>'20.TGT1'!C108</f>
        <v>1340</v>
      </c>
      <c r="D1178" s="233">
        <f si="25" t="shared"/>
        <v>0</v>
      </c>
      <c r="S1178" s="233" t="s">
        <v>1558</v>
      </c>
      <c r="T1178" s="233">
        <v>1340</v>
      </c>
    </row>
    <row r="1179" spans="1:20">
      <c r="A1179" s="233" t="s">
        <v>1558</v>
      </c>
      <c r="B1179" s="233">
        <v>134001</v>
      </c>
      <c r="C1179" s="233">
        <f>'20.TGT1'!C109</f>
        <v>134001</v>
      </c>
      <c r="D1179" s="233">
        <f si="25" t="shared"/>
        <v>0</v>
      </c>
      <c r="S1179" s="233" t="s">
        <v>1558</v>
      </c>
      <c r="T1179" s="233">
        <v>134001</v>
      </c>
    </row>
    <row r="1180" spans="1:20">
      <c r="A1180" s="233" t="s">
        <v>1558</v>
      </c>
      <c r="B1180" s="233">
        <v>134002</v>
      </c>
      <c r="C1180" s="233">
        <f>'20.TGT1'!C110</f>
        <v>134002</v>
      </c>
      <c r="D1180" s="233">
        <f si="25" t="shared"/>
        <v>0</v>
      </c>
      <c r="S1180" s="233" t="s">
        <v>1558</v>
      </c>
      <c r="T1180" s="233">
        <v>134002</v>
      </c>
    </row>
    <row r="1181" spans="1:20">
      <c r="A1181" s="233" t="s">
        <v>1558</v>
      </c>
      <c r="B1181" s="233">
        <v>134003</v>
      </c>
      <c r="C1181" s="233">
        <f>'20.TGT1'!C111</f>
        <v>134003</v>
      </c>
      <c r="D1181" s="233">
        <f si="25" t="shared"/>
        <v>0</v>
      </c>
      <c r="S1181" s="233" t="s">
        <v>1558</v>
      </c>
      <c r="T1181" s="233">
        <v>134003</v>
      </c>
    </row>
    <row r="1182" spans="1:20">
      <c r="A1182" s="233" t="s">
        <v>1558</v>
      </c>
      <c r="B1182" s="233">
        <v>120004</v>
      </c>
      <c r="C1182" s="233">
        <f>'20.TGT1'!C112</f>
        <v>120004</v>
      </c>
      <c r="D1182" s="233">
        <f si="25" t="shared"/>
        <v>0</v>
      </c>
      <c r="S1182" s="233" t="s">
        <v>1558</v>
      </c>
      <c r="T1182" s="233">
        <v>120004</v>
      </c>
    </row>
    <row r="1183" spans="1:20">
      <c r="A1183" s="233" t="s">
        <v>1558</v>
      </c>
      <c r="B1183" s="233">
        <v>1200041</v>
      </c>
      <c r="C1183" s="233">
        <f>'20.TGT1'!C113</f>
        <v>1200041</v>
      </c>
      <c r="D1183" s="233">
        <f si="25" t="shared"/>
        <v>0</v>
      </c>
      <c r="S1183" s="233" t="s">
        <v>1558</v>
      </c>
      <c r="T1183" s="233">
        <v>1200041</v>
      </c>
    </row>
    <row r="1184" spans="1:20">
      <c r="A1184" s="233" t="s">
        <v>1558</v>
      </c>
      <c r="B1184" s="233">
        <v>1200042</v>
      </c>
      <c r="C1184" s="233">
        <f>'20.TGT1'!C114</f>
        <v>1200042</v>
      </c>
      <c r="D1184" s="233">
        <f si="25" t="shared"/>
        <v>0</v>
      </c>
      <c r="S1184" s="233" t="s">
        <v>1558</v>
      </c>
      <c r="T1184" s="233">
        <v>1200042</v>
      </c>
    </row>
    <row r="1185" spans="1:20">
      <c r="A1185" s="233" t="s">
        <v>1558</v>
      </c>
      <c r="B1185" s="233">
        <v>1200043</v>
      </c>
      <c r="C1185" s="233">
        <f>'20.TGT1'!C115</f>
        <v>1200043</v>
      </c>
      <c r="D1185" s="233">
        <f si="25" t="shared"/>
        <v>0</v>
      </c>
      <c r="S1185" s="233" t="s">
        <v>1558</v>
      </c>
      <c r="T1185" s="233">
        <v>1200043</v>
      </c>
    </row>
    <row r="1186" spans="1:20">
      <c r="A1186" s="233" t="s">
        <v>1558</v>
      </c>
      <c r="B1186" s="233">
        <v>1200044</v>
      </c>
      <c r="C1186" s="233">
        <f>'20.TGT1'!C116</f>
        <v>1200044</v>
      </c>
      <c r="D1186" s="233">
        <f si="25" t="shared"/>
        <v>0</v>
      </c>
      <c r="S1186" s="233" t="s">
        <v>1558</v>
      </c>
      <c r="T1186" s="233">
        <v>1200044</v>
      </c>
    </row>
    <row r="1187" spans="1:20">
      <c r="A1187" s="233" t="s">
        <v>1558</v>
      </c>
      <c r="B1187" s="233">
        <v>122</v>
      </c>
      <c r="C1187" s="233">
        <f>'20.TGT1'!C117</f>
        <v>122</v>
      </c>
      <c r="D1187" s="233">
        <f si="25" t="shared"/>
        <v>0</v>
      </c>
      <c r="S1187" s="233" t="s">
        <v>1558</v>
      </c>
      <c r="T1187" s="233">
        <v>122</v>
      </c>
    </row>
    <row r="1188" spans="1:20">
      <c r="A1188" s="233" t="s">
        <v>1558</v>
      </c>
      <c r="B1188" s="233">
        <v>122001</v>
      </c>
      <c r="C1188" s="233">
        <f>'20.TGT1'!C118</f>
        <v>122001</v>
      </c>
      <c r="D1188" s="233">
        <f si="25" t="shared"/>
        <v>0</v>
      </c>
      <c r="S1188" s="233" t="s">
        <v>1558</v>
      </c>
      <c r="T1188" s="233">
        <v>122001</v>
      </c>
    </row>
    <row r="1189" spans="1:20">
      <c r="A1189" s="233" t="s">
        <v>1558</v>
      </c>
      <c r="B1189" s="233">
        <v>122002</v>
      </c>
      <c r="C1189" s="233">
        <f>'20.TGT1'!C119</f>
        <v>122002</v>
      </c>
      <c r="D1189" s="233">
        <f si="25" t="shared"/>
        <v>0</v>
      </c>
      <c r="S1189" s="233" t="s">
        <v>1558</v>
      </c>
      <c r="T1189" s="233">
        <v>122002</v>
      </c>
    </row>
    <row r="1190" spans="1:20">
      <c r="A1190" s="233" t="s">
        <v>1558</v>
      </c>
      <c r="B1190" s="233">
        <v>14</v>
      </c>
      <c r="C1190" s="233">
        <f>'20.TGT1'!C120</f>
        <v>14</v>
      </c>
      <c r="D1190" s="233">
        <f si="25" t="shared"/>
        <v>0</v>
      </c>
      <c r="S1190" s="233" t="s">
        <v>1558</v>
      </c>
      <c r="T1190" s="233">
        <v>14</v>
      </c>
    </row>
    <row r="1191" spans="1:20">
      <c r="A1191" s="233" t="s">
        <v>1558</v>
      </c>
      <c r="B1191" s="233">
        <v>145005</v>
      </c>
      <c r="C1191" s="233">
        <f>'20.TGT1'!C121</f>
        <v>145005</v>
      </c>
      <c r="D1191" s="233">
        <f si="25" t="shared"/>
        <v>0</v>
      </c>
      <c r="S1191" s="233" t="s">
        <v>1558</v>
      </c>
      <c r="T1191" s="233">
        <v>145005</v>
      </c>
    </row>
    <row r="1192" spans="1:20">
      <c r="A1192" s="233" t="s">
        <v>1558</v>
      </c>
      <c r="B1192" s="233">
        <v>4</v>
      </c>
      <c r="C1192" s="233">
        <f>'20.TGT1'!C122</f>
        <v>4</v>
      </c>
      <c r="D1192" s="233">
        <f si="25" t="shared"/>
        <v>0</v>
      </c>
      <c r="S1192" s="233" t="s">
        <v>1558</v>
      </c>
      <c r="T1192" s="233">
        <v>4</v>
      </c>
    </row>
    <row r="1193" spans="1:20">
      <c r="A1193" s="233" t="s">
        <v>1558</v>
      </c>
      <c r="B1193" s="233">
        <v>5</v>
      </c>
      <c r="C1193" s="233">
        <f>'20.TGT1'!C123</f>
        <v>5</v>
      </c>
      <c r="D1193" s="233">
        <f si="25" t="shared"/>
        <v>0</v>
      </c>
      <c r="S1193" s="233" t="s">
        <v>1558</v>
      </c>
      <c r="T1193" s="233">
        <v>5</v>
      </c>
    </row>
    <row r="1194" spans="1:20">
      <c r="A1194" s="233" t="s">
        <v>1558</v>
      </c>
      <c r="B1194" s="233">
        <v>6</v>
      </c>
      <c r="C1194" s="233">
        <f>'20.TGT1'!C124</f>
        <v>6</v>
      </c>
      <c r="D1194" s="233">
        <f si="25" t="shared"/>
        <v>0</v>
      </c>
      <c r="S1194" s="233" t="s">
        <v>1558</v>
      </c>
      <c r="T1194" s="233">
        <v>6</v>
      </c>
    </row>
    <row r="1195" spans="1:20">
      <c r="A1195" s="233" t="s">
        <v>1558</v>
      </c>
      <c r="B1195" s="233">
        <v>61</v>
      </c>
      <c r="C1195" s="233">
        <f>'20.TGT1'!C125</f>
        <v>61</v>
      </c>
      <c r="D1195" s="233">
        <f si="25" t="shared"/>
        <v>0</v>
      </c>
      <c r="S1195" s="233" t="s">
        <v>1558</v>
      </c>
      <c r="T1195" s="233">
        <v>61</v>
      </c>
    </row>
    <row r="1196" spans="1:20">
      <c r="A1196" s="233" t="s">
        <v>1558</v>
      </c>
      <c r="B1196" s="233">
        <v>610001</v>
      </c>
      <c r="C1196" s="233">
        <f>'20.TGT1'!C126</f>
        <v>610001</v>
      </c>
      <c r="D1196" s="233">
        <f si="25" t="shared"/>
        <v>0</v>
      </c>
      <c r="S1196" s="233" t="s">
        <v>1558</v>
      </c>
      <c r="T1196" s="233">
        <v>610001</v>
      </c>
    </row>
    <row r="1197" spans="1:20">
      <c r="A1197" s="233" t="s">
        <v>1558</v>
      </c>
      <c r="B1197" s="233">
        <v>610002</v>
      </c>
      <c r="C1197" s="233">
        <f>'20.TGT1'!C127</f>
        <v>610002</v>
      </c>
      <c r="D1197" s="233">
        <f si="25" t="shared"/>
        <v>0</v>
      </c>
      <c r="S1197" s="233" t="s">
        <v>1558</v>
      </c>
      <c r="T1197" s="233">
        <v>610002</v>
      </c>
    </row>
    <row r="1198" spans="1:20">
      <c r="A1198" s="233" t="s">
        <v>1558</v>
      </c>
      <c r="B1198" s="233">
        <v>62</v>
      </c>
      <c r="C1198" s="233">
        <f>'20.TGT1'!C128</f>
        <v>62</v>
      </c>
      <c r="D1198" s="233">
        <f si="25" t="shared"/>
        <v>0</v>
      </c>
      <c r="S1198" s="233" t="s">
        <v>1558</v>
      </c>
      <c r="T1198" s="233">
        <v>62</v>
      </c>
    </row>
    <row r="1199" spans="1:20">
      <c r="A1199" s="233" t="s">
        <v>1558</v>
      </c>
      <c r="B1199" s="233">
        <v>620001</v>
      </c>
      <c r="C1199" s="233">
        <f>'20.TGT1'!C129</f>
        <v>620001</v>
      </c>
      <c r="D1199" s="233">
        <f si="25" t="shared"/>
        <v>0</v>
      </c>
      <c r="S1199" s="233" t="s">
        <v>1558</v>
      </c>
      <c r="T1199" s="233">
        <v>620001</v>
      </c>
    </row>
    <row r="1200" spans="1:20">
      <c r="A1200" s="233" t="s">
        <v>1558</v>
      </c>
      <c r="B1200" s="233">
        <v>620002</v>
      </c>
      <c r="C1200" s="233">
        <f>'20.TGT1'!C130</f>
        <v>620002</v>
      </c>
      <c r="D1200" s="233">
        <f si="25" t="shared"/>
        <v>0</v>
      </c>
      <c r="S1200" s="233" t="s">
        <v>1558</v>
      </c>
      <c r="T1200" s="233">
        <v>620002</v>
      </c>
    </row>
    <row r="1201" spans="1:20">
      <c r="A1201" s="233" t="s">
        <v>1558</v>
      </c>
      <c r="B1201" s="233">
        <v>620003</v>
      </c>
      <c r="C1201" s="233">
        <f>'20.TGT1'!C131</f>
        <v>620003</v>
      </c>
      <c r="D1201" s="233">
        <f si="25" t="shared"/>
        <v>0</v>
      </c>
      <c r="S1201" s="233" t="s">
        <v>1558</v>
      </c>
      <c r="T1201" s="233">
        <v>620003</v>
      </c>
    </row>
    <row r="1202" spans="1:20">
      <c r="A1202" s="233" t="s">
        <v>1558</v>
      </c>
      <c r="B1202" s="233">
        <v>620004</v>
      </c>
      <c r="C1202" s="233">
        <f>'20.TGT1'!C132</f>
        <v>620004</v>
      </c>
      <c r="D1202" s="233">
        <f si="25" t="shared"/>
        <v>0</v>
      </c>
      <c r="S1202" s="233" t="s">
        <v>1558</v>
      </c>
      <c r="T1202" s="233">
        <v>620004</v>
      </c>
    </row>
    <row r="1203" spans="1:20">
      <c r="A1203" s="233" t="s">
        <v>1558</v>
      </c>
      <c r="B1203" s="233">
        <v>63</v>
      </c>
      <c r="C1203" s="233">
        <f>'20.TGT1'!C133</f>
        <v>63</v>
      </c>
      <c r="D1203" s="233">
        <f si="25" t="shared"/>
        <v>0</v>
      </c>
      <c r="S1203" s="233" t="s">
        <v>1558</v>
      </c>
      <c r="T1203" s="233">
        <v>63</v>
      </c>
    </row>
    <row r="1204" spans="1:20">
      <c r="A1204" s="233" t="s">
        <v>1558</v>
      </c>
      <c r="B1204" s="233">
        <v>630</v>
      </c>
      <c r="C1204" s="233">
        <f>'20.TGT1'!C134</f>
        <v>630</v>
      </c>
      <c r="D1204" s="233">
        <f si="25" t="shared"/>
        <v>0</v>
      </c>
      <c r="S1204" s="233" t="s">
        <v>1558</v>
      </c>
      <c r="T1204" s="233">
        <v>630</v>
      </c>
    </row>
    <row r="1205" spans="1:20">
      <c r="A1205" s="233" t="s">
        <v>1558</v>
      </c>
      <c r="B1205" s="233">
        <v>630001</v>
      </c>
      <c r="C1205" s="233">
        <f>'20.TGT1'!C135</f>
        <v>630001</v>
      </c>
      <c r="D1205" s="233">
        <f si="25" t="shared"/>
        <v>0</v>
      </c>
      <c r="S1205" s="233" t="s">
        <v>1558</v>
      </c>
      <c r="T1205" s="233">
        <v>630001</v>
      </c>
    </row>
    <row r="1206" spans="1:20">
      <c r="A1206" s="233" t="s">
        <v>1558</v>
      </c>
      <c r="B1206" s="233">
        <v>630002</v>
      </c>
      <c r="C1206" s="233">
        <f>'20.TGT1'!C136</f>
        <v>630002</v>
      </c>
      <c r="D1206" s="233">
        <f si="25" t="shared"/>
        <v>0</v>
      </c>
      <c r="S1206" s="233" t="s">
        <v>1558</v>
      </c>
      <c r="T1206" s="233">
        <v>630002</v>
      </c>
    </row>
    <row r="1207" spans="1:20">
      <c r="A1207" s="233" t="s">
        <v>1558</v>
      </c>
      <c r="B1207" s="233">
        <v>631</v>
      </c>
      <c r="C1207" s="233">
        <f>'20.TGT1'!C137</f>
        <v>631</v>
      </c>
      <c r="D1207" s="233">
        <f si="25" t="shared"/>
        <v>0</v>
      </c>
      <c r="S1207" s="233" t="s">
        <v>1558</v>
      </c>
      <c r="T1207" s="233">
        <v>631</v>
      </c>
    </row>
    <row r="1208" spans="1:20">
      <c r="A1208" s="233" t="s">
        <v>1558</v>
      </c>
      <c r="B1208" s="233">
        <v>631001</v>
      </c>
      <c r="C1208" s="233">
        <f>'20.TGT1'!C138</f>
        <v>631001</v>
      </c>
      <c r="D1208" s="233">
        <f si="25" t="shared"/>
        <v>0</v>
      </c>
      <c r="S1208" s="233" t="s">
        <v>1558</v>
      </c>
      <c r="T1208" s="233">
        <v>631001</v>
      </c>
    </row>
    <row r="1209" spans="1:20">
      <c r="A1209" s="233" t="s">
        <v>1558</v>
      </c>
      <c r="B1209" s="233">
        <v>631002</v>
      </c>
      <c r="C1209" s="233">
        <f>'20.TGT1'!C139</f>
        <v>631002</v>
      </c>
      <c r="D1209" s="233">
        <f si="25" t="shared"/>
        <v>0</v>
      </c>
      <c r="S1209" s="233" t="s">
        <v>1558</v>
      </c>
      <c r="T1209" s="233">
        <v>631002</v>
      </c>
    </row>
    <row r="1210" spans="1:20">
      <c r="A1210" s="233" t="s">
        <v>1558</v>
      </c>
      <c r="B1210" s="233">
        <v>632</v>
      </c>
      <c r="C1210" s="233">
        <f>'20.TGT1'!C140</f>
        <v>632</v>
      </c>
      <c r="D1210" s="233">
        <f si="25" t="shared"/>
        <v>0</v>
      </c>
      <c r="S1210" s="233" t="s">
        <v>1558</v>
      </c>
      <c r="T1210" s="233">
        <v>632</v>
      </c>
    </row>
    <row r="1211" spans="1:20">
      <c r="A1211" s="233" t="s">
        <v>1558</v>
      </c>
      <c r="B1211" s="233">
        <v>632001</v>
      </c>
      <c r="C1211" s="233">
        <f>'20.TGT1'!C141</f>
        <v>632001</v>
      </c>
      <c r="D1211" s="233">
        <f si="25" t="shared"/>
        <v>0</v>
      </c>
      <c r="S1211" s="233" t="s">
        <v>1558</v>
      </c>
      <c r="T1211" s="233">
        <v>632001</v>
      </c>
    </row>
    <row r="1212" spans="1:20">
      <c r="A1212" s="233" t="s">
        <v>1558</v>
      </c>
      <c r="B1212" s="233">
        <v>632002</v>
      </c>
      <c r="C1212" s="233">
        <f>'20.TGT1'!C142</f>
        <v>632002</v>
      </c>
      <c r="D1212" s="233">
        <f si="25" t="shared"/>
        <v>0</v>
      </c>
      <c r="S1212" s="233" t="s">
        <v>1558</v>
      </c>
      <c r="T1212" s="233">
        <v>632002</v>
      </c>
    </row>
    <row r="1213" spans="1:20">
      <c r="A1213" s="233" t="s">
        <v>1558</v>
      </c>
      <c r="B1213" s="233">
        <v>64</v>
      </c>
      <c r="C1213" s="233">
        <f>'20.TGT1'!C143</f>
        <v>64</v>
      </c>
      <c r="D1213" s="233">
        <f si="25" t="shared"/>
        <v>0</v>
      </c>
      <c r="S1213" s="233" t="s">
        <v>1558</v>
      </c>
      <c r="T1213" s="233">
        <v>64</v>
      </c>
    </row>
    <row r="1214" spans="1:20">
      <c r="A1214" s="233" t="s">
        <v>1558</v>
      </c>
      <c r="B1214" s="233">
        <v>640001</v>
      </c>
      <c r="C1214" s="233">
        <f>'20.TGT1'!C144</f>
        <v>640001</v>
      </c>
      <c r="D1214" s="233">
        <f si="25" t="shared"/>
        <v>0</v>
      </c>
      <c r="S1214" s="233" t="s">
        <v>1558</v>
      </c>
      <c r="T1214" s="233">
        <v>640001</v>
      </c>
    </row>
    <row r="1215" spans="1:20">
      <c r="A1215" s="233" t="s">
        <v>1558</v>
      </c>
      <c r="B1215" s="233">
        <v>640002</v>
      </c>
      <c r="C1215" s="233">
        <f>'20.TGT1'!C145</f>
        <v>640002</v>
      </c>
      <c r="D1215" s="233">
        <f si="25" t="shared"/>
        <v>0</v>
      </c>
      <c r="S1215" s="233" t="s">
        <v>1558</v>
      </c>
      <c r="T1215" s="233">
        <v>640002</v>
      </c>
    </row>
    <row r="1216" spans="1:20">
      <c r="A1216" s="233" t="s">
        <v>1558</v>
      </c>
      <c r="B1216" s="233">
        <v>640003</v>
      </c>
      <c r="C1216" s="233">
        <f>'20.TGT1'!C146</f>
        <v>640003</v>
      </c>
      <c r="D1216" s="233">
        <f si="25" t="shared"/>
        <v>0</v>
      </c>
      <c r="S1216" s="233" t="s">
        <v>1558</v>
      </c>
      <c r="T1216" s="233">
        <v>640003</v>
      </c>
    </row>
    <row r="1217" spans="1:20">
      <c r="A1217" s="233" t="s">
        <v>1558</v>
      </c>
      <c r="B1217" s="233">
        <v>65</v>
      </c>
      <c r="C1217" s="233">
        <f>'20.TGT1'!C147</f>
        <v>65</v>
      </c>
      <c r="D1217" s="233">
        <f si="25" t="shared"/>
        <v>0</v>
      </c>
      <c r="S1217" s="233" t="s">
        <v>1558</v>
      </c>
      <c r="T1217" s="233">
        <v>65</v>
      </c>
    </row>
    <row r="1218" spans="1:20">
      <c r="A1218" s="233" t="s">
        <v>1558</v>
      </c>
      <c r="B1218" s="233">
        <v>650001</v>
      </c>
      <c r="C1218" s="233">
        <f>'20.TGT1'!C148</f>
        <v>650001</v>
      </c>
      <c r="D1218" s="233">
        <f si="25" t="shared"/>
        <v>0</v>
      </c>
      <c r="S1218" s="233" t="s">
        <v>1558</v>
      </c>
      <c r="T1218" s="233">
        <v>650001</v>
      </c>
    </row>
    <row r="1219" spans="1:20">
      <c r="A1219" s="233" t="s">
        <v>1558</v>
      </c>
      <c r="B1219" s="233">
        <v>650002</v>
      </c>
      <c r="C1219" s="233">
        <f>'20.TGT1'!C149</f>
        <v>650002</v>
      </c>
      <c r="D1219" s="233">
        <f si="25" t="shared"/>
        <v>0</v>
      </c>
      <c r="S1219" s="233" t="s">
        <v>1558</v>
      </c>
      <c r="T1219" s="233">
        <v>650002</v>
      </c>
    </row>
    <row r="1220" spans="1:20">
      <c r="A1220" s="233" t="s">
        <v>1558</v>
      </c>
      <c r="B1220" s="233">
        <v>650003</v>
      </c>
      <c r="C1220" s="233">
        <f>'20.TGT1'!C150</f>
        <v>650003</v>
      </c>
      <c r="D1220" s="233">
        <f si="25" t="shared"/>
        <v>0</v>
      </c>
      <c r="S1220" s="233" t="s">
        <v>1558</v>
      </c>
      <c r="T1220" s="233">
        <v>650003</v>
      </c>
    </row>
    <row r="1221" spans="1:20">
      <c r="A1221" s="233" t="s">
        <v>1558</v>
      </c>
      <c r="B1221" s="233">
        <v>650004</v>
      </c>
      <c r="C1221" s="233">
        <f>'20.TGT1'!C151</f>
        <v>650004</v>
      </c>
      <c r="D1221" s="233">
        <f si="25" t="shared"/>
        <v>0</v>
      </c>
      <c r="S1221" s="233" t="s">
        <v>1558</v>
      </c>
      <c r="T1221" s="233">
        <v>650004</v>
      </c>
    </row>
    <row r="1222" spans="1:20">
      <c r="A1222" s="233" t="s">
        <v>1558</v>
      </c>
      <c r="B1222" s="233">
        <v>650005</v>
      </c>
      <c r="C1222" s="233">
        <f>'20.TGT1'!C152</f>
        <v>650005</v>
      </c>
      <c r="D1222" s="233">
        <f si="25" t="shared"/>
        <v>0</v>
      </c>
      <c r="S1222" s="233" t="s">
        <v>1558</v>
      </c>
      <c r="T1222" s="233">
        <v>650005</v>
      </c>
    </row>
    <row r="1223" spans="1:20">
      <c r="A1223" s="233" t="s">
        <v>1558</v>
      </c>
      <c r="B1223" s="233">
        <v>650006</v>
      </c>
      <c r="C1223" s="233">
        <f>'20.TGT1'!C153</f>
        <v>650006</v>
      </c>
      <c r="D1223" s="233">
        <f si="25" t="shared"/>
        <v>0</v>
      </c>
      <c r="S1223" s="233" t="s">
        <v>1558</v>
      </c>
      <c r="T1223" s="233">
        <v>650006</v>
      </c>
    </row>
    <row r="1224" spans="1:20">
      <c r="A1224" s="233" t="s">
        <v>1558</v>
      </c>
      <c r="B1224" s="233">
        <v>650007</v>
      </c>
      <c r="C1224" s="233">
        <f>'20.TGT1'!C154</f>
        <v>650007</v>
      </c>
      <c r="D1224" s="233">
        <f si="25" t="shared"/>
        <v>0</v>
      </c>
      <c r="S1224" s="233" t="s">
        <v>1558</v>
      </c>
      <c r="T1224" s="233">
        <v>650007</v>
      </c>
    </row>
    <row r="1225" spans="1:20">
      <c r="A1225" s="233" t="s">
        <v>1558</v>
      </c>
      <c r="B1225" s="233">
        <v>650008</v>
      </c>
      <c r="C1225" s="233">
        <f>'20.TGT1'!C155</f>
        <v>650008</v>
      </c>
      <c r="D1225" s="233">
        <f si="25" t="shared"/>
        <v>0</v>
      </c>
      <c r="S1225" s="233" t="s">
        <v>1558</v>
      </c>
      <c r="T1225" s="233">
        <v>650008</v>
      </c>
    </row>
    <row r="1226" spans="1:20">
      <c r="A1226" s="233" t="s">
        <v>1558</v>
      </c>
      <c r="B1226" s="233">
        <v>650009</v>
      </c>
      <c r="C1226" s="233">
        <f>'20.TGT1'!C156</f>
        <v>650009</v>
      </c>
      <c r="D1226" s="233">
        <f si="25" t="shared"/>
        <v>0</v>
      </c>
      <c r="S1226" s="233" t="s">
        <v>1558</v>
      </c>
      <c r="T1226" s="233">
        <v>650009</v>
      </c>
    </row>
    <row r="1227" spans="1:20">
      <c r="A1227" s="233" t="s">
        <v>1558</v>
      </c>
      <c r="B1227" s="233">
        <v>650010</v>
      </c>
      <c r="C1227" s="233">
        <f>'20.TGT1'!C157</f>
        <v>650010</v>
      </c>
      <c r="D1227" s="233">
        <f ref="D1227:D1228" si="26" t="shared">IF(VALUE(B1227)=VALUE(C1227),0,1)</f>
        <v>0</v>
      </c>
      <c r="S1227" s="233" t="s">
        <v>1558</v>
      </c>
      <c r="T1227" s="233">
        <v>650010</v>
      </c>
    </row>
    <row r="1228" spans="1:20">
      <c r="A1228" s="233" t="s">
        <v>1558</v>
      </c>
      <c r="B1228" s="233">
        <v>650011</v>
      </c>
      <c r="C1228" s="233">
        <f>'20.TGT1'!C158</f>
        <v>650011</v>
      </c>
      <c r="D1228" s="233">
        <f si="26" t="shared"/>
        <v>0</v>
      </c>
      <c r="S1228" s="233" t="s">
        <v>1558</v>
      </c>
      <c r="T1228" s="233">
        <v>650011</v>
      </c>
    </row>
  </sheetData>
  <autoFilter ref="A1:D1228"/>
  <pageMargins bottom="0.75" footer="0.3" header="0.3" left="0.7" right="0.7" top="0.75"/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FF00"/>
  </sheetPr>
  <dimension ref="A1:AK1699"/>
  <sheetViews>
    <sheetView topLeftCell="A1077" workbookViewId="0" zoomScale="70" zoomScaleNormal="70">
      <selection activeCell="G1088" sqref="G1088"/>
    </sheetView>
  </sheetViews>
  <sheetFormatPr defaultRowHeight="12.75"/>
  <cols>
    <col min="1" max="1" customWidth="true" style="659" width="10.7109375" collapsed="true"/>
    <col min="2" max="2" customWidth="true" style="659" width="8.7109375" collapsed="true"/>
    <col min="3" max="3" customWidth="true" style="659" width="39.5703125" collapsed="false"/>
    <col min="4" max="4" customWidth="true" style="659" width="31.0" collapsed="true"/>
    <col min="5" max="5" customWidth="true" style="335" width="23.5703125" collapsed="true"/>
    <col min="6" max="6" customWidth="true" style="8" width="51.28515625" collapsed="true"/>
    <col min="7" max="7" customWidth="true" style="8" width="23.28515625" collapsed="false"/>
    <col min="8" max="8" customWidth="true" style="8" width="19.0" collapsed="true"/>
    <col min="9" max="9" customWidth="true" style="659" width="58.7109375" collapsed="false"/>
    <col min="10" max="10" customWidth="true" style="659" width="76.28515625" collapsed="false"/>
    <col min="11" max="30" style="659" width="9.140625" collapsed="false"/>
    <col min="31" max="31" style="659" width="9.140625" collapsed="true"/>
    <col min="32" max="37" style="659" width="9.140625" collapsed="false"/>
    <col min="38" max="16384" style="659" width="9.140625" collapsed="true"/>
  </cols>
  <sheetData>
    <row customFormat="1" customHeight="1" ht="39.75" r="1" s="617" spans="1:8">
      <c r="A1" s="658" t="s">
        <v>1251</v>
      </c>
      <c r="B1" s="655" t="s">
        <v>64</v>
      </c>
      <c r="C1" s="655" t="s">
        <v>78</v>
      </c>
      <c r="D1" s="657" t="s">
        <v>2170</v>
      </c>
      <c r="E1" s="655" t="s">
        <v>36</v>
      </c>
      <c r="F1" s="656" t="s">
        <v>2169</v>
      </c>
      <c r="G1" s="655" t="s">
        <v>36</v>
      </c>
      <c r="H1" s="655" t="s">
        <v>1235</v>
      </c>
    </row>
    <row customFormat="1" customHeight="1" ht="39.75" r="2" s="617" spans="1:8">
      <c r="A2" s="652" t="s">
        <v>1241</v>
      </c>
      <c r="B2" s="651" t="s">
        <v>1452</v>
      </c>
      <c r="C2" s="654" t="s">
        <v>2167</v>
      </c>
      <c r="D2" s="651" t="s">
        <v>2121</v>
      </c>
      <c r="E2" s="636">
        <f>+'2.CT1A'!$C$144</f>
        <v>0</v>
      </c>
      <c r="F2" s="650" t="s">
        <v>2168</v>
      </c>
      <c r="G2" s="649">
        <f>+'2.CT1A'!$C$238</f>
        <v>0</v>
      </c>
      <c r="H2" s="635">
        <f ref="H2:H31" si="0" t="shared">+E2-G2</f>
        <v>0</v>
      </c>
    </row>
    <row customFormat="1" customHeight="1" ht="37.5" r="3" s="617" spans="1:8">
      <c r="A3" s="652" t="s">
        <v>1241</v>
      </c>
      <c r="B3" s="651" t="s">
        <v>1452</v>
      </c>
      <c r="C3" s="654" t="s">
        <v>2167</v>
      </c>
      <c r="D3" s="651" t="s">
        <v>2122</v>
      </c>
      <c r="E3" s="636">
        <f>+'2.CT1A'!$D$144</f>
        <v>0</v>
      </c>
      <c r="F3" s="650" t="s">
        <v>2166</v>
      </c>
      <c r="G3" s="649">
        <f>+'2.CT1A'!$D$238</f>
        <v>0</v>
      </c>
      <c r="H3" s="635">
        <f si="0" t="shared"/>
        <v>0</v>
      </c>
    </row>
    <row customFormat="1" customHeight="1" ht="30" r="4" s="617" spans="1:8">
      <c r="A4" s="652" t="s">
        <v>1241</v>
      </c>
      <c r="B4" s="651" t="s">
        <v>122</v>
      </c>
      <c r="C4" s="651" t="s">
        <v>2128</v>
      </c>
      <c r="D4" s="651" t="s">
        <v>2121</v>
      </c>
      <c r="E4" s="636">
        <f>+'2.CT1A'!$C$9</f>
        <v>0</v>
      </c>
      <c r="F4" s="650" t="s">
        <v>2165</v>
      </c>
      <c r="G4" s="649">
        <f>+'4.CT3A'!$D$307</f>
        <v>0</v>
      </c>
      <c r="H4" s="635">
        <f si="0" t="shared"/>
        <v>0</v>
      </c>
    </row>
    <row customFormat="1" customHeight="1" ht="38.25" r="5" s="617" spans="1:8">
      <c r="A5" s="652" t="s">
        <v>1241</v>
      </c>
      <c r="B5" s="651" t="s">
        <v>122</v>
      </c>
      <c r="C5" s="651" t="s">
        <v>2128</v>
      </c>
      <c r="D5" s="651" t="s">
        <v>2122</v>
      </c>
      <c r="E5" s="636">
        <f>+'2.CT1A'!$D$9</f>
        <v>0</v>
      </c>
      <c r="F5" s="650" t="s">
        <v>2164</v>
      </c>
      <c r="G5" s="649">
        <f>+'4.CT3A'!$D$308</f>
        <v>0</v>
      </c>
      <c r="H5" s="635">
        <f si="0" t="shared"/>
        <v>0</v>
      </c>
    </row>
    <row customFormat="1" customHeight="1" ht="48" r="6" s="617" spans="1:8">
      <c r="A6" s="652" t="s">
        <v>1241</v>
      </c>
      <c r="B6" s="651" t="s">
        <v>1538</v>
      </c>
      <c r="C6" s="651" t="s">
        <v>2129</v>
      </c>
      <c r="D6" s="651" t="s">
        <v>2121</v>
      </c>
      <c r="E6" s="636">
        <f>+'2.CT1A'!$C$221</f>
        <v>0</v>
      </c>
      <c r="F6" s="650" t="s">
        <v>2163</v>
      </c>
      <c r="G6" s="649">
        <f>+'5.CT4A'!$G$16</f>
        <v>0</v>
      </c>
      <c r="H6" s="635">
        <f si="0" t="shared"/>
        <v>0</v>
      </c>
    </row>
    <row customFormat="1" customHeight="1" ht="45.75" r="7" s="617" spans="1:8">
      <c r="A7" s="652" t="s">
        <v>1241</v>
      </c>
      <c r="B7" s="651">
        <v>5</v>
      </c>
      <c r="C7" s="651" t="s">
        <v>2130</v>
      </c>
      <c r="D7" s="651" t="s">
        <v>2122</v>
      </c>
      <c r="E7" s="636">
        <f>+'2.CT1A'!$D$221</f>
        <v>0</v>
      </c>
      <c r="F7" s="650" t="s">
        <v>2162</v>
      </c>
      <c r="G7" s="649">
        <f>+'5.CT4A'!$G$24</f>
        <v>0</v>
      </c>
      <c r="H7" s="635">
        <f si="0" t="shared"/>
        <v>0</v>
      </c>
    </row>
    <row customFormat="1" customHeight="1" ht="46.5" r="8" s="617" spans="1:8">
      <c r="A8" s="652" t="s">
        <v>1241</v>
      </c>
      <c r="B8" s="651" t="s">
        <v>1540</v>
      </c>
      <c r="C8" s="651" t="s">
        <v>2131</v>
      </c>
      <c r="D8" s="651" t="s">
        <v>2121</v>
      </c>
      <c r="E8" s="636">
        <f>+'2.CT1A'!$C$230</f>
        <v>0</v>
      </c>
      <c r="F8" s="650" t="s">
        <v>2161</v>
      </c>
      <c r="G8" s="649">
        <f>+'5.CT4A'!$E$16</f>
        <v>0</v>
      </c>
      <c r="H8" s="635">
        <f si="0" t="shared"/>
        <v>0</v>
      </c>
    </row>
    <row customFormat="1" customHeight="1" ht="45.75" r="9" s="617" spans="1:8">
      <c r="A9" s="652" t="s">
        <v>1241</v>
      </c>
      <c r="B9" s="651" t="s">
        <v>1540</v>
      </c>
      <c r="C9" s="651" t="s">
        <v>2131</v>
      </c>
      <c r="D9" s="651" t="s">
        <v>2122</v>
      </c>
      <c r="E9" s="636">
        <f>+'2.CT1A'!$D$230</f>
        <v>0</v>
      </c>
      <c r="F9" s="650" t="s">
        <v>2160</v>
      </c>
      <c r="G9" s="649">
        <f>+'5.CT4A'!$E$24</f>
        <v>0</v>
      </c>
      <c r="H9" s="635">
        <f si="0" t="shared"/>
        <v>0</v>
      </c>
    </row>
    <row customFormat="1" customHeight="1" ht="45.75" r="10" s="617" spans="1:8">
      <c r="A10" s="652" t="s">
        <v>1241</v>
      </c>
      <c r="B10" s="651" t="s">
        <v>1548</v>
      </c>
      <c r="C10" s="651" t="s">
        <v>2132</v>
      </c>
      <c r="D10" s="651" t="s">
        <v>2121</v>
      </c>
      <c r="E10" s="636">
        <f>+'2.CT1A'!$C$232</f>
        <v>0</v>
      </c>
      <c r="F10" s="650" t="s">
        <v>2159</v>
      </c>
      <c r="G10" s="649">
        <f>+'5.CT4A'!$E$14</f>
        <v>0</v>
      </c>
      <c r="H10" s="635">
        <f si="0" t="shared"/>
        <v>0</v>
      </c>
    </row>
    <row customFormat="1" customHeight="1" ht="32.25" r="11" s="617" spans="1:8">
      <c r="A11" s="652" t="s">
        <v>1241</v>
      </c>
      <c r="B11" s="651" t="s">
        <v>1548</v>
      </c>
      <c r="C11" s="651" t="s">
        <v>2133</v>
      </c>
      <c r="D11" s="651" t="s">
        <v>2122</v>
      </c>
      <c r="E11" s="636">
        <f>+'2.CT1A'!$D$232</f>
        <v>0</v>
      </c>
      <c r="F11" s="650" t="s">
        <v>2158</v>
      </c>
      <c r="G11" s="649">
        <f>+'5.CT4A'!$E$23</f>
        <v>0</v>
      </c>
      <c r="H11" s="635">
        <f si="0" t="shared"/>
        <v>0</v>
      </c>
    </row>
    <row customFormat="1" customHeight="1" ht="51.75" r="12" s="617" spans="1:8">
      <c r="A12" s="652" t="s">
        <v>1241</v>
      </c>
      <c r="B12" s="651" t="s">
        <v>1547</v>
      </c>
      <c r="C12" s="651" t="s">
        <v>2127</v>
      </c>
      <c r="D12" s="651" t="s">
        <v>2121</v>
      </c>
      <c r="E12" s="636">
        <f>+'2.CT1A'!$C$223</f>
        <v>0</v>
      </c>
      <c r="F12" s="650" t="s">
        <v>2157</v>
      </c>
      <c r="G12" s="649">
        <f>+'5.CT4A'!$C$16</f>
        <v>0</v>
      </c>
      <c r="H12" s="635">
        <f si="0" t="shared"/>
        <v>0</v>
      </c>
    </row>
    <row customFormat="1" customHeight="1" ht="52.5" r="13" s="617" spans="1:8">
      <c r="A13" s="652" t="s">
        <v>1241</v>
      </c>
      <c r="B13" s="651" t="s">
        <v>1547</v>
      </c>
      <c r="C13" s="651" t="s">
        <v>2127</v>
      </c>
      <c r="D13" s="651" t="s">
        <v>2122</v>
      </c>
      <c r="E13" s="636">
        <f>+'2.CT1A'!$D$223</f>
        <v>0</v>
      </c>
      <c r="F13" s="650" t="s">
        <v>2156</v>
      </c>
      <c r="G13" s="649">
        <f>+'5.CT4A'!$C$24</f>
        <v>0</v>
      </c>
      <c r="H13" s="635">
        <f si="0" t="shared"/>
        <v>0</v>
      </c>
    </row>
    <row customFormat="1" customHeight="1" ht="56.25" r="14" s="617" spans="1:8">
      <c r="A14" s="652" t="s">
        <v>1242</v>
      </c>
      <c r="B14" s="651" t="s">
        <v>1536</v>
      </c>
      <c r="C14" s="651" t="s">
        <v>2123</v>
      </c>
      <c r="D14" s="651" t="s">
        <v>2142</v>
      </c>
      <c r="E14" s="636">
        <f>+'3.CT2A'!$C$153</f>
        <v>0</v>
      </c>
      <c r="F14" s="650" t="s">
        <v>2155</v>
      </c>
      <c r="G14" s="649">
        <f>+'3.CT2A'!$C$154+'3.CT2A'!$C$259</f>
        <v>0</v>
      </c>
      <c r="H14" s="635">
        <f si="0" t="shared"/>
        <v>0</v>
      </c>
    </row>
    <row customFormat="1" customHeight="1" ht="57" r="15" s="617" spans="1:8">
      <c r="A15" s="652" t="s">
        <v>1242</v>
      </c>
      <c r="B15" s="651" t="s">
        <v>1452</v>
      </c>
      <c r="C15" s="651" t="s">
        <v>2124</v>
      </c>
      <c r="D15" s="651" t="s">
        <v>2142</v>
      </c>
      <c r="E15" s="636">
        <f>+'3.CT2A'!$C$274</f>
        <v>0</v>
      </c>
      <c r="F15" s="650" t="s">
        <v>2154</v>
      </c>
      <c r="G15" s="649">
        <f>+'3.CT2A'!$C$8-'3.CT2A'!$C$153</f>
        <v>0</v>
      </c>
      <c r="H15" s="635">
        <f si="0" t="shared"/>
        <v>0</v>
      </c>
    </row>
    <row customFormat="1" customHeight="1" ht="84" r="16" s="617" spans="1:8">
      <c r="A16" s="652" t="s">
        <v>1242</v>
      </c>
      <c r="B16" s="651" t="s">
        <v>1452</v>
      </c>
      <c r="C16" s="651" t="s">
        <v>2124</v>
      </c>
      <c r="D16" s="651" t="s">
        <v>2142</v>
      </c>
      <c r="E16" s="636">
        <f>+'3.CT2A'!$C$274</f>
        <v>0</v>
      </c>
      <c r="F16" s="650" t="s">
        <v>2154</v>
      </c>
      <c r="G16" s="649">
        <f>+'3.CT2A'!$C$8-'3.CT2A'!$C$153</f>
        <v>0</v>
      </c>
      <c r="H16" s="635">
        <f si="0" t="shared"/>
        <v>0</v>
      </c>
    </row>
    <row customFormat="1" customHeight="1" ht="58.5" r="17" s="617" spans="1:8">
      <c r="A17" s="652" t="s">
        <v>1242</v>
      </c>
      <c r="B17" s="651" t="s">
        <v>1452</v>
      </c>
      <c r="C17" s="651" t="s">
        <v>2124</v>
      </c>
      <c r="D17" s="651" t="s">
        <v>2140</v>
      </c>
      <c r="E17" s="636">
        <f>+'3.CT2A'!$D$274</f>
        <v>0</v>
      </c>
      <c r="F17" s="650" t="s">
        <v>2153</v>
      </c>
      <c r="G17" s="649">
        <f>+'3.CT2A'!$D$8-'3.CT2A'!$D$153</f>
        <v>0</v>
      </c>
      <c r="H17" s="635">
        <f si="0" t="shared"/>
        <v>0</v>
      </c>
    </row>
    <row customFormat="1" customHeight="1" ht="65.25" r="18" s="617" spans="1:8">
      <c r="A18" s="652" t="s">
        <v>1242</v>
      </c>
      <c r="B18" s="651" t="s">
        <v>1537</v>
      </c>
      <c r="C18" s="651" t="s">
        <v>2125</v>
      </c>
      <c r="D18" s="651" t="s">
        <v>2142</v>
      </c>
      <c r="E18" s="636">
        <f>+'3.CT2A'!$C$293</f>
        <v>0</v>
      </c>
      <c r="F18" s="650" t="s">
        <v>2152</v>
      </c>
      <c r="G18" s="649">
        <f>+'3.CT2A'!$C$275-'3.CT2A'!$C$282</f>
        <v>0</v>
      </c>
      <c r="H18" s="635">
        <f si="0" t="shared"/>
        <v>0</v>
      </c>
    </row>
    <row customFormat="1" customHeight="1" ht="33.75" r="19" s="617" spans="1:8">
      <c r="A19" s="652" t="s">
        <v>1242</v>
      </c>
      <c r="B19" s="651" t="s">
        <v>1537</v>
      </c>
      <c r="C19" s="651" t="s">
        <v>2125</v>
      </c>
      <c r="D19" s="651" t="s">
        <v>2140</v>
      </c>
      <c r="E19" s="636">
        <f>+'3.CT2A'!$D$293</f>
        <v>0</v>
      </c>
      <c r="F19" s="650" t="s">
        <v>2151</v>
      </c>
      <c r="G19" s="649">
        <f>+'3.CT2A'!$D$275-'3.CT2A'!$D$282</f>
        <v>0</v>
      </c>
      <c r="H19" s="635">
        <f si="0" t="shared"/>
        <v>0</v>
      </c>
    </row>
    <row customFormat="1" customHeight="1" ht="30" r="20" s="617" spans="1:8">
      <c r="A20" s="652" t="s">
        <v>1242</v>
      </c>
      <c r="B20" s="651" t="s">
        <v>1538</v>
      </c>
      <c r="C20" s="651" t="s">
        <v>2126</v>
      </c>
      <c r="D20" s="651" t="s">
        <v>2142</v>
      </c>
      <c r="E20" s="636">
        <f>+'3.CT2A'!$C$294</f>
        <v>0</v>
      </c>
      <c r="F20" s="650" t="s">
        <v>2150</v>
      </c>
      <c r="G20" s="649">
        <f>+'3.CT2A'!$C$274+'3.CT2A'!$C$293</f>
        <v>0</v>
      </c>
      <c r="H20" s="635">
        <f si="0" t="shared"/>
        <v>0</v>
      </c>
    </row>
    <row customFormat="1" customHeight="1" ht="51" r="21" s="617" spans="1:8">
      <c r="A21" s="652" t="s">
        <v>1242</v>
      </c>
      <c r="B21" s="651" t="s">
        <v>1538</v>
      </c>
      <c r="C21" s="651" t="s">
        <v>2126</v>
      </c>
      <c r="D21" s="651" t="s">
        <v>2140</v>
      </c>
      <c r="E21" s="636">
        <f>+'3.CT2A'!$D$294</f>
        <v>0</v>
      </c>
      <c r="F21" s="650" t="s">
        <v>2149</v>
      </c>
      <c r="G21" s="649">
        <f>+'3.CT2A'!$D$274+'3.CT2A'!$D$293</f>
        <v>0</v>
      </c>
      <c r="H21" s="635">
        <f si="0" t="shared"/>
        <v>0</v>
      </c>
    </row>
    <row customFormat="1" customHeight="1" ht="45.75" r="22" s="634" spans="1:8">
      <c r="A22" s="652" t="s">
        <v>1243</v>
      </c>
      <c r="B22" s="651" t="s">
        <v>1543</v>
      </c>
      <c r="C22" s="651" t="s">
        <v>2134</v>
      </c>
      <c r="D22" s="651" t="s">
        <v>2142</v>
      </c>
      <c r="E22" s="636">
        <f>+'4.CT3A'!$C$116</f>
        <v>0</v>
      </c>
      <c r="F22" s="650" t="s">
        <v>2148</v>
      </c>
      <c r="G22" s="649">
        <f>+'4.CT3A'!$C$117+'4.CT3A'!$C$127+'4.CT3A'!$C$134+'4.CT3A'!$C$142+'4.CT3A'!$C$148</f>
        <v>0</v>
      </c>
      <c r="H22" s="635">
        <f si="0" t="shared"/>
        <v>0</v>
      </c>
    </row>
    <row customFormat="1" customHeight="1" ht="33" r="23" s="634" spans="1:8">
      <c r="A23" s="652" t="s">
        <v>1243</v>
      </c>
      <c r="B23" s="651" t="s">
        <v>2116</v>
      </c>
      <c r="C23" s="651" t="s">
        <v>2134</v>
      </c>
      <c r="D23" s="651" t="s">
        <v>2140</v>
      </c>
      <c r="E23" s="636">
        <f>+'4.CT3A'!$D$116</f>
        <v>0</v>
      </c>
      <c r="F23" s="650" t="s">
        <v>2147</v>
      </c>
      <c r="G23" s="649">
        <f>+'4.CT3A'!$D$117+'4.CT3A'!$D$127+'4.CT3A'!$D$134+'4.CT3A'!$D$142+'4.CT3A'!$D$148</f>
        <v>0</v>
      </c>
      <c r="H23" s="635">
        <f si="0" t="shared"/>
        <v>0</v>
      </c>
    </row>
    <row customFormat="1" customHeight="1" ht="46.5" r="24" s="634" spans="1:8">
      <c r="A24" s="652" t="s">
        <v>1243</v>
      </c>
      <c r="B24" s="651" t="s">
        <v>1541</v>
      </c>
      <c r="C24" s="651" t="s">
        <v>2135</v>
      </c>
      <c r="D24" s="651" t="s">
        <v>2142</v>
      </c>
      <c r="E24" s="636">
        <f>+'4.CT3A'!$C$9-'4.CT3A'!$C$152</f>
        <v>0</v>
      </c>
      <c r="F24" s="650" t="s">
        <v>2146</v>
      </c>
      <c r="G24" s="649">
        <f>+'4.CT3A'!$C$255</f>
        <v>0</v>
      </c>
      <c r="H24" s="635">
        <f si="0" t="shared"/>
        <v>0</v>
      </c>
    </row>
    <row customFormat="1" customHeight="1" ht="42.75" r="25" s="634" spans="1:8">
      <c r="A25" s="652" t="s">
        <v>1243</v>
      </c>
      <c r="B25" s="653">
        <v>43102</v>
      </c>
      <c r="C25" s="651" t="s">
        <v>2135</v>
      </c>
      <c r="D25" s="651" t="s">
        <v>2140</v>
      </c>
      <c r="E25" s="636">
        <f>+'4.CT3A'!$D$9-'4.CT3A'!$D$152</f>
        <v>0</v>
      </c>
      <c r="F25" s="650" t="s">
        <v>2145</v>
      </c>
      <c r="G25" s="649">
        <f>+'4.CT3A'!$D$255</f>
        <v>0</v>
      </c>
      <c r="H25" s="635">
        <f si="0" t="shared"/>
        <v>0</v>
      </c>
    </row>
    <row customFormat="1" customHeight="1" ht="39" r="26" s="634" spans="1:8">
      <c r="A26" s="652" t="s">
        <v>1243</v>
      </c>
      <c r="B26" s="651" t="s">
        <v>1545</v>
      </c>
      <c r="C26" s="651" t="s">
        <v>1544</v>
      </c>
      <c r="D26" s="651" t="s">
        <v>2142</v>
      </c>
      <c r="E26" s="636">
        <f>+'4.CT3A'!$C$255+'4.CT3A'!$C$282+'4.CT3A'!$C$305</f>
        <v>0</v>
      </c>
      <c r="F26" s="650" t="s">
        <v>2144</v>
      </c>
      <c r="G26" s="649">
        <f>+'4.CT3A'!$C$306</f>
        <v>0</v>
      </c>
      <c r="H26" s="635">
        <f si="0" t="shared"/>
        <v>0</v>
      </c>
    </row>
    <row customFormat="1" customHeight="1" ht="36" r="27" s="634" spans="1:8">
      <c r="A27" s="652" t="s">
        <v>1243</v>
      </c>
      <c r="B27" s="651" t="s">
        <v>1545</v>
      </c>
      <c r="C27" s="651" t="s">
        <v>1544</v>
      </c>
      <c r="D27" s="651" t="s">
        <v>2140</v>
      </c>
      <c r="E27" s="636">
        <f>+'4.CT3A'!$D$255+'4.CT3A'!$D$282+'4.CT3A'!$D$305</f>
        <v>0</v>
      </c>
      <c r="F27" s="650" t="s">
        <v>2143</v>
      </c>
      <c r="G27" s="649">
        <f>+'4.CT3A'!$D$306</f>
        <v>0</v>
      </c>
      <c r="H27" s="635">
        <f si="0" t="shared"/>
        <v>0</v>
      </c>
    </row>
    <row customFormat="1" customHeight="1" ht="64.5" r="28" s="634" spans="1:8">
      <c r="A28" s="652" t="s">
        <v>1243</v>
      </c>
      <c r="B28" s="651" t="s">
        <v>1546</v>
      </c>
      <c r="C28" s="651" t="s">
        <v>2136</v>
      </c>
      <c r="D28" s="651" t="s">
        <v>2142</v>
      </c>
      <c r="E28" s="636">
        <f>+'4.CT3A'!$C$308-'4.CT3A'!$C$307</f>
        <v>0</v>
      </c>
      <c r="F28" s="650" t="s">
        <v>2141</v>
      </c>
      <c r="G28" s="649">
        <f>+'4.CT3A'!$C$306</f>
        <v>0</v>
      </c>
      <c r="H28" s="635">
        <f si="0" t="shared"/>
        <v>0</v>
      </c>
    </row>
    <row customFormat="1" customHeight="1" ht="52.5" r="29" s="634" spans="1:8">
      <c r="A29" s="652" t="s">
        <v>1243</v>
      </c>
      <c r="B29" s="651" t="s">
        <v>1546</v>
      </c>
      <c r="C29" s="651" t="s">
        <v>2137</v>
      </c>
      <c r="D29" s="651" t="s">
        <v>2140</v>
      </c>
      <c r="E29" s="636">
        <f>+'4.CT3A'!$D$308-'4.CT3A'!$D$307</f>
        <v>0</v>
      </c>
      <c r="F29" s="650" t="s">
        <v>2139</v>
      </c>
      <c r="G29" s="649">
        <f>+'4.CT3A'!$D$306</f>
        <v>0</v>
      </c>
      <c r="H29" s="635">
        <f si="0" t="shared"/>
        <v>0</v>
      </c>
    </row>
    <row r="30" spans="1:8">
      <c r="A30" s="638" t="s">
        <v>1241</v>
      </c>
      <c r="B30" s="639">
        <v>1</v>
      </c>
      <c r="C30" s="638" t="s">
        <v>121</v>
      </c>
      <c r="D30" s="639" t="s">
        <v>49</v>
      </c>
      <c r="E30" s="636">
        <f>+'2.CT1A'!C8</f>
        <v>0</v>
      </c>
      <c r="F30" s="636" t="s">
        <v>2566</v>
      </c>
      <c r="G30" s="636">
        <f>+G31+G52+G56+G77+G89+G105</f>
        <v>0</v>
      </c>
      <c r="H30" s="635">
        <f si="0" t="shared"/>
        <v>0</v>
      </c>
    </row>
    <row r="31" spans="1:8">
      <c r="A31" s="638" t="s">
        <v>1241</v>
      </c>
      <c r="B31" s="639">
        <v>31</v>
      </c>
      <c r="C31" s="638" t="s">
        <v>1283</v>
      </c>
      <c r="D31" s="639" t="s">
        <v>49</v>
      </c>
      <c r="E31" s="636">
        <f>+'2.CT1A'!C9</f>
        <v>0</v>
      </c>
      <c r="F31" s="650" t="s">
        <v>2565</v>
      </c>
      <c r="G31" s="636">
        <f>'6.CTT1'!C8</f>
        <v>0</v>
      </c>
      <c r="H31" s="635">
        <f si="0" t="shared"/>
        <v>0</v>
      </c>
    </row>
    <row ht="25.5" r="32" spans="1:8">
      <c r="A32" s="638" t="s">
        <v>1241</v>
      </c>
      <c r="B32" s="639">
        <v>311</v>
      </c>
      <c r="C32" s="638" t="s">
        <v>1578</v>
      </c>
      <c r="D32" s="639" t="s">
        <v>49</v>
      </c>
      <c r="E32" s="636">
        <f>+'2.CT1A'!C10</f>
        <v>0</v>
      </c>
      <c r="F32" s="650" t="s">
        <v>2176</v>
      </c>
      <c r="G32" s="636">
        <f>'6.CTT1'!C9</f>
        <v>0</v>
      </c>
      <c r="H32" s="635">
        <f ref="H32:H63" si="1" t="shared">E32-G32</f>
        <v>0</v>
      </c>
    </row>
    <row r="33" spans="1:8">
      <c r="A33" s="638" t="s">
        <v>1241</v>
      </c>
      <c r="B33" s="639">
        <v>31110</v>
      </c>
      <c r="C33" s="638" t="s">
        <v>1579</v>
      </c>
      <c r="D33" s="639" t="s">
        <v>49</v>
      </c>
      <c r="E33" s="636">
        <f>+'2.CT1A'!C11</f>
        <v>0</v>
      </c>
      <c r="F33" s="650" t="s">
        <v>2177</v>
      </c>
      <c r="G33" s="636">
        <f>'6.CTT1'!C10</f>
        <v>0</v>
      </c>
      <c r="H33" s="635">
        <f si="1" t="shared"/>
        <v>0</v>
      </c>
    </row>
    <row r="34" spans="1:8">
      <c r="A34" s="638" t="s">
        <v>1241</v>
      </c>
      <c r="B34" s="639">
        <v>31120</v>
      </c>
      <c r="C34" s="638" t="s">
        <v>1580</v>
      </c>
      <c r="D34" s="639" t="s">
        <v>49</v>
      </c>
      <c r="E34" s="636">
        <f>+'2.CT1A'!C12</f>
        <v>0</v>
      </c>
      <c r="F34" s="650" t="s">
        <v>2178</v>
      </c>
      <c r="G34" s="636">
        <f>'6.CTT1'!C11</f>
        <v>0</v>
      </c>
      <c r="H34" s="635">
        <f si="1" t="shared"/>
        <v>0</v>
      </c>
    </row>
    <row r="35" spans="1:8">
      <c r="A35" s="638" t="s">
        <v>1241</v>
      </c>
      <c r="B35" s="639">
        <v>31130</v>
      </c>
      <c r="C35" s="638" t="s">
        <v>96</v>
      </c>
      <c r="D35" s="639" t="s">
        <v>49</v>
      </c>
      <c r="E35" s="636">
        <f>+'2.CT1A'!C13</f>
        <v>0</v>
      </c>
      <c r="F35" s="650" t="s">
        <v>2179</v>
      </c>
      <c r="G35" s="636">
        <f>'6.CTT1'!C12</f>
        <v>0</v>
      </c>
      <c r="H35" s="635">
        <f si="1" t="shared"/>
        <v>0</v>
      </c>
    </row>
    <row r="36" spans="1:8">
      <c r="A36" s="638" t="s">
        <v>1241</v>
      </c>
      <c r="B36" s="639">
        <v>31140</v>
      </c>
      <c r="C36" s="638" t="s">
        <v>1581</v>
      </c>
      <c r="D36" s="639" t="s">
        <v>49</v>
      </c>
      <c r="E36" s="636">
        <f>+'2.CT1A'!C14</f>
        <v>0</v>
      </c>
      <c r="F36" s="650" t="s">
        <v>2180</v>
      </c>
      <c r="G36" s="636">
        <f>'6.CTT1'!C13</f>
        <v>0</v>
      </c>
      <c r="H36" s="635">
        <f si="1" t="shared"/>
        <v>0</v>
      </c>
    </row>
    <row ht="25.5" r="37" spans="1:8">
      <c r="A37" s="638" t="s">
        <v>1241</v>
      </c>
      <c r="B37" s="639">
        <v>312</v>
      </c>
      <c r="C37" s="638" t="s">
        <v>1582</v>
      </c>
      <c r="D37" s="639" t="s">
        <v>49</v>
      </c>
      <c r="E37" s="636">
        <f>+'2.CT1A'!C15</f>
        <v>0</v>
      </c>
      <c r="F37" s="650" t="s">
        <v>2181</v>
      </c>
      <c r="G37" s="636">
        <f>'6.CTT1'!C14</f>
        <v>0</v>
      </c>
      <c r="H37" s="635">
        <f si="1" t="shared"/>
        <v>0</v>
      </c>
    </row>
    <row r="38" spans="1:8">
      <c r="A38" s="638" t="s">
        <v>1241</v>
      </c>
      <c r="B38" s="639">
        <v>3121</v>
      </c>
      <c r="C38" s="638" t="s">
        <v>1579</v>
      </c>
      <c r="D38" s="639" t="s">
        <v>49</v>
      </c>
      <c r="E38" s="636">
        <f>+'2.CT1A'!C16</f>
        <v>0</v>
      </c>
      <c r="F38" s="650" t="s">
        <v>2182</v>
      </c>
      <c r="G38" s="636">
        <f>'6.CTT1'!C15</f>
        <v>0</v>
      </c>
      <c r="H38" s="635">
        <f si="1" t="shared"/>
        <v>0</v>
      </c>
    </row>
    <row ht="25.5" r="39" spans="1:8">
      <c r="A39" s="638" t="s">
        <v>1241</v>
      </c>
      <c r="B39" s="639">
        <v>31211</v>
      </c>
      <c r="C39" s="638" t="s">
        <v>2110</v>
      </c>
      <c r="D39" s="639" t="s">
        <v>49</v>
      </c>
      <c r="E39" s="636">
        <f>+'2.CT1A'!C17</f>
        <v>0</v>
      </c>
      <c r="F39" s="650" t="s">
        <v>2183</v>
      </c>
      <c r="G39" s="636">
        <f>'6.CTT1'!C16</f>
        <v>0</v>
      </c>
      <c r="H39" s="635">
        <f si="1" t="shared"/>
        <v>0</v>
      </c>
    </row>
    <row ht="25.5" r="40" spans="1:8">
      <c r="A40" s="638" t="s">
        <v>1241</v>
      </c>
      <c r="B40" s="639">
        <v>31212</v>
      </c>
      <c r="C40" s="638" t="s">
        <v>2111</v>
      </c>
      <c r="D40" s="639" t="s">
        <v>49</v>
      </c>
      <c r="E40" s="636">
        <f>+'2.CT1A'!C18</f>
        <v>0</v>
      </c>
      <c r="F40" s="650" t="s">
        <v>2184</v>
      </c>
      <c r="G40" s="636">
        <f>'6.CTT1'!C17</f>
        <v>0</v>
      </c>
      <c r="H40" s="635">
        <f si="1" t="shared"/>
        <v>0</v>
      </c>
    </row>
    <row ht="25.5" r="41" spans="1:8">
      <c r="A41" s="638" t="s">
        <v>1241</v>
      </c>
      <c r="B41" s="639">
        <v>31213</v>
      </c>
      <c r="C41" s="638" t="s">
        <v>2109</v>
      </c>
      <c r="D41" s="639" t="s">
        <v>49</v>
      </c>
      <c r="E41" s="636">
        <f>+'2.CT1A'!C19</f>
        <v>0</v>
      </c>
      <c r="F41" s="650" t="s">
        <v>2185</v>
      </c>
      <c r="G41" s="636">
        <f>'6.CTT1'!C18</f>
        <v>0</v>
      </c>
      <c r="H41" s="635">
        <f si="1" t="shared"/>
        <v>0</v>
      </c>
    </row>
    <row ht="25.5" r="42" spans="1:8">
      <c r="A42" s="638" t="s">
        <v>1241</v>
      </c>
      <c r="B42" s="639">
        <v>31214</v>
      </c>
      <c r="C42" s="638" t="s">
        <v>2108</v>
      </c>
      <c r="D42" s="639" t="s">
        <v>49</v>
      </c>
      <c r="E42" s="636">
        <f>+'2.CT1A'!C20</f>
        <v>0</v>
      </c>
      <c r="F42" s="650" t="s">
        <v>2186</v>
      </c>
      <c r="G42" s="636">
        <f>'6.CTT1'!C19</f>
        <v>0</v>
      </c>
      <c r="H42" s="635">
        <f si="1" t="shared"/>
        <v>0</v>
      </c>
    </row>
    <row ht="25.5" r="43" spans="1:8">
      <c r="A43" s="638" t="s">
        <v>1241</v>
      </c>
      <c r="B43" s="639">
        <v>31215</v>
      </c>
      <c r="C43" s="638" t="s">
        <v>2112</v>
      </c>
      <c r="D43" s="639" t="s">
        <v>49</v>
      </c>
      <c r="E43" s="636">
        <f>+'2.CT1A'!C21</f>
        <v>0</v>
      </c>
      <c r="F43" s="650" t="s">
        <v>2187</v>
      </c>
      <c r="G43" s="636">
        <f>'6.CTT1'!C20</f>
        <v>0</v>
      </c>
      <c r="H43" s="635">
        <f si="1" t="shared"/>
        <v>0</v>
      </c>
    </row>
    <row ht="25.5" r="44" spans="1:8">
      <c r="A44" s="638" t="s">
        <v>1241</v>
      </c>
      <c r="B44" s="639">
        <v>31216</v>
      </c>
      <c r="C44" s="638" t="s">
        <v>2113</v>
      </c>
      <c r="D44" s="639" t="s">
        <v>49</v>
      </c>
      <c r="E44" s="636">
        <f>+'2.CT1A'!C22</f>
        <v>0</v>
      </c>
      <c r="F44" s="650" t="s">
        <v>2188</v>
      </c>
      <c r="G44" s="636">
        <f>'6.CTT1'!C21</f>
        <v>0</v>
      </c>
      <c r="H44" s="635">
        <f si="1" t="shared"/>
        <v>0</v>
      </c>
    </row>
    <row r="45" spans="1:8">
      <c r="A45" s="638" t="s">
        <v>1241</v>
      </c>
      <c r="B45" s="639">
        <v>3122</v>
      </c>
      <c r="C45" s="638" t="s">
        <v>1996</v>
      </c>
      <c r="D45" s="639" t="s">
        <v>49</v>
      </c>
      <c r="E45" s="636">
        <f>+'2.CT1A'!C23</f>
        <v>0</v>
      </c>
      <c r="F45" s="650" t="s">
        <v>2189</v>
      </c>
      <c r="G45" s="636">
        <f>'6.CTT1'!C22</f>
        <v>0</v>
      </c>
      <c r="H45" s="635">
        <f si="1" t="shared"/>
        <v>0</v>
      </c>
    </row>
    <row ht="25.5" r="46" spans="1:8">
      <c r="A46" s="638" t="s">
        <v>1241</v>
      </c>
      <c r="B46" s="639">
        <v>31221</v>
      </c>
      <c r="C46" s="638" t="s">
        <v>2110</v>
      </c>
      <c r="D46" s="639" t="s">
        <v>49</v>
      </c>
      <c r="E46" s="636">
        <f>+'2.CT1A'!C24</f>
        <v>0</v>
      </c>
      <c r="F46" s="650" t="s">
        <v>2190</v>
      </c>
      <c r="G46" s="636">
        <f>'6.CTT1'!C23</f>
        <v>0</v>
      </c>
      <c r="H46" s="635">
        <f si="1" t="shared"/>
        <v>0</v>
      </c>
    </row>
    <row ht="25.5" r="47" spans="1:8">
      <c r="A47" s="638" t="s">
        <v>1241</v>
      </c>
      <c r="B47" s="639">
        <v>31222</v>
      </c>
      <c r="C47" s="638" t="s">
        <v>2114</v>
      </c>
      <c r="D47" s="639" t="s">
        <v>49</v>
      </c>
      <c r="E47" s="636">
        <f>+'2.CT1A'!C25</f>
        <v>0</v>
      </c>
      <c r="F47" s="650" t="s">
        <v>2191</v>
      </c>
      <c r="G47" s="636">
        <f>'6.CTT1'!C24</f>
        <v>0</v>
      </c>
      <c r="H47" s="635">
        <f si="1" t="shared"/>
        <v>0</v>
      </c>
    </row>
    <row ht="25.5" r="48" spans="1:8">
      <c r="A48" s="638" t="s">
        <v>1241</v>
      </c>
      <c r="B48" s="639">
        <v>31223</v>
      </c>
      <c r="C48" s="638" t="s">
        <v>2109</v>
      </c>
      <c r="D48" s="639" t="s">
        <v>49</v>
      </c>
      <c r="E48" s="636">
        <f>+'2.CT1A'!C26</f>
        <v>0</v>
      </c>
      <c r="F48" s="650" t="s">
        <v>2192</v>
      </c>
      <c r="G48" s="636">
        <f>'6.CTT1'!C25</f>
        <v>0</v>
      </c>
      <c r="H48" s="635">
        <f si="1" t="shared"/>
        <v>0</v>
      </c>
    </row>
    <row ht="25.5" r="49" spans="1:8">
      <c r="A49" s="638" t="s">
        <v>1241</v>
      </c>
      <c r="B49" s="639">
        <v>31224</v>
      </c>
      <c r="C49" s="638" t="s">
        <v>2108</v>
      </c>
      <c r="D49" s="639" t="s">
        <v>49</v>
      </c>
      <c r="E49" s="636">
        <f>+'2.CT1A'!C27</f>
        <v>0</v>
      </c>
      <c r="F49" s="650" t="s">
        <v>2193</v>
      </c>
      <c r="G49" s="636">
        <f>'6.CTT1'!C26</f>
        <v>0</v>
      </c>
      <c r="H49" s="635">
        <f si="1" t="shared"/>
        <v>0</v>
      </c>
    </row>
    <row ht="25.5" r="50" spans="1:8">
      <c r="A50" s="638" t="s">
        <v>1241</v>
      </c>
      <c r="B50" s="639">
        <v>31400</v>
      </c>
      <c r="C50" s="638" t="s">
        <v>2107</v>
      </c>
      <c r="D50" s="639" t="s">
        <v>49</v>
      </c>
      <c r="E50" s="636">
        <f>+'2.CT1A'!C28</f>
        <v>0</v>
      </c>
      <c r="F50" s="650" t="s">
        <v>2194</v>
      </c>
      <c r="G50" s="636">
        <f>'6.CTT1'!C27</f>
        <v>0</v>
      </c>
      <c r="H50" s="635">
        <f si="1" t="shared"/>
        <v>0</v>
      </c>
    </row>
    <row r="51" spans="1:8">
      <c r="A51" s="638" t="s">
        <v>1241</v>
      </c>
      <c r="B51" s="639">
        <v>31500</v>
      </c>
      <c r="C51" s="638" t="s">
        <v>2106</v>
      </c>
      <c r="D51" s="639" t="s">
        <v>49</v>
      </c>
      <c r="E51" s="636">
        <f>+'2.CT1A'!C29</f>
        <v>0</v>
      </c>
      <c r="F51" s="650" t="s">
        <v>2195</v>
      </c>
      <c r="G51" s="636">
        <f>'6.CTT1'!C28</f>
        <v>0</v>
      </c>
      <c r="H51" s="635">
        <f si="1" t="shared"/>
        <v>0</v>
      </c>
    </row>
    <row ht="25.5" r="52" spans="1:8">
      <c r="A52" s="638" t="s">
        <v>1241</v>
      </c>
      <c r="B52" s="639">
        <v>32</v>
      </c>
      <c r="C52" s="638" t="s">
        <v>2105</v>
      </c>
      <c r="D52" s="639" t="s">
        <v>49</v>
      </c>
      <c r="E52" s="636">
        <f>+'2.CT1A'!C30</f>
        <v>0</v>
      </c>
      <c r="F52" s="650" t="s">
        <v>2196</v>
      </c>
      <c r="G52" s="636">
        <f>'7.CTT2'!C8</f>
        <v>0</v>
      </c>
      <c r="H52" s="635">
        <f si="1" t="shared"/>
        <v>0</v>
      </c>
    </row>
    <row r="53" spans="1:8">
      <c r="A53" s="638" t="s">
        <v>1241</v>
      </c>
      <c r="B53" s="639">
        <v>321</v>
      </c>
      <c r="C53" s="638" t="s">
        <v>2059</v>
      </c>
      <c r="D53" s="639" t="s">
        <v>49</v>
      </c>
      <c r="E53" s="636">
        <f>+'2.CT1A'!C31</f>
        <v>0</v>
      </c>
      <c r="F53" s="650" t="s">
        <v>2197</v>
      </c>
      <c r="G53" s="636">
        <f>'7.CTT2'!C9</f>
        <v>0</v>
      </c>
      <c r="H53" s="635">
        <f si="1" t="shared"/>
        <v>0</v>
      </c>
    </row>
    <row r="54" spans="1:8">
      <c r="A54" s="638" t="s">
        <v>1241</v>
      </c>
      <c r="B54" s="639">
        <v>32110</v>
      </c>
      <c r="C54" s="638" t="s">
        <v>2004</v>
      </c>
      <c r="D54" s="639" t="s">
        <v>49</v>
      </c>
      <c r="E54" s="636">
        <f>+'2.CT1A'!C32</f>
        <v>0</v>
      </c>
      <c r="F54" s="650" t="s">
        <v>2198</v>
      </c>
      <c r="G54" s="636">
        <f>'7.CTT2'!C10</f>
        <v>0</v>
      </c>
      <c r="H54" s="635">
        <f si="1" t="shared"/>
        <v>0</v>
      </c>
    </row>
    <row r="55" spans="1:8">
      <c r="A55" s="638" t="s">
        <v>1241</v>
      </c>
      <c r="B55" s="639">
        <v>32120</v>
      </c>
      <c r="C55" s="638" t="s">
        <v>1996</v>
      </c>
      <c r="D55" s="639" t="s">
        <v>49</v>
      </c>
      <c r="E55" s="636">
        <f>+'2.CT1A'!C33</f>
        <v>0</v>
      </c>
      <c r="F55" s="650" t="s">
        <v>2199</v>
      </c>
      <c r="G55" s="636">
        <f>'7.CTT2'!C11</f>
        <v>0</v>
      </c>
      <c r="H55" s="635">
        <f si="1" t="shared"/>
        <v>0</v>
      </c>
    </row>
    <row r="56" spans="1:8">
      <c r="A56" s="638" t="s">
        <v>1241</v>
      </c>
      <c r="B56" s="639">
        <v>33</v>
      </c>
      <c r="C56" s="638" t="s">
        <v>2104</v>
      </c>
      <c r="D56" s="639" t="s">
        <v>49</v>
      </c>
      <c r="E56" s="636">
        <f>+'2.CT1A'!C34</f>
        <v>0</v>
      </c>
      <c r="F56" s="650" t="s">
        <v>2200</v>
      </c>
      <c r="G56" s="636">
        <f>'8.CTT3'!C8</f>
        <v>0</v>
      </c>
      <c r="H56" s="635">
        <f si="1" t="shared"/>
        <v>0</v>
      </c>
    </row>
    <row ht="25.5" r="57" spans="1:8">
      <c r="A57" s="638" t="s">
        <v>1241</v>
      </c>
      <c r="B57" s="639">
        <v>33100</v>
      </c>
      <c r="C57" s="638" t="s">
        <v>2103</v>
      </c>
      <c r="D57" s="639" t="s">
        <v>49</v>
      </c>
      <c r="E57" s="636">
        <f>+'2.CT1A'!C35</f>
        <v>0</v>
      </c>
      <c r="F57" s="650" t="s">
        <v>2201</v>
      </c>
      <c r="G57" s="636">
        <f>'8.CTT3'!C9</f>
        <v>0</v>
      </c>
      <c r="H57" s="635">
        <f si="1" t="shared"/>
        <v>0</v>
      </c>
    </row>
    <row ht="25.5" r="58" spans="1:8">
      <c r="A58" s="638" t="s">
        <v>1241</v>
      </c>
      <c r="B58" s="639">
        <v>33200</v>
      </c>
      <c r="C58" s="638" t="s">
        <v>2102</v>
      </c>
      <c r="D58" s="639" t="s">
        <v>49</v>
      </c>
      <c r="E58" s="636">
        <f>+'2.CT1A'!C36</f>
        <v>0</v>
      </c>
      <c r="F58" s="650" t="s">
        <v>2202</v>
      </c>
      <c r="G58" s="636">
        <f>'8.CTT3'!C10</f>
        <v>0</v>
      </c>
      <c r="H58" s="635">
        <f si="1" t="shared"/>
        <v>0</v>
      </c>
    </row>
    <row ht="25.5" r="59" spans="1:8">
      <c r="A59" s="638" t="s">
        <v>1241</v>
      </c>
      <c r="B59" s="639">
        <v>33300</v>
      </c>
      <c r="C59" s="638" t="s">
        <v>2101</v>
      </c>
      <c r="D59" s="639" t="s">
        <v>49</v>
      </c>
      <c r="E59" s="636">
        <f>+'2.CT1A'!C37</f>
        <v>0</v>
      </c>
      <c r="F59" s="650" t="s">
        <v>2203</v>
      </c>
      <c r="G59" s="636">
        <f>'8.CTT3'!C11</f>
        <v>0</v>
      </c>
      <c r="H59" s="635">
        <f si="1" t="shared"/>
        <v>0</v>
      </c>
    </row>
    <row ht="25.5" r="60" spans="1:8">
      <c r="A60" s="638" t="s">
        <v>1241</v>
      </c>
      <c r="B60" s="639">
        <v>33400</v>
      </c>
      <c r="C60" s="638" t="s">
        <v>2100</v>
      </c>
      <c r="D60" s="639" t="s">
        <v>49</v>
      </c>
      <c r="E60" s="636">
        <f>+'2.CT1A'!C38</f>
        <v>0</v>
      </c>
      <c r="F60" s="650" t="s">
        <v>2204</v>
      </c>
      <c r="G60" s="636">
        <f>'8.CTT3'!C12</f>
        <v>0</v>
      </c>
      <c r="H60" s="635">
        <f si="1" t="shared"/>
        <v>0</v>
      </c>
    </row>
    <row ht="25.5" r="61" spans="1:8">
      <c r="A61" s="638" t="s">
        <v>1241</v>
      </c>
      <c r="B61" s="639">
        <v>33401</v>
      </c>
      <c r="C61" s="638" t="s">
        <v>2099</v>
      </c>
      <c r="D61" s="639" t="s">
        <v>49</v>
      </c>
      <c r="E61" s="636">
        <f>+'2.CT1A'!C39</f>
        <v>0</v>
      </c>
      <c r="F61" s="650" t="s">
        <v>2205</v>
      </c>
      <c r="G61" s="636">
        <f>'8.CTT3'!C13</f>
        <v>0</v>
      </c>
      <c r="H61" s="635">
        <f si="1" t="shared"/>
        <v>0</v>
      </c>
    </row>
    <row ht="25.5" r="62" spans="1:8">
      <c r="A62" s="638" t="s">
        <v>1241</v>
      </c>
      <c r="B62" s="639">
        <v>33402</v>
      </c>
      <c r="C62" s="638" t="s">
        <v>2098</v>
      </c>
      <c r="D62" s="639" t="s">
        <v>49</v>
      </c>
      <c r="E62" s="636">
        <f>+'2.CT1A'!C40</f>
        <v>0</v>
      </c>
      <c r="F62" s="650" t="s">
        <v>2206</v>
      </c>
      <c r="G62" s="636">
        <f>'8.CTT3'!C14</f>
        <v>0</v>
      </c>
      <c r="H62" s="635">
        <f si="1" t="shared"/>
        <v>0</v>
      </c>
    </row>
    <row r="63" spans="1:8">
      <c r="A63" s="638" t="s">
        <v>1241</v>
      </c>
      <c r="B63" s="639">
        <v>335</v>
      </c>
      <c r="C63" s="638" t="s">
        <v>2097</v>
      </c>
      <c r="D63" s="639" t="s">
        <v>49</v>
      </c>
      <c r="E63" s="636">
        <f>+'2.CT1A'!C41</f>
        <v>0</v>
      </c>
      <c r="F63" s="650" t="s">
        <v>2207</v>
      </c>
      <c r="G63" s="636">
        <f>'8.CTT3'!C15</f>
        <v>0</v>
      </c>
      <c r="H63" s="635">
        <f si="1" t="shared"/>
        <v>0</v>
      </c>
    </row>
    <row ht="25.5" r="64" spans="1:8">
      <c r="A64" s="638" t="s">
        <v>1241</v>
      </c>
      <c r="B64" s="639">
        <v>3351</v>
      </c>
      <c r="C64" s="638" t="s">
        <v>2096</v>
      </c>
      <c r="D64" s="639" t="s">
        <v>49</v>
      </c>
      <c r="E64" s="636">
        <f>+'2.CT1A'!C42</f>
        <v>0</v>
      </c>
      <c r="F64" s="650" t="s">
        <v>2208</v>
      </c>
      <c r="G64" s="636">
        <f>'8.CTT3'!C16</f>
        <v>0</v>
      </c>
      <c r="H64" s="635">
        <f ref="H64:H95" si="2" t="shared">E64-G64</f>
        <v>0</v>
      </c>
    </row>
    <row ht="25.5" r="65" spans="1:8">
      <c r="A65" s="638" t="s">
        <v>1241</v>
      </c>
      <c r="B65" s="639">
        <v>3352</v>
      </c>
      <c r="C65" s="638" t="s">
        <v>2095</v>
      </c>
      <c r="D65" s="639" t="s">
        <v>49</v>
      </c>
      <c r="E65" s="636">
        <f>+'2.CT1A'!C43</f>
        <v>0</v>
      </c>
      <c r="F65" s="650" t="s">
        <v>2209</v>
      </c>
      <c r="G65" s="636">
        <f>'8.CTT3'!C30</f>
        <v>0</v>
      </c>
      <c r="H65" s="635">
        <f si="2" t="shared"/>
        <v>0</v>
      </c>
    </row>
    <row r="66" spans="1:8">
      <c r="A66" s="638" t="s">
        <v>1241</v>
      </c>
      <c r="B66" s="639">
        <v>336</v>
      </c>
      <c r="C66" s="638" t="s">
        <v>1441</v>
      </c>
      <c r="D66" s="639" t="s">
        <v>49</v>
      </c>
      <c r="E66" s="636">
        <f>+'2.CT1A'!C44</f>
        <v>0</v>
      </c>
      <c r="F66" s="650" t="s">
        <v>2210</v>
      </c>
      <c r="G66" s="636">
        <f>'8.CTT3'!C31</f>
        <v>0</v>
      </c>
      <c r="H66" s="635">
        <f si="2" t="shared"/>
        <v>0</v>
      </c>
    </row>
    <row ht="25.5" r="67" spans="1:8">
      <c r="A67" s="638" t="s">
        <v>1241</v>
      </c>
      <c r="B67" s="639">
        <v>3361</v>
      </c>
      <c r="C67" s="638" t="s">
        <v>2058</v>
      </c>
      <c r="D67" s="639" t="s">
        <v>49</v>
      </c>
      <c r="E67" s="636">
        <f>+'2.CT1A'!C45</f>
        <v>0</v>
      </c>
      <c r="F67" s="650" t="s">
        <v>2211</v>
      </c>
      <c r="G67" s="636">
        <f>'8.CTT3'!C32</f>
        <v>0</v>
      </c>
      <c r="H67" s="635">
        <f si="2" t="shared"/>
        <v>0</v>
      </c>
    </row>
    <row ht="25.5" r="68" spans="1:8">
      <c r="A68" s="638" t="s">
        <v>1241</v>
      </c>
      <c r="B68" s="639">
        <v>33611</v>
      </c>
      <c r="C68" s="638" t="s">
        <v>2056</v>
      </c>
      <c r="D68" s="639" t="s">
        <v>49</v>
      </c>
      <c r="E68" s="636">
        <f>+'2.CT1A'!C46</f>
        <v>0</v>
      </c>
      <c r="F68" s="650" t="s">
        <v>2212</v>
      </c>
      <c r="G68" s="636">
        <f>+'8.CTT3'!C33</f>
        <v>0</v>
      </c>
      <c r="H68" s="635">
        <f si="2" t="shared"/>
        <v>0</v>
      </c>
    </row>
    <row ht="25.5" r="69" spans="1:8">
      <c r="A69" s="638" t="s">
        <v>1241</v>
      </c>
      <c r="B69" s="639">
        <v>33612</v>
      </c>
      <c r="C69" s="638" t="s">
        <v>2028</v>
      </c>
      <c r="D69" s="639" t="s">
        <v>49</v>
      </c>
      <c r="E69" s="636">
        <f>+'2.CT1A'!C47</f>
        <v>0</v>
      </c>
      <c r="F69" s="650" t="s">
        <v>2213</v>
      </c>
      <c r="G69" s="636">
        <f>+'8.CTT3'!C34</f>
        <v>0</v>
      </c>
      <c r="H69" s="635">
        <f si="2" t="shared"/>
        <v>0</v>
      </c>
    </row>
    <row ht="25.5" r="70" spans="1:8">
      <c r="A70" s="638" t="s">
        <v>1241</v>
      </c>
      <c r="B70" s="639">
        <v>33613</v>
      </c>
      <c r="C70" s="638" t="s">
        <v>2057</v>
      </c>
      <c r="D70" s="639" t="s">
        <v>49</v>
      </c>
      <c r="E70" s="636">
        <f>+'2.CT1A'!C48</f>
        <v>0</v>
      </c>
      <c r="F70" s="650" t="s">
        <v>2214</v>
      </c>
      <c r="G70" s="636">
        <f>+'8.CTT3'!C35</f>
        <v>0</v>
      </c>
      <c r="H70" s="635">
        <f si="2" t="shared"/>
        <v>0</v>
      </c>
    </row>
    <row ht="25.5" r="71" spans="1:8">
      <c r="A71" s="638" t="s">
        <v>1241</v>
      </c>
      <c r="B71" s="639">
        <v>33614</v>
      </c>
      <c r="C71" s="638" t="s">
        <v>2055</v>
      </c>
      <c r="D71" s="639" t="s">
        <v>49</v>
      </c>
      <c r="E71" s="636">
        <f>+'2.CT1A'!C49</f>
        <v>0</v>
      </c>
      <c r="F71" s="650" t="s">
        <v>2215</v>
      </c>
      <c r="G71" s="636">
        <f>+'8.CTT3'!C36</f>
        <v>0</v>
      </c>
      <c r="H71" s="635">
        <f si="2" t="shared"/>
        <v>0</v>
      </c>
    </row>
    <row ht="25.5" r="72" spans="1:8">
      <c r="A72" s="638" t="s">
        <v>1241</v>
      </c>
      <c r="B72" s="639">
        <v>33615</v>
      </c>
      <c r="C72" s="638" t="s">
        <v>2054</v>
      </c>
      <c r="D72" s="639" t="s">
        <v>49</v>
      </c>
      <c r="E72" s="636">
        <f>+'2.CT1A'!C50</f>
        <v>0</v>
      </c>
      <c r="F72" s="650" t="s">
        <v>2216</v>
      </c>
      <c r="G72" s="636">
        <f>+'8.CTT3'!C37</f>
        <v>0</v>
      </c>
      <c r="H72" s="635">
        <f si="2" t="shared"/>
        <v>0</v>
      </c>
    </row>
    <row ht="25.5" r="73" spans="1:8">
      <c r="A73" s="638" t="s">
        <v>1241</v>
      </c>
      <c r="B73" s="639">
        <v>3362</v>
      </c>
      <c r="C73" s="638" t="s">
        <v>2094</v>
      </c>
      <c r="D73" s="639" t="s">
        <v>49</v>
      </c>
      <c r="E73" s="636">
        <f>+'2.CT1A'!C51</f>
        <v>0</v>
      </c>
      <c r="F73" s="650" t="s">
        <v>2217</v>
      </c>
      <c r="G73" s="636">
        <f>'8.CTT3'!C38</f>
        <v>0</v>
      </c>
      <c r="H73" s="635">
        <f si="2" t="shared"/>
        <v>0</v>
      </c>
    </row>
    <row ht="25.5" r="74" spans="1:8">
      <c r="A74" s="638" t="s">
        <v>1241</v>
      </c>
      <c r="B74" s="639">
        <v>33621</v>
      </c>
      <c r="C74" s="638" t="s">
        <v>2056</v>
      </c>
      <c r="D74" s="639" t="s">
        <v>49</v>
      </c>
      <c r="E74" s="636">
        <f>+'2.CT1A'!C52</f>
        <v>0</v>
      </c>
      <c r="F74" s="650" t="s">
        <v>2218</v>
      </c>
      <c r="G74" s="636">
        <f>'8.CTT3'!C39</f>
        <v>0</v>
      </c>
      <c r="H74" s="635">
        <f si="2" t="shared"/>
        <v>0</v>
      </c>
    </row>
    <row ht="25.5" r="75" spans="1:8">
      <c r="A75" s="638" t="s">
        <v>1241</v>
      </c>
      <c r="B75" s="639">
        <v>33622</v>
      </c>
      <c r="C75" s="638" t="s">
        <v>2055</v>
      </c>
      <c r="D75" s="639" t="s">
        <v>49</v>
      </c>
      <c r="E75" s="636">
        <f>+'2.CT1A'!C53</f>
        <v>0</v>
      </c>
      <c r="F75" s="650" t="s">
        <v>2219</v>
      </c>
      <c r="G75" s="636">
        <f>'8.CTT3'!C40</f>
        <v>0</v>
      </c>
      <c r="H75" s="635">
        <f si="2" t="shared"/>
        <v>0</v>
      </c>
    </row>
    <row ht="25.5" r="76" spans="1:8">
      <c r="A76" s="638" t="s">
        <v>1241</v>
      </c>
      <c r="B76" s="639">
        <v>33623</v>
      </c>
      <c r="C76" s="638" t="s">
        <v>2054</v>
      </c>
      <c r="D76" s="639" t="s">
        <v>49</v>
      </c>
      <c r="E76" s="636">
        <f>+'2.CT1A'!C54</f>
        <v>0</v>
      </c>
      <c r="F76" s="650" t="s">
        <v>2220</v>
      </c>
      <c r="G76" s="636">
        <f>'8.CTT3'!C41</f>
        <v>0</v>
      </c>
      <c r="H76" s="635">
        <f si="2" t="shared"/>
        <v>0</v>
      </c>
    </row>
    <row r="77" spans="1:8">
      <c r="A77" s="638" t="s">
        <v>1241</v>
      </c>
      <c r="B77" s="639">
        <v>34</v>
      </c>
      <c r="C77" s="638" t="s">
        <v>2093</v>
      </c>
      <c r="D77" s="639" t="s">
        <v>49</v>
      </c>
      <c r="E77" s="636">
        <f>+'2.CT1A'!C55</f>
        <v>0</v>
      </c>
      <c r="F77" s="650" t="s">
        <v>2221</v>
      </c>
      <c r="G77" s="636">
        <f>'9.CTT4'!C8</f>
        <v>0</v>
      </c>
      <c r="H77" s="635">
        <f si="2" t="shared"/>
        <v>0</v>
      </c>
    </row>
    <row ht="25.5" r="78" spans="1:8">
      <c r="A78" s="638" t="s">
        <v>1241</v>
      </c>
      <c r="B78" s="639">
        <v>34100</v>
      </c>
      <c r="C78" s="638" t="s">
        <v>2056</v>
      </c>
      <c r="D78" s="639" t="s">
        <v>49</v>
      </c>
      <c r="E78" s="636">
        <f>+'2.CT1A'!C56</f>
        <v>0</v>
      </c>
      <c r="F78" s="650" t="s">
        <v>2222</v>
      </c>
      <c r="G78" s="636">
        <f>'9.CTT4'!C9</f>
        <v>0</v>
      </c>
      <c r="H78" s="635">
        <f si="2" t="shared"/>
        <v>0</v>
      </c>
    </row>
    <row r="79" spans="1:8">
      <c r="A79" s="638" t="s">
        <v>1241</v>
      </c>
      <c r="B79" s="639">
        <v>34200</v>
      </c>
      <c r="C79" s="638" t="s">
        <v>2092</v>
      </c>
      <c r="D79" s="639" t="s">
        <v>49</v>
      </c>
      <c r="E79" s="636">
        <f>+'2.CT1A'!C57</f>
        <v>0</v>
      </c>
      <c r="F79" s="650" t="s">
        <v>2223</v>
      </c>
      <c r="G79" s="636">
        <f>'9.CTT4'!C10</f>
        <v>0</v>
      </c>
      <c r="H79" s="635">
        <f si="2" t="shared"/>
        <v>0</v>
      </c>
    </row>
    <row ht="25.5" r="80" spans="1:8">
      <c r="A80" s="638" t="s">
        <v>1241</v>
      </c>
      <c r="B80" s="639">
        <v>34300</v>
      </c>
      <c r="C80" s="638" t="s">
        <v>2091</v>
      </c>
      <c r="D80" s="639" t="s">
        <v>49</v>
      </c>
      <c r="E80" s="636">
        <f>+'2.CT1A'!C58</f>
        <v>0</v>
      </c>
      <c r="F80" s="650" t="s">
        <v>2224</v>
      </c>
      <c r="G80" s="636">
        <f>'9.CTT4'!C11</f>
        <v>0</v>
      </c>
      <c r="H80" s="635">
        <f si="2" t="shared"/>
        <v>0</v>
      </c>
    </row>
    <row ht="25.5" r="81" spans="1:8">
      <c r="A81" s="638" t="s">
        <v>1241</v>
      </c>
      <c r="B81" s="639">
        <v>34400</v>
      </c>
      <c r="C81" s="638" t="s">
        <v>2009</v>
      </c>
      <c r="D81" s="639" t="s">
        <v>49</v>
      </c>
      <c r="E81" s="636">
        <f>+'2.CT1A'!C59</f>
        <v>0</v>
      </c>
      <c r="F81" s="650" t="s">
        <v>2225</v>
      </c>
      <c r="G81" s="636">
        <f>'9.CTT4'!C12</f>
        <v>0</v>
      </c>
      <c r="H81" s="635">
        <f si="2" t="shared"/>
        <v>0</v>
      </c>
    </row>
    <row ht="25.5" r="82" spans="1:8">
      <c r="A82" s="638" t="s">
        <v>1241</v>
      </c>
      <c r="B82" s="639">
        <v>34500</v>
      </c>
      <c r="C82" s="638" t="s">
        <v>2090</v>
      </c>
      <c r="D82" s="639" t="s">
        <v>49</v>
      </c>
      <c r="E82" s="636">
        <f>+'2.CT1A'!C60</f>
        <v>0</v>
      </c>
      <c r="F82" s="650" t="s">
        <v>2226</v>
      </c>
      <c r="G82" s="636">
        <f>'9.CTT4'!C13</f>
        <v>0</v>
      </c>
      <c r="H82" s="635">
        <f si="2" t="shared"/>
        <v>0</v>
      </c>
    </row>
    <row ht="25.5" r="83" spans="1:8">
      <c r="A83" s="638" t="s">
        <v>1241</v>
      </c>
      <c r="B83" s="639">
        <v>34600</v>
      </c>
      <c r="C83" s="638" t="s">
        <v>2089</v>
      </c>
      <c r="D83" s="639" t="s">
        <v>49</v>
      </c>
      <c r="E83" s="636">
        <f>+'2.CT1A'!C61</f>
        <v>0</v>
      </c>
      <c r="F83" s="650" t="s">
        <v>2227</v>
      </c>
      <c r="G83" s="636">
        <f>'9.CTT4'!C14</f>
        <v>0</v>
      </c>
      <c r="H83" s="635">
        <f si="2" t="shared"/>
        <v>0</v>
      </c>
    </row>
    <row r="84" spans="1:8">
      <c r="A84" s="638" t="s">
        <v>1241</v>
      </c>
      <c r="B84" s="639">
        <v>3471</v>
      </c>
      <c r="C84" s="638" t="s">
        <v>2088</v>
      </c>
      <c r="D84" s="639" t="s">
        <v>49</v>
      </c>
      <c r="E84" s="636">
        <f>+'2.CT1A'!C62</f>
        <v>0</v>
      </c>
      <c r="F84" s="650" t="s">
        <v>2228</v>
      </c>
      <c r="G84" s="636">
        <f>'9.CTT4'!C15</f>
        <v>0</v>
      </c>
      <c r="H84" s="635">
        <f si="2" t="shared"/>
        <v>0</v>
      </c>
    </row>
    <row ht="25.5" r="85" spans="1:8">
      <c r="A85" s="638" t="s">
        <v>1241</v>
      </c>
      <c r="B85" s="639">
        <v>34711</v>
      </c>
      <c r="C85" s="638" t="s">
        <v>2087</v>
      </c>
      <c r="D85" s="639" t="s">
        <v>49</v>
      </c>
      <c r="E85" s="636">
        <f>+'2.CT1A'!C63</f>
        <v>0</v>
      </c>
      <c r="F85" s="650" t="s">
        <v>2229</v>
      </c>
      <c r="G85" s="636">
        <f>'9.CTT4'!C16</f>
        <v>0</v>
      </c>
      <c r="H85" s="635">
        <f si="2" t="shared"/>
        <v>0</v>
      </c>
    </row>
    <row ht="25.5" r="86" spans="1:8">
      <c r="A86" s="638" t="s">
        <v>1241</v>
      </c>
      <c r="B86" s="639">
        <v>34712</v>
      </c>
      <c r="C86" s="638" t="s">
        <v>2086</v>
      </c>
      <c r="D86" s="639" t="s">
        <v>49</v>
      </c>
      <c r="E86" s="636">
        <f>+'2.CT1A'!C64</f>
        <v>0</v>
      </c>
      <c r="F86" s="650" t="s">
        <v>2230</v>
      </c>
      <c r="G86" s="636">
        <f>'9.CTT4'!C17</f>
        <v>0</v>
      </c>
      <c r="H86" s="635">
        <f si="2" t="shared"/>
        <v>0</v>
      </c>
    </row>
    <row ht="25.5" r="87" spans="1:8">
      <c r="A87" s="638" t="s">
        <v>1241</v>
      </c>
      <c r="B87" s="639">
        <v>34713</v>
      </c>
      <c r="C87" s="638" t="s">
        <v>2085</v>
      </c>
      <c r="D87" s="639" t="s">
        <v>49</v>
      </c>
      <c r="E87" s="636">
        <f>+'2.CT1A'!C65</f>
        <v>0</v>
      </c>
      <c r="F87" s="650" t="s">
        <v>2231</v>
      </c>
      <c r="G87" s="636">
        <f>'9.CTT4'!C18</f>
        <v>0</v>
      </c>
      <c r="H87" s="635">
        <f si="2" t="shared"/>
        <v>0</v>
      </c>
    </row>
    <row ht="25.5" r="88" spans="1:8">
      <c r="A88" s="638" t="s">
        <v>1241</v>
      </c>
      <c r="B88" s="639">
        <v>34714</v>
      </c>
      <c r="C88" s="638" t="s">
        <v>2084</v>
      </c>
      <c r="D88" s="639" t="s">
        <v>49</v>
      </c>
      <c r="E88" s="636">
        <f>+'2.CT1A'!C66</f>
        <v>0</v>
      </c>
      <c r="F88" s="650" t="s">
        <v>2232</v>
      </c>
      <c r="G88" s="636">
        <f>'9.CTT4'!C19</f>
        <v>0</v>
      </c>
      <c r="H88" s="635">
        <f si="2" t="shared"/>
        <v>0</v>
      </c>
    </row>
    <row r="89" spans="1:8">
      <c r="A89" s="638" t="s">
        <v>1241</v>
      </c>
      <c r="B89" s="639">
        <v>35</v>
      </c>
      <c r="C89" s="638" t="s">
        <v>2083</v>
      </c>
      <c r="D89" s="639" t="s">
        <v>49</v>
      </c>
      <c r="E89" s="636">
        <f>+'2.CT1A'!C67</f>
        <v>0</v>
      </c>
      <c r="F89" s="650" t="s">
        <v>2233</v>
      </c>
      <c r="G89" s="636">
        <f>G90+G93+G94+G95+G103+G104</f>
        <v>0</v>
      </c>
      <c r="H89" s="635">
        <f si="2" t="shared"/>
        <v>0</v>
      </c>
    </row>
    <row r="90" spans="1:8">
      <c r="A90" s="638" t="s">
        <v>1241</v>
      </c>
      <c r="B90" s="639">
        <v>351</v>
      </c>
      <c r="C90" s="638" t="s">
        <v>2082</v>
      </c>
      <c r="D90" s="639" t="s">
        <v>49</v>
      </c>
      <c r="E90" s="636">
        <f>+'2.CT1A'!C68</f>
        <v>0</v>
      </c>
      <c r="F90" s="650" t="s">
        <v>2233</v>
      </c>
      <c r="G90" s="636">
        <f>G91+G92</f>
        <v>0</v>
      </c>
      <c r="H90" s="635">
        <f si="2" t="shared"/>
        <v>0</v>
      </c>
    </row>
    <row ht="25.5" r="91" spans="1:8">
      <c r="A91" s="638" t="s">
        <v>1241</v>
      </c>
      <c r="B91" s="639">
        <v>35110</v>
      </c>
      <c r="C91" s="638" t="s">
        <v>2081</v>
      </c>
      <c r="D91" s="639" t="s">
        <v>49</v>
      </c>
      <c r="E91" s="636">
        <f>+'2.CT1A'!C69</f>
        <v>0</v>
      </c>
      <c r="F91" s="650" t="s">
        <v>2234</v>
      </c>
      <c r="G91" s="636">
        <f>'10.CTT5'!C9</f>
        <v>0</v>
      </c>
      <c r="H91" s="635">
        <f si="2" t="shared"/>
        <v>0</v>
      </c>
    </row>
    <row r="92" spans="1:8">
      <c r="A92" s="644" t="s">
        <v>1241</v>
      </c>
      <c r="B92" s="645">
        <v>35130</v>
      </c>
      <c r="C92" s="644" t="s">
        <v>2080</v>
      </c>
      <c r="D92" s="639" t="s">
        <v>49</v>
      </c>
      <c r="E92" s="636">
        <f>+'2.CT1A'!C70</f>
        <v>0</v>
      </c>
      <c r="F92" s="650" t="s">
        <v>2235</v>
      </c>
      <c r="G92" s="636">
        <f>'10.CTT5'!D9</f>
        <v>0</v>
      </c>
      <c r="H92" s="635">
        <f si="2" t="shared"/>
        <v>0</v>
      </c>
    </row>
    <row ht="25.5" r="93" spans="1:8">
      <c r="A93" s="638" t="s">
        <v>1241</v>
      </c>
      <c r="B93" s="639">
        <v>35200</v>
      </c>
      <c r="C93" s="638" t="s">
        <v>556</v>
      </c>
      <c r="D93" s="639" t="s">
        <v>49</v>
      </c>
      <c r="E93" s="636">
        <f>+'2.CT1A'!C71</f>
        <v>0</v>
      </c>
      <c r="F93" s="650" t="s">
        <v>2236</v>
      </c>
      <c r="G93" s="636">
        <f>'10.CTT5'!E9</f>
        <v>0</v>
      </c>
      <c r="H93" s="635">
        <f si="2" t="shared"/>
        <v>0</v>
      </c>
    </row>
    <row r="94" spans="1:8">
      <c r="A94" s="638" t="s">
        <v>1241</v>
      </c>
      <c r="B94" s="639">
        <v>35300</v>
      </c>
      <c r="C94" s="638" t="s">
        <v>557</v>
      </c>
      <c r="D94" s="639" t="s">
        <v>49</v>
      </c>
      <c r="E94" s="636">
        <f>+'2.CT1A'!C72</f>
        <v>0</v>
      </c>
      <c r="F94" s="650" t="s">
        <v>2237</v>
      </c>
      <c r="G94" s="636">
        <f>'10.CTT5'!F9</f>
        <v>0</v>
      </c>
      <c r="H94" s="635">
        <f si="2" t="shared"/>
        <v>0</v>
      </c>
    </row>
    <row r="95" spans="1:8">
      <c r="A95" s="638" t="s">
        <v>1241</v>
      </c>
      <c r="B95" s="639">
        <v>354</v>
      </c>
      <c r="C95" s="638" t="s">
        <v>2079</v>
      </c>
      <c r="D95" s="639" t="s">
        <v>49</v>
      </c>
      <c r="E95" s="636">
        <f>+'2.CT1A'!C73</f>
        <v>0</v>
      </c>
      <c r="F95" s="650" t="s">
        <v>2238</v>
      </c>
      <c r="G95" s="636">
        <f>SUM(G96:G102)</f>
        <v>0</v>
      </c>
      <c r="H95" s="635">
        <f si="2" t="shared"/>
        <v>0</v>
      </c>
    </row>
    <row ht="25.5" r="96" spans="1:8">
      <c r="A96" s="644" t="s">
        <v>1241</v>
      </c>
      <c r="B96" s="645">
        <v>35410</v>
      </c>
      <c r="C96" s="644" t="s">
        <v>2078</v>
      </c>
      <c r="D96" s="639" t="s">
        <v>49</v>
      </c>
      <c r="E96" s="636">
        <f>+'2.CT1A'!C74</f>
        <v>0</v>
      </c>
      <c r="F96" s="650" t="s">
        <v>2239</v>
      </c>
      <c r="G96" s="636">
        <f>'10.CTT5'!G9</f>
        <v>0</v>
      </c>
      <c r="H96" s="635">
        <f ref="H96:H127" si="3" t="shared">E96-G96</f>
        <v>0</v>
      </c>
    </row>
    <row r="97" spans="1:8">
      <c r="A97" s="638" t="s">
        <v>1241</v>
      </c>
      <c r="B97" s="639">
        <v>35420</v>
      </c>
      <c r="C97" s="638" t="s">
        <v>2077</v>
      </c>
      <c r="D97" s="639" t="s">
        <v>49</v>
      </c>
      <c r="E97" s="636">
        <f>+'2.CT1A'!C75</f>
        <v>0</v>
      </c>
      <c r="F97" s="650" t="s">
        <v>2240</v>
      </c>
      <c r="G97" s="636">
        <f>'10.CTT5'!H9</f>
        <v>0</v>
      </c>
      <c r="H97" s="635">
        <f si="3" t="shared"/>
        <v>0</v>
      </c>
    </row>
    <row r="98" spans="1:8">
      <c r="A98" s="638" t="s">
        <v>1241</v>
      </c>
      <c r="B98" s="639">
        <v>35430</v>
      </c>
      <c r="C98" s="638" t="s">
        <v>2076</v>
      </c>
      <c r="D98" s="639" t="s">
        <v>49</v>
      </c>
      <c r="E98" s="636">
        <f>+'2.CT1A'!C76</f>
        <v>0</v>
      </c>
      <c r="F98" s="650" t="s">
        <v>2241</v>
      </c>
      <c r="G98" s="636">
        <f>'10.CTT5'!I9</f>
        <v>0</v>
      </c>
      <c r="H98" s="635">
        <f si="3" t="shared"/>
        <v>0</v>
      </c>
    </row>
    <row ht="25.5" r="99" spans="1:8">
      <c r="A99" s="638" t="s">
        <v>1241</v>
      </c>
      <c r="B99" s="639">
        <v>35440</v>
      </c>
      <c r="C99" s="638" t="s">
        <v>2075</v>
      </c>
      <c r="D99" s="639" t="s">
        <v>49</v>
      </c>
      <c r="E99" s="636">
        <f>+'2.CT1A'!C77</f>
        <v>0</v>
      </c>
      <c r="F99" s="650" t="s">
        <v>2242</v>
      </c>
      <c r="G99" s="636">
        <f>'10.CTT5'!J9</f>
        <v>0</v>
      </c>
      <c r="H99" s="635">
        <f si="3" t="shared"/>
        <v>0</v>
      </c>
    </row>
    <row ht="25.5" r="100" spans="1:8">
      <c r="A100" s="644" t="s">
        <v>1241</v>
      </c>
      <c r="B100" s="645">
        <v>35450</v>
      </c>
      <c r="C100" s="644" t="s">
        <v>2074</v>
      </c>
      <c r="D100" s="639" t="s">
        <v>49</v>
      </c>
      <c r="E100" s="636">
        <f>+'2.CT1A'!C78</f>
        <v>0</v>
      </c>
      <c r="F100" s="650" t="s">
        <v>2243</v>
      </c>
      <c r="G100" s="636">
        <f>'10.CTT5'!K9</f>
        <v>0</v>
      </c>
      <c r="H100" s="635">
        <f si="3" t="shared"/>
        <v>0</v>
      </c>
    </row>
    <row r="101" spans="1:8">
      <c r="A101" s="638" t="s">
        <v>1241</v>
      </c>
      <c r="B101" s="639">
        <v>35460</v>
      </c>
      <c r="C101" s="638" t="s">
        <v>2073</v>
      </c>
      <c r="D101" s="639" t="s">
        <v>49</v>
      </c>
      <c r="E101" s="636">
        <f>+'2.CT1A'!C79</f>
        <v>0</v>
      </c>
      <c r="F101" s="650" t="s">
        <v>2244</v>
      </c>
      <c r="G101" s="636">
        <f>'10.CTT5'!L9</f>
        <v>0</v>
      </c>
      <c r="H101" s="635">
        <f si="3" t="shared"/>
        <v>0</v>
      </c>
    </row>
    <row ht="25.5" r="102" spans="1:8">
      <c r="A102" s="638" t="s">
        <v>1241</v>
      </c>
      <c r="B102" s="639">
        <v>35470</v>
      </c>
      <c r="C102" s="638" t="s">
        <v>2072</v>
      </c>
      <c r="D102" s="639" t="s">
        <v>49</v>
      </c>
      <c r="E102" s="636">
        <f>+'2.CT1A'!C80</f>
        <v>0</v>
      </c>
      <c r="F102" s="650" t="s">
        <v>2245</v>
      </c>
      <c r="G102" s="636">
        <f>'10.CTT5'!M9</f>
        <v>0</v>
      </c>
      <c r="H102" s="635">
        <f si="3" t="shared"/>
        <v>0</v>
      </c>
    </row>
    <row r="103" spans="1:8">
      <c r="A103" s="644" t="s">
        <v>1241</v>
      </c>
      <c r="B103" s="645">
        <v>35500</v>
      </c>
      <c r="C103" s="644" t="s">
        <v>560</v>
      </c>
      <c r="D103" s="639" t="s">
        <v>49</v>
      </c>
      <c r="E103" s="636">
        <f>+'2.CT1A'!C81</f>
        <v>0</v>
      </c>
      <c r="F103" s="650" t="s">
        <v>2246</v>
      </c>
      <c r="G103" s="636">
        <f>'10.CTT5'!N9</f>
        <v>0</v>
      </c>
      <c r="H103" s="635">
        <f si="3" t="shared"/>
        <v>0</v>
      </c>
    </row>
    <row r="104" spans="1:8">
      <c r="A104" s="638" t="s">
        <v>1241</v>
      </c>
      <c r="B104" s="639">
        <v>35600</v>
      </c>
      <c r="C104" s="638" t="s">
        <v>76</v>
      </c>
      <c r="D104" s="639" t="s">
        <v>49</v>
      </c>
      <c r="E104" s="636">
        <f>+'2.CT1A'!C82</f>
        <v>0</v>
      </c>
      <c r="F104" s="650" t="s">
        <v>2247</v>
      </c>
      <c r="G104" s="636">
        <f>'10.CTT5'!O9</f>
        <v>0</v>
      </c>
      <c r="H104" s="635">
        <f si="3" t="shared"/>
        <v>0</v>
      </c>
    </row>
    <row r="105" spans="1:8">
      <c r="A105" s="638" t="s">
        <v>1241</v>
      </c>
      <c r="B105" s="639">
        <v>36</v>
      </c>
      <c r="C105" s="638" t="s">
        <v>2071</v>
      </c>
      <c r="D105" s="639" t="s">
        <v>49</v>
      </c>
      <c r="E105" s="636">
        <f>+'2.CT1A'!C83</f>
        <v>0</v>
      </c>
      <c r="F105" s="650" t="s">
        <v>2248</v>
      </c>
      <c r="G105" s="636">
        <f>'10.CTT5'!P9</f>
        <v>0</v>
      </c>
      <c r="H105" s="635">
        <f si="3" t="shared"/>
        <v>0</v>
      </c>
    </row>
    <row r="106" spans="1:8">
      <c r="A106" s="638" t="s">
        <v>1241</v>
      </c>
      <c r="B106" s="639">
        <v>36100</v>
      </c>
      <c r="C106" s="638" t="s">
        <v>2070</v>
      </c>
      <c r="D106" s="639" t="s">
        <v>49</v>
      </c>
      <c r="E106" s="636"/>
      <c r="F106" s="650" t="s">
        <v>2233</v>
      </c>
      <c r="G106" s="636"/>
      <c r="H106" s="635"/>
    </row>
    <row r="107" spans="1:8">
      <c r="A107" s="638" t="s">
        <v>1241</v>
      </c>
      <c r="B107" s="639">
        <v>36200</v>
      </c>
      <c r="C107" s="638" t="s">
        <v>2069</v>
      </c>
      <c r="D107" s="639" t="s">
        <v>49</v>
      </c>
      <c r="E107" s="636"/>
      <c r="F107" s="650" t="s">
        <v>2233</v>
      </c>
      <c r="G107" s="636"/>
      <c r="H107" s="635"/>
    </row>
    <row r="108" spans="1:8">
      <c r="A108" s="638" t="s">
        <v>1241</v>
      </c>
      <c r="B108" s="639">
        <v>36300</v>
      </c>
      <c r="C108" s="638" t="s">
        <v>2068</v>
      </c>
      <c r="D108" s="639" t="s">
        <v>49</v>
      </c>
      <c r="E108" s="636"/>
      <c r="F108" s="650" t="s">
        <v>2233</v>
      </c>
      <c r="G108" s="636"/>
      <c r="H108" s="635"/>
    </row>
    <row r="109" spans="1:8">
      <c r="A109" s="638" t="s">
        <v>1241</v>
      </c>
      <c r="B109" s="639">
        <v>36400</v>
      </c>
      <c r="C109" s="638" t="s">
        <v>2067</v>
      </c>
      <c r="D109" s="639" t="s">
        <v>49</v>
      </c>
      <c r="E109" s="636"/>
      <c r="F109" s="650" t="s">
        <v>2233</v>
      </c>
      <c r="G109" s="636"/>
      <c r="H109" s="635"/>
    </row>
    <row r="110" spans="1:8">
      <c r="A110" s="638" t="s">
        <v>1241</v>
      </c>
      <c r="B110" s="639">
        <v>36500</v>
      </c>
      <c r="C110" s="638" t="s">
        <v>2066</v>
      </c>
      <c r="D110" s="639" t="s">
        <v>49</v>
      </c>
      <c r="E110" s="636"/>
      <c r="F110" s="650" t="s">
        <v>2233</v>
      </c>
      <c r="G110" s="636"/>
      <c r="H110" s="635"/>
    </row>
    <row r="111" spans="1:8">
      <c r="A111" s="638" t="s">
        <v>1241</v>
      </c>
      <c r="B111" s="639">
        <v>36600</v>
      </c>
      <c r="C111" s="638" t="s">
        <v>2065</v>
      </c>
      <c r="D111" s="639" t="s">
        <v>49</v>
      </c>
      <c r="E111" s="636"/>
      <c r="F111" s="650" t="s">
        <v>2233</v>
      </c>
      <c r="G111" s="636"/>
      <c r="H111" s="635"/>
    </row>
    <row r="112" spans="1:8">
      <c r="A112" s="638" t="s">
        <v>1241</v>
      </c>
      <c r="B112" s="639">
        <v>36700</v>
      </c>
      <c r="C112" s="638" t="s">
        <v>2064</v>
      </c>
      <c r="D112" s="639" t="s">
        <v>49</v>
      </c>
      <c r="E112" s="636"/>
      <c r="F112" s="650" t="s">
        <v>2233</v>
      </c>
      <c r="G112" s="636"/>
      <c r="H112" s="635"/>
    </row>
    <row r="113" spans="1:8">
      <c r="A113" s="638" t="s">
        <v>1241</v>
      </c>
      <c r="B113" s="639">
        <v>36800</v>
      </c>
      <c r="C113" s="638" t="s">
        <v>2063</v>
      </c>
      <c r="D113" s="639" t="s">
        <v>49</v>
      </c>
      <c r="E113" s="636"/>
      <c r="F113" s="650" t="s">
        <v>2233</v>
      </c>
      <c r="G113" s="636"/>
      <c r="H113" s="635"/>
    </row>
    <row r="114" spans="1:8">
      <c r="A114" s="638" t="s">
        <v>1241</v>
      </c>
      <c r="B114" s="639">
        <v>36900</v>
      </c>
      <c r="C114" s="638" t="s">
        <v>2062</v>
      </c>
      <c r="D114" s="639" t="s">
        <v>49</v>
      </c>
      <c r="E114" s="636"/>
      <c r="F114" s="650" t="s">
        <v>2233</v>
      </c>
      <c r="G114" s="636"/>
      <c r="H114" s="635"/>
    </row>
    <row r="115" spans="1:8">
      <c r="A115" s="638" t="s">
        <v>1241</v>
      </c>
      <c r="B115" s="639">
        <v>2</v>
      </c>
      <c r="C115" s="638" t="s">
        <v>209</v>
      </c>
      <c r="D115" s="639" t="s">
        <v>49</v>
      </c>
      <c r="E115" s="636">
        <f>+'2.CT1A'!C93</f>
        <v>0</v>
      </c>
      <c r="F115" s="650" t="s">
        <v>2233</v>
      </c>
      <c r="G115" s="636">
        <f>+G116+G135</f>
        <v>0</v>
      </c>
      <c r="H115" s="635">
        <f si="3" t="shared"/>
        <v>0</v>
      </c>
    </row>
    <row ht="25.5" r="116" spans="1:8">
      <c r="A116" s="638" t="s">
        <v>1241</v>
      </c>
      <c r="B116" s="639">
        <v>37</v>
      </c>
      <c r="C116" s="638" t="s">
        <v>2061</v>
      </c>
      <c r="D116" s="639" t="s">
        <v>49</v>
      </c>
      <c r="E116" s="636">
        <f>+'2.CT1A'!C94</f>
        <v>0</v>
      </c>
      <c r="F116" s="650" t="s">
        <v>2249</v>
      </c>
      <c r="G116" s="636">
        <f>'11.CTT6'!C8</f>
        <v>0</v>
      </c>
      <c r="H116" s="635">
        <f si="3" t="shared"/>
        <v>0</v>
      </c>
    </row>
    <row ht="25.5" r="117" spans="1:8">
      <c r="A117" s="638" t="s">
        <v>1241</v>
      </c>
      <c r="B117" s="639">
        <v>371</v>
      </c>
      <c r="C117" s="638" t="s">
        <v>2060</v>
      </c>
      <c r="D117" s="639" t="s">
        <v>49</v>
      </c>
      <c r="E117" s="636">
        <f>+'2.CT1A'!C95</f>
        <v>0</v>
      </c>
      <c r="F117" s="650" t="s">
        <v>2250</v>
      </c>
      <c r="G117" s="636">
        <f>'11.CTT6'!C9</f>
        <v>0</v>
      </c>
      <c r="H117" s="635">
        <f si="3" t="shared"/>
        <v>0</v>
      </c>
    </row>
    <row r="118" spans="1:8">
      <c r="A118" s="638" t="s">
        <v>1241</v>
      </c>
      <c r="B118" s="639">
        <v>37110</v>
      </c>
      <c r="C118" s="638" t="s">
        <v>2004</v>
      </c>
      <c r="D118" s="639" t="s">
        <v>49</v>
      </c>
      <c r="E118" s="636">
        <f>+'2.CT1A'!C96</f>
        <v>0</v>
      </c>
      <c r="F118" s="650" t="s">
        <v>2251</v>
      </c>
      <c r="G118" s="636">
        <f>'11.CTT6'!C10</f>
        <v>0</v>
      </c>
      <c r="H118" s="635">
        <f si="3" t="shared"/>
        <v>0</v>
      </c>
    </row>
    <row r="119" spans="1:8">
      <c r="A119" s="638" t="s">
        <v>1241</v>
      </c>
      <c r="B119" s="639">
        <v>37120</v>
      </c>
      <c r="C119" s="638" t="s">
        <v>1996</v>
      </c>
      <c r="D119" s="639" t="s">
        <v>49</v>
      </c>
      <c r="E119" s="636">
        <f>+'2.CT1A'!C97</f>
        <v>0</v>
      </c>
      <c r="F119" s="650" t="s">
        <v>2252</v>
      </c>
      <c r="G119" s="636">
        <f>'11.CTT6'!C11</f>
        <v>0</v>
      </c>
      <c r="H119" s="635">
        <f si="3" t="shared"/>
        <v>0</v>
      </c>
    </row>
    <row r="120" spans="1:8">
      <c r="A120" s="638" t="s">
        <v>1241</v>
      </c>
      <c r="B120" s="639">
        <v>372</v>
      </c>
      <c r="C120" s="638" t="s">
        <v>2059</v>
      </c>
      <c r="D120" s="639" t="s">
        <v>49</v>
      </c>
      <c r="E120" s="636">
        <f>+'2.CT1A'!C98</f>
        <v>0</v>
      </c>
      <c r="F120" s="650" t="s">
        <v>2253</v>
      </c>
      <c r="G120" s="636">
        <f>'11.CTT6'!C12</f>
        <v>0</v>
      </c>
      <c r="H120" s="635">
        <f si="3" t="shared"/>
        <v>0</v>
      </c>
    </row>
    <row r="121" spans="1:8">
      <c r="A121" s="638" t="s">
        <v>1241</v>
      </c>
      <c r="B121" s="639">
        <v>37210</v>
      </c>
      <c r="C121" s="638" t="s">
        <v>2004</v>
      </c>
      <c r="D121" s="639" t="s">
        <v>49</v>
      </c>
      <c r="E121" s="636">
        <f>+'2.CT1A'!C99</f>
        <v>0</v>
      </c>
      <c r="F121" s="650" t="s">
        <v>2254</v>
      </c>
      <c r="G121" s="636">
        <f>'11.CTT6'!C13</f>
        <v>0</v>
      </c>
      <c r="H121" s="635">
        <f si="3" t="shared"/>
        <v>0</v>
      </c>
    </row>
    <row r="122" spans="1:8">
      <c r="A122" s="638" t="s">
        <v>1241</v>
      </c>
      <c r="B122" s="639">
        <v>37220</v>
      </c>
      <c r="C122" s="638" t="s">
        <v>1996</v>
      </c>
      <c r="D122" s="639" t="s">
        <v>49</v>
      </c>
      <c r="E122" s="636">
        <f>+'2.CT1A'!C100</f>
        <v>0</v>
      </c>
      <c r="F122" s="650" t="s">
        <v>2255</v>
      </c>
      <c r="G122" s="636">
        <f>'11.CTT6'!C14</f>
        <v>0</v>
      </c>
      <c r="H122" s="635">
        <f si="3" t="shared"/>
        <v>0</v>
      </c>
    </row>
    <row r="123" spans="1:8">
      <c r="A123" s="638" t="s">
        <v>1241</v>
      </c>
      <c r="B123" s="639">
        <v>373</v>
      </c>
      <c r="C123" s="638" t="s">
        <v>1240</v>
      </c>
      <c r="D123" s="639" t="s">
        <v>49</v>
      </c>
      <c r="E123" s="636">
        <f>+'2.CT1A'!C101</f>
        <v>0</v>
      </c>
      <c r="F123" s="650" t="s">
        <v>2256</v>
      </c>
      <c r="G123" s="636">
        <f>'11.CTT6'!C15</f>
        <v>0</v>
      </c>
      <c r="H123" s="635">
        <f si="3" t="shared"/>
        <v>0</v>
      </c>
    </row>
    <row customHeight="1" ht="20.25" r="124" spans="1:8">
      <c r="A124" s="638" t="s">
        <v>1241</v>
      </c>
      <c r="B124" s="639">
        <v>3731</v>
      </c>
      <c r="C124" s="638" t="s">
        <v>2058</v>
      </c>
      <c r="D124" s="639" t="s">
        <v>49</v>
      </c>
      <c r="E124" s="636">
        <f>+'2.CT1A'!C102</f>
        <v>0</v>
      </c>
      <c r="F124" s="650" t="s">
        <v>2257</v>
      </c>
      <c r="G124" s="636">
        <f>'11.CTT6'!C16</f>
        <v>0</v>
      </c>
      <c r="H124" s="635">
        <f si="3" t="shared"/>
        <v>0</v>
      </c>
    </row>
    <row customHeight="1" ht="18.75" r="125" spans="1:8">
      <c r="A125" s="638" t="s">
        <v>1241</v>
      </c>
      <c r="B125" s="639">
        <v>37311</v>
      </c>
      <c r="C125" s="638" t="s">
        <v>2056</v>
      </c>
      <c r="D125" s="639" t="s">
        <v>49</v>
      </c>
      <c r="E125" s="636">
        <f>+'2.CT1A'!C103</f>
        <v>0</v>
      </c>
      <c r="F125" s="650" t="s">
        <v>2258</v>
      </c>
      <c r="G125" s="636">
        <f>'11.CTT6'!C17</f>
        <v>0</v>
      </c>
      <c r="H125" s="635">
        <f si="3" t="shared"/>
        <v>0</v>
      </c>
    </row>
    <row ht="25.5" r="126" spans="1:8">
      <c r="A126" s="638" t="s">
        <v>1241</v>
      </c>
      <c r="B126" s="639">
        <v>37312</v>
      </c>
      <c r="C126" s="638" t="s">
        <v>2028</v>
      </c>
      <c r="D126" s="639" t="s">
        <v>49</v>
      </c>
      <c r="E126" s="636">
        <f>+'2.CT1A'!C104</f>
        <v>0</v>
      </c>
      <c r="F126" s="650" t="s">
        <v>2259</v>
      </c>
      <c r="G126" s="636">
        <f>'11.CTT6'!C18</f>
        <v>0</v>
      </c>
      <c r="H126" s="635">
        <f si="3" t="shared"/>
        <v>0</v>
      </c>
    </row>
    <row ht="25.5" r="127" spans="1:8">
      <c r="A127" s="638" t="s">
        <v>1241</v>
      </c>
      <c r="B127" s="639">
        <v>37313</v>
      </c>
      <c r="C127" s="638" t="s">
        <v>2057</v>
      </c>
      <c r="D127" s="639" t="s">
        <v>49</v>
      </c>
      <c r="E127" s="636">
        <f>+'2.CT1A'!C105</f>
        <v>0</v>
      </c>
      <c r="F127" s="650" t="s">
        <v>2260</v>
      </c>
      <c r="G127" s="636">
        <f>'11.CTT6'!C19</f>
        <v>0</v>
      </c>
      <c r="H127" s="635">
        <f si="3" t="shared"/>
        <v>0</v>
      </c>
    </row>
    <row ht="25.5" r="128" spans="1:8">
      <c r="A128" s="638" t="s">
        <v>1241</v>
      </c>
      <c r="B128" s="639">
        <v>37314</v>
      </c>
      <c r="C128" s="638" t="s">
        <v>2055</v>
      </c>
      <c r="D128" s="639" t="s">
        <v>49</v>
      </c>
      <c r="E128" s="636">
        <f>+'2.CT1A'!C106</f>
        <v>0</v>
      </c>
      <c r="F128" s="650" t="s">
        <v>2261</v>
      </c>
      <c r="G128" s="636">
        <f>'11.CTT6'!C20</f>
        <v>0</v>
      </c>
      <c r="H128" s="635">
        <f ref="H128:H135" si="4" t="shared">E128-G128</f>
        <v>0</v>
      </c>
    </row>
    <row ht="25.5" r="129" spans="1:8">
      <c r="A129" s="638" t="s">
        <v>1241</v>
      </c>
      <c r="B129" s="639">
        <v>37315</v>
      </c>
      <c r="C129" s="638" t="s">
        <v>2054</v>
      </c>
      <c r="D129" s="639" t="s">
        <v>49</v>
      </c>
      <c r="E129" s="636">
        <f>+'2.CT1A'!C107</f>
        <v>0</v>
      </c>
      <c r="F129" s="650" t="s">
        <v>2262</v>
      </c>
      <c r="G129" s="636">
        <f>'11.CTT6'!C21</f>
        <v>0</v>
      </c>
      <c r="H129" s="635">
        <f si="4" t="shared"/>
        <v>0</v>
      </c>
    </row>
    <row ht="25.5" r="130" spans="1:8">
      <c r="A130" s="638" t="s">
        <v>1241</v>
      </c>
      <c r="B130" s="639">
        <v>3732</v>
      </c>
      <c r="C130" s="638" t="s">
        <v>633</v>
      </c>
      <c r="D130" s="639" t="s">
        <v>49</v>
      </c>
      <c r="E130" s="636">
        <f>+'2.CT1A'!C108</f>
        <v>0</v>
      </c>
      <c r="F130" s="650" t="s">
        <v>2263</v>
      </c>
      <c r="G130" s="636">
        <f>'11.CTT6'!C22</f>
        <v>0</v>
      </c>
      <c r="H130" s="635">
        <f si="4" t="shared"/>
        <v>0</v>
      </c>
    </row>
    <row ht="25.5" r="131" spans="1:8">
      <c r="A131" s="638" t="s">
        <v>1241</v>
      </c>
      <c r="B131" s="639">
        <v>37321</v>
      </c>
      <c r="C131" s="638" t="s">
        <v>2056</v>
      </c>
      <c r="D131" s="639" t="s">
        <v>49</v>
      </c>
      <c r="E131" s="636">
        <f>+'2.CT1A'!C109</f>
        <v>0</v>
      </c>
      <c r="F131" s="650" t="s">
        <v>2264</v>
      </c>
      <c r="G131" s="636">
        <f>'11.CTT6'!C23</f>
        <v>0</v>
      </c>
      <c r="H131" s="635">
        <f si="4" t="shared"/>
        <v>0</v>
      </c>
    </row>
    <row ht="25.5" r="132" spans="1:8">
      <c r="A132" s="638" t="s">
        <v>1241</v>
      </c>
      <c r="B132" s="639">
        <v>37323</v>
      </c>
      <c r="C132" s="638" t="s">
        <v>2055</v>
      </c>
      <c r="D132" s="639" t="s">
        <v>49</v>
      </c>
      <c r="E132" s="636">
        <f>+'2.CT1A'!C110</f>
        <v>0</v>
      </c>
      <c r="F132" s="650" t="s">
        <v>2265</v>
      </c>
      <c r="G132" s="636">
        <f>'11.CTT6'!C24</f>
        <v>0</v>
      </c>
      <c r="H132" s="635">
        <f si="4" t="shared"/>
        <v>0</v>
      </c>
    </row>
    <row ht="25.5" r="133" spans="1:8">
      <c r="A133" s="638" t="s">
        <v>1241</v>
      </c>
      <c r="B133" s="639">
        <v>37324</v>
      </c>
      <c r="C133" s="638" t="s">
        <v>2054</v>
      </c>
      <c r="D133" s="639" t="s">
        <v>49</v>
      </c>
      <c r="E133" s="636">
        <f>+'2.CT1A'!C111</f>
        <v>0</v>
      </c>
      <c r="F133" s="650" t="s">
        <v>2266</v>
      </c>
      <c r="G133" s="636">
        <f>'11.CTT6'!C25</f>
        <v>0</v>
      </c>
      <c r="H133" s="635">
        <f si="4" t="shared"/>
        <v>0</v>
      </c>
    </row>
    <row ht="25.5" r="134" spans="1:8">
      <c r="A134" s="638" t="s">
        <v>1241</v>
      </c>
      <c r="B134" s="639">
        <v>37330</v>
      </c>
      <c r="C134" s="638" t="s">
        <v>2053</v>
      </c>
      <c r="D134" s="639" t="s">
        <v>49</v>
      </c>
      <c r="E134" s="636">
        <f>+'2.CT1A'!C112</f>
        <v>0</v>
      </c>
      <c r="F134" s="650" t="s">
        <v>2267</v>
      </c>
      <c r="G134" s="636">
        <f>'11.CTT6'!C26</f>
        <v>0</v>
      </c>
      <c r="H134" s="635">
        <f si="4" t="shared"/>
        <v>0</v>
      </c>
    </row>
    <row r="135" spans="1:8">
      <c r="A135" s="638" t="s">
        <v>1241</v>
      </c>
      <c r="B135" s="639">
        <v>39</v>
      </c>
      <c r="C135" s="638" t="s">
        <v>2052</v>
      </c>
      <c r="D135" s="639" t="s">
        <v>49</v>
      </c>
      <c r="E135" s="636">
        <f>+'2.CT1A'!C113</f>
        <v>0</v>
      </c>
      <c r="F135" s="650" t="s">
        <v>2233</v>
      </c>
      <c r="G135" s="636">
        <f>G136+G137+G155+G160</f>
        <v>0</v>
      </c>
      <c r="H135" s="635">
        <f si="4" t="shared"/>
        <v>0</v>
      </c>
    </row>
    <row r="136" spans="1:8">
      <c r="A136" s="638" t="s">
        <v>1241</v>
      </c>
      <c r="B136" s="639">
        <v>391</v>
      </c>
      <c r="C136" s="638" t="s">
        <v>2051</v>
      </c>
      <c r="D136" s="639" t="s">
        <v>49</v>
      </c>
      <c r="E136" s="636">
        <f>+'2.CT1A'!C114</f>
        <v>0</v>
      </c>
      <c r="F136" s="650" t="s">
        <v>2233</v>
      </c>
      <c r="G136" s="636">
        <f>+E136</f>
        <v>0</v>
      </c>
      <c r="H136" s="635"/>
    </row>
    <row customHeight="1" ht="12.75" r="137" spans="1:8">
      <c r="A137" s="638" t="s">
        <v>1241</v>
      </c>
      <c r="B137" s="639">
        <v>392</v>
      </c>
      <c r="C137" s="638" t="s">
        <v>2050</v>
      </c>
      <c r="D137" s="639" t="s">
        <v>49</v>
      </c>
      <c r="E137" s="636">
        <f>+'2.CT1A'!C115</f>
        <v>0</v>
      </c>
      <c r="F137" s="650" t="s">
        <v>2233</v>
      </c>
      <c r="G137" s="636">
        <f>SUM(G138:G154)</f>
        <v>0</v>
      </c>
      <c r="H137" s="635">
        <f ref="H137:H168" si="5" t="shared">E137-G137</f>
        <v>0</v>
      </c>
    </row>
    <row ht="25.5" r="138" spans="1:8">
      <c r="A138" s="638" t="s">
        <v>1241</v>
      </c>
      <c r="B138" s="639">
        <v>39201</v>
      </c>
      <c r="C138" s="638" t="s">
        <v>2049</v>
      </c>
      <c r="D138" s="639" t="s">
        <v>49</v>
      </c>
      <c r="E138" s="636">
        <f>+'2.CT1A'!C116</f>
        <v>0</v>
      </c>
      <c r="F138" s="650" t="s">
        <v>2268</v>
      </c>
      <c r="G138" s="636">
        <f>'12.CTT7'!$C10</f>
        <v>0</v>
      </c>
      <c r="H138" s="635">
        <f si="5" t="shared"/>
        <v>0</v>
      </c>
    </row>
    <row customHeight="1" ht="12.75" r="139" spans="1:8">
      <c r="A139" s="638" t="s">
        <v>1241</v>
      </c>
      <c r="B139" s="639">
        <v>39202</v>
      </c>
      <c r="C139" s="638" t="s">
        <v>2036</v>
      </c>
      <c r="D139" s="639" t="s">
        <v>49</v>
      </c>
      <c r="E139" s="636">
        <f>+'2.CT1A'!C117</f>
        <v>0</v>
      </c>
      <c r="F139" s="650" t="s">
        <v>2269</v>
      </c>
      <c r="G139" s="636">
        <f>-'12.CTT7'!$C26</f>
        <v>0</v>
      </c>
      <c r="H139" s="635">
        <f si="5" t="shared"/>
        <v>0</v>
      </c>
    </row>
    <row r="140" spans="1:8">
      <c r="A140" s="638" t="s">
        <v>1241</v>
      </c>
      <c r="B140" s="639">
        <v>39203</v>
      </c>
      <c r="C140" s="638" t="s">
        <v>2048</v>
      </c>
      <c r="D140" s="639" t="s">
        <v>49</v>
      </c>
      <c r="E140" s="636">
        <f>+'2.CT1A'!C118</f>
        <v>0</v>
      </c>
      <c r="F140" s="650" t="s">
        <v>2270</v>
      </c>
      <c r="G140" s="636">
        <f>'12.CTT7'!$D10</f>
        <v>0</v>
      </c>
      <c r="H140" s="635">
        <f si="5" t="shared"/>
        <v>0</v>
      </c>
    </row>
    <row customHeight="1" ht="12.75" r="141" spans="1:8">
      <c r="A141" s="638" t="s">
        <v>1241</v>
      </c>
      <c r="B141" s="639">
        <v>39204</v>
      </c>
      <c r="C141" s="638" t="s">
        <v>2036</v>
      </c>
      <c r="D141" s="639" t="s">
        <v>49</v>
      </c>
      <c r="E141" s="636">
        <f>+'2.CT1A'!C119</f>
        <v>0</v>
      </c>
      <c r="F141" s="650" t="s">
        <v>2271</v>
      </c>
      <c r="G141" s="636">
        <f>-'12.CTT7'!$D26</f>
        <v>0</v>
      </c>
      <c r="H141" s="635">
        <f si="5" t="shared"/>
        <v>0</v>
      </c>
    </row>
    <row ht="25.5" r="142" spans="1:8">
      <c r="A142" s="638" t="s">
        <v>1241</v>
      </c>
      <c r="B142" s="639">
        <v>39205</v>
      </c>
      <c r="C142" s="638" t="s">
        <v>2047</v>
      </c>
      <c r="D142" s="639" t="s">
        <v>49</v>
      </c>
      <c r="E142" s="636">
        <f>+'2.CT1A'!C120</f>
        <v>0</v>
      </c>
      <c r="F142" s="650" t="s">
        <v>2272</v>
      </c>
      <c r="G142" s="636">
        <f>'12.CTT7'!$E10</f>
        <v>0</v>
      </c>
      <c r="H142" s="635">
        <f si="5" t="shared"/>
        <v>0</v>
      </c>
    </row>
    <row customHeight="1" ht="12.75" r="143" spans="1:8">
      <c r="A143" s="638" t="s">
        <v>1241</v>
      </c>
      <c r="B143" s="639">
        <v>39206</v>
      </c>
      <c r="C143" s="638" t="s">
        <v>2036</v>
      </c>
      <c r="D143" s="639" t="s">
        <v>49</v>
      </c>
      <c r="E143" s="636">
        <f>+'2.CT1A'!C121</f>
        <v>0</v>
      </c>
      <c r="F143" s="650" t="s">
        <v>2273</v>
      </c>
      <c r="G143" s="636">
        <f>-'12.CTT7'!$E26</f>
        <v>0</v>
      </c>
      <c r="H143" s="635">
        <f si="5" t="shared"/>
        <v>0</v>
      </c>
    </row>
    <row r="144" spans="1:8">
      <c r="A144" s="638" t="s">
        <v>1241</v>
      </c>
      <c r="B144" s="639">
        <v>39207</v>
      </c>
      <c r="C144" s="638" t="s">
        <v>2046</v>
      </c>
      <c r="D144" s="639" t="s">
        <v>49</v>
      </c>
      <c r="E144" s="636">
        <f>+'2.CT1A'!C122</f>
        <v>0</v>
      </c>
      <c r="F144" s="650" t="s">
        <v>2274</v>
      </c>
      <c r="G144" s="636">
        <f>'12.CTT7'!$F10</f>
        <v>0</v>
      </c>
      <c r="H144" s="635">
        <f si="5" t="shared"/>
        <v>0</v>
      </c>
    </row>
    <row customHeight="1" ht="12.75" r="145" spans="1:8">
      <c r="A145" s="638" t="s">
        <v>1241</v>
      </c>
      <c r="B145" s="639">
        <v>39208</v>
      </c>
      <c r="C145" s="638" t="s">
        <v>2036</v>
      </c>
      <c r="D145" s="639" t="s">
        <v>49</v>
      </c>
      <c r="E145" s="636">
        <f>+'2.CT1A'!C123</f>
        <v>0</v>
      </c>
      <c r="F145" s="650" t="s">
        <v>2275</v>
      </c>
      <c r="G145" s="636">
        <f>-'12.CTT7'!$F26</f>
        <v>0</v>
      </c>
      <c r="H145" s="635">
        <f si="5" t="shared"/>
        <v>0</v>
      </c>
    </row>
    <row ht="25.5" r="146" spans="1:8">
      <c r="A146" s="638" t="s">
        <v>1241</v>
      </c>
      <c r="B146" s="639">
        <v>39209</v>
      </c>
      <c r="C146" s="638" t="s">
        <v>2045</v>
      </c>
      <c r="D146" s="639" t="s">
        <v>49</v>
      </c>
      <c r="E146" s="636">
        <f>+'2.CT1A'!C124</f>
        <v>0</v>
      </c>
      <c r="F146" s="650" t="s">
        <v>2276</v>
      </c>
      <c r="G146" s="636">
        <f>'12.CTT7'!$G10</f>
        <v>0</v>
      </c>
      <c r="H146" s="635">
        <f si="5" t="shared"/>
        <v>0</v>
      </c>
    </row>
    <row customHeight="1" ht="12.75" r="147" spans="1:8">
      <c r="A147" s="638" t="s">
        <v>1241</v>
      </c>
      <c r="B147" s="639">
        <v>39210</v>
      </c>
      <c r="C147" s="638" t="s">
        <v>2036</v>
      </c>
      <c r="D147" s="639" t="s">
        <v>49</v>
      </c>
      <c r="E147" s="636">
        <f>+'2.CT1A'!C125</f>
        <v>0</v>
      </c>
      <c r="F147" s="650" t="s">
        <v>2277</v>
      </c>
      <c r="G147" s="636">
        <f>-'12.CTT7'!$G26</f>
        <v>0</v>
      </c>
      <c r="H147" s="635">
        <f si="5" t="shared"/>
        <v>0</v>
      </c>
    </row>
    <row ht="25.5" r="148" spans="1:8">
      <c r="A148" s="638" t="s">
        <v>1241</v>
      </c>
      <c r="B148" s="639">
        <v>39211</v>
      </c>
      <c r="C148" s="638" t="s">
        <v>2044</v>
      </c>
      <c r="D148" s="639" t="s">
        <v>49</v>
      </c>
      <c r="E148" s="636">
        <f>+'2.CT1A'!C126</f>
        <v>0</v>
      </c>
      <c r="F148" s="650" t="s">
        <v>2278</v>
      </c>
      <c r="G148" s="636">
        <f>'12.CTT7'!$H10</f>
        <v>0</v>
      </c>
      <c r="H148" s="635">
        <f si="5" t="shared"/>
        <v>0</v>
      </c>
    </row>
    <row ht="25.5" r="149" spans="1:8">
      <c r="A149" s="638" t="s">
        <v>1241</v>
      </c>
      <c r="B149" s="639">
        <v>39212</v>
      </c>
      <c r="C149" s="638" t="s">
        <v>2036</v>
      </c>
      <c r="D149" s="639" t="s">
        <v>49</v>
      </c>
      <c r="E149" s="636">
        <f>+'2.CT1A'!C127</f>
        <v>0</v>
      </c>
      <c r="F149" s="650" t="s">
        <v>2279</v>
      </c>
      <c r="G149" s="636">
        <f>-'12.CTT7'!$H26</f>
        <v>0</v>
      </c>
      <c r="H149" s="635">
        <f si="5" t="shared"/>
        <v>0</v>
      </c>
    </row>
    <row ht="25.5" r="150" spans="1:8">
      <c r="A150" s="638" t="s">
        <v>1241</v>
      </c>
      <c r="B150" s="639">
        <v>39213</v>
      </c>
      <c r="C150" s="638" t="s">
        <v>2043</v>
      </c>
      <c r="D150" s="639" t="s">
        <v>49</v>
      </c>
      <c r="E150" s="636">
        <f>+'2.CT1A'!C128</f>
        <v>0</v>
      </c>
      <c r="F150" s="650" t="s">
        <v>2280</v>
      </c>
      <c r="G150" s="636">
        <f>'12.CTT7'!$I10</f>
        <v>0</v>
      </c>
      <c r="H150" s="635">
        <f si="5" t="shared"/>
        <v>0</v>
      </c>
    </row>
    <row ht="25.5" r="151" spans="1:8">
      <c r="A151" s="638" t="s">
        <v>1241</v>
      </c>
      <c r="B151" s="639">
        <v>39214</v>
      </c>
      <c r="C151" s="638" t="s">
        <v>2042</v>
      </c>
      <c r="D151" s="639" t="s">
        <v>49</v>
      </c>
      <c r="E151" s="636">
        <f>+'2.CT1A'!C129</f>
        <v>0</v>
      </c>
      <c r="F151" s="650" t="s">
        <v>2281</v>
      </c>
      <c r="G151" s="636">
        <f>'12.CTT7'!$L10</f>
        <v>0</v>
      </c>
      <c r="H151" s="635">
        <f si="5" t="shared"/>
        <v>0</v>
      </c>
    </row>
    <row r="152" spans="1:8">
      <c r="A152" s="638" t="s">
        <v>1241</v>
      </c>
      <c r="B152" s="639">
        <v>39215</v>
      </c>
      <c r="C152" s="638" t="s">
        <v>2036</v>
      </c>
      <c r="D152" s="639" t="s">
        <v>49</v>
      </c>
      <c r="E152" s="636">
        <f>+'2.CT1A'!C130</f>
        <v>0</v>
      </c>
      <c r="F152" s="650" t="s">
        <v>2282</v>
      </c>
      <c r="G152" s="636">
        <f>-('12.CTT7'!$L26+'12.CTT7'!O26)</f>
        <v>0</v>
      </c>
      <c r="H152" s="635">
        <f si="5" t="shared"/>
        <v>0</v>
      </c>
    </row>
    <row ht="25.5" r="153" spans="1:8">
      <c r="A153" s="638" t="s">
        <v>1241</v>
      </c>
      <c r="B153" s="639">
        <v>39216</v>
      </c>
      <c r="C153" s="638" t="s">
        <v>2041</v>
      </c>
      <c r="D153" s="639" t="s">
        <v>49</v>
      </c>
      <c r="E153" s="636">
        <f>+'2.CT1A'!C131</f>
        <v>0</v>
      </c>
      <c r="F153" s="650" t="s">
        <v>2283</v>
      </c>
      <c r="G153" s="636">
        <f>'12.CTT7'!$J10</f>
        <v>0</v>
      </c>
      <c r="H153" s="635">
        <f si="5" t="shared"/>
        <v>0</v>
      </c>
    </row>
    <row r="154" spans="1:8">
      <c r="A154" s="638" t="s">
        <v>1241</v>
      </c>
      <c r="B154" s="639">
        <v>39217</v>
      </c>
      <c r="C154" s="638" t="s">
        <v>2040</v>
      </c>
      <c r="D154" s="639" t="s">
        <v>49</v>
      </c>
      <c r="E154" s="636">
        <f>+'2.CT1A'!C132</f>
        <v>0</v>
      </c>
      <c r="F154" s="650" t="s">
        <v>2284</v>
      </c>
      <c r="G154" s="636">
        <f>'12.CTT7'!$K10</f>
        <v>0</v>
      </c>
      <c r="H154" s="635">
        <f si="5" t="shared"/>
        <v>0</v>
      </c>
    </row>
    <row r="155" spans="1:8">
      <c r="A155" s="638" t="s">
        <v>1241</v>
      </c>
      <c r="B155" s="639">
        <v>393</v>
      </c>
      <c r="C155" s="638" t="s">
        <v>2039</v>
      </c>
      <c r="D155" s="639" t="s">
        <v>49</v>
      </c>
      <c r="E155" s="636">
        <f>+'2.CT1A'!C133</f>
        <v>0</v>
      </c>
      <c r="F155" s="650" t="s">
        <v>2285</v>
      </c>
      <c r="G155" s="636">
        <f>+G156+G157+G158+G159</f>
        <v>0</v>
      </c>
      <c r="H155" s="635">
        <f si="5" t="shared"/>
        <v>0</v>
      </c>
    </row>
    <row r="156" spans="1:8">
      <c r="A156" s="638" t="s">
        <v>1241</v>
      </c>
      <c r="B156" s="639">
        <v>39301</v>
      </c>
      <c r="C156" s="638" t="s">
        <v>2038</v>
      </c>
      <c r="D156" s="639" t="s">
        <v>49</v>
      </c>
      <c r="E156" s="636">
        <f>+'2.CT1A'!C134</f>
        <v>0</v>
      </c>
      <c r="F156" s="650" t="s">
        <v>2286</v>
      </c>
      <c r="G156" s="636">
        <f>'12.CTT7'!$M10</f>
        <v>0</v>
      </c>
      <c r="H156" s="635">
        <f si="5" t="shared"/>
        <v>0</v>
      </c>
    </row>
    <row r="157" spans="1:8">
      <c r="A157" s="638" t="s">
        <v>1241</v>
      </c>
      <c r="B157" s="639">
        <v>39302</v>
      </c>
      <c r="C157" s="638" t="s">
        <v>2036</v>
      </c>
      <c r="D157" s="639" t="s">
        <v>49</v>
      </c>
      <c r="E157" s="636">
        <f>+'2.CT1A'!C135</f>
        <v>0</v>
      </c>
      <c r="F157" s="650" t="s">
        <v>2287</v>
      </c>
      <c r="G157" s="636">
        <f>-'12.CTT7'!$M26</f>
        <v>0</v>
      </c>
      <c r="H157" s="635">
        <f si="5" t="shared"/>
        <v>0</v>
      </c>
    </row>
    <row ht="25.5" r="158" spans="1:8">
      <c r="A158" s="638" t="s">
        <v>1241</v>
      </c>
      <c r="B158" s="639">
        <v>39303</v>
      </c>
      <c r="C158" s="638" t="s">
        <v>2037</v>
      </c>
      <c r="D158" s="639" t="s">
        <v>49</v>
      </c>
      <c r="E158" s="636">
        <f>+'2.CT1A'!C136</f>
        <v>0</v>
      </c>
      <c r="F158" s="650" t="s">
        <v>2288</v>
      </c>
      <c r="G158" s="636">
        <f>'12.CTT7'!$N10</f>
        <v>0</v>
      </c>
      <c r="H158" s="635">
        <f si="5" t="shared"/>
        <v>0</v>
      </c>
    </row>
    <row r="159" spans="1:8">
      <c r="A159" s="638" t="s">
        <v>1241</v>
      </c>
      <c r="B159" s="639">
        <v>39304</v>
      </c>
      <c r="C159" s="638" t="s">
        <v>2036</v>
      </c>
      <c r="D159" s="639" t="s">
        <v>49</v>
      </c>
      <c r="E159" s="636">
        <f>+'2.CT1A'!C137</f>
        <v>0</v>
      </c>
      <c r="F159" s="650" t="s">
        <v>2289</v>
      </c>
      <c r="G159" s="636">
        <f>-'12.CTT7'!$N26</f>
        <v>0</v>
      </c>
      <c r="H159" s="635">
        <f si="5" t="shared"/>
        <v>0</v>
      </c>
    </row>
    <row r="160" spans="1:8">
      <c r="A160" s="638" t="s">
        <v>1241</v>
      </c>
      <c r="B160" s="639">
        <v>394</v>
      </c>
      <c r="C160" s="638" t="s">
        <v>2035</v>
      </c>
      <c r="D160" s="639" t="s">
        <v>49</v>
      </c>
      <c r="E160" s="636">
        <f>+'2.CT1A'!C138</f>
        <v>0</v>
      </c>
      <c r="F160" s="650" t="s">
        <v>2290</v>
      </c>
      <c r="G160" s="636">
        <f>'12.CTT7'!$O10</f>
        <v>0</v>
      </c>
      <c r="H160" s="635">
        <f si="5" t="shared"/>
        <v>0</v>
      </c>
    </row>
    <row r="161" spans="1:8">
      <c r="A161" s="638" t="s">
        <v>1241</v>
      </c>
      <c r="B161" s="639">
        <v>39401</v>
      </c>
      <c r="C161" s="638" t="s">
        <v>2034</v>
      </c>
      <c r="D161" s="639" t="s">
        <v>49</v>
      </c>
      <c r="E161" s="636">
        <f>+'2.CT1A'!C139</f>
        <v>0</v>
      </c>
      <c r="F161" s="650" t="s">
        <v>2233</v>
      </c>
      <c r="G161" s="636"/>
      <c r="H161" s="635"/>
    </row>
    <row r="162" spans="1:8">
      <c r="A162" s="638" t="s">
        <v>1241</v>
      </c>
      <c r="B162" s="639">
        <v>39402</v>
      </c>
      <c r="C162" s="638" t="s">
        <v>2033</v>
      </c>
      <c r="D162" s="639" t="s">
        <v>49</v>
      </c>
      <c r="E162" s="636">
        <f>+'2.CT1A'!C140</f>
        <v>0</v>
      </c>
      <c r="F162" s="650" t="s">
        <v>2233</v>
      </c>
      <c r="G162" s="636"/>
      <c r="H162" s="635"/>
    </row>
    <row r="163" spans="1:8">
      <c r="A163" s="638" t="s">
        <v>1241</v>
      </c>
      <c r="B163" s="639">
        <v>39403</v>
      </c>
      <c r="C163" s="638" t="s">
        <v>2032</v>
      </c>
      <c r="D163" s="639" t="s">
        <v>49</v>
      </c>
      <c r="E163" s="636">
        <f>+'2.CT1A'!C141</f>
        <v>0</v>
      </c>
      <c r="F163" s="650" t="s">
        <v>2233</v>
      </c>
      <c r="G163" s="636"/>
      <c r="H163" s="635"/>
    </row>
    <row r="164" spans="1:8">
      <c r="A164" s="638" t="s">
        <v>1241</v>
      </c>
      <c r="B164" s="639">
        <v>39404</v>
      </c>
      <c r="C164" s="638" t="s">
        <v>2031</v>
      </c>
      <c r="D164" s="639" t="s">
        <v>49</v>
      </c>
      <c r="E164" s="636">
        <f>+'2.CT1A'!C142</f>
        <v>0</v>
      </c>
      <c r="F164" s="650" t="s">
        <v>2233</v>
      </c>
      <c r="G164" s="636"/>
      <c r="H164" s="635"/>
    </row>
    <row r="165" spans="1:8">
      <c r="A165" s="638" t="s">
        <v>1241</v>
      </c>
      <c r="B165" s="639">
        <v>39405</v>
      </c>
      <c r="C165" s="638" t="s">
        <v>2030</v>
      </c>
      <c r="D165" s="639" t="s">
        <v>49</v>
      </c>
      <c r="E165" s="636">
        <f>+'2.CT1A'!C143</f>
        <v>0</v>
      </c>
      <c r="F165" s="650" t="s">
        <v>2233</v>
      </c>
      <c r="G165" s="636"/>
      <c r="H165" s="635"/>
    </row>
    <row r="166" spans="1:8">
      <c r="A166" s="638" t="s">
        <v>1241</v>
      </c>
      <c r="B166" s="639">
        <v>3</v>
      </c>
      <c r="C166" s="638" t="s">
        <v>1269</v>
      </c>
      <c r="D166" s="639" t="s">
        <v>49</v>
      </c>
      <c r="E166" s="636">
        <f>+'2.CT1A'!C144</f>
        <v>0</v>
      </c>
      <c r="F166" s="650" t="s">
        <v>2233</v>
      </c>
      <c r="G166" s="648">
        <f>G30+G115</f>
        <v>0</v>
      </c>
      <c r="H166" s="635">
        <f si="5" t="shared"/>
        <v>0</v>
      </c>
    </row>
    <row r="167" spans="1:8">
      <c r="A167" s="638" t="s">
        <v>1241</v>
      </c>
      <c r="B167" s="639">
        <v>4</v>
      </c>
      <c r="C167" s="638" t="s">
        <v>243</v>
      </c>
      <c r="D167" s="639" t="s">
        <v>49</v>
      </c>
      <c r="E167" s="636">
        <f>+'2.CT1A'!C145</f>
        <v>0</v>
      </c>
      <c r="F167" s="650" t="s">
        <v>2233</v>
      </c>
      <c r="G167" s="647">
        <f>G168+G212</f>
        <v>0</v>
      </c>
      <c r="H167" s="635">
        <f si="5" t="shared"/>
        <v>0</v>
      </c>
    </row>
    <row ht="25.5" r="168" spans="1:8">
      <c r="A168" s="638" t="s">
        <v>1241</v>
      </c>
      <c r="B168" s="639">
        <v>41</v>
      </c>
      <c r="C168" s="638" t="s">
        <v>2029</v>
      </c>
      <c r="D168" s="639" t="s">
        <v>49</v>
      </c>
      <c r="E168" s="636">
        <f>+'2.CT1A'!C146</f>
        <v>0</v>
      </c>
      <c r="F168" s="650" t="s">
        <v>2291</v>
      </c>
      <c r="G168" s="646">
        <f>G169+G178+G193+G206</f>
        <v>0</v>
      </c>
      <c r="H168" s="635">
        <f si="5" t="shared"/>
        <v>0</v>
      </c>
    </row>
    <row ht="25.5" r="169" spans="1:8">
      <c r="A169" s="638" t="s">
        <v>1241</v>
      </c>
      <c r="B169" s="639">
        <v>411</v>
      </c>
      <c r="C169" s="638" t="s">
        <v>1237</v>
      </c>
      <c r="D169" s="639" t="s">
        <v>49</v>
      </c>
      <c r="E169" s="636">
        <f>+'2.CT1A'!C147</f>
        <v>0</v>
      </c>
      <c r="F169" s="650" t="s">
        <v>2292</v>
      </c>
      <c r="G169" s="646">
        <f>G170+G174</f>
        <v>0</v>
      </c>
      <c r="H169" s="635">
        <f ref="H169:H200" si="6" t="shared">E169-G169</f>
        <v>0</v>
      </c>
    </row>
    <row r="170" spans="1:8">
      <c r="A170" s="638" t="s">
        <v>1241</v>
      </c>
      <c r="B170" s="639">
        <v>4111</v>
      </c>
      <c r="C170" s="638" t="s">
        <v>2004</v>
      </c>
      <c r="D170" s="639" t="s">
        <v>49</v>
      </c>
      <c r="E170" s="636">
        <f>+'2.CT1A'!C148</f>
        <v>0</v>
      </c>
      <c r="F170" s="650" t="s">
        <v>2293</v>
      </c>
      <c r="G170" s="646">
        <f>SUM(G171:G173)</f>
        <v>0</v>
      </c>
      <c r="H170" s="635">
        <f si="6" t="shared"/>
        <v>0</v>
      </c>
    </row>
    <row r="171" spans="1:8">
      <c r="A171" s="638" t="s">
        <v>1241</v>
      </c>
      <c r="B171" s="639">
        <v>41111</v>
      </c>
      <c r="C171" s="638" t="s">
        <v>2007</v>
      </c>
      <c r="D171" s="639" t="s">
        <v>49</v>
      </c>
      <c r="E171" s="636">
        <f>+'2.CT1A'!C149</f>
        <v>0</v>
      </c>
      <c r="F171" s="650" t="s">
        <v>2294</v>
      </c>
      <c r="G171" s="636">
        <f>'13.CTT8'!C11</f>
        <v>0</v>
      </c>
      <c r="H171" s="635">
        <f si="6" t="shared"/>
        <v>0</v>
      </c>
    </row>
    <row r="172" spans="1:8">
      <c r="A172" s="638" t="s">
        <v>1241</v>
      </c>
      <c r="B172" s="639">
        <v>41112</v>
      </c>
      <c r="C172" s="638" t="s">
        <v>2006</v>
      </c>
      <c r="D172" s="639" t="s">
        <v>49</v>
      </c>
      <c r="E172" s="636">
        <f>+'2.CT1A'!C150</f>
        <v>0</v>
      </c>
      <c r="F172" s="650" t="s">
        <v>2295</v>
      </c>
      <c r="G172" s="636">
        <f>'13.CTT8'!C12</f>
        <v>0</v>
      </c>
      <c r="H172" s="635">
        <f si="6" t="shared"/>
        <v>0</v>
      </c>
    </row>
    <row r="173" spans="1:8">
      <c r="A173" s="638" t="s">
        <v>1241</v>
      </c>
      <c r="B173" s="639">
        <v>41113</v>
      </c>
      <c r="C173" s="638" t="s">
        <v>2005</v>
      </c>
      <c r="D173" s="639" t="s">
        <v>49</v>
      </c>
      <c r="E173" s="636">
        <f>+'2.CT1A'!C151</f>
        <v>0</v>
      </c>
      <c r="F173" s="650" t="s">
        <v>2296</v>
      </c>
      <c r="G173" s="636">
        <f>'13.CTT8'!C13</f>
        <v>0</v>
      </c>
      <c r="H173" s="635">
        <f si="6" t="shared"/>
        <v>0</v>
      </c>
    </row>
    <row r="174" spans="1:8">
      <c r="A174" s="638" t="s">
        <v>1241</v>
      </c>
      <c r="B174" s="639">
        <v>4112</v>
      </c>
      <c r="C174" s="638" t="s">
        <v>1996</v>
      </c>
      <c r="D174" s="639" t="s">
        <v>49</v>
      </c>
      <c r="E174" s="636">
        <f>+'2.CT1A'!C152</f>
        <v>0</v>
      </c>
      <c r="F174" s="650" t="s">
        <v>2297</v>
      </c>
      <c r="G174" s="636">
        <f>'13.CTT8'!C14</f>
        <v>0</v>
      </c>
      <c r="H174" s="635">
        <f si="6" t="shared"/>
        <v>0</v>
      </c>
    </row>
    <row r="175" spans="1:8">
      <c r="A175" s="638" t="s">
        <v>1241</v>
      </c>
      <c r="B175" s="639">
        <v>41121</v>
      </c>
      <c r="C175" s="638" t="s">
        <v>2007</v>
      </c>
      <c r="D175" s="639" t="s">
        <v>49</v>
      </c>
      <c r="E175" s="636">
        <f>+'2.CT1A'!C153</f>
        <v>0</v>
      </c>
      <c r="F175" s="650" t="s">
        <v>2298</v>
      </c>
      <c r="G175" s="636">
        <f>'13.CTT8'!C15</f>
        <v>0</v>
      </c>
      <c r="H175" s="635">
        <f si="6" t="shared"/>
        <v>0</v>
      </c>
    </row>
    <row r="176" spans="1:8">
      <c r="A176" s="638" t="s">
        <v>1241</v>
      </c>
      <c r="B176" s="639">
        <v>41122</v>
      </c>
      <c r="C176" s="638" t="s">
        <v>2006</v>
      </c>
      <c r="D176" s="639" t="s">
        <v>49</v>
      </c>
      <c r="E176" s="636">
        <f>+'2.CT1A'!C154</f>
        <v>0</v>
      </c>
      <c r="F176" s="650" t="s">
        <v>2299</v>
      </c>
      <c r="G176" s="636">
        <f>'13.CTT8'!C16</f>
        <v>0</v>
      </c>
      <c r="H176" s="635">
        <f si="6" t="shared"/>
        <v>0</v>
      </c>
    </row>
    <row r="177" spans="1:8">
      <c r="A177" s="638" t="s">
        <v>1241</v>
      </c>
      <c r="B177" s="639">
        <v>41123</v>
      </c>
      <c r="C177" s="638" t="s">
        <v>2005</v>
      </c>
      <c r="D177" s="639" t="s">
        <v>49</v>
      </c>
      <c r="E177" s="636">
        <f>+'2.CT1A'!C155</f>
        <v>0</v>
      </c>
      <c r="F177" s="650" t="s">
        <v>2300</v>
      </c>
      <c r="G177" s="636">
        <f>'13.CTT8'!C17</f>
        <v>0</v>
      </c>
      <c r="H177" s="635">
        <f si="6" t="shared"/>
        <v>0</v>
      </c>
    </row>
    <row ht="25.5" r="178" spans="1:8">
      <c r="A178" s="638" t="s">
        <v>1241</v>
      </c>
      <c r="B178" s="639">
        <v>412</v>
      </c>
      <c r="C178" s="638" t="s">
        <v>1238</v>
      </c>
      <c r="D178" s="639" t="s">
        <v>49</v>
      </c>
      <c r="E178" s="636">
        <f>+'2.CT1A'!C156</f>
        <v>0</v>
      </c>
      <c r="F178" s="650" t="s">
        <v>2301</v>
      </c>
      <c r="G178" s="636">
        <f>'13.CTT8'!C18</f>
        <v>0</v>
      </c>
      <c r="H178" s="635">
        <f si="6" t="shared"/>
        <v>0</v>
      </c>
    </row>
    <row r="179" spans="1:8">
      <c r="A179" s="638" t="s">
        <v>1241</v>
      </c>
      <c r="B179" s="639">
        <v>4121</v>
      </c>
      <c r="C179" s="638" t="s">
        <v>2004</v>
      </c>
      <c r="D179" s="639" t="s">
        <v>49</v>
      </c>
      <c r="E179" s="636">
        <f>+'2.CT1A'!C157</f>
        <v>0</v>
      </c>
      <c r="F179" s="650" t="s">
        <v>2302</v>
      </c>
      <c r="G179" s="636">
        <f>'13.CTT8'!C19</f>
        <v>0</v>
      </c>
      <c r="H179" s="635">
        <f si="6" t="shared"/>
        <v>0</v>
      </c>
    </row>
    <row ht="25.5" r="180" spans="1:8">
      <c r="A180" s="638" t="s">
        <v>1241</v>
      </c>
      <c r="B180" s="639">
        <v>41211</v>
      </c>
      <c r="C180" s="638" t="s">
        <v>2003</v>
      </c>
      <c r="D180" s="639" t="s">
        <v>49</v>
      </c>
      <c r="E180" s="636">
        <f>+'2.CT1A'!C158</f>
        <v>0</v>
      </c>
      <c r="F180" s="650" t="s">
        <v>2303</v>
      </c>
      <c r="G180" s="636">
        <f>'13.CTT8'!C20</f>
        <v>0</v>
      </c>
      <c r="H180" s="635">
        <f si="6" t="shared"/>
        <v>0</v>
      </c>
    </row>
    <row ht="25.5" r="181" spans="1:8">
      <c r="A181" s="638" t="s">
        <v>1241</v>
      </c>
      <c r="B181" s="639">
        <v>41212</v>
      </c>
      <c r="C181" s="638" t="s">
        <v>2028</v>
      </c>
      <c r="D181" s="639" t="s">
        <v>49</v>
      </c>
      <c r="E181" s="636">
        <f>+'2.CT1A'!C159</f>
        <v>0</v>
      </c>
      <c r="F181" s="650" t="s">
        <v>2304</v>
      </c>
      <c r="G181" s="636">
        <f>'13.CTT8'!C21</f>
        <v>0</v>
      </c>
      <c r="H181" s="635">
        <f si="6" t="shared"/>
        <v>0</v>
      </c>
    </row>
    <row ht="25.5" r="182" spans="1:8">
      <c r="A182" s="638" t="s">
        <v>1241</v>
      </c>
      <c r="B182" s="639">
        <v>41213</v>
      </c>
      <c r="C182" s="638" t="s">
        <v>2001</v>
      </c>
      <c r="D182" s="639" t="s">
        <v>49</v>
      </c>
      <c r="E182" s="636">
        <f>+'2.CT1A'!C160</f>
        <v>0</v>
      </c>
      <c r="F182" s="650" t="s">
        <v>2305</v>
      </c>
      <c r="G182" s="636">
        <f>'13.CTT8'!C22</f>
        <v>0</v>
      </c>
      <c r="H182" s="635">
        <f si="6" t="shared"/>
        <v>0</v>
      </c>
    </row>
    <row ht="25.5" r="183" spans="1:8">
      <c r="A183" s="638" t="s">
        <v>1241</v>
      </c>
      <c r="B183" s="639">
        <v>41214</v>
      </c>
      <c r="C183" s="638" t="s">
        <v>2000</v>
      </c>
      <c r="D183" s="639" t="s">
        <v>49</v>
      </c>
      <c r="E183" s="636">
        <f>+'2.CT1A'!C161</f>
        <v>0</v>
      </c>
      <c r="F183" s="650" t="s">
        <v>2306</v>
      </c>
      <c r="G183" s="636">
        <f>'13.CTT8'!C23</f>
        <v>0</v>
      </c>
      <c r="H183" s="635">
        <f si="6" t="shared"/>
        <v>0</v>
      </c>
    </row>
    <row r="184" spans="1:8">
      <c r="A184" s="638" t="s">
        <v>1241</v>
      </c>
      <c r="B184" s="639">
        <v>41215</v>
      </c>
      <c r="C184" s="638" t="s">
        <v>1999</v>
      </c>
      <c r="D184" s="639" t="s">
        <v>49</v>
      </c>
      <c r="E184" s="636">
        <f>+'2.CT1A'!C162</f>
        <v>0</v>
      </c>
      <c r="F184" s="650" t="s">
        <v>2307</v>
      </c>
      <c r="G184" s="636">
        <f>'13.CTT8'!C24</f>
        <v>0</v>
      </c>
      <c r="H184" s="635">
        <f si="6" t="shared"/>
        <v>0</v>
      </c>
    </row>
    <row r="185" spans="1:8">
      <c r="A185" s="638" t="s">
        <v>1241</v>
      </c>
      <c r="B185" s="639">
        <v>41216</v>
      </c>
      <c r="C185" s="638" t="s">
        <v>1998</v>
      </c>
      <c r="D185" s="639" t="s">
        <v>49</v>
      </c>
      <c r="E185" s="636">
        <f>+'2.CT1A'!C163</f>
        <v>0</v>
      </c>
      <c r="F185" s="650" t="s">
        <v>2308</v>
      </c>
      <c r="G185" s="636">
        <f>'13.CTT8'!C25</f>
        <v>0</v>
      </c>
      <c r="H185" s="635">
        <f si="6" t="shared"/>
        <v>0</v>
      </c>
    </row>
    <row ht="25.5" r="186" spans="1:8">
      <c r="A186" s="638" t="s">
        <v>1241</v>
      </c>
      <c r="B186" s="639">
        <v>41217</v>
      </c>
      <c r="C186" s="638" t="s">
        <v>1997</v>
      </c>
      <c r="D186" s="639" t="s">
        <v>49</v>
      </c>
      <c r="E186" s="636">
        <f>+'2.CT1A'!C164</f>
        <v>0</v>
      </c>
      <c r="F186" s="650" t="s">
        <v>2309</v>
      </c>
      <c r="G186" s="636">
        <f>'13.CTT8'!C26</f>
        <v>0</v>
      </c>
      <c r="H186" s="635">
        <f si="6" t="shared"/>
        <v>0</v>
      </c>
    </row>
    <row r="187" spans="1:8">
      <c r="A187" s="638" t="s">
        <v>1241</v>
      </c>
      <c r="B187" s="639">
        <v>4122</v>
      </c>
      <c r="C187" s="638" t="s">
        <v>1996</v>
      </c>
      <c r="D187" s="639" t="s">
        <v>49</v>
      </c>
      <c r="E187" s="636">
        <f>+'2.CT1A'!C165</f>
        <v>0</v>
      </c>
      <c r="F187" s="650" t="s">
        <v>2310</v>
      </c>
      <c r="G187" s="636">
        <f>'13.CTT8'!C27</f>
        <v>0</v>
      </c>
      <c r="H187" s="635">
        <f si="6" t="shared"/>
        <v>0</v>
      </c>
    </row>
    <row ht="25.5" r="188" spans="1:8">
      <c r="A188" s="638" t="s">
        <v>1241</v>
      </c>
      <c r="B188" s="639">
        <v>41221</v>
      </c>
      <c r="C188" s="638" t="s">
        <v>2027</v>
      </c>
      <c r="D188" s="639" t="s">
        <v>49</v>
      </c>
      <c r="E188" s="636">
        <f>+'2.CT1A'!C166</f>
        <v>0</v>
      </c>
      <c r="F188" s="650" t="s">
        <v>2311</v>
      </c>
      <c r="G188" s="636">
        <f>'13.CTT8'!C28</f>
        <v>0</v>
      </c>
      <c r="H188" s="635">
        <f si="6" t="shared"/>
        <v>0</v>
      </c>
    </row>
    <row ht="25.5" r="189" spans="1:8">
      <c r="A189" s="638" t="s">
        <v>1241</v>
      </c>
      <c r="B189" s="639">
        <v>41222</v>
      </c>
      <c r="C189" s="638" t="s">
        <v>2026</v>
      </c>
      <c r="D189" s="639" t="s">
        <v>49</v>
      </c>
      <c r="E189" s="636">
        <f>+'2.CT1A'!C167</f>
        <v>0</v>
      </c>
      <c r="F189" s="650" t="s">
        <v>2312</v>
      </c>
      <c r="G189" s="636">
        <f>'13.CTT8'!C29</f>
        <v>0</v>
      </c>
      <c r="H189" s="635">
        <f si="6" t="shared"/>
        <v>0</v>
      </c>
    </row>
    <row r="190" spans="1:8">
      <c r="A190" s="638" t="s">
        <v>1241</v>
      </c>
      <c r="B190" s="639">
        <v>41223</v>
      </c>
      <c r="C190" s="638" t="s">
        <v>1993</v>
      </c>
      <c r="D190" s="639" t="s">
        <v>49</v>
      </c>
      <c r="E190" s="636">
        <f>+'2.CT1A'!C168</f>
        <v>0</v>
      </c>
      <c r="F190" s="650" t="s">
        <v>2313</v>
      </c>
      <c r="G190" s="636">
        <f>'13.CTT8'!C30</f>
        <v>0</v>
      </c>
      <c r="H190" s="635">
        <f si="6" t="shared"/>
        <v>0</v>
      </c>
    </row>
    <row r="191" spans="1:8">
      <c r="A191" s="638" t="s">
        <v>1241</v>
      </c>
      <c r="B191" s="639">
        <v>41224</v>
      </c>
      <c r="C191" s="638" t="s">
        <v>1992</v>
      </c>
      <c r="D191" s="639" t="s">
        <v>49</v>
      </c>
      <c r="E191" s="636">
        <f>+'2.CT1A'!C169</f>
        <v>0</v>
      </c>
      <c r="F191" s="650" t="s">
        <v>2314</v>
      </c>
      <c r="G191" s="636">
        <f>'13.CTT8'!C31</f>
        <v>0</v>
      </c>
      <c r="H191" s="635">
        <f si="6" t="shared"/>
        <v>0</v>
      </c>
    </row>
    <row ht="25.5" r="192" spans="1:8">
      <c r="A192" s="638" t="s">
        <v>1241</v>
      </c>
      <c r="B192" s="639">
        <v>41225</v>
      </c>
      <c r="C192" s="638" t="s">
        <v>2025</v>
      </c>
      <c r="D192" s="639" t="s">
        <v>49</v>
      </c>
      <c r="E192" s="636">
        <f>+'2.CT1A'!C170</f>
        <v>0</v>
      </c>
      <c r="F192" s="650" t="s">
        <v>2315</v>
      </c>
      <c r="G192" s="636">
        <f>'13.CTT8'!C32</f>
        <v>0</v>
      </c>
      <c r="H192" s="635">
        <f si="6" t="shared"/>
        <v>0</v>
      </c>
    </row>
    <row r="193" spans="1:8">
      <c r="A193" s="638" t="s">
        <v>1241</v>
      </c>
      <c r="B193" s="639">
        <v>413</v>
      </c>
      <c r="C193" s="638" t="s">
        <v>1268</v>
      </c>
      <c r="D193" s="639" t="s">
        <v>49</v>
      </c>
      <c r="E193" s="636">
        <f>+'2.CT1A'!C171</f>
        <v>0</v>
      </c>
      <c r="F193" s="650" t="s">
        <v>2316</v>
      </c>
      <c r="G193" s="636">
        <f>'13.CTT8'!C33</f>
        <v>0</v>
      </c>
      <c r="H193" s="635">
        <f si="6" t="shared"/>
        <v>0</v>
      </c>
    </row>
    <row ht="25.5" r="194" spans="1:8">
      <c r="A194" s="638" t="s">
        <v>1241</v>
      </c>
      <c r="B194" s="639">
        <v>41310</v>
      </c>
      <c r="C194" s="638" t="s">
        <v>2024</v>
      </c>
      <c r="D194" s="639" t="s">
        <v>49</v>
      </c>
      <c r="E194" s="636">
        <f>+'2.CT1A'!C172</f>
        <v>0</v>
      </c>
      <c r="F194" s="650" t="s">
        <v>2317</v>
      </c>
      <c r="G194" s="636">
        <f>'13.CTT8'!C34</f>
        <v>0</v>
      </c>
      <c r="H194" s="635">
        <f si="6" t="shared"/>
        <v>0</v>
      </c>
    </row>
    <row ht="25.5" r="195" spans="1:8">
      <c r="A195" s="638" t="s">
        <v>1241</v>
      </c>
      <c r="B195" s="639">
        <v>41320</v>
      </c>
      <c r="C195" s="638" t="s">
        <v>2023</v>
      </c>
      <c r="D195" s="639" t="s">
        <v>49</v>
      </c>
      <c r="E195" s="636">
        <f>+'2.CT1A'!C173</f>
        <v>0</v>
      </c>
      <c r="F195" s="650" t="s">
        <v>2318</v>
      </c>
      <c r="G195" s="636">
        <f>'13.CTT8'!C39</f>
        <v>0</v>
      </c>
      <c r="H195" s="635">
        <f si="6" t="shared"/>
        <v>0</v>
      </c>
    </row>
    <row ht="25.5" r="196" spans="1:8">
      <c r="A196" s="638" t="s">
        <v>1241</v>
      </c>
      <c r="B196" s="639">
        <v>41330</v>
      </c>
      <c r="C196" s="638" t="s">
        <v>2022</v>
      </c>
      <c r="D196" s="639" t="s">
        <v>49</v>
      </c>
      <c r="E196" s="636">
        <f>+'2.CT1A'!C174</f>
        <v>0</v>
      </c>
      <c r="F196" s="650" t="s">
        <v>2319</v>
      </c>
      <c r="G196" s="636">
        <f>'13.CTT8'!C53</f>
        <v>0</v>
      </c>
      <c r="H196" s="635">
        <f si="6" t="shared"/>
        <v>0</v>
      </c>
    </row>
    <row ht="25.5" r="197" spans="1:8">
      <c r="A197" s="638" t="s">
        <v>1241</v>
      </c>
      <c r="B197" s="639">
        <v>41340</v>
      </c>
      <c r="C197" s="638" t="s">
        <v>2021</v>
      </c>
      <c r="D197" s="639" t="s">
        <v>49</v>
      </c>
      <c r="E197" s="636">
        <f>+'2.CT1A'!C175</f>
        <v>0</v>
      </c>
      <c r="F197" s="650" t="s">
        <v>2320</v>
      </c>
      <c r="G197" s="636">
        <f>'13.CTT8'!C54</f>
        <v>0</v>
      </c>
      <c r="H197" s="635">
        <f si="6" t="shared"/>
        <v>0</v>
      </c>
    </row>
    <row ht="25.5" r="198" spans="1:8">
      <c r="A198" s="638" t="s">
        <v>1241</v>
      </c>
      <c r="B198" s="639">
        <v>41350</v>
      </c>
      <c r="C198" s="638" t="s">
        <v>2020</v>
      </c>
      <c r="D198" s="639" t="s">
        <v>49</v>
      </c>
      <c r="E198" s="636">
        <f>+'2.CT1A'!C176</f>
        <v>0</v>
      </c>
      <c r="F198" s="650" t="s">
        <v>2321</v>
      </c>
      <c r="G198" s="636">
        <f>'13.CTT8'!C55</f>
        <v>0</v>
      </c>
      <c r="H198" s="635">
        <f si="6" t="shared"/>
        <v>0</v>
      </c>
    </row>
    <row r="199" spans="1:8">
      <c r="A199" s="638" t="s">
        <v>1241</v>
      </c>
      <c r="B199" s="639">
        <v>4136</v>
      </c>
      <c r="C199" s="638" t="s">
        <v>2019</v>
      </c>
      <c r="D199" s="639" t="s">
        <v>49</v>
      </c>
      <c r="E199" s="636">
        <f>+'2.CT1A'!C177</f>
        <v>0</v>
      </c>
      <c r="F199" s="650" t="s">
        <v>2322</v>
      </c>
      <c r="G199" s="636">
        <f>'13.CTT8'!C56</f>
        <v>0</v>
      </c>
      <c r="H199" s="635">
        <f si="6" t="shared"/>
        <v>0</v>
      </c>
    </row>
    <row ht="25.5" r="200" spans="1:8">
      <c r="A200" s="638" t="s">
        <v>1241</v>
      </c>
      <c r="B200" s="639">
        <v>41361</v>
      </c>
      <c r="C200" s="638" t="s">
        <v>2018</v>
      </c>
      <c r="D200" s="639" t="s">
        <v>49</v>
      </c>
      <c r="E200" s="636">
        <f>+'2.CT1A'!C178</f>
        <v>0</v>
      </c>
      <c r="F200" s="650" t="s">
        <v>2323</v>
      </c>
      <c r="G200" s="636">
        <f>'13.CTT8'!C57</f>
        <v>0</v>
      </c>
      <c r="H200" s="635">
        <f si="6" t="shared"/>
        <v>0</v>
      </c>
    </row>
    <row ht="25.5" r="201" spans="1:8">
      <c r="A201" s="638" t="s">
        <v>1241</v>
      </c>
      <c r="B201" s="639">
        <v>41362</v>
      </c>
      <c r="C201" s="638" t="s">
        <v>2017</v>
      </c>
      <c r="D201" s="639" t="s">
        <v>49</v>
      </c>
      <c r="E201" s="636">
        <f>+'2.CT1A'!C179</f>
        <v>0</v>
      </c>
      <c r="F201" s="650" t="s">
        <v>2324</v>
      </c>
      <c r="G201" s="636">
        <f>'13.CTT8'!C58</f>
        <v>0</v>
      </c>
      <c r="H201" s="635">
        <f ref="H201:H232" si="7" t="shared">E201-G201</f>
        <v>0</v>
      </c>
    </row>
    <row ht="25.5" r="202" spans="1:8">
      <c r="A202" s="638" t="s">
        <v>1241</v>
      </c>
      <c r="B202" s="639">
        <v>41363</v>
      </c>
      <c r="C202" s="638" t="s">
        <v>2016</v>
      </c>
      <c r="D202" s="639" t="s">
        <v>49</v>
      </c>
      <c r="E202" s="636">
        <f>+'2.CT1A'!C180</f>
        <v>0</v>
      </c>
      <c r="F202" s="650" t="s">
        <v>2325</v>
      </c>
      <c r="G202" s="636">
        <f>'13.CTT8'!C59</f>
        <v>0</v>
      </c>
      <c r="H202" s="635">
        <f si="7" t="shared"/>
        <v>0</v>
      </c>
    </row>
    <row ht="25.5" r="203" spans="1:8">
      <c r="A203" s="638" t="s">
        <v>1241</v>
      </c>
      <c r="B203" s="639">
        <v>41364</v>
      </c>
      <c r="C203" s="638" t="s">
        <v>2015</v>
      </c>
      <c r="D203" s="639" t="s">
        <v>49</v>
      </c>
      <c r="E203" s="636">
        <f>+'2.CT1A'!C181</f>
        <v>0</v>
      </c>
      <c r="F203" s="650" t="s">
        <v>2326</v>
      </c>
      <c r="G203" s="636">
        <f>'13.CTT8'!C60</f>
        <v>0</v>
      </c>
      <c r="H203" s="635">
        <f si="7" t="shared"/>
        <v>0</v>
      </c>
    </row>
    <row ht="25.5" r="204" spans="1:8">
      <c r="A204" s="638" t="s">
        <v>1241</v>
      </c>
      <c r="B204" s="639">
        <v>41365</v>
      </c>
      <c r="C204" s="638" t="s">
        <v>2014</v>
      </c>
      <c r="D204" s="639" t="s">
        <v>49</v>
      </c>
      <c r="E204" s="636">
        <f>+'2.CT1A'!C182</f>
        <v>0</v>
      </c>
      <c r="F204" s="650" t="s">
        <v>2327</v>
      </c>
      <c r="G204" s="636">
        <f>'13.CTT8'!C61</f>
        <v>0</v>
      </c>
      <c r="H204" s="635">
        <f si="7" t="shared"/>
        <v>0</v>
      </c>
    </row>
    <row r="205" spans="1:8">
      <c r="A205" s="638" t="s">
        <v>1241</v>
      </c>
      <c r="B205" s="639">
        <v>41366</v>
      </c>
      <c r="C205" s="638" t="s">
        <v>2013</v>
      </c>
      <c r="D205" s="639" t="s">
        <v>49</v>
      </c>
      <c r="E205" s="636">
        <f>+'2.CT1A'!C183</f>
        <v>0</v>
      </c>
      <c r="F205" s="650" t="s">
        <v>2328</v>
      </c>
      <c r="G205" s="636">
        <f>'13.CTT8'!C62</f>
        <v>0</v>
      </c>
      <c r="H205" s="635">
        <f si="7" t="shared"/>
        <v>0</v>
      </c>
    </row>
    <row ht="25.5" r="206" spans="1:8">
      <c r="A206" s="638" t="s">
        <v>1241</v>
      </c>
      <c r="B206" s="639">
        <v>414</v>
      </c>
      <c r="C206" s="638" t="s">
        <v>1443</v>
      </c>
      <c r="D206" s="639" t="s">
        <v>49</v>
      </c>
      <c r="E206" s="636">
        <f>+'2.CT1A'!C184</f>
        <v>0</v>
      </c>
      <c r="F206" s="650" t="s">
        <v>2329</v>
      </c>
      <c r="G206" s="636">
        <f>'13.CTT8'!C63</f>
        <v>0</v>
      </c>
      <c r="H206" s="635">
        <f si="7" t="shared"/>
        <v>0</v>
      </c>
    </row>
    <row ht="25.5" r="207" spans="1:8">
      <c r="A207" s="638" t="s">
        <v>1241</v>
      </c>
      <c r="B207" s="639">
        <v>41410</v>
      </c>
      <c r="C207" s="638" t="s">
        <v>2003</v>
      </c>
      <c r="D207" s="639" t="s">
        <v>49</v>
      </c>
      <c r="E207" s="636">
        <f>+'2.CT1A'!C185</f>
        <v>0</v>
      </c>
      <c r="F207" s="650" t="s">
        <v>2330</v>
      </c>
      <c r="G207" s="636">
        <f>'13.CTT8'!C64</f>
        <v>0</v>
      </c>
      <c r="H207" s="635">
        <f si="7" t="shared"/>
        <v>0</v>
      </c>
    </row>
    <row ht="25.5" r="208" spans="1:8">
      <c r="A208" s="638" t="s">
        <v>1241</v>
      </c>
      <c r="B208" s="639">
        <v>41420</v>
      </c>
      <c r="C208" s="638" t="s">
        <v>2012</v>
      </c>
      <c r="D208" s="639" t="s">
        <v>49</v>
      </c>
      <c r="E208" s="636">
        <f>+'2.CT1A'!C186</f>
        <v>0</v>
      </c>
      <c r="F208" s="650" t="s">
        <v>2331</v>
      </c>
      <c r="G208" s="636">
        <f>'13.CTT8'!C65</f>
        <v>0</v>
      </c>
      <c r="H208" s="635">
        <f si="7" t="shared"/>
        <v>0</v>
      </c>
    </row>
    <row ht="25.5" r="209" spans="1:8">
      <c r="A209" s="638" t="s">
        <v>1241</v>
      </c>
      <c r="B209" s="639">
        <v>41430</v>
      </c>
      <c r="C209" s="638" t="s">
        <v>2011</v>
      </c>
      <c r="D209" s="639" t="s">
        <v>49</v>
      </c>
      <c r="E209" s="636">
        <f>+'2.CT1A'!C187</f>
        <v>0</v>
      </c>
      <c r="F209" s="650" t="s">
        <v>2332</v>
      </c>
      <c r="G209" s="636">
        <f>'13.CTT8'!C66</f>
        <v>0</v>
      </c>
      <c r="H209" s="635">
        <f si="7" t="shared"/>
        <v>0</v>
      </c>
    </row>
    <row ht="25.5" r="210" spans="1:8">
      <c r="A210" s="638" t="s">
        <v>1241</v>
      </c>
      <c r="B210" s="639">
        <v>41440</v>
      </c>
      <c r="C210" s="638" t="s">
        <v>2010</v>
      </c>
      <c r="D210" s="639" t="s">
        <v>49</v>
      </c>
      <c r="E210" s="636">
        <f>+'2.CT1A'!C188</f>
        <v>0</v>
      </c>
      <c r="F210" s="650" t="s">
        <v>2333</v>
      </c>
      <c r="G210" s="636">
        <f>'13.CTT8'!C67</f>
        <v>0</v>
      </c>
      <c r="H210" s="635">
        <f si="7" t="shared"/>
        <v>0</v>
      </c>
    </row>
    <row ht="25.5" r="211" spans="1:8">
      <c r="A211" s="638" t="s">
        <v>1241</v>
      </c>
      <c r="B211" s="639">
        <v>41450</v>
      </c>
      <c r="C211" s="638" t="s">
        <v>2009</v>
      </c>
      <c r="D211" s="639" t="s">
        <v>49</v>
      </c>
      <c r="E211" s="636">
        <f>+'2.CT1A'!C189</f>
        <v>0</v>
      </c>
      <c r="F211" s="650" t="s">
        <v>2334</v>
      </c>
      <c r="G211" s="636">
        <f>'13.CTT8'!C68</f>
        <v>0</v>
      </c>
      <c r="H211" s="635">
        <f si="7" t="shared"/>
        <v>0</v>
      </c>
    </row>
    <row ht="25.5" r="212" spans="1:8">
      <c r="A212" s="638" t="s">
        <v>1241</v>
      </c>
      <c r="B212" s="639">
        <v>42</v>
      </c>
      <c r="C212" s="638" t="s">
        <v>2008</v>
      </c>
      <c r="D212" s="639" t="s">
        <v>49</v>
      </c>
      <c r="E212" s="636">
        <f>+'2.CT1A'!C190</f>
        <v>0</v>
      </c>
      <c r="F212" s="650" t="s">
        <v>2335</v>
      </c>
      <c r="G212" s="636">
        <f>'14.CTT9'!C8</f>
        <v>0</v>
      </c>
      <c r="H212" s="635">
        <f si="7" t="shared"/>
        <v>0</v>
      </c>
    </row>
    <row r="213" spans="1:8">
      <c r="A213" s="638" t="s">
        <v>1241</v>
      </c>
      <c r="B213" s="639">
        <v>421</v>
      </c>
      <c r="C213" s="638" t="s">
        <v>1239</v>
      </c>
      <c r="D213" s="639" t="s">
        <v>49</v>
      </c>
      <c r="E213" s="636">
        <f>+'2.CT1A'!C191</f>
        <v>0</v>
      </c>
      <c r="F213" s="650" t="s">
        <v>2336</v>
      </c>
      <c r="G213" s="636">
        <f>'14.CTT9'!C9</f>
        <v>0</v>
      </c>
      <c r="H213" s="635">
        <f si="7" t="shared"/>
        <v>0</v>
      </c>
    </row>
    <row r="214" spans="1:8">
      <c r="A214" s="638" t="s">
        <v>1241</v>
      </c>
      <c r="B214" s="639">
        <v>4211</v>
      </c>
      <c r="C214" s="638" t="s">
        <v>2004</v>
      </c>
      <c r="D214" s="639" t="s">
        <v>49</v>
      </c>
      <c r="E214" s="636">
        <f>+'2.CT1A'!C192</f>
        <v>0</v>
      </c>
      <c r="F214" s="650" t="s">
        <v>2337</v>
      </c>
      <c r="G214" s="636">
        <f>'14.CTT9'!C10</f>
        <v>0</v>
      </c>
      <c r="H214" s="635">
        <f si="7" t="shared"/>
        <v>0</v>
      </c>
    </row>
    <row r="215" spans="1:8">
      <c r="A215" s="638" t="s">
        <v>1241</v>
      </c>
      <c r="B215" s="639">
        <v>42111</v>
      </c>
      <c r="C215" s="638" t="s">
        <v>2007</v>
      </c>
      <c r="D215" s="639" t="s">
        <v>49</v>
      </c>
      <c r="E215" s="636">
        <f>+'2.CT1A'!C193</f>
        <v>0</v>
      </c>
      <c r="F215" s="650" t="s">
        <v>2338</v>
      </c>
      <c r="G215" s="636">
        <f>'14.CTT9'!C11</f>
        <v>0</v>
      </c>
      <c r="H215" s="635">
        <f si="7" t="shared"/>
        <v>0</v>
      </c>
    </row>
    <row r="216" spans="1:8">
      <c r="A216" s="638" t="s">
        <v>1241</v>
      </c>
      <c r="B216" s="639">
        <v>42112</v>
      </c>
      <c r="C216" s="638" t="s">
        <v>2006</v>
      </c>
      <c r="D216" s="639" t="s">
        <v>49</v>
      </c>
      <c r="E216" s="636">
        <f>+'2.CT1A'!C194</f>
        <v>0</v>
      </c>
      <c r="F216" s="650" t="s">
        <v>2339</v>
      </c>
      <c r="G216" s="636">
        <f>'14.CTT9'!C12</f>
        <v>0</v>
      </c>
      <c r="H216" s="635">
        <f si="7" t="shared"/>
        <v>0</v>
      </c>
    </row>
    <row r="217" spans="1:8">
      <c r="A217" s="638" t="s">
        <v>1241</v>
      </c>
      <c r="B217" s="639">
        <v>42113</v>
      </c>
      <c r="C217" s="638" t="s">
        <v>2005</v>
      </c>
      <c r="D217" s="639" t="s">
        <v>49</v>
      </c>
      <c r="E217" s="636">
        <f>+'2.CT1A'!C195</f>
        <v>0</v>
      </c>
      <c r="F217" s="650" t="s">
        <v>2340</v>
      </c>
      <c r="G217" s="636">
        <f>'14.CTT9'!C13</f>
        <v>0</v>
      </c>
      <c r="H217" s="635">
        <f si="7" t="shared"/>
        <v>0</v>
      </c>
    </row>
    <row r="218" spans="1:8">
      <c r="A218" s="638" t="s">
        <v>1241</v>
      </c>
      <c r="B218" s="639">
        <v>4212</v>
      </c>
      <c r="C218" s="638" t="s">
        <v>1996</v>
      </c>
      <c r="D218" s="639" t="s">
        <v>49</v>
      </c>
      <c r="E218" s="636">
        <f>+'2.CT1A'!C196</f>
        <v>0</v>
      </c>
      <c r="F218" s="650" t="s">
        <v>2341</v>
      </c>
      <c r="G218" s="636">
        <f>'14.CTT9'!C14</f>
        <v>0</v>
      </c>
      <c r="H218" s="635">
        <f si="7" t="shared"/>
        <v>0</v>
      </c>
    </row>
    <row r="219" spans="1:8">
      <c r="A219" s="638" t="s">
        <v>1241</v>
      </c>
      <c r="B219" s="639">
        <v>42121</v>
      </c>
      <c r="C219" s="638" t="s">
        <v>2007</v>
      </c>
      <c r="D219" s="639" t="s">
        <v>49</v>
      </c>
      <c r="E219" s="636">
        <f>+'2.CT1A'!C197</f>
        <v>0</v>
      </c>
      <c r="F219" s="650" t="s">
        <v>2342</v>
      </c>
      <c r="G219" s="636">
        <f>'14.CTT9'!C15</f>
        <v>0</v>
      </c>
      <c r="H219" s="635">
        <f si="7" t="shared"/>
        <v>0</v>
      </c>
    </row>
    <row r="220" spans="1:8">
      <c r="A220" s="638" t="s">
        <v>1241</v>
      </c>
      <c r="B220" s="639">
        <v>42122</v>
      </c>
      <c r="C220" s="638" t="s">
        <v>2006</v>
      </c>
      <c r="D220" s="639" t="s">
        <v>49</v>
      </c>
      <c r="E220" s="636">
        <f>+'2.CT1A'!C198</f>
        <v>0</v>
      </c>
      <c r="F220" s="650" t="s">
        <v>2343</v>
      </c>
      <c r="G220" s="636">
        <f>'14.CTT9'!C16</f>
        <v>0</v>
      </c>
      <c r="H220" s="635">
        <f si="7" t="shared"/>
        <v>0</v>
      </c>
    </row>
    <row r="221" spans="1:8">
      <c r="A221" s="638" t="s">
        <v>1241</v>
      </c>
      <c r="B221" s="639">
        <v>42123</v>
      </c>
      <c r="C221" s="638" t="s">
        <v>2005</v>
      </c>
      <c r="D221" s="639" t="s">
        <v>49</v>
      </c>
      <c r="E221" s="636">
        <f>+'2.CT1A'!C199</f>
        <v>0</v>
      </c>
      <c r="F221" s="650" t="s">
        <v>2344</v>
      </c>
      <c r="G221" s="636">
        <f>'14.CTT9'!C17</f>
        <v>0</v>
      </c>
      <c r="H221" s="635">
        <f si="7" t="shared"/>
        <v>0</v>
      </c>
    </row>
    <row r="222" spans="1:8">
      <c r="A222" s="638" t="s">
        <v>1241</v>
      </c>
      <c r="B222" s="639">
        <v>422</v>
      </c>
      <c r="C222" s="638" t="s">
        <v>1240</v>
      </c>
      <c r="D222" s="639" t="s">
        <v>49</v>
      </c>
      <c r="E222" s="636">
        <f>+'2.CT1A'!C200</f>
        <v>0</v>
      </c>
      <c r="F222" s="650" t="s">
        <v>2345</v>
      </c>
      <c r="G222" s="636">
        <f>'14.CTT9'!C18</f>
        <v>0</v>
      </c>
      <c r="H222" s="635">
        <f si="7" t="shared"/>
        <v>0</v>
      </c>
    </row>
    <row r="223" spans="1:8">
      <c r="A223" s="638" t="s">
        <v>1241</v>
      </c>
      <c r="B223" s="639">
        <v>4221</v>
      </c>
      <c r="C223" s="638" t="s">
        <v>2004</v>
      </c>
      <c r="D223" s="639" t="s">
        <v>49</v>
      </c>
      <c r="E223" s="636">
        <f>+'2.CT1A'!C201</f>
        <v>0</v>
      </c>
      <c r="F223" s="650" t="s">
        <v>2346</v>
      </c>
      <c r="G223" s="636">
        <f>'14.CTT9'!C19</f>
        <v>0</v>
      </c>
      <c r="H223" s="635">
        <f si="7" t="shared"/>
        <v>0</v>
      </c>
    </row>
    <row ht="25.5" r="224" spans="1:8">
      <c r="A224" s="638" t="s">
        <v>1241</v>
      </c>
      <c r="B224" s="639">
        <v>42211</v>
      </c>
      <c r="C224" s="638" t="s">
        <v>2003</v>
      </c>
      <c r="D224" s="639" t="s">
        <v>49</v>
      </c>
      <c r="E224" s="636">
        <f>+'2.CT1A'!C202</f>
        <v>0</v>
      </c>
      <c r="F224" s="650" t="s">
        <v>2347</v>
      </c>
      <c r="G224" s="636">
        <f>'14.CTT9'!C20</f>
        <v>0</v>
      </c>
      <c r="H224" s="635">
        <f si="7" t="shared"/>
        <v>0</v>
      </c>
    </row>
    <row ht="25.5" r="225" spans="1:8">
      <c r="A225" s="638" t="s">
        <v>1241</v>
      </c>
      <c r="B225" s="639">
        <v>42212</v>
      </c>
      <c r="C225" s="638" t="s">
        <v>2002</v>
      </c>
      <c r="D225" s="639" t="s">
        <v>49</v>
      </c>
      <c r="E225" s="636">
        <f>+'2.CT1A'!C203</f>
        <v>0</v>
      </c>
      <c r="F225" s="650" t="s">
        <v>2348</v>
      </c>
      <c r="G225" s="636">
        <f>'14.CTT9'!C21</f>
        <v>0</v>
      </c>
      <c r="H225" s="635">
        <f si="7" t="shared"/>
        <v>0</v>
      </c>
    </row>
    <row ht="25.5" r="226" spans="1:8">
      <c r="A226" s="638" t="s">
        <v>1241</v>
      </c>
      <c r="B226" s="639">
        <v>42213</v>
      </c>
      <c r="C226" s="638" t="s">
        <v>2001</v>
      </c>
      <c r="D226" s="639" t="s">
        <v>49</v>
      </c>
      <c r="E226" s="636">
        <f>+'2.CT1A'!C204</f>
        <v>0</v>
      </c>
      <c r="F226" s="650" t="s">
        <v>2349</v>
      </c>
      <c r="G226" s="636">
        <f>'14.CTT9'!C22</f>
        <v>0</v>
      </c>
      <c r="H226" s="635">
        <f si="7" t="shared"/>
        <v>0</v>
      </c>
    </row>
    <row ht="25.5" r="227" spans="1:8">
      <c r="A227" s="638" t="s">
        <v>1241</v>
      </c>
      <c r="B227" s="639">
        <v>42214</v>
      </c>
      <c r="C227" s="638" t="s">
        <v>2000</v>
      </c>
      <c r="D227" s="639" t="s">
        <v>49</v>
      </c>
      <c r="E227" s="636">
        <f>+'2.CT1A'!C205</f>
        <v>0</v>
      </c>
      <c r="F227" s="650" t="s">
        <v>2350</v>
      </c>
      <c r="G227" s="636">
        <f>'14.CTT9'!C23</f>
        <v>0</v>
      </c>
      <c r="H227" s="635">
        <f si="7" t="shared"/>
        <v>0</v>
      </c>
    </row>
    <row r="228" spans="1:8">
      <c r="A228" s="638" t="s">
        <v>1241</v>
      </c>
      <c r="B228" s="639">
        <v>42215</v>
      </c>
      <c r="C228" s="638" t="s">
        <v>1999</v>
      </c>
      <c r="D228" s="639" t="s">
        <v>49</v>
      </c>
      <c r="E228" s="636">
        <f>+'2.CT1A'!C206</f>
        <v>0</v>
      </c>
      <c r="F228" s="650" t="s">
        <v>2351</v>
      </c>
      <c r="G228" s="636">
        <f>'14.CTT9'!C24</f>
        <v>0</v>
      </c>
      <c r="H228" s="635">
        <f si="7" t="shared"/>
        <v>0</v>
      </c>
    </row>
    <row r="229" spans="1:8">
      <c r="A229" s="638" t="s">
        <v>1241</v>
      </c>
      <c r="B229" s="639">
        <v>42216</v>
      </c>
      <c r="C229" s="638" t="s">
        <v>1998</v>
      </c>
      <c r="D229" s="639" t="s">
        <v>49</v>
      </c>
      <c r="E229" s="636">
        <f>+'2.CT1A'!C207</f>
        <v>0</v>
      </c>
      <c r="F229" s="650" t="s">
        <v>2352</v>
      </c>
      <c r="G229" s="636">
        <f>'14.CTT9'!C25</f>
        <v>0</v>
      </c>
      <c r="H229" s="635">
        <f si="7" t="shared"/>
        <v>0</v>
      </c>
    </row>
    <row ht="25.5" r="230" spans="1:8">
      <c r="A230" s="638" t="s">
        <v>1241</v>
      </c>
      <c r="B230" s="639">
        <v>42217</v>
      </c>
      <c r="C230" s="638" t="s">
        <v>1997</v>
      </c>
      <c r="D230" s="639" t="s">
        <v>49</v>
      </c>
      <c r="E230" s="636">
        <f>+'2.CT1A'!C208</f>
        <v>0</v>
      </c>
      <c r="F230" s="650" t="s">
        <v>2353</v>
      </c>
      <c r="G230" s="636">
        <f>'14.CTT9'!C26</f>
        <v>0</v>
      </c>
      <c r="H230" s="635">
        <f si="7" t="shared"/>
        <v>0</v>
      </c>
    </row>
    <row r="231" spans="1:8">
      <c r="A231" s="638" t="s">
        <v>1241</v>
      </c>
      <c r="B231" s="639">
        <v>4222</v>
      </c>
      <c r="C231" s="638" t="s">
        <v>1996</v>
      </c>
      <c r="D231" s="639" t="s">
        <v>49</v>
      </c>
      <c r="E231" s="636">
        <f>+'2.CT1A'!C209</f>
        <v>0</v>
      </c>
      <c r="F231" s="650" t="s">
        <v>2354</v>
      </c>
      <c r="G231" s="636">
        <f>'14.CTT9'!C27</f>
        <v>0</v>
      </c>
      <c r="H231" s="635">
        <f si="7" t="shared"/>
        <v>0</v>
      </c>
    </row>
    <row ht="25.5" r="232" spans="1:8">
      <c r="A232" s="638" t="s">
        <v>1241</v>
      </c>
      <c r="B232" s="639">
        <v>42221</v>
      </c>
      <c r="C232" s="638" t="s">
        <v>1995</v>
      </c>
      <c r="D232" s="639" t="s">
        <v>49</v>
      </c>
      <c r="E232" s="636">
        <f>+'2.CT1A'!C210</f>
        <v>0</v>
      </c>
      <c r="F232" s="650" t="s">
        <v>2355</v>
      </c>
      <c r="G232" s="636">
        <f>'14.CTT9'!C28</f>
        <v>0</v>
      </c>
      <c r="H232" s="635">
        <f si="7" t="shared"/>
        <v>0</v>
      </c>
    </row>
    <row ht="25.5" r="233" spans="1:8">
      <c r="A233" s="638" t="s">
        <v>1241</v>
      </c>
      <c r="B233" s="639">
        <v>42222</v>
      </c>
      <c r="C233" s="638" t="s">
        <v>1994</v>
      </c>
      <c r="D233" s="639" t="s">
        <v>49</v>
      </c>
      <c r="E233" s="636">
        <f>+'2.CT1A'!C211</f>
        <v>0</v>
      </c>
      <c r="F233" s="650" t="s">
        <v>2356</v>
      </c>
      <c r="G233" s="636">
        <f>'14.CTT9'!C29</f>
        <v>0</v>
      </c>
      <c r="H233" s="635">
        <f ref="H233:H243" si="8" t="shared">E233-G233</f>
        <v>0</v>
      </c>
    </row>
    <row r="234" spans="1:8">
      <c r="A234" s="638" t="s">
        <v>1241</v>
      </c>
      <c r="B234" s="639">
        <v>42223</v>
      </c>
      <c r="C234" s="638" t="s">
        <v>1993</v>
      </c>
      <c r="D234" s="639" t="s">
        <v>49</v>
      </c>
      <c r="E234" s="636">
        <f>+'2.CT1A'!C212</f>
        <v>0</v>
      </c>
      <c r="F234" s="650" t="s">
        <v>2357</v>
      </c>
      <c r="G234" s="636">
        <f>'14.CTT9'!C30</f>
        <v>0</v>
      </c>
      <c r="H234" s="635">
        <f si="8" t="shared"/>
        <v>0</v>
      </c>
    </row>
    <row r="235" spans="1:8">
      <c r="A235" s="638" t="s">
        <v>1241</v>
      </c>
      <c r="B235" s="639">
        <v>42224</v>
      </c>
      <c r="C235" s="638" t="s">
        <v>1992</v>
      </c>
      <c r="D235" s="639" t="s">
        <v>49</v>
      </c>
      <c r="E235" s="636">
        <f>+'2.CT1A'!C213</f>
        <v>0</v>
      </c>
      <c r="F235" s="650" t="s">
        <v>2358</v>
      </c>
      <c r="G235" s="636">
        <f>'14.CTT9'!C31</f>
        <v>0</v>
      </c>
      <c r="H235" s="635">
        <f si="8" t="shared"/>
        <v>0</v>
      </c>
    </row>
    <row ht="25.5" r="236" spans="1:8">
      <c r="A236" s="638" t="s">
        <v>1241</v>
      </c>
      <c r="B236" s="639">
        <v>42225</v>
      </c>
      <c r="C236" s="638" t="s">
        <v>1991</v>
      </c>
      <c r="D236" s="639" t="s">
        <v>49</v>
      </c>
      <c r="E236" s="636">
        <f>+'2.CT1A'!C214</f>
        <v>0</v>
      </c>
      <c r="F236" s="650" t="s">
        <v>2359</v>
      </c>
      <c r="G236" s="636">
        <f>'14.CTT9'!C32</f>
        <v>0</v>
      </c>
      <c r="H236" s="635">
        <f si="8" t="shared"/>
        <v>0</v>
      </c>
    </row>
    <row ht="25.5" r="237" spans="1:8">
      <c r="A237" s="638" t="s">
        <v>1241</v>
      </c>
      <c r="B237" s="639">
        <v>42226</v>
      </c>
      <c r="C237" s="638" t="s">
        <v>1990</v>
      </c>
      <c r="D237" s="639" t="s">
        <v>49</v>
      </c>
      <c r="E237" s="636">
        <f>+'2.CT1A'!C215</f>
        <v>0</v>
      </c>
      <c r="F237" s="650" t="s">
        <v>2360</v>
      </c>
      <c r="G237" s="636">
        <f>'14.CTT9'!C33</f>
        <v>0</v>
      </c>
      <c r="H237" s="635">
        <f si="8" t="shared"/>
        <v>0</v>
      </c>
    </row>
    <row r="238" spans="1:8">
      <c r="A238" s="638" t="s">
        <v>1241</v>
      </c>
      <c r="B238" s="639">
        <v>42227</v>
      </c>
      <c r="C238" s="643" t="s">
        <v>1989</v>
      </c>
      <c r="D238" s="639" t="s">
        <v>49</v>
      </c>
      <c r="E238" s="636">
        <f>+'2.CT1A'!C216</f>
        <v>0</v>
      </c>
      <c r="F238" s="650" t="s">
        <v>2361</v>
      </c>
      <c r="G238" s="636">
        <f>'14.CTT9'!C34</f>
        <v>0</v>
      </c>
      <c r="H238" s="635">
        <f si="8" t="shared"/>
        <v>0</v>
      </c>
    </row>
    <row ht="25.5" r="239" spans="1:8">
      <c r="A239" s="638" t="s">
        <v>1241</v>
      </c>
      <c r="B239" s="639">
        <v>42228</v>
      </c>
      <c r="C239" s="643" t="s">
        <v>1988</v>
      </c>
      <c r="D239" s="639" t="s">
        <v>49</v>
      </c>
      <c r="E239" s="636">
        <f>+'2.CT1A'!C217</f>
        <v>0</v>
      </c>
      <c r="F239" s="650" t="s">
        <v>2362</v>
      </c>
      <c r="G239" s="636">
        <f>'14.CTT9'!C35</f>
        <v>0</v>
      </c>
      <c r="H239" s="635">
        <f si="8" t="shared"/>
        <v>0</v>
      </c>
    </row>
    <row ht="25.5" r="240" spans="1:8">
      <c r="A240" s="638" t="s">
        <v>1241</v>
      </c>
      <c r="B240" s="639">
        <v>42229</v>
      </c>
      <c r="C240" s="643" t="s">
        <v>1987</v>
      </c>
      <c r="D240" s="639" t="s">
        <v>49</v>
      </c>
      <c r="E240" s="636">
        <f>+'2.CT1A'!C218</f>
        <v>0</v>
      </c>
      <c r="F240" s="650" t="s">
        <v>2363</v>
      </c>
      <c r="G240" s="636">
        <f>'14.CTT9'!C36</f>
        <v>0</v>
      </c>
      <c r="H240" s="635">
        <f si="8" t="shared"/>
        <v>0</v>
      </c>
    </row>
    <row ht="25.5" r="241" spans="1:8">
      <c r="A241" s="638" t="s">
        <v>1241</v>
      </c>
      <c r="B241" s="639">
        <v>42230</v>
      </c>
      <c r="C241" s="643" t="s">
        <v>1986</v>
      </c>
      <c r="D241" s="639" t="s">
        <v>49</v>
      </c>
      <c r="E241" s="636">
        <f>+'2.CT1A'!C219</f>
        <v>0</v>
      </c>
      <c r="F241" s="650" t="s">
        <v>2364</v>
      </c>
      <c r="G241" s="636">
        <f>'14.CTT9'!C37</f>
        <v>0</v>
      </c>
      <c r="H241" s="635">
        <f si="8" t="shared"/>
        <v>0</v>
      </c>
    </row>
    <row ht="25.5" r="242" spans="1:8">
      <c r="A242" s="638" t="s">
        <v>1241</v>
      </c>
      <c r="B242" s="639">
        <v>42231</v>
      </c>
      <c r="C242" s="643" t="s">
        <v>2115</v>
      </c>
      <c r="D242" s="639" t="s">
        <v>49</v>
      </c>
      <c r="E242" s="636">
        <f>+'2.CT1A'!C220</f>
        <v>0</v>
      </c>
      <c r="F242" s="650" t="s">
        <v>2365</v>
      </c>
      <c r="G242" s="636">
        <f>'14.CTT9'!C38</f>
        <v>0</v>
      </c>
      <c r="H242" s="635">
        <f si="8" t="shared"/>
        <v>0</v>
      </c>
    </row>
    <row ht="25.5" r="243" spans="1:8">
      <c r="A243" s="638" t="s">
        <v>1241</v>
      </c>
      <c r="B243" s="639">
        <v>5</v>
      </c>
      <c r="C243" s="638" t="s">
        <v>281</v>
      </c>
      <c r="D243" s="639" t="s">
        <v>49</v>
      </c>
      <c r="E243" s="636">
        <f>+'2.CT1A'!C221</f>
        <v>0</v>
      </c>
      <c r="F243" s="650" t="s">
        <v>2366</v>
      </c>
      <c r="G243" s="636">
        <f>'5.CT4A'!$G$16</f>
        <v>0</v>
      </c>
      <c r="H243" s="635">
        <f si="8" t="shared"/>
        <v>0</v>
      </c>
    </row>
    <row r="244" spans="1:8">
      <c r="A244" s="638" t="s">
        <v>1241</v>
      </c>
      <c r="B244" s="639">
        <v>51</v>
      </c>
      <c r="C244" s="638" t="s">
        <v>1985</v>
      </c>
      <c r="D244" s="639" t="s">
        <v>49</v>
      </c>
      <c r="E244" s="636">
        <f>+'2.CT1A'!C222</f>
        <v>0</v>
      </c>
      <c r="F244" s="650" t="s">
        <v>2233</v>
      </c>
      <c r="G244" s="636">
        <f>'5.CT4A'!G16</f>
        <v>0</v>
      </c>
      <c r="H244" s="635"/>
    </row>
    <row ht="25.5" r="245" spans="1:8">
      <c r="A245" s="638" t="s">
        <v>1241</v>
      </c>
      <c r="B245" s="639">
        <v>511</v>
      </c>
      <c r="C245" s="638" t="s">
        <v>1984</v>
      </c>
      <c r="D245" s="639" t="s">
        <v>49</v>
      </c>
      <c r="E245" s="636"/>
      <c r="F245" s="650" t="s">
        <v>2367</v>
      </c>
      <c r="G245" s="636"/>
      <c r="H245" s="635">
        <v>0</v>
      </c>
    </row>
    <row r="246" spans="1:8">
      <c r="A246" s="638" t="s">
        <v>1241</v>
      </c>
      <c r="B246" s="639">
        <v>51101</v>
      </c>
      <c r="C246" s="638" t="s">
        <v>1983</v>
      </c>
      <c r="D246" s="639" t="s">
        <v>49</v>
      </c>
      <c r="E246" s="636"/>
      <c r="F246" s="650" t="s">
        <v>2233</v>
      </c>
      <c r="G246" s="636"/>
      <c r="H246" s="635">
        <v>0</v>
      </c>
    </row>
    <row r="247" spans="1:8">
      <c r="A247" s="638" t="s">
        <v>1241</v>
      </c>
      <c r="B247" s="639">
        <v>51102</v>
      </c>
      <c r="C247" s="638" t="s">
        <v>1982</v>
      </c>
      <c r="D247" s="639" t="s">
        <v>49</v>
      </c>
      <c r="E247" s="636"/>
      <c r="F247" s="650" t="s">
        <v>2233</v>
      </c>
      <c r="G247" s="636"/>
      <c r="H247" s="635">
        <v>0</v>
      </c>
    </row>
    <row r="248" spans="1:8">
      <c r="A248" s="638" t="s">
        <v>1241</v>
      </c>
      <c r="B248" s="639">
        <v>51103</v>
      </c>
      <c r="C248" s="638" t="s">
        <v>1981</v>
      </c>
      <c r="D248" s="639" t="s">
        <v>49</v>
      </c>
      <c r="E248" s="636"/>
      <c r="F248" s="650" t="s">
        <v>2233</v>
      </c>
      <c r="G248" s="636"/>
      <c r="H248" s="635">
        <v>0</v>
      </c>
    </row>
    <row r="249" spans="1:8">
      <c r="A249" s="638" t="s">
        <v>1241</v>
      </c>
      <c r="B249" s="639">
        <v>51104</v>
      </c>
      <c r="C249" s="638" t="s">
        <v>1980</v>
      </c>
      <c r="D249" s="639" t="s">
        <v>49</v>
      </c>
      <c r="E249" s="636"/>
      <c r="F249" s="650" t="s">
        <v>2233</v>
      </c>
      <c r="G249" s="636"/>
      <c r="H249" s="635">
        <v>0</v>
      </c>
    </row>
    <row r="250" spans="1:8">
      <c r="A250" s="638" t="s">
        <v>1241</v>
      </c>
      <c r="B250" s="639">
        <v>51105</v>
      </c>
      <c r="C250" s="638" t="s">
        <v>1979</v>
      </c>
      <c r="D250" s="639" t="s">
        <v>49</v>
      </c>
      <c r="E250" s="636"/>
      <c r="F250" s="650" t="s">
        <v>2233</v>
      </c>
      <c r="G250" s="636"/>
      <c r="H250" s="635">
        <v>0</v>
      </c>
    </row>
    <row r="251" spans="1:8">
      <c r="A251" s="638" t="s">
        <v>1241</v>
      </c>
      <c r="B251" s="639">
        <v>51106</v>
      </c>
      <c r="C251" s="638" t="s">
        <v>1978</v>
      </c>
      <c r="D251" s="639" t="s">
        <v>49</v>
      </c>
      <c r="E251" s="636"/>
      <c r="F251" s="650" t="s">
        <v>2233</v>
      </c>
      <c r="G251" s="636"/>
      <c r="H251" s="635">
        <v>0</v>
      </c>
    </row>
    <row r="252" spans="1:8">
      <c r="A252" s="638" t="s">
        <v>1241</v>
      </c>
      <c r="B252" s="639">
        <v>512</v>
      </c>
      <c r="C252" s="638" t="s">
        <v>1539</v>
      </c>
      <c r="D252" s="639" t="s">
        <v>49</v>
      </c>
      <c r="E252" s="636">
        <f>+'2.CT1A'!C230</f>
        <v>0</v>
      </c>
      <c r="F252" s="650" t="s">
        <v>2368</v>
      </c>
      <c r="G252" s="636">
        <f>'5.CT4A'!$E$15</f>
        <v>0</v>
      </c>
      <c r="H252" s="635">
        <v>0</v>
      </c>
    </row>
    <row r="253" spans="1:8">
      <c r="A253" s="638" t="s">
        <v>1241</v>
      </c>
      <c r="B253" s="639">
        <v>51210</v>
      </c>
      <c r="C253" s="638" t="s">
        <v>1977</v>
      </c>
      <c r="D253" s="639" t="s">
        <v>49</v>
      </c>
      <c r="E253" s="636">
        <f>+'2.CT1A'!C231</f>
        <v>0</v>
      </c>
      <c r="F253" s="650" t="s">
        <v>2369</v>
      </c>
      <c r="G253" s="636">
        <f>'5.CT4A'!$E$10</f>
        <v>0</v>
      </c>
      <c r="H253" s="635">
        <v>0</v>
      </c>
    </row>
    <row r="254" spans="1:8">
      <c r="A254" s="638" t="s">
        <v>1241</v>
      </c>
      <c r="B254" s="639">
        <v>51220</v>
      </c>
      <c r="C254" s="638" t="s">
        <v>1976</v>
      </c>
      <c r="D254" s="639" t="s">
        <v>49</v>
      </c>
      <c r="E254" s="636">
        <f>+'2.CT1A'!C232</f>
        <v>0</v>
      </c>
      <c r="F254" s="650" t="s">
        <v>2370</v>
      </c>
      <c r="G254" s="636">
        <f>'5.CT4A'!$E$14</f>
        <v>0</v>
      </c>
      <c r="H254" s="635">
        <v>0</v>
      </c>
    </row>
    <row r="255" spans="1:8">
      <c r="A255" s="638" t="s">
        <v>1241</v>
      </c>
      <c r="B255" s="639">
        <v>51230</v>
      </c>
      <c r="C255" s="638" t="s">
        <v>1975</v>
      </c>
      <c r="D255" s="639" t="s">
        <v>49</v>
      </c>
      <c r="E255" s="636">
        <f>+'2.CT1A'!C233</f>
        <v>0</v>
      </c>
      <c r="F255" s="650" t="s">
        <v>2233</v>
      </c>
      <c r="G255" s="636"/>
      <c r="H255" s="635">
        <v>0</v>
      </c>
    </row>
    <row r="256" spans="1:8">
      <c r="A256" s="638" t="s">
        <v>1241</v>
      </c>
      <c r="B256" s="639">
        <v>51300</v>
      </c>
      <c r="C256" s="638" t="s">
        <v>1974</v>
      </c>
      <c r="D256" s="639" t="s">
        <v>49</v>
      </c>
      <c r="E256" s="636">
        <f>+'2.CT1A'!C234</f>
        <v>0</v>
      </c>
      <c r="F256" s="650" t="s">
        <v>2371</v>
      </c>
      <c r="G256" s="636">
        <f>'5.CT4A'!D18</f>
        <v>0</v>
      </c>
      <c r="H256" s="635">
        <f>E256-G256</f>
        <v>0</v>
      </c>
    </row>
    <row r="257" spans="1:8">
      <c r="A257" s="638" t="s">
        <v>1241</v>
      </c>
      <c r="B257" s="639">
        <v>51400</v>
      </c>
      <c r="C257" s="638" t="s">
        <v>1367</v>
      </c>
      <c r="D257" s="639" t="s">
        <v>49</v>
      </c>
      <c r="E257" s="636">
        <f>+'2.CT1A'!C235</f>
        <v>0</v>
      </c>
      <c r="F257" s="650" t="s">
        <v>2233</v>
      </c>
      <c r="G257" s="636"/>
      <c r="H257" s="635">
        <v>0</v>
      </c>
    </row>
    <row r="258" spans="1:8">
      <c r="A258" s="638" t="s">
        <v>1241</v>
      </c>
      <c r="B258" s="639">
        <v>51500</v>
      </c>
      <c r="C258" s="638" t="s">
        <v>1973</v>
      </c>
      <c r="D258" s="639" t="s">
        <v>49</v>
      </c>
      <c r="E258" s="636">
        <f>+'2.CT1A'!C236</f>
        <v>0</v>
      </c>
      <c r="F258" s="650" t="s">
        <v>2233</v>
      </c>
      <c r="G258" s="636"/>
      <c r="H258" s="635">
        <v>0</v>
      </c>
    </row>
    <row r="259" spans="1:8">
      <c r="A259" s="638" t="s">
        <v>1241</v>
      </c>
      <c r="B259" s="639">
        <v>51600</v>
      </c>
      <c r="C259" s="638" t="s">
        <v>1972</v>
      </c>
      <c r="D259" s="639" t="s">
        <v>49</v>
      </c>
      <c r="E259" s="636">
        <f>+'2.CT1A'!C237</f>
        <v>0</v>
      </c>
      <c r="F259" s="650" t="s">
        <v>2233</v>
      </c>
      <c r="G259" s="636"/>
      <c r="H259" s="635">
        <v>0</v>
      </c>
    </row>
    <row r="260" spans="1:8">
      <c r="A260" s="638" t="s">
        <v>1241</v>
      </c>
      <c r="B260" s="639">
        <v>6</v>
      </c>
      <c r="C260" s="638" t="s">
        <v>291</v>
      </c>
      <c r="D260" s="639" t="s">
        <v>49</v>
      </c>
      <c r="E260" s="636">
        <f>+'2.CT1A'!C238</f>
        <v>0</v>
      </c>
      <c r="F260" s="650" t="s">
        <v>2233</v>
      </c>
      <c r="G260" s="642">
        <f>G167+G243</f>
        <v>0</v>
      </c>
      <c r="H260" s="635">
        <f ref="H260:H323" si="9" t="shared">E260-G260</f>
        <v>0</v>
      </c>
    </row>
    <row r="261" spans="1:8">
      <c r="A261" s="638" t="s">
        <v>1242</v>
      </c>
      <c r="B261" s="639">
        <v>1</v>
      </c>
      <c r="C261" s="638" t="s">
        <v>293</v>
      </c>
      <c r="D261" s="639" t="s">
        <v>49</v>
      </c>
      <c r="E261" s="636"/>
      <c r="F261" s="650" t="s">
        <v>2233</v>
      </c>
      <c r="G261" s="636"/>
      <c r="H261" s="635">
        <f si="9" t="shared"/>
        <v>0</v>
      </c>
    </row>
    <row r="262" spans="1:8">
      <c r="A262" s="638" t="s">
        <v>1242</v>
      </c>
      <c r="B262" s="639">
        <v>11</v>
      </c>
      <c r="C262" s="638" t="s">
        <v>800</v>
      </c>
      <c r="D262" s="639" t="s">
        <v>49</v>
      </c>
      <c r="E262" s="636"/>
      <c r="F262" s="650" t="s">
        <v>2233</v>
      </c>
      <c r="G262" s="636"/>
      <c r="H262" s="635">
        <f si="9" t="shared"/>
        <v>0</v>
      </c>
    </row>
    <row r="263" spans="1:8">
      <c r="A263" s="638" t="s">
        <v>1242</v>
      </c>
      <c r="B263" s="639">
        <v>110</v>
      </c>
      <c r="C263" s="638" t="s">
        <v>1971</v>
      </c>
      <c r="D263" s="639" t="s">
        <v>49</v>
      </c>
      <c r="E263" s="636"/>
      <c r="F263" s="650" t="s">
        <v>2233</v>
      </c>
      <c r="G263" s="636"/>
      <c r="H263" s="635">
        <f si="9" t="shared"/>
        <v>0</v>
      </c>
    </row>
    <row r="264" spans="1:8">
      <c r="A264" s="638" t="s">
        <v>1242</v>
      </c>
      <c r="B264" s="639">
        <v>1100</v>
      </c>
      <c r="C264" s="638" t="s">
        <v>1845</v>
      </c>
      <c r="D264" s="639" t="s">
        <v>49</v>
      </c>
      <c r="E264" s="636"/>
      <c r="F264" s="650" t="s">
        <v>2233</v>
      </c>
      <c r="G264" s="636"/>
      <c r="H264" s="635">
        <f si="9" t="shared"/>
        <v>0</v>
      </c>
    </row>
    <row r="265" spans="1:8">
      <c r="A265" s="638" t="s">
        <v>1242</v>
      </c>
      <c r="B265" s="639">
        <v>110001</v>
      </c>
      <c r="C265" s="638" t="s">
        <v>1844</v>
      </c>
      <c r="D265" s="639" t="s">
        <v>49</v>
      </c>
      <c r="E265" s="636"/>
      <c r="F265" s="650" t="s">
        <v>2233</v>
      </c>
      <c r="G265" s="636"/>
      <c r="H265" s="635">
        <f si="9" t="shared"/>
        <v>0</v>
      </c>
    </row>
    <row r="266" spans="1:8">
      <c r="A266" s="638" t="s">
        <v>1242</v>
      </c>
      <c r="B266" s="639">
        <v>110002</v>
      </c>
      <c r="C266" s="638" t="s">
        <v>1843</v>
      </c>
      <c r="D266" s="639" t="s">
        <v>49</v>
      </c>
      <c r="E266" s="636"/>
      <c r="F266" s="650" t="s">
        <v>2233</v>
      </c>
      <c r="G266" s="636"/>
      <c r="H266" s="635">
        <f si="9" t="shared"/>
        <v>0</v>
      </c>
    </row>
    <row r="267" spans="1:8">
      <c r="A267" s="638" t="s">
        <v>1242</v>
      </c>
      <c r="B267" s="639">
        <v>110003</v>
      </c>
      <c r="C267" s="638" t="s">
        <v>1842</v>
      </c>
      <c r="D267" s="639" t="s">
        <v>49</v>
      </c>
      <c r="E267" s="636"/>
      <c r="F267" s="650" t="s">
        <v>2233</v>
      </c>
      <c r="G267" s="636"/>
      <c r="H267" s="635">
        <f si="9" t="shared"/>
        <v>0</v>
      </c>
    </row>
    <row r="268" spans="1:8">
      <c r="A268" s="638" t="s">
        <v>1242</v>
      </c>
      <c r="B268" s="639">
        <v>110004</v>
      </c>
      <c r="C268" s="638" t="s">
        <v>1841</v>
      </c>
      <c r="D268" s="639" t="s">
        <v>49</v>
      </c>
      <c r="E268" s="636"/>
      <c r="F268" s="650" t="s">
        <v>2233</v>
      </c>
      <c r="G268" s="636"/>
      <c r="H268" s="635">
        <f si="9" t="shared"/>
        <v>0</v>
      </c>
    </row>
    <row ht="89.25" r="269" spans="1:8">
      <c r="A269" s="638" t="s">
        <v>1242</v>
      </c>
      <c r="B269" s="639">
        <v>110005</v>
      </c>
      <c r="C269" s="641" t="s">
        <v>2175</v>
      </c>
      <c r="D269" s="639" t="s">
        <v>49</v>
      </c>
      <c r="E269" s="636"/>
      <c r="F269" s="650" t="s">
        <v>2233</v>
      </c>
      <c r="G269" s="636"/>
      <c r="H269" s="635">
        <f si="9" t="shared"/>
        <v>0</v>
      </c>
    </row>
    <row r="270" spans="1:8">
      <c r="A270" s="638" t="s">
        <v>1242</v>
      </c>
      <c r="B270" s="639">
        <v>110006</v>
      </c>
      <c r="C270" s="638" t="s">
        <v>1970</v>
      </c>
      <c r="D270" s="639" t="s">
        <v>49</v>
      </c>
      <c r="E270" s="636"/>
      <c r="F270" s="650" t="s">
        <v>2233</v>
      </c>
      <c r="G270" s="636"/>
      <c r="H270" s="635">
        <f si="9" t="shared"/>
        <v>0</v>
      </c>
    </row>
    <row r="271" spans="1:8">
      <c r="A271" s="638" t="s">
        <v>1242</v>
      </c>
      <c r="B271" s="639">
        <v>110007</v>
      </c>
      <c r="C271" s="638" t="s">
        <v>1969</v>
      </c>
      <c r="D271" s="639" t="s">
        <v>49</v>
      </c>
      <c r="E271" s="636"/>
      <c r="F271" s="650" t="s">
        <v>2233</v>
      </c>
      <c r="G271" s="636"/>
      <c r="H271" s="635">
        <f si="9" t="shared"/>
        <v>0</v>
      </c>
    </row>
    <row r="272" spans="1:8">
      <c r="A272" s="638" t="s">
        <v>1242</v>
      </c>
      <c r="B272" s="639">
        <v>110008</v>
      </c>
      <c r="C272" s="638" t="s">
        <v>1968</v>
      </c>
      <c r="D272" s="639" t="s">
        <v>49</v>
      </c>
      <c r="E272" s="636"/>
      <c r="F272" s="650" t="s">
        <v>2233</v>
      </c>
      <c r="G272" s="636"/>
      <c r="H272" s="635">
        <f si="9" t="shared"/>
        <v>0</v>
      </c>
    </row>
    <row r="273" spans="1:8">
      <c r="A273" s="638" t="s">
        <v>1242</v>
      </c>
      <c r="B273" s="639">
        <v>1101</v>
      </c>
      <c r="C273" s="638" t="s">
        <v>1836</v>
      </c>
      <c r="D273" s="639" t="s">
        <v>49</v>
      </c>
      <c r="E273" s="636"/>
      <c r="F273" s="650" t="s">
        <v>2233</v>
      </c>
      <c r="G273" s="636"/>
      <c r="H273" s="635">
        <f si="9" t="shared"/>
        <v>0</v>
      </c>
    </row>
    <row r="274" spans="1:8">
      <c r="A274" s="638" t="s">
        <v>1242</v>
      </c>
      <c r="B274" s="639">
        <v>110101</v>
      </c>
      <c r="C274" s="638" t="s">
        <v>1967</v>
      </c>
      <c r="D274" s="639" t="s">
        <v>49</v>
      </c>
      <c r="E274" s="636"/>
      <c r="F274" s="650" t="s">
        <v>2233</v>
      </c>
      <c r="G274" s="636"/>
      <c r="H274" s="635">
        <f si="9" t="shared"/>
        <v>0</v>
      </c>
    </row>
    <row r="275" spans="1:8">
      <c r="A275" s="638" t="s">
        <v>1242</v>
      </c>
      <c r="B275" s="639">
        <v>1102</v>
      </c>
      <c r="C275" s="638" t="s">
        <v>1835</v>
      </c>
      <c r="D275" s="639" t="s">
        <v>49</v>
      </c>
      <c r="E275" s="636"/>
      <c r="F275" s="650" t="s">
        <v>2233</v>
      </c>
      <c r="G275" s="636"/>
      <c r="H275" s="635">
        <f si="9" t="shared"/>
        <v>0</v>
      </c>
    </row>
    <row r="276" spans="1:8">
      <c r="A276" s="638" t="s">
        <v>1242</v>
      </c>
      <c r="B276" s="639">
        <v>110201</v>
      </c>
      <c r="C276" s="638" t="s">
        <v>1834</v>
      </c>
      <c r="D276" s="639" t="s">
        <v>49</v>
      </c>
      <c r="E276" s="636"/>
      <c r="F276" s="650" t="s">
        <v>2233</v>
      </c>
      <c r="G276" s="636"/>
      <c r="H276" s="635">
        <f si="9" t="shared"/>
        <v>0</v>
      </c>
    </row>
    <row r="277" spans="1:8">
      <c r="A277" s="638" t="s">
        <v>1242</v>
      </c>
      <c r="B277" s="639">
        <v>1103</v>
      </c>
      <c r="C277" s="638" t="s">
        <v>1833</v>
      </c>
      <c r="D277" s="639" t="s">
        <v>49</v>
      </c>
      <c r="E277" s="636"/>
      <c r="F277" s="650" t="s">
        <v>2233</v>
      </c>
      <c r="G277" s="636"/>
      <c r="H277" s="635">
        <f si="9" t="shared"/>
        <v>0</v>
      </c>
    </row>
    <row r="278" spans="1:8">
      <c r="A278" s="638" t="s">
        <v>1242</v>
      </c>
      <c r="B278" s="639">
        <v>110301</v>
      </c>
      <c r="C278" s="638" t="s">
        <v>1966</v>
      </c>
      <c r="D278" s="639" t="s">
        <v>49</v>
      </c>
      <c r="E278" s="636"/>
      <c r="F278" s="650" t="s">
        <v>2233</v>
      </c>
      <c r="G278" s="636"/>
      <c r="H278" s="635">
        <f si="9" t="shared"/>
        <v>0</v>
      </c>
    </row>
    <row r="279" spans="1:8">
      <c r="A279" s="638" t="s">
        <v>1242</v>
      </c>
      <c r="B279" s="639">
        <v>1104</v>
      </c>
      <c r="C279" s="638" t="s">
        <v>1832</v>
      </c>
      <c r="D279" s="639" t="s">
        <v>49</v>
      </c>
      <c r="E279" s="636"/>
      <c r="F279" s="650" t="s">
        <v>2233</v>
      </c>
      <c r="G279" s="636"/>
      <c r="H279" s="635">
        <f si="9" t="shared"/>
        <v>0</v>
      </c>
    </row>
    <row r="280" spans="1:8">
      <c r="A280" s="638" t="s">
        <v>1242</v>
      </c>
      <c r="B280" s="639">
        <v>110401</v>
      </c>
      <c r="C280" s="638" t="s">
        <v>1832</v>
      </c>
      <c r="D280" s="639" t="s">
        <v>49</v>
      </c>
      <c r="E280" s="636"/>
      <c r="F280" s="650" t="s">
        <v>2233</v>
      </c>
      <c r="G280" s="636"/>
      <c r="H280" s="635">
        <f si="9" t="shared"/>
        <v>0</v>
      </c>
    </row>
    <row r="281" spans="1:8">
      <c r="A281" s="638" t="s">
        <v>1242</v>
      </c>
      <c r="B281" s="639">
        <v>112</v>
      </c>
      <c r="C281" s="638" t="s">
        <v>1831</v>
      </c>
      <c r="D281" s="639" t="s">
        <v>49</v>
      </c>
      <c r="E281" s="636"/>
      <c r="F281" s="650" t="s">
        <v>2233</v>
      </c>
      <c r="G281" s="636"/>
      <c r="H281" s="635">
        <f si="9" t="shared"/>
        <v>0</v>
      </c>
    </row>
    <row r="282" spans="1:8">
      <c r="A282" s="638" t="s">
        <v>1242</v>
      </c>
      <c r="B282" s="639">
        <v>112001</v>
      </c>
      <c r="C282" s="638" t="s">
        <v>1965</v>
      </c>
      <c r="D282" s="639" t="s">
        <v>49</v>
      </c>
      <c r="E282" s="636"/>
      <c r="F282" s="650" t="s">
        <v>2233</v>
      </c>
      <c r="G282" s="636"/>
      <c r="H282" s="635">
        <f si="9" t="shared"/>
        <v>0</v>
      </c>
    </row>
    <row r="283" spans="1:8">
      <c r="A283" s="638" t="s">
        <v>1242</v>
      </c>
      <c r="B283" s="639">
        <v>112002</v>
      </c>
      <c r="C283" s="638" t="s">
        <v>1964</v>
      </c>
      <c r="D283" s="639" t="s">
        <v>49</v>
      </c>
      <c r="E283" s="636"/>
      <c r="F283" s="650" t="s">
        <v>2233</v>
      </c>
      <c r="G283" s="636"/>
      <c r="H283" s="635">
        <f si="9" t="shared"/>
        <v>0</v>
      </c>
    </row>
    <row r="284" spans="1:8">
      <c r="A284" s="638" t="s">
        <v>1242</v>
      </c>
      <c r="B284" s="639">
        <v>112003</v>
      </c>
      <c r="C284" s="638" t="s">
        <v>1963</v>
      </c>
      <c r="D284" s="639" t="s">
        <v>49</v>
      </c>
      <c r="E284" s="636"/>
      <c r="F284" s="650" t="s">
        <v>2233</v>
      </c>
      <c r="G284" s="636"/>
      <c r="H284" s="635">
        <f si="9" t="shared"/>
        <v>0</v>
      </c>
    </row>
    <row r="285" spans="1:8">
      <c r="A285" s="638" t="s">
        <v>1242</v>
      </c>
      <c r="B285" s="639">
        <v>112004</v>
      </c>
      <c r="C285" s="638" t="s">
        <v>1962</v>
      </c>
      <c r="D285" s="639" t="s">
        <v>49</v>
      </c>
      <c r="E285" s="636"/>
      <c r="F285" s="650" t="s">
        <v>2233</v>
      </c>
      <c r="G285" s="636"/>
      <c r="H285" s="635">
        <f si="9" t="shared"/>
        <v>0</v>
      </c>
    </row>
    <row r="286" spans="1:8">
      <c r="A286" s="638" t="s">
        <v>1242</v>
      </c>
      <c r="B286" s="639">
        <v>112005</v>
      </c>
      <c r="C286" s="638" t="s">
        <v>1961</v>
      </c>
      <c r="D286" s="639" t="s">
        <v>49</v>
      </c>
      <c r="E286" s="636"/>
      <c r="F286" s="650" t="s">
        <v>2233</v>
      </c>
      <c r="G286" s="636"/>
      <c r="H286" s="635">
        <f si="9" t="shared"/>
        <v>0</v>
      </c>
    </row>
    <row r="287" spans="1:8">
      <c r="A287" s="638" t="s">
        <v>1242</v>
      </c>
      <c r="B287" s="639">
        <v>113</v>
      </c>
      <c r="C287" s="638" t="s">
        <v>1825</v>
      </c>
      <c r="D287" s="639" t="s">
        <v>49</v>
      </c>
      <c r="E287" s="636"/>
      <c r="F287" s="650" t="s">
        <v>2233</v>
      </c>
      <c r="G287" s="636"/>
      <c r="H287" s="635">
        <f si="9" t="shared"/>
        <v>0</v>
      </c>
    </row>
    <row r="288" spans="1:8">
      <c r="A288" s="638" t="s">
        <v>1242</v>
      </c>
      <c r="B288" s="639">
        <v>113001</v>
      </c>
      <c r="C288" s="638" t="s">
        <v>1960</v>
      </c>
      <c r="D288" s="639" t="s">
        <v>49</v>
      </c>
      <c r="E288" s="636"/>
      <c r="F288" s="650" t="s">
        <v>2233</v>
      </c>
      <c r="G288" s="636"/>
      <c r="H288" s="635">
        <f si="9" t="shared"/>
        <v>0</v>
      </c>
    </row>
    <row r="289" spans="1:8">
      <c r="A289" s="638" t="s">
        <v>1242</v>
      </c>
      <c r="B289" s="639">
        <v>113002</v>
      </c>
      <c r="C289" s="638" t="s">
        <v>1959</v>
      </c>
      <c r="D289" s="639" t="s">
        <v>49</v>
      </c>
      <c r="E289" s="636"/>
      <c r="F289" s="650" t="s">
        <v>2233</v>
      </c>
      <c r="G289" s="636"/>
      <c r="H289" s="635">
        <f si="9" t="shared"/>
        <v>0</v>
      </c>
    </row>
    <row r="290" spans="1:8">
      <c r="A290" s="638" t="s">
        <v>1242</v>
      </c>
      <c r="B290" s="639">
        <v>113003</v>
      </c>
      <c r="C290" s="638" t="s">
        <v>1958</v>
      </c>
      <c r="D290" s="639" t="s">
        <v>49</v>
      </c>
      <c r="E290" s="636"/>
      <c r="F290" s="650" t="s">
        <v>2233</v>
      </c>
      <c r="G290" s="636"/>
      <c r="H290" s="635">
        <f si="9" t="shared"/>
        <v>0</v>
      </c>
    </row>
    <row r="291" spans="1:8">
      <c r="A291" s="638" t="s">
        <v>1242</v>
      </c>
      <c r="B291" s="639">
        <v>113004</v>
      </c>
      <c r="C291" s="638" t="s">
        <v>1957</v>
      </c>
      <c r="D291" s="639" t="s">
        <v>49</v>
      </c>
      <c r="E291" s="636"/>
      <c r="F291" s="650" t="s">
        <v>2233</v>
      </c>
      <c r="G291" s="636"/>
      <c r="H291" s="635">
        <f si="9" t="shared"/>
        <v>0</v>
      </c>
    </row>
    <row r="292" spans="1:8">
      <c r="A292" s="638" t="s">
        <v>1242</v>
      </c>
      <c r="B292" s="639">
        <v>114</v>
      </c>
      <c r="C292" s="638" t="s">
        <v>1820</v>
      </c>
      <c r="D292" s="639" t="s">
        <v>49</v>
      </c>
      <c r="E292" s="636"/>
      <c r="F292" s="650" t="s">
        <v>2233</v>
      </c>
      <c r="G292" s="636"/>
      <c r="H292" s="635">
        <f si="9" t="shared"/>
        <v>0</v>
      </c>
    </row>
    <row r="293" spans="1:8">
      <c r="A293" s="638" t="s">
        <v>1242</v>
      </c>
      <c r="B293" s="639">
        <v>114001</v>
      </c>
      <c r="C293" s="638" t="s">
        <v>1956</v>
      </c>
      <c r="D293" s="639" t="s">
        <v>49</v>
      </c>
      <c r="E293" s="636"/>
      <c r="F293" s="650" t="s">
        <v>2233</v>
      </c>
      <c r="G293" s="636"/>
      <c r="H293" s="635">
        <f si="9" t="shared"/>
        <v>0</v>
      </c>
    </row>
    <row r="294" spans="1:8">
      <c r="A294" s="638" t="s">
        <v>1242</v>
      </c>
      <c r="B294" s="639">
        <v>114002</v>
      </c>
      <c r="C294" s="638" t="s">
        <v>1955</v>
      </c>
      <c r="D294" s="639" t="s">
        <v>49</v>
      </c>
      <c r="E294" s="636"/>
      <c r="F294" s="650" t="s">
        <v>2233</v>
      </c>
      <c r="G294" s="636"/>
      <c r="H294" s="635">
        <f si="9" t="shared"/>
        <v>0</v>
      </c>
    </row>
    <row r="295" spans="1:8">
      <c r="A295" s="638" t="s">
        <v>1242</v>
      </c>
      <c r="B295" s="639">
        <v>114003</v>
      </c>
      <c r="C295" s="638" t="s">
        <v>1954</v>
      </c>
      <c r="D295" s="639" t="s">
        <v>49</v>
      </c>
      <c r="E295" s="636"/>
      <c r="F295" s="650" t="s">
        <v>2233</v>
      </c>
      <c r="G295" s="636"/>
      <c r="H295" s="635">
        <f si="9" t="shared"/>
        <v>0</v>
      </c>
    </row>
    <row r="296" spans="1:8">
      <c r="A296" s="638" t="s">
        <v>1242</v>
      </c>
      <c r="B296" s="639">
        <v>115</v>
      </c>
      <c r="C296" s="638" t="s">
        <v>1816</v>
      </c>
      <c r="D296" s="639" t="s">
        <v>49</v>
      </c>
      <c r="E296" s="636"/>
      <c r="F296" s="650" t="s">
        <v>2233</v>
      </c>
      <c r="G296" s="636"/>
      <c r="H296" s="635">
        <f si="9" t="shared"/>
        <v>0</v>
      </c>
    </row>
    <row r="297" spans="1:8">
      <c r="A297" s="638" t="s">
        <v>1242</v>
      </c>
      <c r="B297" s="639">
        <v>115001</v>
      </c>
      <c r="C297" s="638" t="s">
        <v>1953</v>
      </c>
      <c r="D297" s="639" t="s">
        <v>49</v>
      </c>
      <c r="E297" s="636"/>
      <c r="F297" s="650" t="s">
        <v>2233</v>
      </c>
      <c r="G297" s="636"/>
      <c r="H297" s="635">
        <f si="9" t="shared"/>
        <v>0</v>
      </c>
    </row>
    <row r="298" spans="1:8">
      <c r="A298" s="638" t="s">
        <v>1242</v>
      </c>
      <c r="B298" s="639">
        <v>115002</v>
      </c>
      <c r="C298" s="638" t="s">
        <v>1952</v>
      </c>
      <c r="D298" s="639" t="s">
        <v>49</v>
      </c>
      <c r="E298" s="636"/>
      <c r="F298" s="650" t="s">
        <v>2233</v>
      </c>
      <c r="G298" s="636"/>
      <c r="H298" s="635">
        <f si="9" t="shared"/>
        <v>0</v>
      </c>
    </row>
    <row r="299" spans="1:8">
      <c r="A299" s="638" t="s">
        <v>1242</v>
      </c>
      <c r="B299" s="639">
        <v>115003</v>
      </c>
      <c r="C299" s="638" t="s">
        <v>1951</v>
      </c>
      <c r="D299" s="639" t="s">
        <v>49</v>
      </c>
      <c r="E299" s="636"/>
      <c r="F299" s="650" t="s">
        <v>2233</v>
      </c>
      <c r="G299" s="636"/>
      <c r="H299" s="635">
        <f si="9" t="shared"/>
        <v>0</v>
      </c>
    </row>
    <row r="300" spans="1:8">
      <c r="A300" s="638" t="s">
        <v>1242</v>
      </c>
      <c r="B300" s="639">
        <v>115004</v>
      </c>
      <c r="C300" s="638" t="s">
        <v>1950</v>
      </c>
      <c r="D300" s="639" t="s">
        <v>49</v>
      </c>
      <c r="E300" s="636"/>
      <c r="F300" s="650" t="s">
        <v>2233</v>
      </c>
      <c r="G300" s="636"/>
      <c r="H300" s="635">
        <f si="9" t="shared"/>
        <v>0</v>
      </c>
    </row>
    <row r="301" spans="1:8">
      <c r="A301" s="638" t="s">
        <v>1242</v>
      </c>
      <c r="B301" s="639">
        <v>115005</v>
      </c>
      <c r="C301" s="638" t="s">
        <v>1949</v>
      </c>
      <c r="D301" s="639" t="s">
        <v>49</v>
      </c>
      <c r="E301" s="636"/>
      <c r="F301" s="650" t="s">
        <v>2233</v>
      </c>
      <c r="G301" s="636"/>
      <c r="H301" s="635">
        <f si="9" t="shared"/>
        <v>0</v>
      </c>
    </row>
    <row r="302" spans="1:8">
      <c r="A302" s="638" t="s">
        <v>1242</v>
      </c>
      <c r="B302" s="639">
        <v>115006</v>
      </c>
      <c r="C302" s="638" t="s">
        <v>1948</v>
      </c>
      <c r="D302" s="639" t="s">
        <v>49</v>
      </c>
      <c r="E302" s="636"/>
      <c r="F302" s="650" t="s">
        <v>2233</v>
      </c>
      <c r="G302" s="636"/>
      <c r="H302" s="635">
        <f si="9" t="shared"/>
        <v>0</v>
      </c>
    </row>
    <row r="303" spans="1:8">
      <c r="A303" s="638" t="s">
        <v>1242</v>
      </c>
      <c r="B303" s="639">
        <v>115007</v>
      </c>
      <c r="C303" s="638" t="s">
        <v>1947</v>
      </c>
      <c r="D303" s="639" t="s">
        <v>49</v>
      </c>
      <c r="E303" s="636"/>
      <c r="F303" s="650" t="s">
        <v>2233</v>
      </c>
      <c r="G303" s="636"/>
      <c r="H303" s="635">
        <f si="9" t="shared"/>
        <v>0</v>
      </c>
    </row>
    <row r="304" spans="1:8">
      <c r="A304" s="638" t="s">
        <v>1242</v>
      </c>
      <c r="B304" s="639">
        <v>115008</v>
      </c>
      <c r="C304" s="638" t="s">
        <v>1946</v>
      </c>
      <c r="D304" s="639" t="s">
        <v>49</v>
      </c>
      <c r="E304" s="636"/>
      <c r="F304" s="650" t="s">
        <v>2233</v>
      </c>
      <c r="G304" s="636"/>
      <c r="H304" s="635">
        <f si="9" t="shared"/>
        <v>0</v>
      </c>
    </row>
    <row r="305" spans="1:8">
      <c r="A305" s="638" t="s">
        <v>1242</v>
      </c>
      <c r="B305" s="639">
        <v>116</v>
      </c>
      <c r="C305" s="638" t="s">
        <v>1807</v>
      </c>
      <c r="D305" s="639" t="s">
        <v>49</v>
      </c>
      <c r="E305" s="636"/>
      <c r="F305" s="650" t="s">
        <v>2233</v>
      </c>
      <c r="G305" s="636"/>
      <c r="H305" s="635">
        <f si="9" t="shared"/>
        <v>0</v>
      </c>
    </row>
    <row r="306" spans="1:8">
      <c r="A306" s="638" t="s">
        <v>1242</v>
      </c>
      <c r="B306" s="639">
        <v>116001</v>
      </c>
      <c r="C306" s="638" t="s">
        <v>1945</v>
      </c>
      <c r="D306" s="639" t="s">
        <v>49</v>
      </c>
      <c r="E306" s="636"/>
      <c r="F306" s="650" t="s">
        <v>2233</v>
      </c>
      <c r="G306" s="636"/>
      <c r="H306" s="635">
        <f si="9" t="shared"/>
        <v>0</v>
      </c>
    </row>
    <row r="307" spans="1:8">
      <c r="A307" s="638" t="s">
        <v>1242</v>
      </c>
      <c r="B307" s="639">
        <v>117</v>
      </c>
      <c r="C307" s="638" t="s">
        <v>1805</v>
      </c>
      <c r="D307" s="639" t="s">
        <v>49</v>
      </c>
      <c r="E307" s="636"/>
      <c r="F307" s="650" t="s">
        <v>2233</v>
      </c>
      <c r="G307" s="636"/>
      <c r="H307" s="635">
        <f si="9" t="shared"/>
        <v>0</v>
      </c>
    </row>
    <row r="308" spans="1:8">
      <c r="A308" s="638" t="s">
        <v>1242</v>
      </c>
      <c r="B308" s="639">
        <v>117001</v>
      </c>
      <c r="C308" s="638" t="s">
        <v>1944</v>
      </c>
      <c r="D308" s="639" t="s">
        <v>49</v>
      </c>
      <c r="E308" s="636"/>
      <c r="F308" s="650" t="s">
        <v>2233</v>
      </c>
      <c r="G308" s="636"/>
      <c r="H308" s="635">
        <f si="9" t="shared"/>
        <v>0</v>
      </c>
    </row>
    <row r="309" spans="1:8">
      <c r="A309" s="638" t="s">
        <v>1242</v>
      </c>
      <c r="B309" s="639">
        <v>117002</v>
      </c>
      <c r="C309" s="638" t="s">
        <v>1943</v>
      </c>
      <c r="D309" s="639" t="s">
        <v>49</v>
      </c>
      <c r="E309" s="636"/>
      <c r="F309" s="650" t="s">
        <v>2233</v>
      </c>
      <c r="G309" s="636"/>
      <c r="H309" s="635">
        <f si="9" t="shared"/>
        <v>0</v>
      </c>
    </row>
    <row r="310" spans="1:8">
      <c r="A310" s="638" t="s">
        <v>1242</v>
      </c>
      <c r="B310" s="639">
        <v>118</v>
      </c>
      <c r="C310" s="638" t="s">
        <v>1802</v>
      </c>
      <c r="D310" s="639" t="s">
        <v>49</v>
      </c>
      <c r="E310" s="636"/>
      <c r="F310" s="650" t="s">
        <v>2233</v>
      </c>
      <c r="G310" s="636"/>
      <c r="H310" s="635">
        <f si="9" t="shared"/>
        <v>0</v>
      </c>
    </row>
    <row r="311" spans="1:8">
      <c r="A311" s="638" t="s">
        <v>1242</v>
      </c>
      <c r="B311" s="639">
        <v>1180</v>
      </c>
      <c r="C311" s="638" t="s">
        <v>1942</v>
      </c>
      <c r="D311" s="639" t="s">
        <v>49</v>
      </c>
      <c r="E311" s="636"/>
      <c r="F311" s="650" t="s">
        <v>2233</v>
      </c>
      <c r="G311" s="636"/>
      <c r="H311" s="635">
        <f si="9" t="shared"/>
        <v>0</v>
      </c>
    </row>
    <row r="312" spans="1:8">
      <c r="A312" s="638" t="s">
        <v>1242</v>
      </c>
      <c r="B312" s="639">
        <v>118001</v>
      </c>
      <c r="C312" s="638" t="s">
        <v>1941</v>
      </c>
      <c r="D312" s="639" t="s">
        <v>49</v>
      </c>
      <c r="E312" s="636"/>
      <c r="F312" s="650" t="s">
        <v>2233</v>
      </c>
      <c r="G312" s="636"/>
      <c r="H312" s="635">
        <f si="9" t="shared"/>
        <v>0</v>
      </c>
    </row>
    <row r="313" spans="1:8">
      <c r="A313" s="638" t="s">
        <v>1242</v>
      </c>
      <c r="B313" s="639">
        <v>118002</v>
      </c>
      <c r="C313" s="638" t="s">
        <v>1940</v>
      </c>
      <c r="D313" s="639" t="s">
        <v>49</v>
      </c>
      <c r="E313" s="636"/>
      <c r="F313" s="650" t="s">
        <v>2233</v>
      </c>
      <c r="G313" s="636"/>
      <c r="H313" s="635">
        <f si="9" t="shared"/>
        <v>0</v>
      </c>
    </row>
    <row r="314" spans="1:8">
      <c r="A314" s="638" t="s">
        <v>1242</v>
      </c>
      <c r="B314" s="639">
        <v>118003</v>
      </c>
      <c r="C314" s="638" t="s">
        <v>1939</v>
      </c>
      <c r="D314" s="639" t="s">
        <v>49</v>
      </c>
      <c r="E314" s="636"/>
      <c r="F314" s="650" t="s">
        <v>2233</v>
      </c>
      <c r="G314" s="636"/>
      <c r="H314" s="635">
        <f si="9" t="shared"/>
        <v>0</v>
      </c>
    </row>
    <row r="315" spans="1:8">
      <c r="A315" s="638" t="s">
        <v>1242</v>
      </c>
      <c r="B315" s="639">
        <v>118004</v>
      </c>
      <c r="C315" s="638" t="s">
        <v>1938</v>
      </c>
      <c r="D315" s="639" t="s">
        <v>49</v>
      </c>
      <c r="E315" s="636"/>
      <c r="F315" s="650" t="s">
        <v>2233</v>
      </c>
      <c r="G315" s="636"/>
      <c r="H315" s="635">
        <f si="9" t="shared"/>
        <v>0</v>
      </c>
    </row>
    <row r="316" spans="1:8">
      <c r="A316" s="638" t="s">
        <v>1242</v>
      </c>
      <c r="B316" s="639">
        <v>118005</v>
      </c>
      <c r="C316" s="638" t="s">
        <v>1937</v>
      </c>
      <c r="D316" s="639" t="s">
        <v>49</v>
      </c>
      <c r="E316" s="636"/>
      <c r="F316" s="650" t="s">
        <v>2233</v>
      </c>
      <c r="G316" s="636"/>
      <c r="H316" s="635">
        <f si="9" t="shared"/>
        <v>0</v>
      </c>
    </row>
    <row r="317" spans="1:8">
      <c r="A317" s="638" t="s">
        <v>1242</v>
      </c>
      <c r="B317" s="639">
        <v>118006</v>
      </c>
      <c r="C317" s="638" t="s">
        <v>1936</v>
      </c>
      <c r="D317" s="639" t="s">
        <v>49</v>
      </c>
      <c r="E317" s="636"/>
      <c r="F317" s="650" t="s">
        <v>2233</v>
      </c>
      <c r="G317" s="636"/>
      <c r="H317" s="635">
        <f si="9" t="shared"/>
        <v>0</v>
      </c>
    </row>
    <row r="318" spans="1:8">
      <c r="A318" s="638" t="s">
        <v>1242</v>
      </c>
      <c r="B318" s="639">
        <v>118007</v>
      </c>
      <c r="C318" s="638" t="s">
        <v>1935</v>
      </c>
      <c r="D318" s="639" t="s">
        <v>49</v>
      </c>
      <c r="E318" s="636"/>
      <c r="F318" s="650" t="s">
        <v>2233</v>
      </c>
      <c r="G318" s="636"/>
      <c r="H318" s="635">
        <f si="9" t="shared"/>
        <v>0</v>
      </c>
    </row>
    <row r="319" spans="1:8">
      <c r="A319" s="638" t="s">
        <v>1242</v>
      </c>
      <c r="B319" s="639">
        <v>118008</v>
      </c>
      <c r="C319" s="638" t="s">
        <v>1934</v>
      </c>
      <c r="D319" s="639" t="s">
        <v>49</v>
      </c>
      <c r="E319" s="636"/>
      <c r="F319" s="650" t="s">
        <v>2233</v>
      </c>
      <c r="G319" s="636"/>
      <c r="H319" s="635">
        <f si="9" t="shared"/>
        <v>0</v>
      </c>
    </row>
    <row r="320" spans="1:8">
      <c r="A320" s="638" t="s">
        <v>1242</v>
      </c>
      <c r="B320" s="639">
        <v>118009</v>
      </c>
      <c r="C320" s="638" t="s">
        <v>1792</v>
      </c>
      <c r="D320" s="639" t="s">
        <v>49</v>
      </c>
      <c r="E320" s="636"/>
      <c r="F320" s="650" t="s">
        <v>2233</v>
      </c>
      <c r="G320" s="636"/>
      <c r="H320" s="635">
        <f si="9" t="shared"/>
        <v>0</v>
      </c>
    </row>
    <row r="321" spans="1:8">
      <c r="A321" s="638" t="s">
        <v>1242</v>
      </c>
      <c r="B321" s="639">
        <v>118010</v>
      </c>
      <c r="C321" s="638" t="s">
        <v>1933</v>
      </c>
      <c r="D321" s="639" t="s">
        <v>49</v>
      </c>
      <c r="E321" s="636"/>
      <c r="F321" s="650" t="s">
        <v>2233</v>
      </c>
      <c r="G321" s="636"/>
      <c r="H321" s="635">
        <f si="9" t="shared"/>
        <v>0</v>
      </c>
    </row>
    <row r="322" spans="1:8">
      <c r="A322" s="638" t="s">
        <v>1242</v>
      </c>
      <c r="B322" s="639">
        <v>118011</v>
      </c>
      <c r="C322" s="638" t="s">
        <v>1781</v>
      </c>
      <c r="D322" s="639" t="s">
        <v>49</v>
      </c>
      <c r="E322" s="636"/>
      <c r="F322" s="650" t="s">
        <v>2233</v>
      </c>
      <c r="G322" s="636"/>
      <c r="H322" s="635">
        <f si="9" t="shared"/>
        <v>0</v>
      </c>
    </row>
    <row r="323" spans="1:8">
      <c r="A323" s="638" t="s">
        <v>1242</v>
      </c>
      <c r="B323" s="639">
        <v>1181</v>
      </c>
      <c r="C323" s="638" t="s">
        <v>1789</v>
      </c>
      <c r="D323" s="639" t="s">
        <v>49</v>
      </c>
      <c r="E323" s="636"/>
      <c r="F323" s="650" t="s">
        <v>2233</v>
      </c>
      <c r="G323" s="636"/>
      <c r="H323" s="635">
        <f si="9" t="shared"/>
        <v>0</v>
      </c>
    </row>
    <row r="324" spans="1:8">
      <c r="A324" s="638" t="s">
        <v>1242</v>
      </c>
      <c r="B324" s="639">
        <v>118101</v>
      </c>
      <c r="C324" s="638" t="s">
        <v>1789</v>
      </c>
      <c r="D324" s="639" t="s">
        <v>49</v>
      </c>
      <c r="E324" s="636"/>
      <c r="F324" s="650" t="s">
        <v>2233</v>
      </c>
      <c r="G324" s="636"/>
      <c r="H324" s="635">
        <f ref="H324:H387" si="10" t="shared">E324-G324</f>
        <v>0</v>
      </c>
    </row>
    <row r="325" spans="1:8">
      <c r="A325" s="638" t="s">
        <v>1242</v>
      </c>
      <c r="B325" s="639">
        <v>118102</v>
      </c>
      <c r="C325" s="638" t="s">
        <v>1932</v>
      </c>
      <c r="D325" s="639" t="s">
        <v>49</v>
      </c>
      <c r="E325" s="636"/>
      <c r="F325" s="650" t="s">
        <v>2233</v>
      </c>
      <c r="G325" s="636"/>
      <c r="H325" s="635">
        <f si="10" t="shared"/>
        <v>0</v>
      </c>
    </row>
    <row r="326" spans="1:8">
      <c r="A326" s="638" t="s">
        <v>1242</v>
      </c>
      <c r="B326" s="639">
        <v>1182</v>
      </c>
      <c r="C326" s="638" t="s">
        <v>1931</v>
      </c>
      <c r="D326" s="639" t="s">
        <v>49</v>
      </c>
      <c r="E326" s="636"/>
      <c r="F326" s="650" t="s">
        <v>2233</v>
      </c>
      <c r="G326" s="636"/>
      <c r="H326" s="635">
        <f si="10" t="shared"/>
        <v>0</v>
      </c>
    </row>
    <row r="327" spans="1:8">
      <c r="A327" s="638" t="s">
        <v>1242</v>
      </c>
      <c r="B327" s="639">
        <v>118201</v>
      </c>
      <c r="C327" s="638" t="s">
        <v>1785</v>
      </c>
      <c r="D327" s="639" t="s">
        <v>49</v>
      </c>
      <c r="E327" s="636"/>
      <c r="F327" s="650" t="s">
        <v>2233</v>
      </c>
      <c r="G327" s="636"/>
      <c r="H327" s="635">
        <f si="10" t="shared"/>
        <v>0</v>
      </c>
    </row>
    <row r="328" spans="1:8">
      <c r="A328" s="638" t="s">
        <v>1242</v>
      </c>
      <c r="B328" s="639">
        <v>118202</v>
      </c>
      <c r="C328" s="638" t="s">
        <v>1784</v>
      </c>
      <c r="D328" s="639" t="s">
        <v>49</v>
      </c>
      <c r="E328" s="636"/>
      <c r="F328" s="650" t="s">
        <v>2233</v>
      </c>
      <c r="G328" s="636"/>
      <c r="H328" s="635">
        <f si="10" t="shared"/>
        <v>0</v>
      </c>
    </row>
    <row r="329" spans="1:8">
      <c r="A329" s="638" t="s">
        <v>1242</v>
      </c>
      <c r="B329" s="639">
        <v>118203</v>
      </c>
      <c r="C329" s="638" t="s">
        <v>1783</v>
      </c>
      <c r="D329" s="639" t="s">
        <v>49</v>
      </c>
      <c r="E329" s="636"/>
      <c r="F329" s="650" t="s">
        <v>2233</v>
      </c>
      <c r="G329" s="636"/>
      <c r="H329" s="635">
        <f si="10" t="shared"/>
        <v>0</v>
      </c>
    </row>
    <row r="330" spans="1:8">
      <c r="A330" s="638" t="s">
        <v>1242</v>
      </c>
      <c r="B330" s="639">
        <v>118204</v>
      </c>
      <c r="C330" s="638" t="s">
        <v>1782</v>
      </c>
      <c r="D330" s="639" t="s">
        <v>49</v>
      </c>
      <c r="E330" s="636"/>
      <c r="F330" s="650" t="s">
        <v>2233</v>
      </c>
      <c r="G330" s="636"/>
      <c r="H330" s="635">
        <f si="10" t="shared"/>
        <v>0</v>
      </c>
    </row>
    <row r="331" spans="1:8">
      <c r="A331" s="638" t="s">
        <v>1242</v>
      </c>
      <c r="B331" s="639">
        <v>1183</v>
      </c>
      <c r="C331" s="638" t="s">
        <v>1780</v>
      </c>
      <c r="D331" s="639" t="s">
        <v>49</v>
      </c>
      <c r="E331" s="636"/>
      <c r="F331" s="650" t="s">
        <v>2233</v>
      </c>
      <c r="G331" s="636"/>
      <c r="H331" s="635">
        <f si="10" t="shared"/>
        <v>0</v>
      </c>
    </row>
    <row r="332" spans="1:8">
      <c r="A332" s="638" t="s">
        <v>1242</v>
      </c>
      <c r="B332" s="639">
        <v>118301</v>
      </c>
      <c r="C332" s="638" t="s">
        <v>1781</v>
      </c>
      <c r="D332" s="639" t="s">
        <v>49</v>
      </c>
      <c r="E332" s="636"/>
      <c r="F332" s="650" t="s">
        <v>2233</v>
      </c>
      <c r="G332" s="636"/>
      <c r="H332" s="635">
        <f si="10" t="shared"/>
        <v>0</v>
      </c>
    </row>
    <row r="333" spans="1:8">
      <c r="A333" s="638" t="s">
        <v>1242</v>
      </c>
      <c r="B333" s="639">
        <v>118302</v>
      </c>
      <c r="C333" s="638" t="s">
        <v>1930</v>
      </c>
      <c r="D333" s="639" t="s">
        <v>49</v>
      </c>
      <c r="E333" s="636"/>
      <c r="F333" s="650" t="s">
        <v>2233</v>
      </c>
      <c r="G333" s="636"/>
      <c r="H333" s="635">
        <f si="10" t="shared"/>
        <v>0</v>
      </c>
    </row>
    <row r="334" spans="1:8">
      <c r="A334" s="638" t="s">
        <v>1242</v>
      </c>
      <c r="B334" s="639">
        <v>118303</v>
      </c>
      <c r="C334" s="638" t="s">
        <v>1929</v>
      </c>
      <c r="D334" s="639" t="s">
        <v>49</v>
      </c>
      <c r="E334" s="636"/>
      <c r="F334" s="650" t="s">
        <v>2233</v>
      </c>
      <c r="G334" s="636"/>
      <c r="H334" s="635">
        <f si="10" t="shared"/>
        <v>0</v>
      </c>
    </row>
    <row r="335" spans="1:8">
      <c r="A335" s="638" t="s">
        <v>1242</v>
      </c>
      <c r="B335" s="639">
        <v>118304</v>
      </c>
      <c r="C335" s="638" t="s">
        <v>1928</v>
      </c>
      <c r="D335" s="639" t="s">
        <v>49</v>
      </c>
      <c r="E335" s="636"/>
      <c r="F335" s="650" t="s">
        <v>2233</v>
      </c>
      <c r="G335" s="636"/>
      <c r="H335" s="635">
        <f si="10" t="shared"/>
        <v>0</v>
      </c>
    </row>
    <row r="336" spans="1:8">
      <c r="A336" s="638" t="s">
        <v>1242</v>
      </c>
      <c r="B336" s="639">
        <v>12</v>
      </c>
      <c r="C336" s="638" t="s">
        <v>870</v>
      </c>
      <c r="D336" s="639" t="s">
        <v>49</v>
      </c>
      <c r="E336" s="636"/>
      <c r="F336" s="650" t="s">
        <v>2233</v>
      </c>
      <c r="G336" s="636"/>
      <c r="H336" s="635">
        <f si="10" t="shared"/>
        <v>0</v>
      </c>
    </row>
    <row r="337" spans="1:8">
      <c r="A337" s="638" t="s">
        <v>1242</v>
      </c>
      <c r="B337" s="639">
        <v>120</v>
      </c>
      <c r="C337" s="638" t="s">
        <v>1776</v>
      </c>
      <c r="D337" s="639" t="s">
        <v>49</v>
      </c>
      <c r="E337" s="636"/>
      <c r="F337" s="650" t="s">
        <v>2233</v>
      </c>
      <c r="G337" s="636"/>
      <c r="H337" s="635">
        <f si="10" t="shared"/>
        <v>0</v>
      </c>
    </row>
    <row r="338" spans="1:8">
      <c r="A338" s="638" t="s">
        <v>1242</v>
      </c>
      <c r="B338" s="639">
        <v>120001</v>
      </c>
      <c r="C338" s="638" t="s">
        <v>1775</v>
      </c>
      <c r="D338" s="639" t="s">
        <v>49</v>
      </c>
      <c r="E338" s="636"/>
      <c r="F338" s="650" t="s">
        <v>2233</v>
      </c>
      <c r="G338" s="636"/>
      <c r="H338" s="635">
        <f si="10" t="shared"/>
        <v>0</v>
      </c>
    </row>
    <row r="339" spans="1:8">
      <c r="A339" s="638" t="s">
        <v>1242</v>
      </c>
      <c r="B339" s="639">
        <v>120002</v>
      </c>
      <c r="C339" s="638" t="s">
        <v>1774</v>
      </c>
      <c r="D339" s="639" t="s">
        <v>49</v>
      </c>
      <c r="E339" s="636"/>
      <c r="F339" s="650" t="s">
        <v>2233</v>
      </c>
      <c r="G339" s="636"/>
      <c r="H339" s="635">
        <f si="10" t="shared"/>
        <v>0</v>
      </c>
    </row>
    <row r="340" spans="1:8">
      <c r="A340" s="638" t="s">
        <v>1242</v>
      </c>
      <c r="B340" s="639">
        <v>120003</v>
      </c>
      <c r="C340" s="638" t="s">
        <v>1927</v>
      </c>
      <c r="D340" s="639" t="s">
        <v>49</v>
      </c>
      <c r="E340" s="636"/>
      <c r="F340" s="650" t="s">
        <v>2233</v>
      </c>
      <c r="G340" s="636"/>
      <c r="H340" s="635">
        <f si="10" t="shared"/>
        <v>0</v>
      </c>
    </row>
    <row r="341" spans="1:8">
      <c r="A341" s="638" t="s">
        <v>1242</v>
      </c>
      <c r="B341" s="639">
        <v>120004</v>
      </c>
      <c r="C341" s="638" t="s">
        <v>1926</v>
      </c>
      <c r="D341" s="639" t="s">
        <v>49</v>
      </c>
      <c r="E341" s="636"/>
      <c r="F341" s="650" t="s">
        <v>2233</v>
      </c>
      <c r="G341" s="636"/>
      <c r="H341" s="635">
        <f si="10" t="shared"/>
        <v>0</v>
      </c>
    </row>
    <row r="342" spans="1:8">
      <c r="A342" s="638" t="s">
        <v>1242</v>
      </c>
      <c r="B342" s="639">
        <v>1200041</v>
      </c>
      <c r="C342" s="638" t="s">
        <v>1925</v>
      </c>
      <c r="D342" s="639" t="s">
        <v>49</v>
      </c>
      <c r="E342" s="636"/>
      <c r="F342" s="650" t="s">
        <v>2233</v>
      </c>
      <c r="G342" s="636"/>
      <c r="H342" s="635">
        <f si="10" t="shared"/>
        <v>0</v>
      </c>
    </row>
    <row r="343" spans="1:8">
      <c r="A343" s="638" t="s">
        <v>1242</v>
      </c>
      <c r="B343" s="639">
        <v>1200042</v>
      </c>
      <c r="C343" s="638" t="s">
        <v>1924</v>
      </c>
      <c r="D343" s="639" t="s">
        <v>49</v>
      </c>
      <c r="E343" s="636"/>
      <c r="F343" s="650" t="s">
        <v>2233</v>
      </c>
      <c r="G343" s="636"/>
      <c r="H343" s="635">
        <f si="10" t="shared"/>
        <v>0</v>
      </c>
    </row>
    <row r="344" spans="1:8">
      <c r="A344" s="638" t="s">
        <v>1242</v>
      </c>
      <c r="B344" s="639">
        <v>1200043</v>
      </c>
      <c r="C344" s="638" t="s">
        <v>1923</v>
      </c>
      <c r="D344" s="639" t="s">
        <v>49</v>
      </c>
      <c r="E344" s="636"/>
      <c r="F344" s="650" t="s">
        <v>2233</v>
      </c>
      <c r="G344" s="636"/>
      <c r="H344" s="635">
        <f si="10" t="shared"/>
        <v>0</v>
      </c>
    </row>
    <row r="345" spans="1:8">
      <c r="A345" s="638" t="s">
        <v>1242</v>
      </c>
      <c r="B345" s="639">
        <v>1200044</v>
      </c>
      <c r="C345" s="638" t="s">
        <v>1448</v>
      </c>
      <c r="D345" s="639" t="s">
        <v>49</v>
      </c>
      <c r="E345" s="636"/>
      <c r="F345" s="650" t="s">
        <v>2233</v>
      </c>
      <c r="G345" s="636"/>
      <c r="H345" s="635">
        <f si="10" t="shared"/>
        <v>0</v>
      </c>
    </row>
    <row r="346" spans="1:8">
      <c r="A346" s="638" t="s">
        <v>1242</v>
      </c>
      <c r="B346" s="639">
        <v>1200045</v>
      </c>
      <c r="C346" s="638" t="s">
        <v>1922</v>
      </c>
      <c r="D346" s="639" t="s">
        <v>49</v>
      </c>
      <c r="E346" s="636"/>
      <c r="F346" s="650" t="s">
        <v>2233</v>
      </c>
      <c r="G346" s="636"/>
      <c r="H346" s="635">
        <f si="10" t="shared"/>
        <v>0</v>
      </c>
    </row>
    <row r="347" spans="1:8">
      <c r="A347" s="638" t="s">
        <v>1242</v>
      </c>
      <c r="B347" s="639">
        <v>120005</v>
      </c>
      <c r="C347" s="638" t="s">
        <v>1771</v>
      </c>
      <c r="D347" s="639" t="s">
        <v>49</v>
      </c>
      <c r="E347" s="636"/>
      <c r="F347" s="650" t="s">
        <v>2233</v>
      </c>
      <c r="G347" s="636"/>
      <c r="H347" s="635">
        <f si="10" t="shared"/>
        <v>0</v>
      </c>
    </row>
    <row r="348" spans="1:8">
      <c r="A348" s="638" t="s">
        <v>1242</v>
      </c>
      <c r="B348" s="639">
        <v>120006</v>
      </c>
      <c r="C348" s="638" t="s">
        <v>1770</v>
      </c>
      <c r="D348" s="639" t="s">
        <v>49</v>
      </c>
      <c r="E348" s="636"/>
      <c r="F348" s="650" t="s">
        <v>2233</v>
      </c>
      <c r="G348" s="636"/>
      <c r="H348" s="635">
        <f si="10" t="shared"/>
        <v>0</v>
      </c>
    </row>
    <row r="349" spans="1:8">
      <c r="A349" s="638" t="s">
        <v>1242</v>
      </c>
      <c r="B349" s="639">
        <v>120007</v>
      </c>
      <c r="C349" s="638" t="s">
        <v>1769</v>
      </c>
      <c r="D349" s="639" t="s">
        <v>49</v>
      </c>
      <c r="E349" s="636"/>
      <c r="F349" s="650" t="s">
        <v>2233</v>
      </c>
      <c r="G349" s="636"/>
      <c r="H349" s="635">
        <f si="10" t="shared"/>
        <v>0</v>
      </c>
    </row>
    <row r="350" spans="1:8">
      <c r="A350" s="638" t="s">
        <v>1242</v>
      </c>
      <c r="B350" s="639">
        <v>120008</v>
      </c>
      <c r="C350" s="638" t="s">
        <v>1768</v>
      </c>
      <c r="D350" s="639" t="s">
        <v>49</v>
      </c>
      <c r="E350" s="636"/>
      <c r="F350" s="650" t="s">
        <v>2233</v>
      </c>
      <c r="G350" s="636"/>
      <c r="H350" s="635">
        <f si="10" t="shared"/>
        <v>0</v>
      </c>
    </row>
    <row r="351" spans="1:8">
      <c r="A351" s="638" t="s">
        <v>1242</v>
      </c>
      <c r="B351" s="639">
        <v>120009</v>
      </c>
      <c r="C351" s="638" t="s">
        <v>1767</v>
      </c>
      <c r="D351" s="639" t="s">
        <v>49</v>
      </c>
      <c r="E351" s="636"/>
      <c r="F351" s="650" t="s">
        <v>2233</v>
      </c>
      <c r="G351" s="636"/>
      <c r="H351" s="635">
        <f si="10" t="shared"/>
        <v>0</v>
      </c>
    </row>
    <row r="352" spans="1:8">
      <c r="A352" s="638" t="s">
        <v>1242</v>
      </c>
      <c r="B352" s="639">
        <v>120010</v>
      </c>
      <c r="C352" s="638" t="s">
        <v>1921</v>
      </c>
      <c r="D352" s="639" t="s">
        <v>49</v>
      </c>
      <c r="E352" s="636"/>
      <c r="F352" s="650" t="s">
        <v>2233</v>
      </c>
      <c r="G352" s="636"/>
      <c r="H352" s="635">
        <f si="10" t="shared"/>
        <v>0</v>
      </c>
    </row>
    <row r="353" spans="1:8">
      <c r="A353" s="638" t="s">
        <v>1242</v>
      </c>
      <c r="B353" s="639">
        <v>120011</v>
      </c>
      <c r="C353" s="638" t="s">
        <v>1920</v>
      </c>
      <c r="D353" s="639" t="s">
        <v>49</v>
      </c>
      <c r="E353" s="636"/>
      <c r="F353" s="650" t="s">
        <v>2233</v>
      </c>
      <c r="G353" s="636"/>
      <c r="H353" s="635">
        <f si="10" t="shared"/>
        <v>0</v>
      </c>
    </row>
    <row r="354" spans="1:8">
      <c r="A354" s="638" t="s">
        <v>1242</v>
      </c>
      <c r="B354" s="639">
        <v>120012</v>
      </c>
      <c r="C354" s="638" t="s">
        <v>1919</v>
      </c>
      <c r="D354" s="639" t="s">
        <v>49</v>
      </c>
      <c r="E354" s="636"/>
      <c r="F354" s="650" t="s">
        <v>2233</v>
      </c>
      <c r="G354" s="636"/>
      <c r="H354" s="635">
        <f si="10" t="shared"/>
        <v>0</v>
      </c>
    </row>
    <row r="355" spans="1:8">
      <c r="A355" s="638" t="s">
        <v>1242</v>
      </c>
      <c r="B355" s="639">
        <v>121</v>
      </c>
      <c r="C355" s="638" t="s">
        <v>1762</v>
      </c>
      <c r="D355" s="639" t="s">
        <v>49</v>
      </c>
      <c r="E355" s="636"/>
      <c r="F355" s="650" t="s">
        <v>2233</v>
      </c>
      <c r="G355" s="636"/>
      <c r="H355" s="635">
        <f si="10" t="shared"/>
        <v>0</v>
      </c>
    </row>
    <row r="356" spans="1:8">
      <c r="A356" s="638" t="s">
        <v>1242</v>
      </c>
      <c r="B356" s="639">
        <v>121001</v>
      </c>
      <c r="C356" s="638" t="s">
        <v>1761</v>
      </c>
      <c r="D356" s="639" t="s">
        <v>49</v>
      </c>
      <c r="E356" s="636"/>
      <c r="F356" s="650" t="s">
        <v>2233</v>
      </c>
      <c r="G356" s="636"/>
      <c r="H356" s="635">
        <f si="10" t="shared"/>
        <v>0</v>
      </c>
    </row>
    <row r="357" spans="1:8">
      <c r="A357" s="638" t="s">
        <v>1242</v>
      </c>
      <c r="B357" s="639">
        <v>121002</v>
      </c>
      <c r="C357" s="638" t="s">
        <v>1918</v>
      </c>
      <c r="D357" s="639" t="s">
        <v>49</v>
      </c>
      <c r="E357" s="636"/>
      <c r="F357" s="650" t="s">
        <v>2233</v>
      </c>
      <c r="G357" s="636"/>
      <c r="H357" s="635">
        <f si="10" t="shared"/>
        <v>0</v>
      </c>
    </row>
    <row r="358" spans="1:8">
      <c r="A358" s="638" t="s">
        <v>1242</v>
      </c>
      <c r="B358" s="639">
        <v>122</v>
      </c>
      <c r="C358" s="638" t="s">
        <v>1917</v>
      </c>
      <c r="D358" s="639" t="s">
        <v>49</v>
      </c>
      <c r="E358" s="636"/>
      <c r="F358" s="650" t="s">
        <v>2233</v>
      </c>
      <c r="G358" s="636"/>
      <c r="H358" s="635">
        <f si="10" t="shared"/>
        <v>0</v>
      </c>
    </row>
    <row r="359" spans="1:8">
      <c r="A359" s="638" t="s">
        <v>1242</v>
      </c>
      <c r="B359" s="639">
        <v>122001</v>
      </c>
      <c r="C359" s="638" t="s">
        <v>1916</v>
      </c>
      <c r="D359" s="639" t="s">
        <v>49</v>
      </c>
      <c r="E359" s="636"/>
      <c r="F359" s="650" t="s">
        <v>2233</v>
      </c>
      <c r="G359" s="636"/>
      <c r="H359" s="635">
        <f si="10" t="shared"/>
        <v>0</v>
      </c>
    </row>
    <row r="360" spans="1:8">
      <c r="A360" s="638" t="s">
        <v>1242</v>
      </c>
      <c r="B360" s="639">
        <v>122002</v>
      </c>
      <c r="C360" s="638" t="s">
        <v>1915</v>
      </c>
      <c r="D360" s="639" t="s">
        <v>49</v>
      </c>
      <c r="E360" s="636"/>
      <c r="F360" s="650" t="s">
        <v>2233</v>
      </c>
      <c r="G360" s="636"/>
      <c r="H360" s="635">
        <f si="10" t="shared"/>
        <v>0</v>
      </c>
    </row>
    <row r="361" spans="1:8">
      <c r="A361" s="638" t="s">
        <v>1242</v>
      </c>
      <c r="B361" s="639">
        <v>123</v>
      </c>
      <c r="C361" s="638" t="s">
        <v>1758</v>
      </c>
      <c r="D361" s="639" t="s">
        <v>49</v>
      </c>
      <c r="E361" s="636"/>
      <c r="F361" s="650" t="s">
        <v>2233</v>
      </c>
      <c r="G361" s="636"/>
      <c r="H361" s="635">
        <f si="10" t="shared"/>
        <v>0</v>
      </c>
    </row>
    <row r="362" spans="1:8">
      <c r="A362" s="638" t="s">
        <v>1242</v>
      </c>
      <c r="B362" s="639">
        <v>123001</v>
      </c>
      <c r="C362" s="638" t="s">
        <v>1914</v>
      </c>
      <c r="D362" s="639" t="s">
        <v>49</v>
      </c>
      <c r="E362" s="636"/>
      <c r="F362" s="650" t="s">
        <v>2233</v>
      </c>
      <c r="G362" s="636"/>
      <c r="H362" s="635">
        <f si="10" t="shared"/>
        <v>0</v>
      </c>
    </row>
    <row r="363" spans="1:8">
      <c r="A363" s="638" t="s">
        <v>1242</v>
      </c>
      <c r="B363" s="639">
        <v>123002</v>
      </c>
      <c r="C363" s="638" t="s">
        <v>1913</v>
      </c>
      <c r="D363" s="639" t="s">
        <v>49</v>
      </c>
      <c r="E363" s="636"/>
      <c r="F363" s="650" t="s">
        <v>2233</v>
      </c>
      <c r="G363" s="636"/>
      <c r="H363" s="635">
        <f si="10" t="shared"/>
        <v>0</v>
      </c>
    </row>
    <row r="364" spans="1:8">
      <c r="A364" s="638" t="s">
        <v>1242</v>
      </c>
      <c r="B364" s="639">
        <v>123003</v>
      </c>
      <c r="C364" s="638" t="s">
        <v>1912</v>
      </c>
      <c r="D364" s="639" t="s">
        <v>49</v>
      </c>
      <c r="E364" s="636"/>
      <c r="F364" s="650" t="s">
        <v>2233</v>
      </c>
      <c r="G364" s="636"/>
      <c r="H364" s="635">
        <f si="10" t="shared"/>
        <v>0</v>
      </c>
    </row>
    <row r="365" spans="1:8">
      <c r="A365" s="638" t="s">
        <v>1242</v>
      </c>
      <c r="B365" s="639">
        <v>123004</v>
      </c>
      <c r="C365" s="638" t="s">
        <v>1911</v>
      </c>
      <c r="D365" s="639" t="s">
        <v>49</v>
      </c>
      <c r="E365" s="636"/>
      <c r="F365" s="650" t="s">
        <v>2233</v>
      </c>
      <c r="G365" s="636"/>
      <c r="H365" s="635">
        <f si="10" t="shared"/>
        <v>0</v>
      </c>
    </row>
    <row r="366" spans="1:8">
      <c r="A366" s="638" t="s">
        <v>1242</v>
      </c>
      <c r="B366" s="639">
        <v>124</v>
      </c>
      <c r="C366" s="638" t="s">
        <v>1753</v>
      </c>
      <c r="D366" s="639" t="s">
        <v>49</v>
      </c>
      <c r="E366" s="636"/>
      <c r="F366" s="650" t="s">
        <v>2233</v>
      </c>
      <c r="G366" s="636"/>
      <c r="H366" s="635">
        <f si="10" t="shared"/>
        <v>0</v>
      </c>
    </row>
    <row r="367" spans="1:8">
      <c r="A367" s="638" t="s">
        <v>1242</v>
      </c>
      <c r="B367" s="639">
        <v>140002</v>
      </c>
      <c r="C367" s="638" t="s">
        <v>1627</v>
      </c>
      <c r="D367" s="639" t="s">
        <v>49</v>
      </c>
      <c r="E367" s="636"/>
      <c r="F367" s="650" t="s">
        <v>2233</v>
      </c>
      <c r="G367" s="636"/>
      <c r="H367" s="635">
        <f si="10" t="shared"/>
        <v>0</v>
      </c>
    </row>
    <row r="368" spans="1:8">
      <c r="A368" s="638" t="s">
        <v>1242</v>
      </c>
      <c r="B368" s="639">
        <v>140003</v>
      </c>
      <c r="C368" s="638" t="s">
        <v>1626</v>
      </c>
      <c r="D368" s="639" t="s">
        <v>49</v>
      </c>
      <c r="E368" s="636"/>
      <c r="F368" s="650" t="s">
        <v>2233</v>
      </c>
      <c r="G368" s="636"/>
      <c r="H368" s="635">
        <f si="10" t="shared"/>
        <v>0</v>
      </c>
    </row>
    <row r="369" spans="1:8">
      <c r="A369" s="638" t="s">
        <v>1242</v>
      </c>
      <c r="B369" s="639">
        <v>141001</v>
      </c>
      <c r="C369" s="638" t="s">
        <v>1910</v>
      </c>
      <c r="D369" s="639" t="s">
        <v>49</v>
      </c>
      <c r="E369" s="636"/>
      <c r="F369" s="650" t="s">
        <v>2233</v>
      </c>
      <c r="G369" s="636"/>
      <c r="H369" s="635">
        <f si="10" t="shared"/>
        <v>0</v>
      </c>
    </row>
    <row r="370" spans="1:8">
      <c r="A370" s="638" t="s">
        <v>1242</v>
      </c>
      <c r="B370" s="639">
        <v>13</v>
      </c>
      <c r="C370" s="638" t="s">
        <v>888</v>
      </c>
      <c r="D370" s="639" t="s">
        <v>49</v>
      </c>
      <c r="E370" s="636"/>
      <c r="F370" s="650" t="s">
        <v>2233</v>
      </c>
      <c r="G370" s="636"/>
      <c r="H370" s="635">
        <f si="10" t="shared"/>
        <v>0</v>
      </c>
    </row>
    <row r="371" spans="1:8">
      <c r="A371" s="638" t="s">
        <v>1242</v>
      </c>
      <c r="B371" s="639">
        <v>1310</v>
      </c>
      <c r="C371" s="638" t="s">
        <v>1751</v>
      </c>
      <c r="D371" s="639" t="s">
        <v>49</v>
      </c>
      <c r="E371" s="636"/>
      <c r="F371" s="650" t="s">
        <v>2233</v>
      </c>
      <c r="G371" s="636"/>
      <c r="H371" s="635">
        <f si="10" t="shared"/>
        <v>0</v>
      </c>
    </row>
    <row r="372" spans="1:8">
      <c r="A372" s="638" t="s">
        <v>1242</v>
      </c>
      <c r="B372" s="639">
        <v>131001</v>
      </c>
      <c r="C372" s="638" t="s">
        <v>1728</v>
      </c>
      <c r="D372" s="639" t="s">
        <v>49</v>
      </c>
      <c r="E372" s="636"/>
      <c r="F372" s="650" t="s">
        <v>2233</v>
      </c>
      <c r="G372" s="636"/>
      <c r="H372" s="635">
        <f si="10" t="shared"/>
        <v>0</v>
      </c>
    </row>
    <row r="373" spans="1:8">
      <c r="A373" s="638" t="s">
        <v>1242</v>
      </c>
      <c r="B373" s="639">
        <v>131002</v>
      </c>
      <c r="C373" s="638" t="s">
        <v>1735</v>
      </c>
      <c r="D373" s="639" t="s">
        <v>49</v>
      </c>
      <c r="E373" s="636"/>
      <c r="F373" s="650" t="s">
        <v>2233</v>
      </c>
      <c r="G373" s="636"/>
      <c r="H373" s="635">
        <f si="10" t="shared"/>
        <v>0</v>
      </c>
    </row>
    <row r="374" spans="1:8">
      <c r="A374" s="638" t="s">
        <v>1242</v>
      </c>
      <c r="B374" s="639">
        <v>131003</v>
      </c>
      <c r="C374" s="638" t="s">
        <v>1727</v>
      </c>
      <c r="D374" s="639" t="s">
        <v>49</v>
      </c>
      <c r="E374" s="636"/>
      <c r="F374" s="650" t="s">
        <v>2233</v>
      </c>
      <c r="G374" s="636"/>
      <c r="H374" s="635">
        <f si="10" t="shared"/>
        <v>0</v>
      </c>
    </row>
    <row r="375" spans="1:8">
      <c r="A375" s="638" t="s">
        <v>1242</v>
      </c>
      <c r="B375" s="639">
        <v>131004</v>
      </c>
      <c r="C375" s="638" t="s">
        <v>1750</v>
      </c>
      <c r="D375" s="639" t="s">
        <v>49</v>
      </c>
      <c r="E375" s="636"/>
      <c r="F375" s="650" t="s">
        <v>2233</v>
      </c>
      <c r="G375" s="636"/>
      <c r="H375" s="635">
        <f si="10" t="shared"/>
        <v>0</v>
      </c>
    </row>
    <row r="376" spans="1:8">
      <c r="A376" s="638" t="s">
        <v>1242</v>
      </c>
      <c r="B376" s="639">
        <v>131005</v>
      </c>
      <c r="C376" s="638" t="s">
        <v>1749</v>
      </c>
      <c r="D376" s="639" t="s">
        <v>49</v>
      </c>
      <c r="E376" s="636"/>
      <c r="F376" s="650" t="s">
        <v>2233</v>
      </c>
      <c r="G376" s="636"/>
      <c r="H376" s="635">
        <f si="10" t="shared"/>
        <v>0</v>
      </c>
    </row>
    <row r="377" spans="1:8">
      <c r="A377" s="638" t="s">
        <v>1242</v>
      </c>
      <c r="B377" s="639">
        <v>131006</v>
      </c>
      <c r="C377" s="638" t="s">
        <v>1748</v>
      </c>
      <c r="D377" s="639" t="s">
        <v>49</v>
      </c>
      <c r="E377" s="636"/>
      <c r="F377" s="650" t="s">
        <v>2233</v>
      </c>
      <c r="G377" s="636"/>
      <c r="H377" s="635">
        <f si="10" t="shared"/>
        <v>0</v>
      </c>
    </row>
    <row r="378" spans="1:8">
      <c r="A378" s="638" t="s">
        <v>1242</v>
      </c>
      <c r="B378" s="639">
        <v>131007</v>
      </c>
      <c r="C378" s="638" t="s">
        <v>1747</v>
      </c>
      <c r="D378" s="639" t="s">
        <v>49</v>
      </c>
      <c r="E378" s="636"/>
      <c r="F378" s="650" t="s">
        <v>2233</v>
      </c>
      <c r="G378" s="636"/>
      <c r="H378" s="635">
        <f si="10" t="shared"/>
        <v>0</v>
      </c>
    </row>
    <row r="379" spans="1:8">
      <c r="A379" s="638" t="s">
        <v>1242</v>
      </c>
      <c r="B379" s="639">
        <v>131008</v>
      </c>
      <c r="C379" s="638" t="s">
        <v>1746</v>
      </c>
      <c r="D379" s="639" t="s">
        <v>49</v>
      </c>
      <c r="E379" s="636"/>
      <c r="F379" s="650" t="s">
        <v>2233</v>
      </c>
      <c r="G379" s="636"/>
      <c r="H379" s="635">
        <f si="10" t="shared"/>
        <v>0</v>
      </c>
    </row>
    <row r="380" spans="1:8">
      <c r="A380" s="638" t="s">
        <v>1242</v>
      </c>
      <c r="B380" s="639">
        <v>131009</v>
      </c>
      <c r="C380" s="638" t="s">
        <v>1909</v>
      </c>
      <c r="D380" s="639" t="s">
        <v>49</v>
      </c>
      <c r="E380" s="636"/>
      <c r="F380" s="650" t="s">
        <v>2233</v>
      </c>
      <c r="G380" s="636"/>
      <c r="H380" s="635">
        <f si="10" t="shared"/>
        <v>0</v>
      </c>
    </row>
    <row r="381" spans="1:8">
      <c r="A381" s="638" t="s">
        <v>1242</v>
      </c>
      <c r="B381" s="639">
        <v>1311</v>
      </c>
      <c r="C381" s="638" t="s">
        <v>1908</v>
      </c>
      <c r="D381" s="639" t="s">
        <v>49</v>
      </c>
      <c r="E381" s="636"/>
      <c r="F381" s="650" t="s">
        <v>2233</v>
      </c>
      <c r="G381" s="636"/>
      <c r="H381" s="635">
        <f si="10" t="shared"/>
        <v>0</v>
      </c>
    </row>
    <row r="382" spans="1:8">
      <c r="A382" s="638" t="s">
        <v>1242</v>
      </c>
      <c r="B382" s="639">
        <v>131101</v>
      </c>
      <c r="C382" s="638" t="s">
        <v>1743</v>
      </c>
      <c r="D382" s="639" t="s">
        <v>49</v>
      </c>
      <c r="E382" s="636"/>
      <c r="F382" s="650" t="s">
        <v>2233</v>
      </c>
      <c r="G382" s="636"/>
      <c r="H382" s="635">
        <f si="10" t="shared"/>
        <v>0</v>
      </c>
    </row>
    <row r="383" spans="1:8">
      <c r="A383" s="638" t="s">
        <v>1242</v>
      </c>
      <c r="B383" s="639">
        <v>131102</v>
      </c>
      <c r="C383" s="638" t="s">
        <v>1742</v>
      </c>
      <c r="D383" s="639" t="s">
        <v>49</v>
      </c>
      <c r="E383" s="636"/>
      <c r="F383" s="650" t="s">
        <v>2233</v>
      </c>
      <c r="G383" s="636"/>
      <c r="H383" s="635">
        <f si="10" t="shared"/>
        <v>0</v>
      </c>
    </row>
    <row r="384" spans="1:8">
      <c r="A384" s="638" t="s">
        <v>1242</v>
      </c>
      <c r="B384" s="639">
        <v>131103</v>
      </c>
      <c r="C384" s="638" t="s">
        <v>1907</v>
      </c>
      <c r="D384" s="639" t="s">
        <v>49</v>
      </c>
      <c r="E384" s="636"/>
      <c r="F384" s="650" t="s">
        <v>2233</v>
      </c>
      <c r="G384" s="636"/>
      <c r="H384" s="635">
        <f si="10" t="shared"/>
        <v>0</v>
      </c>
    </row>
    <row r="385" spans="1:8">
      <c r="A385" s="638" t="s">
        <v>1242</v>
      </c>
      <c r="B385" s="639">
        <v>131104</v>
      </c>
      <c r="C385" s="638" t="s">
        <v>1906</v>
      </c>
      <c r="D385" s="639" t="s">
        <v>49</v>
      </c>
      <c r="E385" s="636"/>
      <c r="F385" s="650" t="s">
        <v>2233</v>
      </c>
      <c r="G385" s="636"/>
      <c r="H385" s="635">
        <f si="10" t="shared"/>
        <v>0</v>
      </c>
    </row>
    <row r="386" spans="1:8">
      <c r="A386" s="638" t="s">
        <v>1242</v>
      </c>
      <c r="B386" s="639">
        <v>131105</v>
      </c>
      <c r="C386" s="638" t="s">
        <v>1905</v>
      </c>
      <c r="D386" s="639" t="s">
        <v>49</v>
      </c>
      <c r="E386" s="636"/>
      <c r="F386" s="650" t="s">
        <v>2233</v>
      </c>
      <c r="G386" s="636"/>
      <c r="H386" s="635">
        <f si="10" t="shared"/>
        <v>0</v>
      </c>
    </row>
    <row r="387" spans="1:8">
      <c r="A387" s="638" t="s">
        <v>1242</v>
      </c>
      <c r="B387" s="639">
        <v>131106</v>
      </c>
      <c r="C387" s="638" t="s">
        <v>1738</v>
      </c>
      <c r="D387" s="639" t="s">
        <v>49</v>
      </c>
      <c r="E387" s="636"/>
      <c r="F387" s="650" t="s">
        <v>2233</v>
      </c>
      <c r="G387" s="636"/>
      <c r="H387" s="635">
        <f si="10" t="shared"/>
        <v>0</v>
      </c>
    </row>
    <row r="388" spans="1:8">
      <c r="A388" s="638" t="s">
        <v>1242</v>
      </c>
      <c r="B388" s="639">
        <v>1320</v>
      </c>
      <c r="C388" s="638" t="s">
        <v>1904</v>
      </c>
      <c r="D388" s="639" t="s">
        <v>49</v>
      </c>
      <c r="E388" s="636"/>
      <c r="F388" s="650" t="s">
        <v>2233</v>
      </c>
      <c r="G388" s="636"/>
      <c r="H388" s="635">
        <f ref="H388:H451" si="11" t="shared">E388-G388</f>
        <v>0</v>
      </c>
    </row>
    <row r="389" spans="1:8">
      <c r="A389" s="638" t="s">
        <v>1242</v>
      </c>
      <c r="B389" s="639">
        <v>132001</v>
      </c>
      <c r="C389" s="638" t="s">
        <v>1736</v>
      </c>
      <c r="D389" s="639" t="s">
        <v>49</v>
      </c>
      <c r="E389" s="636"/>
      <c r="F389" s="650" t="s">
        <v>2233</v>
      </c>
      <c r="G389" s="636"/>
      <c r="H389" s="635">
        <f si="11" t="shared"/>
        <v>0</v>
      </c>
    </row>
    <row r="390" spans="1:8">
      <c r="A390" s="638" t="s">
        <v>1242</v>
      </c>
      <c r="B390" s="639">
        <v>132002</v>
      </c>
      <c r="C390" s="638" t="s">
        <v>1735</v>
      </c>
      <c r="D390" s="639" t="s">
        <v>49</v>
      </c>
      <c r="E390" s="636"/>
      <c r="F390" s="650" t="s">
        <v>2233</v>
      </c>
      <c r="G390" s="636"/>
      <c r="H390" s="635">
        <f si="11" t="shared"/>
        <v>0</v>
      </c>
    </row>
    <row r="391" spans="1:8">
      <c r="A391" s="638" t="s">
        <v>1242</v>
      </c>
      <c r="B391" s="639">
        <v>132003</v>
      </c>
      <c r="C391" s="638" t="s">
        <v>1734</v>
      </c>
      <c r="D391" s="639" t="s">
        <v>49</v>
      </c>
      <c r="E391" s="636"/>
      <c r="F391" s="650" t="s">
        <v>2233</v>
      </c>
      <c r="G391" s="636"/>
      <c r="H391" s="635">
        <f si="11" t="shared"/>
        <v>0</v>
      </c>
    </row>
    <row r="392" spans="1:8">
      <c r="A392" s="638" t="s">
        <v>1242</v>
      </c>
      <c r="B392" s="639">
        <v>132004</v>
      </c>
      <c r="C392" s="638" t="s">
        <v>1733</v>
      </c>
      <c r="D392" s="639" t="s">
        <v>49</v>
      </c>
      <c r="E392" s="636"/>
      <c r="F392" s="650" t="s">
        <v>2233</v>
      </c>
      <c r="G392" s="636"/>
      <c r="H392" s="635">
        <f si="11" t="shared"/>
        <v>0</v>
      </c>
    </row>
    <row r="393" spans="1:8">
      <c r="A393" s="638" t="s">
        <v>1242</v>
      </c>
      <c r="B393" s="639">
        <v>132005</v>
      </c>
      <c r="C393" s="638" t="s">
        <v>1732</v>
      </c>
      <c r="D393" s="639" t="s">
        <v>49</v>
      </c>
      <c r="E393" s="636"/>
      <c r="F393" s="650" t="s">
        <v>2233</v>
      </c>
      <c r="G393" s="636"/>
      <c r="H393" s="635">
        <f si="11" t="shared"/>
        <v>0</v>
      </c>
    </row>
    <row r="394" spans="1:8">
      <c r="A394" s="638" t="s">
        <v>1242</v>
      </c>
      <c r="B394" s="639">
        <v>132006</v>
      </c>
      <c r="C394" s="638" t="s">
        <v>1731</v>
      </c>
      <c r="D394" s="639" t="s">
        <v>49</v>
      </c>
      <c r="E394" s="636"/>
      <c r="F394" s="650" t="s">
        <v>2233</v>
      </c>
      <c r="G394" s="636"/>
      <c r="H394" s="635">
        <f si="11" t="shared"/>
        <v>0</v>
      </c>
    </row>
    <row r="395" spans="1:8">
      <c r="A395" s="638" t="s">
        <v>1242</v>
      </c>
      <c r="B395" s="639">
        <v>132007</v>
      </c>
      <c r="C395" s="638" t="s">
        <v>1730</v>
      </c>
      <c r="D395" s="639" t="s">
        <v>49</v>
      </c>
      <c r="E395" s="636"/>
      <c r="F395" s="650" t="s">
        <v>2233</v>
      </c>
      <c r="G395" s="636"/>
      <c r="H395" s="635">
        <f si="11" t="shared"/>
        <v>0</v>
      </c>
    </row>
    <row r="396" spans="1:8">
      <c r="A396" s="638" t="s">
        <v>1242</v>
      </c>
      <c r="B396" s="639">
        <v>1330</v>
      </c>
      <c r="C396" s="638" t="s">
        <v>1729</v>
      </c>
      <c r="D396" s="639" t="s">
        <v>49</v>
      </c>
      <c r="E396" s="636"/>
      <c r="F396" s="650" t="s">
        <v>2233</v>
      </c>
      <c r="G396" s="636"/>
      <c r="H396" s="635">
        <f si="11" t="shared"/>
        <v>0</v>
      </c>
    </row>
    <row r="397" spans="1:8">
      <c r="A397" s="638" t="s">
        <v>1242</v>
      </c>
      <c r="B397" s="639">
        <v>133001</v>
      </c>
      <c r="C397" s="638" t="s">
        <v>1728</v>
      </c>
      <c r="D397" s="639" t="s">
        <v>49</v>
      </c>
      <c r="E397" s="636"/>
      <c r="F397" s="650" t="s">
        <v>2233</v>
      </c>
      <c r="G397" s="636"/>
      <c r="H397" s="635">
        <f si="11" t="shared"/>
        <v>0</v>
      </c>
    </row>
    <row r="398" spans="1:8">
      <c r="A398" s="638" t="s">
        <v>1242</v>
      </c>
      <c r="B398" s="639">
        <v>133002</v>
      </c>
      <c r="C398" s="638" t="s">
        <v>1727</v>
      </c>
      <c r="D398" s="639" t="s">
        <v>49</v>
      </c>
      <c r="E398" s="636"/>
      <c r="F398" s="650" t="s">
        <v>2233</v>
      </c>
      <c r="G398" s="636"/>
      <c r="H398" s="635">
        <f si="11" t="shared"/>
        <v>0</v>
      </c>
    </row>
    <row r="399" spans="1:8">
      <c r="A399" s="638" t="s">
        <v>1242</v>
      </c>
      <c r="B399" s="639">
        <v>133003</v>
      </c>
      <c r="C399" s="638" t="s">
        <v>1726</v>
      </c>
      <c r="D399" s="639" t="s">
        <v>49</v>
      </c>
      <c r="E399" s="636"/>
      <c r="F399" s="650" t="s">
        <v>2233</v>
      </c>
      <c r="G399" s="636"/>
      <c r="H399" s="635">
        <f si="11" t="shared"/>
        <v>0</v>
      </c>
    </row>
    <row r="400" spans="1:8">
      <c r="A400" s="638" t="s">
        <v>1242</v>
      </c>
      <c r="B400" s="639">
        <v>133004</v>
      </c>
      <c r="C400" s="638" t="s">
        <v>1725</v>
      </c>
      <c r="D400" s="639" t="s">
        <v>49</v>
      </c>
      <c r="E400" s="636"/>
      <c r="F400" s="650" t="s">
        <v>2233</v>
      </c>
      <c r="G400" s="636"/>
      <c r="H400" s="635">
        <f si="11" t="shared"/>
        <v>0</v>
      </c>
    </row>
    <row r="401" spans="1:8">
      <c r="A401" s="638" t="s">
        <v>1242</v>
      </c>
      <c r="B401" s="639">
        <v>133005</v>
      </c>
      <c r="C401" s="638" t="s">
        <v>1724</v>
      </c>
      <c r="D401" s="639" t="s">
        <v>49</v>
      </c>
      <c r="E401" s="636"/>
      <c r="F401" s="650" t="s">
        <v>2233</v>
      </c>
      <c r="G401" s="636"/>
      <c r="H401" s="635">
        <f si="11" t="shared"/>
        <v>0</v>
      </c>
    </row>
    <row r="402" spans="1:8">
      <c r="A402" s="638" t="s">
        <v>1242</v>
      </c>
      <c r="B402" s="639">
        <v>1340</v>
      </c>
      <c r="C402" s="638" t="s">
        <v>1903</v>
      </c>
      <c r="D402" s="639" t="s">
        <v>49</v>
      </c>
      <c r="E402" s="636"/>
      <c r="F402" s="650" t="s">
        <v>2233</v>
      </c>
      <c r="G402" s="636"/>
      <c r="H402" s="635">
        <f si="11" t="shared"/>
        <v>0</v>
      </c>
    </row>
    <row r="403" spans="1:8">
      <c r="A403" s="638" t="s">
        <v>1242</v>
      </c>
      <c r="B403" s="639">
        <v>134001</v>
      </c>
      <c r="C403" s="638" t="s">
        <v>1722</v>
      </c>
      <c r="D403" s="639" t="s">
        <v>49</v>
      </c>
      <c r="E403" s="636"/>
      <c r="F403" s="650" t="s">
        <v>2233</v>
      </c>
      <c r="G403" s="636"/>
      <c r="H403" s="635">
        <f si="11" t="shared"/>
        <v>0</v>
      </c>
    </row>
    <row r="404" spans="1:8">
      <c r="A404" s="638" t="s">
        <v>1242</v>
      </c>
      <c r="B404" s="639">
        <v>134002</v>
      </c>
      <c r="C404" s="638" t="s">
        <v>1444</v>
      </c>
      <c r="D404" s="639" t="s">
        <v>49</v>
      </c>
      <c r="E404" s="636"/>
      <c r="F404" s="650" t="s">
        <v>2233</v>
      </c>
      <c r="G404" s="636"/>
      <c r="H404" s="635">
        <f si="11" t="shared"/>
        <v>0</v>
      </c>
    </row>
    <row r="405" spans="1:8">
      <c r="A405" s="638" t="s">
        <v>1242</v>
      </c>
      <c r="B405" s="639">
        <v>134003</v>
      </c>
      <c r="C405" s="638" t="s">
        <v>1445</v>
      </c>
      <c r="D405" s="639" t="s">
        <v>49</v>
      </c>
      <c r="E405" s="636"/>
      <c r="F405" s="650" t="s">
        <v>2233</v>
      </c>
      <c r="G405" s="636"/>
      <c r="H405" s="635">
        <f si="11" t="shared"/>
        <v>0</v>
      </c>
    </row>
    <row r="406" spans="1:8">
      <c r="A406" s="638" t="s">
        <v>1242</v>
      </c>
      <c r="B406" s="639">
        <v>2</v>
      </c>
      <c r="C406" s="638" t="s">
        <v>328</v>
      </c>
      <c r="D406" s="639" t="s">
        <v>49</v>
      </c>
      <c r="E406" s="636"/>
      <c r="F406" s="650" t="s">
        <v>2233</v>
      </c>
      <c r="G406" s="636"/>
      <c r="H406" s="635">
        <f si="11" t="shared"/>
        <v>0</v>
      </c>
    </row>
    <row r="407" spans="1:8">
      <c r="A407" s="638" t="s">
        <v>1242</v>
      </c>
      <c r="B407" s="639">
        <v>21</v>
      </c>
      <c r="C407" s="638" t="s">
        <v>1902</v>
      </c>
      <c r="D407" s="639" t="s">
        <v>49</v>
      </c>
      <c r="E407" s="636"/>
      <c r="F407" s="650" t="s">
        <v>2233</v>
      </c>
      <c r="G407" s="636"/>
      <c r="H407" s="635">
        <f si="11" t="shared"/>
        <v>0</v>
      </c>
    </row>
    <row r="408" spans="1:8">
      <c r="A408" s="638" t="s">
        <v>1242</v>
      </c>
      <c r="B408" s="639">
        <v>210</v>
      </c>
      <c r="C408" s="638" t="s">
        <v>1718</v>
      </c>
      <c r="D408" s="639" t="s">
        <v>49</v>
      </c>
      <c r="E408" s="636"/>
      <c r="F408" s="650" t="s">
        <v>2233</v>
      </c>
      <c r="G408" s="636"/>
      <c r="H408" s="635">
        <f si="11" t="shared"/>
        <v>0</v>
      </c>
    </row>
    <row r="409" spans="1:8">
      <c r="A409" s="638" t="s">
        <v>1242</v>
      </c>
      <c r="B409" s="639">
        <v>2101</v>
      </c>
      <c r="C409" s="638" t="s">
        <v>1717</v>
      </c>
      <c r="D409" s="639" t="s">
        <v>49</v>
      </c>
      <c r="E409" s="636"/>
      <c r="F409" s="650" t="s">
        <v>2233</v>
      </c>
      <c r="G409" s="636"/>
      <c r="H409" s="635">
        <f si="11" t="shared"/>
        <v>0</v>
      </c>
    </row>
    <row r="410" spans="1:8">
      <c r="A410" s="638" t="s">
        <v>1242</v>
      </c>
      <c r="B410" s="639">
        <v>210101</v>
      </c>
      <c r="C410" s="638" t="s">
        <v>624</v>
      </c>
      <c r="D410" s="639" t="s">
        <v>49</v>
      </c>
      <c r="E410" s="636"/>
      <c r="F410" s="650" t="s">
        <v>2233</v>
      </c>
      <c r="G410" s="636"/>
      <c r="H410" s="635">
        <f si="11" t="shared"/>
        <v>0</v>
      </c>
    </row>
    <row r="411" spans="1:8">
      <c r="A411" s="638" t="s">
        <v>1242</v>
      </c>
      <c r="B411" s="639">
        <v>210102</v>
      </c>
      <c r="C411" s="638" t="s">
        <v>1901</v>
      </c>
      <c r="D411" s="639" t="s">
        <v>49</v>
      </c>
      <c r="E411" s="636"/>
      <c r="F411" s="650" t="s">
        <v>2233</v>
      </c>
      <c r="G411" s="636"/>
      <c r="H411" s="635">
        <f si="11" t="shared"/>
        <v>0</v>
      </c>
    </row>
    <row r="412" spans="1:8">
      <c r="A412" s="638" t="s">
        <v>1242</v>
      </c>
      <c r="B412" s="639">
        <v>210103</v>
      </c>
      <c r="C412" s="638" t="s">
        <v>1900</v>
      </c>
      <c r="D412" s="639" t="s">
        <v>49</v>
      </c>
      <c r="E412" s="636"/>
      <c r="F412" s="650" t="s">
        <v>2233</v>
      </c>
      <c r="G412" s="636"/>
      <c r="H412" s="635">
        <f si="11" t="shared"/>
        <v>0</v>
      </c>
    </row>
    <row r="413" spans="1:8">
      <c r="A413" s="638" t="s">
        <v>1242</v>
      </c>
      <c r="B413" s="639">
        <v>210104</v>
      </c>
      <c r="C413" s="638" t="s">
        <v>1899</v>
      </c>
      <c r="D413" s="639" t="s">
        <v>49</v>
      </c>
      <c r="E413" s="636"/>
      <c r="F413" s="650" t="s">
        <v>2233</v>
      </c>
      <c r="G413" s="636"/>
      <c r="H413" s="635">
        <f si="11" t="shared"/>
        <v>0</v>
      </c>
    </row>
    <row r="414" spans="1:8">
      <c r="A414" s="638" t="s">
        <v>1242</v>
      </c>
      <c r="B414" s="639">
        <v>210105</v>
      </c>
      <c r="C414" s="638" t="s">
        <v>1898</v>
      </c>
      <c r="D414" s="639" t="s">
        <v>49</v>
      </c>
      <c r="E414" s="636"/>
      <c r="F414" s="650" t="s">
        <v>2233</v>
      </c>
      <c r="G414" s="636"/>
      <c r="H414" s="635">
        <f si="11" t="shared"/>
        <v>0</v>
      </c>
    </row>
    <row r="415" spans="1:8">
      <c r="A415" s="638" t="s">
        <v>1242</v>
      </c>
      <c r="B415" s="639">
        <v>210106</v>
      </c>
      <c r="C415" s="638" t="s">
        <v>1711</v>
      </c>
      <c r="D415" s="639" t="s">
        <v>49</v>
      </c>
      <c r="E415" s="636"/>
      <c r="F415" s="650" t="s">
        <v>2233</v>
      </c>
      <c r="G415" s="636"/>
      <c r="H415" s="635">
        <f si="11" t="shared"/>
        <v>0</v>
      </c>
    </row>
    <row r="416" spans="1:8">
      <c r="A416" s="638" t="s">
        <v>1242</v>
      </c>
      <c r="B416" s="639">
        <v>2102</v>
      </c>
      <c r="C416" s="638" t="s">
        <v>1897</v>
      </c>
      <c r="D416" s="639" t="s">
        <v>49</v>
      </c>
      <c r="E416" s="636"/>
      <c r="F416" s="650" t="s">
        <v>2233</v>
      </c>
      <c r="G416" s="636"/>
      <c r="H416" s="635">
        <f si="11" t="shared"/>
        <v>0</v>
      </c>
    </row>
    <row r="417" spans="1:8">
      <c r="A417" s="638" t="s">
        <v>1242</v>
      </c>
      <c r="B417" s="639">
        <v>210201</v>
      </c>
      <c r="C417" s="638" t="s">
        <v>1709</v>
      </c>
      <c r="D417" s="639" t="s">
        <v>49</v>
      </c>
      <c r="E417" s="636"/>
      <c r="F417" s="650" t="s">
        <v>2233</v>
      </c>
      <c r="G417" s="636"/>
      <c r="H417" s="635">
        <f si="11" t="shared"/>
        <v>0</v>
      </c>
    </row>
    <row r="418" spans="1:8">
      <c r="A418" s="638" t="s">
        <v>1242</v>
      </c>
      <c r="B418" s="639">
        <v>210202</v>
      </c>
      <c r="C418" s="638" t="s">
        <v>1708</v>
      </c>
      <c r="D418" s="639" t="s">
        <v>49</v>
      </c>
      <c r="E418" s="636"/>
      <c r="F418" s="650" t="s">
        <v>2233</v>
      </c>
      <c r="G418" s="636"/>
      <c r="H418" s="635">
        <f si="11" t="shared"/>
        <v>0</v>
      </c>
    </row>
    <row r="419" spans="1:8">
      <c r="A419" s="638" t="s">
        <v>1242</v>
      </c>
      <c r="B419" s="639">
        <v>210203</v>
      </c>
      <c r="C419" s="638" t="s">
        <v>1707</v>
      </c>
      <c r="D419" s="639" t="s">
        <v>49</v>
      </c>
      <c r="E419" s="636"/>
      <c r="F419" s="650" t="s">
        <v>2233</v>
      </c>
      <c r="G419" s="636"/>
      <c r="H419" s="635">
        <f si="11" t="shared"/>
        <v>0</v>
      </c>
    </row>
    <row r="420" spans="1:8">
      <c r="A420" s="638" t="s">
        <v>1242</v>
      </c>
      <c r="B420" s="639">
        <v>210204</v>
      </c>
      <c r="C420" s="638" t="s">
        <v>1706</v>
      </c>
      <c r="D420" s="639" t="s">
        <v>49</v>
      </c>
      <c r="E420" s="636"/>
      <c r="F420" s="650" t="s">
        <v>2233</v>
      </c>
      <c r="G420" s="636"/>
      <c r="H420" s="635">
        <f si="11" t="shared"/>
        <v>0</v>
      </c>
    </row>
    <row r="421" spans="1:8">
      <c r="A421" s="638" t="s">
        <v>1242</v>
      </c>
      <c r="B421" s="639">
        <v>210205</v>
      </c>
      <c r="C421" s="638" t="s">
        <v>1705</v>
      </c>
      <c r="D421" s="639" t="s">
        <v>49</v>
      </c>
      <c r="E421" s="636"/>
      <c r="F421" s="650" t="s">
        <v>2233</v>
      </c>
      <c r="G421" s="636"/>
      <c r="H421" s="635">
        <f si="11" t="shared"/>
        <v>0</v>
      </c>
    </row>
    <row r="422" spans="1:8">
      <c r="A422" s="638" t="s">
        <v>1242</v>
      </c>
      <c r="B422" s="639">
        <v>210206</v>
      </c>
      <c r="C422" s="638" t="s">
        <v>1704</v>
      </c>
      <c r="D422" s="639" t="s">
        <v>49</v>
      </c>
      <c r="E422" s="636"/>
      <c r="F422" s="650" t="s">
        <v>2233</v>
      </c>
      <c r="G422" s="636"/>
      <c r="H422" s="635">
        <f si="11" t="shared"/>
        <v>0</v>
      </c>
    </row>
    <row r="423" spans="1:8">
      <c r="A423" s="638" t="s">
        <v>1242</v>
      </c>
      <c r="B423" s="639">
        <v>2103</v>
      </c>
      <c r="C423" s="638" t="s">
        <v>1703</v>
      </c>
      <c r="D423" s="639" t="s">
        <v>49</v>
      </c>
      <c r="E423" s="636"/>
      <c r="F423" s="650" t="s">
        <v>2233</v>
      </c>
      <c r="G423" s="636"/>
      <c r="H423" s="635">
        <f si="11" t="shared"/>
        <v>0</v>
      </c>
    </row>
    <row r="424" spans="1:8">
      <c r="A424" s="638" t="s">
        <v>1242</v>
      </c>
      <c r="B424" s="639">
        <v>210301</v>
      </c>
      <c r="C424" s="638" t="s">
        <v>1896</v>
      </c>
      <c r="D424" s="639" t="s">
        <v>49</v>
      </c>
      <c r="E424" s="636"/>
      <c r="F424" s="650" t="s">
        <v>2233</v>
      </c>
      <c r="G424" s="636"/>
      <c r="H424" s="635">
        <f si="11" t="shared"/>
        <v>0</v>
      </c>
    </row>
    <row r="425" spans="1:8">
      <c r="A425" s="638" t="s">
        <v>1242</v>
      </c>
      <c r="B425" s="639">
        <v>210302</v>
      </c>
      <c r="C425" s="638" t="s">
        <v>1895</v>
      </c>
      <c r="D425" s="639" t="s">
        <v>49</v>
      </c>
      <c r="E425" s="636"/>
      <c r="F425" s="650" t="s">
        <v>2233</v>
      </c>
      <c r="G425" s="636"/>
      <c r="H425" s="635">
        <f si="11" t="shared"/>
        <v>0</v>
      </c>
    </row>
    <row r="426" spans="1:8">
      <c r="A426" s="638" t="s">
        <v>1242</v>
      </c>
      <c r="B426" s="639">
        <v>210303</v>
      </c>
      <c r="C426" s="638" t="s">
        <v>1894</v>
      </c>
      <c r="D426" s="639" t="s">
        <v>49</v>
      </c>
      <c r="E426" s="636"/>
      <c r="F426" s="650" t="s">
        <v>2233</v>
      </c>
      <c r="G426" s="636"/>
      <c r="H426" s="635">
        <f si="11" t="shared"/>
        <v>0</v>
      </c>
    </row>
    <row r="427" spans="1:8">
      <c r="A427" s="638" t="s">
        <v>1242</v>
      </c>
      <c r="B427" s="639">
        <v>210304</v>
      </c>
      <c r="C427" s="638" t="s">
        <v>1893</v>
      </c>
      <c r="D427" s="639" t="s">
        <v>49</v>
      </c>
      <c r="E427" s="636"/>
      <c r="F427" s="650" t="s">
        <v>2233</v>
      </c>
      <c r="G427" s="636"/>
      <c r="H427" s="635">
        <f si="11" t="shared"/>
        <v>0</v>
      </c>
    </row>
    <row r="428" spans="1:8">
      <c r="A428" s="638" t="s">
        <v>1242</v>
      </c>
      <c r="B428" s="639">
        <v>210305</v>
      </c>
      <c r="C428" s="638" t="s">
        <v>1892</v>
      </c>
      <c r="D428" s="639" t="s">
        <v>49</v>
      </c>
      <c r="E428" s="636"/>
      <c r="F428" s="650" t="s">
        <v>2233</v>
      </c>
      <c r="G428" s="636"/>
      <c r="H428" s="635">
        <f si="11" t="shared"/>
        <v>0</v>
      </c>
    </row>
    <row r="429" spans="1:8">
      <c r="A429" s="638" t="s">
        <v>1242</v>
      </c>
      <c r="B429" s="639">
        <v>2104</v>
      </c>
      <c r="C429" s="638" t="s">
        <v>1697</v>
      </c>
      <c r="D429" s="639" t="s">
        <v>49</v>
      </c>
      <c r="E429" s="636"/>
      <c r="F429" s="650" t="s">
        <v>2233</v>
      </c>
      <c r="G429" s="636"/>
      <c r="H429" s="635">
        <f si="11" t="shared"/>
        <v>0</v>
      </c>
    </row>
    <row r="430" spans="1:8">
      <c r="A430" s="638" t="s">
        <v>1242</v>
      </c>
      <c r="B430" s="639">
        <v>210401</v>
      </c>
      <c r="C430" s="638" t="s">
        <v>1696</v>
      </c>
      <c r="D430" s="639" t="s">
        <v>49</v>
      </c>
      <c r="E430" s="636"/>
      <c r="F430" s="650" t="s">
        <v>2233</v>
      </c>
      <c r="G430" s="636"/>
      <c r="H430" s="635">
        <f si="11" t="shared"/>
        <v>0</v>
      </c>
    </row>
    <row r="431" spans="1:8">
      <c r="A431" s="638" t="s">
        <v>1242</v>
      </c>
      <c r="B431" s="639">
        <v>210402</v>
      </c>
      <c r="C431" s="638" t="s">
        <v>1695</v>
      </c>
      <c r="D431" s="639" t="s">
        <v>49</v>
      </c>
      <c r="E431" s="636"/>
      <c r="F431" s="650" t="s">
        <v>2233</v>
      </c>
      <c r="G431" s="636"/>
      <c r="H431" s="635">
        <f si="11" t="shared"/>
        <v>0</v>
      </c>
    </row>
    <row r="432" spans="1:8">
      <c r="A432" s="638" t="s">
        <v>1242</v>
      </c>
      <c r="B432" s="639">
        <v>210403</v>
      </c>
      <c r="C432" s="638" t="s">
        <v>1694</v>
      </c>
      <c r="D432" s="639" t="s">
        <v>49</v>
      </c>
      <c r="E432" s="636"/>
      <c r="F432" s="650" t="s">
        <v>2233</v>
      </c>
      <c r="G432" s="636"/>
      <c r="H432" s="635">
        <f si="11" t="shared"/>
        <v>0</v>
      </c>
    </row>
    <row r="433" spans="1:8">
      <c r="A433" s="638" t="s">
        <v>1242</v>
      </c>
      <c r="B433" s="639">
        <v>210404</v>
      </c>
      <c r="C433" s="638" t="s">
        <v>1693</v>
      </c>
      <c r="D433" s="639" t="s">
        <v>49</v>
      </c>
      <c r="E433" s="636"/>
      <c r="F433" s="650" t="s">
        <v>2233</v>
      </c>
      <c r="G433" s="636"/>
      <c r="H433" s="635">
        <f si="11" t="shared"/>
        <v>0</v>
      </c>
    </row>
    <row r="434" spans="1:8">
      <c r="A434" s="638" t="s">
        <v>1242</v>
      </c>
      <c r="B434" s="639">
        <v>210405</v>
      </c>
      <c r="C434" s="638" t="s">
        <v>1692</v>
      </c>
      <c r="D434" s="639" t="s">
        <v>49</v>
      </c>
      <c r="E434" s="636"/>
      <c r="F434" s="650" t="s">
        <v>2233</v>
      </c>
      <c r="G434" s="636"/>
      <c r="H434" s="635">
        <f si="11" t="shared"/>
        <v>0</v>
      </c>
    </row>
    <row r="435" spans="1:8">
      <c r="A435" s="638" t="s">
        <v>1242</v>
      </c>
      <c r="B435" s="639">
        <v>210406</v>
      </c>
      <c r="C435" s="638" t="s">
        <v>1891</v>
      </c>
      <c r="D435" s="639" t="s">
        <v>49</v>
      </c>
      <c r="E435" s="636"/>
      <c r="F435" s="650" t="s">
        <v>2233</v>
      </c>
      <c r="G435" s="636"/>
      <c r="H435" s="635">
        <f si="11" t="shared"/>
        <v>0</v>
      </c>
    </row>
    <row r="436" spans="1:8">
      <c r="A436" s="638" t="s">
        <v>1242</v>
      </c>
      <c r="B436" s="639">
        <v>210407</v>
      </c>
      <c r="C436" s="638" t="s">
        <v>1890</v>
      </c>
      <c r="D436" s="639" t="s">
        <v>49</v>
      </c>
      <c r="E436" s="636"/>
      <c r="F436" s="650" t="s">
        <v>2233</v>
      </c>
      <c r="G436" s="636"/>
      <c r="H436" s="635">
        <f si="11" t="shared"/>
        <v>0</v>
      </c>
    </row>
    <row r="437" spans="1:8">
      <c r="A437" s="638" t="s">
        <v>1242</v>
      </c>
      <c r="B437" s="639">
        <v>210408</v>
      </c>
      <c r="C437" s="638" t="s">
        <v>1689</v>
      </c>
      <c r="D437" s="639" t="s">
        <v>49</v>
      </c>
      <c r="E437" s="636"/>
      <c r="F437" s="650" t="s">
        <v>2233</v>
      </c>
      <c r="G437" s="636"/>
      <c r="H437" s="635">
        <f si="11" t="shared"/>
        <v>0</v>
      </c>
    </row>
    <row r="438" spans="1:8">
      <c r="A438" s="638" t="s">
        <v>1242</v>
      </c>
      <c r="B438" s="639">
        <v>210409</v>
      </c>
      <c r="C438" s="638" t="s">
        <v>1688</v>
      </c>
      <c r="D438" s="639" t="s">
        <v>49</v>
      </c>
      <c r="E438" s="636"/>
      <c r="F438" s="650" t="s">
        <v>2233</v>
      </c>
      <c r="G438" s="636"/>
      <c r="H438" s="635">
        <f si="11" t="shared"/>
        <v>0</v>
      </c>
    </row>
    <row r="439" spans="1:8">
      <c r="A439" s="638" t="s">
        <v>1242</v>
      </c>
      <c r="B439" s="639">
        <v>210410</v>
      </c>
      <c r="C439" s="638" t="s">
        <v>1687</v>
      </c>
      <c r="D439" s="639" t="s">
        <v>49</v>
      </c>
      <c r="E439" s="636"/>
      <c r="F439" s="650" t="s">
        <v>2233</v>
      </c>
      <c r="G439" s="636"/>
      <c r="H439" s="635">
        <f si="11" t="shared"/>
        <v>0</v>
      </c>
    </row>
    <row r="440" spans="1:8">
      <c r="A440" s="638" t="s">
        <v>1242</v>
      </c>
      <c r="B440" s="639">
        <v>2105</v>
      </c>
      <c r="C440" s="638" t="s">
        <v>1686</v>
      </c>
      <c r="D440" s="639" t="s">
        <v>49</v>
      </c>
      <c r="E440" s="636"/>
      <c r="F440" s="650" t="s">
        <v>2233</v>
      </c>
      <c r="G440" s="636"/>
      <c r="H440" s="635">
        <f si="11" t="shared"/>
        <v>0</v>
      </c>
    </row>
    <row r="441" spans="1:8">
      <c r="A441" s="638" t="s">
        <v>1242</v>
      </c>
      <c r="B441" s="639">
        <v>210501</v>
      </c>
      <c r="C441" s="638" t="s">
        <v>1685</v>
      </c>
      <c r="D441" s="639" t="s">
        <v>49</v>
      </c>
      <c r="E441" s="636"/>
      <c r="F441" s="650" t="s">
        <v>2233</v>
      </c>
      <c r="G441" s="636"/>
      <c r="H441" s="635">
        <f si="11" t="shared"/>
        <v>0</v>
      </c>
    </row>
    <row r="442" spans="1:8">
      <c r="A442" s="638" t="s">
        <v>1242</v>
      </c>
      <c r="B442" s="639">
        <v>210502</v>
      </c>
      <c r="C442" s="638" t="s">
        <v>1684</v>
      </c>
      <c r="D442" s="639" t="s">
        <v>49</v>
      </c>
      <c r="E442" s="636"/>
      <c r="F442" s="650" t="s">
        <v>2233</v>
      </c>
      <c r="G442" s="636"/>
      <c r="H442" s="635">
        <f si="11" t="shared"/>
        <v>0</v>
      </c>
    </row>
    <row r="443" spans="1:8">
      <c r="A443" s="638" t="s">
        <v>1242</v>
      </c>
      <c r="B443" s="639">
        <v>210503</v>
      </c>
      <c r="C443" s="638" t="s">
        <v>1683</v>
      </c>
      <c r="D443" s="639" t="s">
        <v>49</v>
      </c>
      <c r="E443" s="636"/>
      <c r="F443" s="650" t="s">
        <v>2233</v>
      </c>
      <c r="G443" s="636"/>
      <c r="H443" s="635">
        <f si="11" t="shared"/>
        <v>0</v>
      </c>
    </row>
    <row r="444" spans="1:8">
      <c r="A444" s="638" t="s">
        <v>1242</v>
      </c>
      <c r="B444" s="639">
        <v>2106</v>
      </c>
      <c r="C444" s="638" t="s">
        <v>1682</v>
      </c>
      <c r="D444" s="639" t="s">
        <v>49</v>
      </c>
      <c r="E444" s="636"/>
      <c r="F444" s="650" t="s">
        <v>2233</v>
      </c>
      <c r="G444" s="636"/>
      <c r="H444" s="635">
        <f si="11" t="shared"/>
        <v>0</v>
      </c>
    </row>
    <row r="445" spans="1:8">
      <c r="A445" s="638" t="s">
        <v>1242</v>
      </c>
      <c r="B445" s="639">
        <v>210601</v>
      </c>
      <c r="C445" s="638" t="s">
        <v>1681</v>
      </c>
      <c r="D445" s="639" t="s">
        <v>49</v>
      </c>
      <c r="E445" s="636"/>
      <c r="F445" s="650" t="s">
        <v>2233</v>
      </c>
      <c r="G445" s="636"/>
      <c r="H445" s="635">
        <f si="11" t="shared"/>
        <v>0</v>
      </c>
    </row>
    <row r="446" spans="1:8">
      <c r="A446" s="638" t="s">
        <v>1242</v>
      </c>
      <c r="B446" s="639">
        <v>210602</v>
      </c>
      <c r="C446" s="638" t="s">
        <v>1680</v>
      </c>
      <c r="D446" s="639" t="s">
        <v>49</v>
      </c>
      <c r="E446" s="636"/>
      <c r="F446" s="650" t="s">
        <v>2233</v>
      </c>
      <c r="G446" s="636"/>
      <c r="H446" s="635">
        <f si="11" t="shared"/>
        <v>0</v>
      </c>
    </row>
    <row r="447" spans="1:8">
      <c r="A447" s="638" t="s">
        <v>1242</v>
      </c>
      <c r="B447" s="639">
        <v>210603</v>
      </c>
      <c r="C447" s="638" t="s">
        <v>1679</v>
      </c>
      <c r="D447" s="639" t="s">
        <v>49</v>
      </c>
      <c r="E447" s="636"/>
      <c r="F447" s="650" t="s">
        <v>2233</v>
      </c>
      <c r="G447" s="636"/>
      <c r="H447" s="635">
        <f si="11" t="shared"/>
        <v>0</v>
      </c>
    </row>
    <row r="448" spans="1:8">
      <c r="A448" s="638" t="s">
        <v>1242</v>
      </c>
      <c r="B448" s="639">
        <v>210604</v>
      </c>
      <c r="C448" s="638" t="s">
        <v>1678</v>
      </c>
      <c r="D448" s="639" t="s">
        <v>49</v>
      </c>
      <c r="E448" s="636"/>
      <c r="F448" s="650" t="s">
        <v>2233</v>
      </c>
      <c r="G448" s="636"/>
      <c r="H448" s="635">
        <f si="11" t="shared"/>
        <v>0</v>
      </c>
    </row>
    <row r="449" spans="1:8">
      <c r="A449" s="638" t="s">
        <v>1242</v>
      </c>
      <c r="B449" s="639">
        <v>2107</v>
      </c>
      <c r="C449" s="638" t="s">
        <v>1677</v>
      </c>
      <c r="D449" s="639" t="s">
        <v>49</v>
      </c>
      <c r="E449" s="636"/>
      <c r="F449" s="650" t="s">
        <v>2233</v>
      </c>
      <c r="G449" s="636"/>
      <c r="H449" s="635">
        <f si="11" t="shared"/>
        <v>0</v>
      </c>
    </row>
    <row r="450" spans="1:8">
      <c r="A450" s="638" t="s">
        <v>1242</v>
      </c>
      <c r="B450" s="639">
        <v>210701</v>
      </c>
      <c r="C450" s="638" t="s">
        <v>1676</v>
      </c>
      <c r="D450" s="639" t="s">
        <v>49</v>
      </c>
      <c r="E450" s="636"/>
      <c r="F450" s="650" t="s">
        <v>2233</v>
      </c>
      <c r="G450" s="636"/>
      <c r="H450" s="635">
        <f si="11" t="shared"/>
        <v>0</v>
      </c>
    </row>
    <row r="451" spans="1:8">
      <c r="A451" s="638" t="s">
        <v>1242</v>
      </c>
      <c r="B451" s="639">
        <v>210702</v>
      </c>
      <c r="C451" s="638" t="s">
        <v>1675</v>
      </c>
      <c r="D451" s="639" t="s">
        <v>49</v>
      </c>
      <c r="E451" s="636"/>
      <c r="F451" s="650" t="s">
        <v>2233</v>
      </c>
      <c r="G451" s="636"/>
      <c r="H451" s="635">
        <f si="11" t="shared"/>
        <v>0</v>
      </c>
    </row>
    <row r="452" spans="1:8">
      <c r="A452" s="638" t="s">
        <v>1242</v>
      </c>
      <c r="B452" s="639">
        <v>210703</v>
      </c>
      <c r="C452" s="638" t="s">
        <v>1889</v>
      </c>
      <c r="D452" s="639" t="s">
        <v>49</v>
      </c>
      <c r="E452" s="636"/>
      <c r="F452" s="650" t="s">
        <v>2233</v>
      </c>
      <c r="G452" s="636"/>
      <c r="H452" s="635">
        <f ref="H452:H515" si="12" t="shared">E452-G452</f>
        <v>0</v>
      </c>
    </row>
    <row r="453" spans="1:8">
      <c r="A453" s="638" t="s">
        <v>1242</v>
      </c>
      <c r="B453" s="639">
        <v>2108</v>
      </c>
      <c r="C453" s="638" t="s">
        <v>1673</v>
      </c>
      <c r="D453" s="639" t="s">
        <v>49</v>
      </c>
      <c r="E453" s="636"/>
      <c r="F453" s="650" t="s">
        <v>2233</v>
      </c>
      <c r="G453" s="636"/>
      <c r="H453" s="635">
        <f si="12" t="shared"/>
        <v>0</v>
      </c>
    </row>
    <row r="454" spans="1:8">
      <c r="A454" s="638" t="s">
        <v>1242</v>
      </c>
      <c r="B454" s="639">
        <v>210801</v>
      </c>
      <c r="C454" s="638" t="s">
        <v>1672</v>
      </c>
      <c r="D454" s="639" t="s">
        <v>49</v>
      </c>
      <c r="E454" s="636"/>
      <c r="F454" s="650" t="s">
        <v>2233</v>
      </c>
      <c r="G454" s="636"/>
      <c r="H454" s="635">
        <f si="12" t="shared"/>
        <v>0</v>
      </c>
    </row>
    <row r="455" spans="1:8">
      <c r="A455" s="638" t="s">
        <v>1242</v>
      </c>
      <c r="B455" s="639">
        <v>210802</v>
      </c>
      <c r="C455" s="638" t="s">
        <v>1888</v>
      </c>
      <c r="D455" s="639" t="s">
        <v>49</v>
      </c>
      <c r="E455" s="636"/>
      <c r="F455" s="650" t="s">
        <v>2233</v>
      </c>
      <c r="G455" s="636"/>
      <c r="H455" s="635">
        <f si="12" t="shared"/>
        <v>0</v>
      </c>
    </row>
    <row r="456" spans="1:8">
      <c r="A456" s="638" t="s">
        <v>1242</v>
      </c>
      <c r="B456" s="639">
        <v>210803</v>
      </c>
      <c r="C456" s="638" t="s">
        <v>1670</v>
      </c>
      <c r="D456" s="639" t="s">
        <v>49</v>
      </c>
      <c r="E456" s="636"/>
      <c r="F456" s="650" t="s">
        <v>2233</v>
      </c>
      <c r="G456" s="636"/>
      <c r="H456" s="635">
        <f si="12" t="shared"/>
        <v>0</v>
      </c>
    </row>
    <row r="457" spans="1:8">
      <c r="A457" s="638" t="s">
        <v>1242</v>
      </c>
      <c r="B457" s="639">
        <v>210804</v>
      </c>
      <c r="C457" s="638" t="s">
        <v>1669</v>
      </c>
      <c r="D457" s="639" t="s">
        <v>49</v>
      </c>
      <c r="E457" s="636"/>
      <c r="F457" s="650" t="s">
        <v>2233</v>
      </c>
      <c r="G457" s="636"/>
      <c r="H457" s="635">
        <f si="12" t="shared"/>
        <v>0</v>
      </c>
    </row>
    <row r="458" spans="1:8">
      <c r="A458" s="638" t="s">
        <v>1242</v>
      </c>
      <c r="B458" s="639">
        <v>210805</v>
      </c>
      <c r="C458" s="638" t="s">
        <v>1668</v>
      </c>
      <c r="D458" s="639" t="s">
        <v>49</v>
      </c>
      <c r="E458" s="636"/>
      <c r="F458" s="650" t="s">
        <v>2233</v>
      </c>
      <c r="G458" s="636"/>
      <c r="H458" s="635">
        <f si="12" t="shared"/>
        <v>0</v>
      </c>
    </row>
    <row r="459" spans="1:8">
      <c r="A459" s="638" t="s">
        <v>1242</v>
      </c>
      <c r="B459" s="639">
        <v>210806</v>
      </c>
      <c r="C459" s="638" t="s">
        <v>1667</v>
      </c>
      <c r="D459" s="639" t="s">
        <v>49</v>
      </c>
      <c r="E459" s="636"/>
      <c r="F459" s="650" t="s">
        <v>2233</v>
      </c>
      <c r="G459" s="636"/>
      <c r="H459" s="635">
        <f si="12" t="shared"/>
        <v>0</v>
      </c>
    </row>
    <row r="460" spans="1:8">
      <c r="A460" s="638" t="s">
        <v>1242</v>
      </c>
      <c r="B460" s="639">
        <v>210807</v>
      </c>
      <c r="C460" s="638" t="s">
        <v>1788</v>
      </c>
      <c r="D460" s="639" t="s">
        <v>49</v>
      </c>
      <c r="E460" s="636"/>
      <c r="F460" s="650" t="s">
        <v>2233</v>
      </c>
      <c r="G460" s="636"/>
      <c r="H460" s="635">
        <f si="12" t="shared"/>
        <v>0</v>
      </c>
    </row>
    <row r="461" spans="1:8">
      <c r="A461" s="638" t="s">
        <v>1242</v>
      </c>
      <c r="B461" s="639">
        <v>210808</v>
      </c>
      <c r="C461" s="638" t="s">
        <v>1665</v>
      </c>
      <c r="D461" s="639" t="s">
        <v>49</v>
      </c>
      <c r="E461" s="636"/>
      <c r="F461" s="650" t="s">
        <v>2233</v>
      </c>
      <c r="G461" s="636"/>
      <c r="H461" s="635">
        <f si="12" t="shared"/>
        <v>0</v>
      </c>
    </row>
    <row r="462" spans="1:8">
      <c r="A462" s="638" t="s">
        <v>1242</v>
      </c>
      <c r="B462" s="639">
        <v>210809</v>
      </c>
      <c r="C462" s="638" t="s">
        <v>1664</v>
      </c>
      <c r="D462" s="639" t="s">
        <v>49</v>
      </c>
      <c r="E462" s="636"/>
      <c r="F462" s="650" t="s">
        <v>2233</v>
      </c>
      <c r="G462" s="636"/>
      <c r="H462" s="635">
        <f si="12" t="shared"/>
        <v>0</v>
      </c>
    </row>
    <row r="463" spans="1:8">
      <c r="A463" s="638" t="s">
        <v>1242</v>
      </c>
      <c r="B463" s="639">
        <v>210810</v>
      </c>
      <c r="C463" s="638" t="s">
        <v>1887</v>
      </c>
      <c r="D463" s="639" t="s">
        <v>49</v>
      </c>
      <c r="E463" s="636"/>
      <c r="F463" s="650" t="s">
        <v>2233</v>
      </c>
      <c r="G463" s="636"/>
      <c r="H463" s="635">
        <f si="12" t="shared"/>
        <v>0</v>
      </c>
    </row>
    <row r="464" spans="1:8">
      <c r="A464" s="638" t="s">
        <v>1242</v>
      </c>
      <c r="B464" s="639">
        <v>210811</v>
      </c>
      <c r="C464" s="638" t="s">
        <v>1886</v>
      </c>
      <c r="D464" s="639" t="s">
        <v>49</v>
      </c>
      <c r="E464" s="636"/>
      <c r="F464" s="650" t="s">
        <v>2233</v>
      </c>
      <c r="G464" s="636"/>
      <c r="H464" s="635">
        <f si="12" t="shared"/>
        <v>0</v>
      </c>
    </row>
    <row r="465" spans="1:8">
      <c r="A465" s="638" t="s">
        <v>1242</v>
      </c>
      <c r="B465" s="639">
        <v>210812</v>
      </c>
      <c r="C465" s="638" t="s">
        <v>1885</v>
      </c>
      <c r="D465" s="639" t="s">
        <v>49</v>
      </c>
      <c r="E465" s="636"/>
      <c r="F465" s="650" t="s">
        <v>2233</v>
      </c>
      <c r="G465" s="636"/>
      <c r="H465" s="635">
        <f si="12" t="shared"/>
        <v>0</v>
      </c>
    </row>
    <row r="466" spans="1:8">
      <c r="A466" s="638" t="s">
        <v>1242</v>
      </c>
      <c r="B466" s="639">
        <v>210813</v>
      </c>
      <c r="C466" s="638" t="s">
        <v>1884</v>
      </c>
      <c r="D466" s="639" t="s">
        <v>49</v>
      </c>
      <c r="E466" s="636"/>
      <c r="F466" s="650" t="s">
        <v>2233</v>
      </c>
      <c r="G466" s="636"/>
      <c r="H466" s="635">
        <f si="12" t="shared"/>
        <v>0</v>
      </c>
    </row>
    <row r="467" spans="1:8">
      <c r="A467" s="638" t="s">
        <v>1242</v>
      </c>
      <c r="B467" s="639">
        <v>210814</v>
      </c>
      <c r="C467" s="638" t="s">
        <v>1883</v>
      </c>
      <c r="D467" s="639" t="s">
        <v>49</v>
      </c>
      <c r="E467" s="636"/>
      <c r="F467" s="650" t="s">
        <v>2233</v>
      </c>
      <c r="G467" s="636"/>
      <c r="H467" s="635">
        <f si="12" t="shared"/>
        <v>0</v>
      </c>
    </row>
    <row r="468" spans="1:8">
      <c r="A468" s="638" t="s">
        <v>1242</v>
      </c>
      <c r="B468" s="639">
        <v>2109</v>
      </c>
      <c r="C468" s="638" t="s">
        <v>1659</v>
      </c>
      <c r="D468" s="639" t="s">
        <v>49</v>
      </c>
      <c r="E468" s="636"/>
      <c r="F468" s="650" t="s">
        <v>2233</v>
      </c>
      <c r="G468" s="636"/>
      <c r="H468" s="635">
        <f si="12" t="shared"/>
        <v>0</v>
      </c>
    </row>
    <row r="469" spans="1:8">
      <c r="A469" s="638" t="s">
        <v>1242</v>
      </c>
      <c r="B469" s="639">
        <v>210901</v>
      </c>
      <c r="C469" s="638" t="s">
        <v>1659</v>
      </c>
      <c r="D469" s="639" t="s">
        <v>49</v>
      </c>
      <c r="E469" s="636"/>
      <c r="F469" s="650" t="s">
        <v>2233</v>
      </c>
      <c r="G469" s="636"/>
      <c r="H469" s="635">
        <f si="12" t="shared"/>
        <v>0</v>
      </c>
    </row>
    <row r="470" spans="1:8">
      <c r="A470" s="638" t="s">
        <v>1242</v>
      </c>
      <c r="B470" s="639">
        <v>210902</v>
      </c>
      <c r="C470" s="638" t="s">
        <v>1882</v>
      </c>
      <c r="D470" s="639" t="s">
        <v>49</v>
      </c>
      <c r="E470" s="636"/>
      <c r="F470" s="650" t="s">
        <v>2233</v>
      </c>
      <c r="G470" s="636"/>
      <c r="H470" s="635">
        <f si="12" t="shared"/>
        <v>0</v>
      </c>
    </row>
    <row r="471" spans="1:8">
      <c r="A471" s="638" t="s">
        <v>1242</v>
      </c>
      <c r="B471" s="639">
        <v>210903</v>
      </c>
      <c r="C471" s="638" t="s">
        <v>1881</v>
      </c>
      <c r="D471" s="639" t="s">
        <v>49</v>
      </c>
      <c r="E471" s="636"/>
      <c r="F471" s="650" t="s">
        <v>2233</v>
      </c>
      <c r="G471" s="636"/>
      <c r="H471" s="635">
        <f si="12" t="shared"/>
        <v>0</v>
      </c>
    </row>
    <row r="472" spans="1:8">
      <c r="A472" s="638" t="s">
        <v>1242</v>
      </c>
      <c r="B472" s="639">
        <v>210904</v>
      </c>
      <c r="C472" s="638" t="s">
        <v>1855</v>
      </c>
      <c r="D472" s="639" t="s">
        <v>49</v>
      </c>
      <c r="E472" s="636"/>
      <c r="F472" s="650" t="s">
        <v>2233</v>
      </c>
      <c r="G472" s="636"/>
      <c r="H472" s="635">
        <f si="12" t="shared"/>
        <v>0</v>
      </c>
    </row>
    <row r="473" spans="1:8">
      <c r="A473" s="638" t="s">
        <v>1242</v>
      </c>
      <c r="B473" s="639">
        <v>211</v>
      </c>
      <c r="C473" s="638" t="s">
        <v>1880</v>
      </c>
      <c r="D473" s="639" t="s">
        <v>49</v>
      </c>
      <c r="E473" s="636"/>
      <c r="F473" s="650" t="s">
        <v>2233</v>
      </c>
      <c r="G473" s="636"/>
      <c r="H473" s="635">
        <f si="12" t="shared"/>
        <v>0</v>
      </c>
    </row>
    <row r="474" spans="1:8">
      <c r="A474" s="638" t="s">
        <v>1242</v>
      </c>
      <c r="B474" s="639">
        <v>2111</v>
      </c>
      <c r="C474" s="638" t="s">
        <v>1879</v>
      </c>
      <c r="D474" s="639" t="s">
        <v>49</v>
      </c>
      <c r="E474" s="636"/>
      <c r="F474" s="650" t="s">
        <v>2233</v>
      </c>
      <c r="G474" s="636"/>
      <c r="H474" s="635">
        <f si="12" t="shared"/>
        <v>0</v>
      </c>
    </row>
    <row r="475" spans="1:8">
      <c r="A475" s="638" t="s">
        <v>1242</v>
      </c>
      <c r="B475" s="639">
        <v>211101</v>
      </c>
      <c r="C475" s="638" t="s">
        <v>1879</v>
      </c>
      <c r="D475" s="639" t="s">
        <v>49</v>
      </c>
      <c r="E475" s="636"/>
      <c r="F475" s="650" t="s">
        <v>2233</v>
      </c>
      <c r="G475" s="636"/>
      <c r="H475" s="635">
        <f si="12" t="shared"/>
        <v>0</v>
      </c>
    </row>
    <row r="476" spans="1:8">
      <c r="A476" s="638" t="s">
        <v>1242</v>
      </c>
      <c r="B476" s="639">
        <v>2112</v>
      </c>
      <c r="C476" s="638" t="s">
        <v>1655</v>
      </c>
      <c r="D476" s="639" t="s">
        <v>49</v>
      </c>
      <c r="E476" s="636"/>
      <c r="F476" s="650" t="s">
        <v>2233</v>
      </c>
      <c r="G476" s="636"/>
      <c r="H476" s="635">
        <f si="12" t="shared"/>
        <v>0</v>
      </c>
    </row>
    <row r="477" spans="1:8">
      <c r="A477" s="638" t="s">
        <v>1242</v>
      </c>
      <c r="B477" s="639">
        <v>211201</v>
      </c>
      <c r="C477" s="638" t="s">
        <v>1878</v>
      </c>
      <c r="D477" s="639" t="s">
        <v>49</v>
      </c>
      <c r="E477" s="636"/>
      <c r="F477" s="650" t="s">
        <v>2233</v>
      </c>
      <c r="G477" s="636"/>
      <c r="H477" s="635">
        <f si="12" t="shared"/>
        <v>0</v>
      </c>
    </row>
    <row r="478" spans="1:8">
      <c r="A478" s="638" t="s">
        <v>1242</v>
      </c>
      <c r="B478" s="639">
        <v>212</v>
      </c>
      <c r="C478" s="638" t="s">
        <v>1654</v>
      </c>
      <c r="D478" s="639" t="s">
        <v>49</v>
      </c>
      <c r="E478" s="636"/>
      <c r="F478" s="650" t="s">
        <v>2233</v>
      </c>
      <c r="G478" s="636"/>
      <c r="H478" s="635">
        <f si="12" t="shared"/>
        <v>0</v>
      </c>
    </row>
    <row r="479" spans="1:8">
      <c r="A479" s="638" t="s">
        <v>1242</v>
      </c>
      <c r="B479" s="639">
        <v>2121</v>
      </c>
      <c r="C479" s="638" t="s">
        <v>1653</v>
      </c>
      <c r="D479" s="639" t="s">
        <v>49</v>
      </c>
      <c r="E479" s="636"/>
      <c r="F479" s="650" t="s">
        <v>2233</v>
      </c>
      <c r="G479" s="636"/>
      <c r="H479" s="635">
        <f si="12" t="shared"/>
        <v>0</v>
      </c>
    </row>
    <row r="480" spans="1:8">
      <c r="A480" s="638" t="s">
        <v>1242</v>
      </c>
      <c r="B480" s="639">
        <v>212101</v>
      </c>
      <c r="C480" s="638" t="s">
        <v>1653</v>
      </c>
      <c r="D480" s="639" t="s">
        <v>49</v>
      </c>
      <c r="E480" s="636"/>
      <c r="F480" s="650" t="s">
        <v>2233</v>
      </c>
      <c r="G480" s="636"/>
      <c r="H480" s="635">
        <f si="12" t="shared"/>
        <v>0</v>
      </c>
    </row>
    <row r="481" spans="1:8">
      <c r="A481" s="638" t="s">
        <v>1242</v>
      </c>
      <c r="B481" s="639">
        <v>2122</v>
      </c>
      <c r="C481" s="638" t="s">
        <v>1652</v>
      </c>
      <c r="D481" s="639" t="s">
        <v>49</v>
      </c>
      <c r="E481" s="636"/>
      <c r="F481" s="650" t="s">
        <v>2233</v>
      </c>
      <c r="G481" s="636"/>
      <c r="H481" s="635">
        <f si="12" t="shared"/>
        <v>0</v>
      </c>
    </row>
    <row r="482" spans="1:8">
      <c r="A482" s="638" t="s">
        <v>1242</v>
      </c>
      <c r="B482" s="639">
        <v>212201</v>
      </c>
      <c r="C482" s="638" t="s">
        <v>1652</v>
      </c>
      <c r="D482" s="639" t="s">
        <v>49</v>
      </c>
      <c r="E482" s="636"/>
      <c r="F482" s="650" t="s">
        <v>2233</v>
      </c>
      <c r="G482" s="636"/>
      <c r="H482" s="635">
        <f si="12" t="shared"/>
        <v>0</v>
      </c>
    </row>
    <row r="483" spans="1:8">
      <c r="A483" s="638" t="s">
        <v>1242</v>
      </c>
      <c r="B483" s="639">
        <v>213</v>
      </c>
      <c r="C483" s="638" t="s">
        <v>1651</v>
      </c>
      <c r="D483" s="639" t="s">
        <v>49</v>
      </c>
      <c r="E483" s="636"/>
      <c r="F483" s="650" t="s">
        <v>2233</v>
      </c>
      <c r="G483" s="636"/>
      <c r="H483" s="635">
        <f si="12" t="shared"/>
        <v>0</v>
      </c>
    </row>
    <row r="484" spans="1:8">
      <c r="A484" s="638" t="s">
        <v>1242</v>
      </c>
      <c r="B484" s="639">
        <v>2131</v>
      </c>
      <c r="C484" s="638" t="s">
        <v>1650</v>
      </c>
      <c r="D484" s="639" t="s">
        <v>49</v>
      </c>
      <c r="E484" s="636"/>
      <c r="F484" s="650" t="s">
        <v>2233</v>
      </c>
      <c r="G484" s="636"/>
      <c r="H484" s="635">
        <f si="12" t="shared"/>
        <v>0</v>
      </c>
    </row>
    <row r="485" spans="1:8">
      <c r="A485" s="638" t="s">
        <v>1242</v>
      </c>
      <c r="B485" s="639">
        <v>213101</v>
      </c>
      <c r="C485" s="638" t="s">
        <v>1649</v>
      </c>
      <c r="D485" s="639" t="s">
        <v>49</v>
      </c>
      <c r="E485" s="636"/>
      <c r="F485" s="650" t="s">
        <v>2233</v>
      </c>
      <c r="G485" s="636"/>
      <c r="H485" s="635">
        <f si="12" t="shared"/>
        <v>0</v>
      </c>
    </row>
    <row r="486" spans="1:8">
      <c r="A486" s="638" t="s">
        <v>1242</v>
      </c>
      <c r="B486" s="639">
        <v>213102</v>
      </c>
      <c r="C486" s="638" t="s">
        <v>1648</v>
      </c>
      <c r="D486" s="639" t="s">
        <v>49</v>
      </c>
      <c r="E486" s="636"/>
      <c r="F486" s="650" t="s">
        <v>2233</v>
      </c>
      <c r="G486" s="636"/>
      <c r="H486" s="635">
        <f si="12" t="shared"/>
        <v>0</v>
      </c>
    </row>
    <row r="487" spans="1:8">
      <c r="A487" s="638" t="s">
        <v>1242</v>
      </c>
      <c r="B487" s="639">
        <v>2132</v>
      </c>
      <c r="C487" s="638" t="s">
        <v>1647</v>
      </c>
      <c r="D487" s="639" t="s">
        <v>49</v>
      </c>
      <c r="E487" s="636"/>
      <c r="F487" s="650" t="s">
        <v>2233</v>
      </c>
      <c r="G487" s="636"/>
      <c r="H487" s="635">
        <f si="12" t="shared"/>
        <v>0</v>
      </c>
    </row>
    <row r="488" spans="1:8">
      <c r="A488" s="638" t="s">
        <v>1242</v>
      </c>
      <c r="B488" s="639">
        <v>213202</v>
      </c>
      <c r="C488" s="638" t="s">
        <v>1646</v>
      </c>
      <c r="D488" s="639" t="s">
        <v>49</v>
      </c>
      <c r="E488" s="636"/>
      <c r="F488" s="650" t="s">
        <v>2233</v>
      </c>
      <c r="G488" s="636"/>
      <c r="H488" s="635">
        <f si="12" t="shared"/>
        <v>0</v>
      </c>
    </row>
    <row r="489" spans="1:8">
      <c r="A489" s="638" t="s">
        <v>1242</v>
      </c>
      <c r="B489" s="639">
        <v>213203</v>
      </c>
      <c r="C489" s="638" t="s">
        <v>1645</v>
      </c>
      <c r="D489" s="639" t="s">
        <v>49</v>
      </c>
      <c r="E489" s="636"/>
      <c r="F489" s="650" t="s">
        <v>2233</v>
      </c>
      <c r="G489" s="636"/>
      <c r="H489" s="635">
        <f si="12" t="shared"/>
        <v>0</v>
      </c>
    </row>
    <row r="490" spans="1:8">
      <c r="A490" s="638" t="s">
        <v>1242</v>
      </c>
      <c r="B490" s="639">
        <v>213204</v>
      </c>
      <c r="C490" s="638" t="s">
        <v>1877</v>
      </c>
      <c r="D490" s="639" t="s">
        <v>49</v>
      </c>
      <c r="E490" s="636"/>
      <c r="F490" s="650" t="s">
        <v>2233</v>
      </c>
      <c r="G490" s="636"/>
      <c r="H490" s="635">
        <f si="12" t="shared"/>
        <v>0</v>
      </c>
    </row>
    <row r="491" spans="1:8">
      <c r="A491" s="638" t="s">
        <v>1242</v>
      </c>
      <c r="B491" s="639">
        <v>213205</v>
      </c>
      <c r="C491" s="638" t="s">
        <v>1643</v>
      </c>
      <c r="D491" s="639" t="s">
        <v>49</v>
      </c>
      <c r="E491" s="636"/>
      <c r="F491" s="650" t="s">
        <v>2233</v>
      </c>
      <c r="G491" s="636"/>
      <c r="H491" s="635">
        <f si="12" t="shared"/>
        <v>0</v>
      </c>
    </row>
    <row r="492" spans="1:8">
      <c r="A492" s="638" t="s">
        <v>1242</v>
      </c>
      <c r="B492" s="639">
        <v>213206</v>
      </c>
      <c r="C492" s="638" t="s">
        <v>1642</v>
      </c>
      <c r="D492" s="639" t="s">
        <v>49</v>
      </c>
      <c r="E492" s="636"/>
      <c r="F492" s="650" t="s">
        <v>2233</v>
      </c>
      <c r="G492" s="636"/>
      <c r="H492" s="635">
        <f si="12" t="shared"/>
        <v>0</v>
      </c>
    </row>
    <row r="493" spans="1:8">
      <c r="A493" s="638" t="s">
        <v>1242</v>
      </c>
      <c r="B493" s="639">
        <v>213207</v>
      </c>
      <c r="C493" s="638" t="s">
        <v>1641</v>
      </c>
      <c r="D493" s="639" t="s">
        <v>49</v>
      </c>
      <c r="E493" s="636"/>
      <c r="F493" s="650" t="s">
        <v>2233</v>
      </c>
      <c r="G493" s="636"/>
      <c r="H493" s="635">
        <f si="12" t="shared"/>
        <v>0</v>
      </c>
    </row>
    <row r="494" spans="1:8">
      <c r="A494" s="638" t="s">
        <v>1242</v>
      </c>
      <c r="B494" s="639">
        <v>213208</v>
      </c>
      <c r="C494" s="638" t="s">
        <v>1876</v>
      </c>
      <c r="D494" s="639" t="s">
        <v>49</v>
      </c>
      <c r="E494" s="636"/>
      <c r="F494" s="650" t="s">
        <v>2233</v>
      </c>
      <c r="G494" s="636"/>
      <c r="H494" s="635">
        <f si="12" t="shared"/>
        <v>0</v>
      </c>
    </row>
    <row r="495" spans="1:8">
      <c r="A495" s="638" t="s">
        <v>1242</v>
      </c>
      <c r="B495" s="639">
        <v>213209</v>
      </c>
      <c r="C495" s="638" t="s">
        <v>1875</v>
      </c>
      <c r="D495" s="639" t="s">
        <v>49</v>
      </c>
      <c r="E495" s="636"/>
      <c r="F495" s="650" t="s">
        <v>2233</v>
      </c>
      <c r="G495" s="636"/>
      <c r="H495" s="635">
        <f si="12" t="shared"/>
        <v>0</v>
      </c>
    </row>
    <row r="496" spans="1:8">
      <c r="A496" s="638" t="s">
        <v>1242</v>
      </c>
      <c r="B496" s="639">
        <v>2133</v>
      </c>
      <c r="C496" s="638" t="s">
        <v>1638</v>
      </c>
      <c r="D496" s="639" t="s">
        <v>49</v>
      </c>
      <c r="E496" s="636"/>
      <c r="F496" s="650" t="s">
        <v>2233</v>
      </c>
      <c r="G496" s="636"/>
      <c r="H496" s="635">
        <f si="12" t="shared"/>
        <v>0</v>
      </c>
    </row>
    <row r="497" spans="1:8">
      <c r="A497" s="638" t="s">
        <v>1242</v>
      </c>
      <c r="B497" s="639">
        <v>213301</v>
      </c>
      <c r="C497" s="638" t="s">
        <v>1633</v>
      </c>
      <c r="D497" s="639" t="s">
        <v>49</v>
      </c>
      <c r="E497" s="636"/>
      <c r="F497" s="650" t="s">
        <v>2233</v>
      </c>
      <c r="G497" s="636"/>
      <c r="H497" s="635">
        <f si="12" t="shared"/>
        <v>0</v>
      </c>
    </row>
    <row r="498" spans="1:8">
      <c r="A498" s="638" t="s">
        <v>1242</v>
      </c>
      <c r="B498" s="639">
        <v>213302</v>
      </c>
      <c r="C498" s="638" t="s">
        <v>1632</v>
      </c>
      <c r="D498" s="639" t="s">
        <v>49</v>
      </c>
      <c r="E498" s="636"/>
      <c r="F498" s="650" t="s">
        <v>2233</v>
      </c>
      <c r="G498" s="636"/>
      <c r="H498" s="635">
        <f si="12" t="shared"/>
        <v>0</v>
      </c>
    </row>
    <row r="499" spans="1:8">
      <c r="A499" s="638" t="s">
        <v>1242</v>
      </c>
      <c r="B499" s="639">
        <v>213303</v>
      </c>
      <c r="C499" s="638" t="s">
        <v>1631</v>
      </c>
      <c r="D499" s="639" t="s">
        <v>49</v>
      </c>
      <c r="E499" s="636"/>
      <c r="F499" s="650" t="s">
        <v>2233</v>
      </c>
      <c r="G499" s="636"/>
      <c r="H499" s="635">
        <f si="12" t="shared"/>
        <v>0</v>
      </c>
    </row>
    <row r="500" spans="1:8">
      <c r="A500" s="638" t="s">
        <v>1242</v>
      </c>
      <c r="B500" s="639">
        <v>213304</v>
      </c>
      <c r="C500" s="638" t="s">
        <v>1630</v>
      </c>
      <c r="D500" s="639" t="s">
        <v>49</v>
      </c>
      <c r="E500" s="636"/>
      <c r="F500" s="650" t="s">
        <v>2233</v>
      </c>
      <c r="G500" s="636"/>
      <c r="H500" s="635">
        <f si="12" t="shared"/>
        <v>0</v>
      </c>
    </row>
    <row r="501" spans="1:8">
      <c r="A501" s="638" t="s">
        <v>1242</v>
      </c>
      <c r="B501" s="639">
        <v>2134</v>
      </c>
      <c r="C501" s="638" t="s">
        <v>1874</v>
      </c>
      <c r="D501" s="639" t="s">
        <v>49</v>
      </c>
      <c r="E501" s="636"/>
      <c r="F501" s="650" t="s">
        <v>2233</v>
      </c>
      <c r="G501" s="636"/>
      <c r="H501" s="635">
        <f si="12" t="shared"/>
        <v>0</v>
      </c>
    </row>
    <row r="502" spans="1:8">
      <c r="A502" s="638" t="s">
        <v>1242</v>
      </c>
      <c r="B502" s="639">
        <v>213401</v>
      </c>
      <c r="C502" s="638" t="s">
        <v>1636</v>
      </c>
      <c r="D502" s="639" t="s">
        <v>49</v>
      </c>
      <c r="E502" s="636"/>
      <c r="F502" s="650" t="s">
        <v>2233</v>
      </c>
      <c r="G502" s="636"/>
      <c r="H502" s="635">
        <f si="12" t="shared"/>
        <v>0</v>
      </c>
    </row>
    <row r="503" spans="1:8">
      <c r="A503" s="638" t="s">
        <v>1242</v>
      </c>
      <c r="B503" s="639">
        <v>213402</v>
      </c>
      <c r="C503" s="638" t="s">
        <v>1635</v>
      </c>
      <c r="D503" s="639" t="s">
        <v>49</v>
      </c>
      <c r="E503" s="636"/>
      <c r="F503" s="650" t="s">
        <v>2233</v>
      </c>
      <c r="G503" s="636"/>
      <c r="H503" s="635">
        <f si="12" t="shared"/>
        <v>0</v>
      </c>
    </row>
    <row r="504" spans="1:8">
      <c r="A504" s="638" t="s">
        <v>1242</v>
      </c>
      <c r="B504" s="639">
        <v>213403</v>
      </c>
      <c r="C504" s="638" t="s">
        <v>1631</v>
      </c>
      <c r="D504" s="639" t="s">
        <v>49</v>
      </c>
      <c r="E504" s="636"/>
      <c r="F504" s="650" t="s">
        <v>2233</v>
      </c>
      <c r="G504" s="636"/>
      <c r="H504" s="635">
        <f si="12" t="shared"/>
        <v>0</v>
      </c>
    </row>
    <row r="505" spans="1:8">
      <c r="A505" s="638" t="s">
        <v>1242</v>
      </c>
      <c r="B505" s="639">
        <v>213404</v>
      </c>
      <c r="C505" s="638" t="s">
        <v>1630</v>
      </c>
      <c r="D505" s="639" t="s">
        <v>49</v>
      </c>
      <c r="E505" s="636"/>
      <c r="F505" s="650" t="s">
        <v>2233</v>
      </c>
      <c r="G505" s="636"/>
      <c r="H505" s="635">
        <f si="12" t="shared"/>
        <v>0</v>
      </c>
    </row>
    <row r="506" spans="1:8">
      <c r="A506" s="638" t="s">
        <v>1242</v>
      </c>
      <c r="B506" s="639">
        <v>2135</v>
      </c>
      <c r="C506" s="638" t="s">
        <v>1873</v>
      </c>
      <c r="D506" s="639" t="s">
        <v>49</v>
      </c>
      <c r="E506" s="636"/>
      <c r="F506" s="650" t="s">
        <v>2233</v>
      </c>
      <c r="G506" s="636"/>
      <c r="H506" s="635">
        <f si="12" t="shared"/>
        <v>0</v>
      </c>
    </row>
    <row r="507" spans="1:8">
      <c r="A507" s="638" t="s">
        <v>1242</v>
      </c>
      <c r="B507" s="639">
        <v>213501</v>
      </c>
      <c r="C507" s="638" t="s">
        <v>1728</v>
      </c>
      <c r="D507" s="639" t="s">
        <v>49</v>
      </c>
      <c r="E507" s="636"/>
      <c r="F507" s="650" t="s">
        <v>2233</v>
      </c>
      <c r="G507" s="636"/>
      <c r="H507" s="635">
        <f si="12" t="shared"/>
        <v>0</v>
      </c>
    </row>
    <row r="508" spans="1:8">
      <c r="A508" s="638" t="s">
        <v>1242</v>
      </c>
      <c r="B508" s="639">
        <v>213502</v>
      </c>
      <c r="C508" s="638" t="s">
        <v>1872</v>
      </c>
      <c r="D508" s="639" t="s">
        <v>49</v>
      </c>
      <c r="E508" s="636"/>
      <c r="F508" s="650" t="s">
        <v>2233</v>
      </c>
      <c r="G508" s="636"/>
      <c r="H508" s="635">
        <f si="12" t="shared"/>
        <v>0</v>
      </c>
    </row>
    <row r="509" spans="1:8">
      <c r="A509" s="638" t="s">
        <v>1242</v>
      </c>
      <c r="B509" s="639">
        <v>213503</v>
      </c>
      <c r="C509" s="638" t="s">
        <v>1631</v>
      </c>
      <c r="D509" s="639" t="s">
        <v>49</v>
      </c>
      <c r="E509" s="636"/>
      <c r="F509" s="650" t="s">
        <v>2233</v>
      </c>
      <c r="G509" s="636"/>
      <c r="H509" s="635">
        <f si="12" t="shared"/>
        <v>0</v>
      </c>
    </row>
    <row r="510" spans="1:8">
      <c r="A510" s="638" t="s">
        <v>1242</v>
      </c>
      <c r="B510" s="639">
        <v>213504</v>
      </c>
      <c r="C510" s="638" t="s">
        <v>1630</v>
      </c>
      <c r="D510" s="639" t="s">
        <v>49</v>
      </c>
      <c r="E510" s="636"/>
      <c r="F510" s="650" t="s">
        <v>2233</v>
      </c>
      <c r="G510" s="636"/>
      <c r="H510" s="635">
        <f si="12" t="shared"/>
        <v>0</v>
      </c>
    </row>
    <row r="511" spans="1:8">
      <c r="A511" s="638" t="s">
        <v>1242</v>
      </c>
      <c r="B511" s="639">
        <v>213505</v>
      </c>
      <c r="C511" s="638" t="s">
        <v>1724</v>
      </c>
      <c r="D511" s="639" t="s">
        <v>49</v>
      </c>
      <c r="E511" s="636"/>
      <c r="F511" s="650" t="s">
        <v>2233</v>
      </c>
      <c r="G511" s="636"/>
      <c r="H511" s="635">
        <f si="12" t="shared"/>
        <v>0</v>
      </c>
    </row>
    <row r="512" spans="1:8">
      <c r="A512" s="638" t="s">
        <v>1242</v>
      </c>
      <c r="B512" s="639">
        <v>22</v>
      </c>
      <c r="C512" s="638" t="s">
        <v>1871</v>
      </c>
      <c r="D512" s="639" t="s">
        <v>49</v>
      </c>
      <c r="E512" s="636"/>
      <c r="F512" s="650" t="s">
        <v>2233</v>
      </c>
      <c r="G512" s="636"/>
      <c r="H512" s="635">
        <f si="12" t="shared"/>
        <v>0</v>
      </c>
    </row>
    <row r="513" spans="1:8">
      <c r="A513" s="638" t="s">
        <v>1242</v>
      </c>
      <c r="B513" s="639">
        <v>2200</v>
      </c>
      <c r="C513" s="638" t="s">
        <v>1870</v>
      </c>
      <c r="D513" s="639" t="s">
        <v>49</v>
      </c>
      <c r="E513" s="636"/>
      <c r="F513" s="650" t="s">
        <v>2233</v>
      </c>
      <c r="G513" s="636"/>
      <c r="H513" s="635">
        <f si="12" t="shared"/>
        <v>0</v>
      </c>
    </row>
    <row r="514" spans="1:8">
      <c r="A514" s="638" t="s">
        <v>1242</v>
      </c>
      <c r="B514" s="639">
        <v>220001</v>
      </c>
      <c r="C514" s="638" t="s">
        <v>1252</v>
      </c>
      <c r="D514" s="639" t="s">
        <v>49</v>
      </c>
      <c r="E514" s="636"/>
      <c r="F514" s="650" t="s">
        <v>2233</v>
      </c>
      <c r="G514" s="636"/>
      <c r="H514" s="635">
        <f si="12" t="shared"/>
        <v>0</v>
      </c>
    </row>
    <row r="515" spans="1:8">
      <c r="A515" s="638" t="s">
        <v>1242</v>
      </c>
      <c r="B515" s="639">
        <v>221001</v>
      </c>
      <c r="C515" s="638" t="s">
        <v>1869</v>
      </c>
      <c r="D515" s="639" t="s">
        <v>49</v>
      </c>
      <c r="E515" s="636"/>
      <c r="F515" s="650" t="s">
        <v>2233</v>
      </c>
      <c r="G515" s="636"/>
      <c r="H515" s="635">
        <f si="12" t="shared"/>
        <v>0</v>
      </c>
    </row>
    <row r="516" spans="1:8">
      <c r="A516" s="638" t="s">
        <v>1242</v>
      </c>
      <c r="B516" s="639">
        <v>222001</v>
      </c>
      <c r="C516" s="638" t="s">
        <v>1868</v>
      </c>
      <c r="D516" s="639" t="s">
        <v>49</v>
      </c>
      <c r="E516" s="636"/>
      <c r="F516" s="650" t="s">
        <v>2233</v>
      </c>
      <c r="G516" s="636"/>
      <c r="H516" s="635">
        <f ref="H516:H579" si="13" t="shared">E516-G516</f>
        <v>0</v>
      </c>
    </row>
    <row r="517" spans="1:8">
      <c r="A517" s="638" t="s">
        <v>1242</v>
      </c>
      <c r="B517" s="639">
        <v>223001</v>
      </c>
      <c r="C517" s="638" t="s">
        <v>625</v>
      </c>
      <c r="D517" s="639" t="s">
        <v>49</v>
      </c>
      <c r="E517" s="636"/>
      <c r="F517" s="650" t="s">
        <v>2233</v>
      </c>
      <c r="G517" s="636"/>
      <c r="H517" s="635">
        <f si="13" t="shared"/>
        <v>0</v>
      </c>
    </row>
    <row r="518" spans="1:8">
      <c r="A518" s="638" t="s">
        <v>1242</v>
      </c>
      <c r="B518" s="639">
        <v>224001</v>
      </c>
      <c r="C518" s="638" t="s">
        <v>1867</v>
      </c>
      <c r="D518" s="639" t="s">
        <v>49</v>
      </c>
      <c r="E518" s="636"/>
      <c r="F518" s="650" t="s">
        <v>2233</v>
      </c>
      <c r="G518" s="636"/>
      <c r="H518" s="635">
        <f si="13" t="shared"/>
        <v>0</v>
      </c>
    </row>
    <row r="519" spans="1:8">
      <c r="A519" s="638" t="s">
        <v>1242</v>
      </c>
      <c r="B519" s="639">
        <v>225101</v>
      </c>
      <c r="C519" s="638" t="s">
        <v>1866</v>
      </c>
      <c r="D519" s="639" t="s">
        <v>49</v>
      </c>
      <c r="E519" s="636"/>
      <c r="F519" s="650" t="s">
        <v>2233</v>
      </c>
      <c r="G519" s="636"/>
      <c r="H519" s="635">
        <f si="13" t="shared"/>
        <v>0</v>
      </c>
    </row>
    <row r="520" spans="1:8">
      <c r="A520" s="638" t="s">
        <v>1242</v>
      </c>
      <c r="B520" s="639">
        <v>225102</v>
      </c>
      <c r="C520" s="638" t="s">
        <v>1865</v>
      </c>
      <c r="D520" s="639" t="s">
        <v>49</v>
      </c>
      <c r="E520" s="636"/>
      <c r="F520" s="650" t="s">
        <v>2233</v>
      </c>
      <c r="G520" s="636"/>
      <c r="H520" s="635">
        <f si="13" t="shared"/>
        <v>0</v>
      </c>
    </row>
    <row r="521" spans="1:8">
      <c r="A521" s="638" t="s">
        <v>1242</v>
      </c>
      <c r="B521" s="639">
        <v>225103</v>
      </c>
      <c r="C521" s="638" t="s">
        <v>1864</v>
      </c>
      <c r="D521" s="639" t="s">
        <v>49</v>
      </c>
      <c r="E521" s="636"/>
      <c r="F521" s="650" t="s">
        <v>2233</v>
      </c>
      <c r="G521" s="636"/>
      <c r="H521" s="635">
        <f si="13" t="shared"/>
        <v>0</v>
      </c>
    </row>
    <row r="522" spans="1:8">
      <c r="A522" s="638" t="s">
        <v>1242</v>
      </c>
      <c r="B522" s="639">
        <v>225104</v>
      </c>
      <c r="C522" s="638" t="s">
        <v>1863</v>
      </c>
      <c r="D522" s="639" t="s">
        <v>49</v>
      </c>
      <c r="E522" s="636"/>
      <c r="F522" s="650" t="s">
        <v>2233</v>
      </c>
      <c r="G522" s="636"/>
      <c r="H522" s="635">
        <f si="13" t="shared"/>
        <v>0</v>
      </c>
    </row>
    <row r="523" spans="1:8">
      <c r="A523" s="638" t="s">
        <v>1242</v>
      </c>
      <c r="B523" s="639">
        <v>225105</v>
      </c>
      <c r="C523" s="638" t="s">
        <v>1862</v>
      </c>
      <c r="D523" s="639" t="s">
        <v>49</v>
      </c>
      <c r="E523" s="636"/>
      <c r="F523" s="650" t="s">
        <v>2233</v>
      </c>
      <c r="G523" s="636"/>
      <c r="H523" s="635">
        <f si="13" t="shared"/>
        <v>0</v>
      </c>
    </row>
    <row r="524" spans="1:8">
      <c r="A524" s="638" t="s">
        <v>1242</v>
      </c>
      <c r="B524" s="639">
        <v>225106</v>
      </c>
      <c r="C524" s="638" t="s">
        <v>1608</v>
      </c>
      <c r="D524" s="639" t="s">
        <v>49</v>
      </c>
      <c r="E524" s="636"/>
      <c r="F524" s="650" t="s">
        <v>2233</v>
      </c>
      <c r="G524" s="636"/>
      <c r="H524" s="635">
        <f si="13" t="shared"/>
        <v>0</v>
      </c>
    </row>
    <row r="525" spans="1:8">
      <c r="A525" s="638" t="s">
        <v>1242</v>
      </c>
      <c r="B525" s="639">
        <v>2260</v>
      </c>
      <c r="C525" s="638" t="s">
        <v>1607</v>
      </c>
      <c r="D525" s="639" t="s">
        <v>49</v>
      </c>
      <c r="E525" s="636"/>
      <c r="F525" s="650" t="s">
        <v>2233</v>
      </c>
      <c r="G525" s="636"/>
      <c r="H525" s="635">
        <f si="13" t="shared"/>
        <v>0</v>
      </c>
    </row>
    <row r="526" spans="1:8">
      <c r="A526" s="638" t="s">
        <v>1242</v>
      </c>
      <c r="B526" s="639">
        <v>226001</v>
      </c>
      <c r="C526" s="638" t="s">
        <v>1606</v>
      </c>
      <c r="D526" s="639" t="s">
        <v>49</v>
      </c>
      <c r="E526" s="636"/>
      <c r="F526" s="650" t="s">
        <v>2233</v>
      </c>
      <c r="G526" s="636"/>
      <c r="H526" s="635">
        <f si="13" t="shared"/>
        <v>0</v>
      </c>
    </row>
    <row r="527" spans="1:8">
      <c r="A527" s="638" t="s">
        <v>1242</v>
      </c>
      <c r="B527" s="639">
        <v>3</v>
      </c>
      <c r="C527" s="638" t="s">
        <v>1084</v>
      </c>
      <c r="D527" s="639" t="s">
        <v>49</v>
      </c>
      <c r="E527" s="636"/>
      <c r="F527" s="650" t="s">
        <v>2233</v>
      </c>
      <c r="G527" s="636"/>
      <c r="H527" s="635">
        <f si="13" t="shared"/>
        <v>0</v>
      </c>
    </row>
    <row r="528" spans="1:8">
      <c r="A528" s="638" t="s">
        <v>1242</v>
      </c>
      <c r="B528" s="639">
        <v>145</v>
      </c>
      <c r="C528" s="638" t="s">
        <v>445</v>
      </c>
      <c r="D528" s="639" t="s">
        <v>49</v>
      </c>
      <c r="E528" s="636"/>
      <c r="F528" s="650" t="s">
        <v>2233</v>
      </c>
      <c r="G528" s="636"/>
      <c r="H528" s="635">
        <f si="13" t="shared"/>
        <v>0</v>
      </c>
    </row>
    <row r="529" spans="1:8">
      <c r="A529" s="638" t="s">
        <v>1242</v>
      </c>
      <c r="B529" s="639">
        <v>145001</v>
      </c>
      <c r="C529" s="638" t="s">
        <v>1861</v>
      </c>
      <c r="D529" s="639" t="s">
        <v>49</v>
      </c>
      <c r="E529" s="636"/>
      <c r="F529" s="650" t="s">
        <v>2233</v>
      </c>
      <c r="G529" s="636"/>
      <c r="H529" s="635">
        <f si="13" t="shared"/>
        <v>0</v>
      </c>
    </row>
    <row r="530" spans="1:8">
      <c r="A530" s="638" t="s">
        <v>1242</v>
      </c>
      <c r="B530" s="639">
        <v>145002</v>
      </c>
      <c r="C530" s="638" t="s">
        <v>1860</v>
      </c>
      <c r="D530" s="639" t="s">
        <v>49</v>
      </c>
      <c r="E530" s="636"/>
      <c r="F530" s="650" t="s">
        <v>2233</v>
      </c>
      <c r="G530" s="636"/>
      <c r="H530" s="635">
        <f si="13" t="shared"/>
        <v>0</v>
      </c>
    </row>
    <row r="531" spans="1:8">
      <c r="A531" s="638" t="s">
        <v>1242</v>
      </c>
      <c r="B531" s="639">
        <v>145003</v>
      </c>
      <c r="C531" s="638" t="s">
        <v>1625</v>
      </c>
      <c r="D531" s="639" t="s">
        <v>49</v>
      </c>
      <c r="E531" s="636"/>
      <c r="F531" s="650" t="s">
        <v>2233</v>
      </c>
      <c r="G531" s="636"/>
      <c r="H531" s="635">
        <f si="13" t="shared"/>
        <v>0</v>
      </c>
    </row>
    <row r="532" spans="1:8">
      <c r="A532" s="638" t="s">
        <v>1242</v>
      </c>
      <c r="B532" s="639">
        <v>145004</v>
      </c>
      <c r="C532" s="638" t="s">
        <v>1859</v>
      </c>
      <c r="D532" s="639" t="s">
        <v>49</v>
      </c>
      <c r="E532" s="636"/>
      <c r="F532" s="650" t="s">
        <v>2233</v>
      </c>
      <c r="G532" s="636"/>
      <c r="H532" s="635">
        <f si="13" t="shared"/>
        <v>0</v>
      </c>
    </row>
    <row r="533" spans="1:8">
      <c r="A533" s="638" t="s">
        <v>1242</v>
      </c>
      <c r="B533" s="639">
        <v>145005</v>
      </c>
      <c r="C533" s="638" t="s">
        <v>1858</v>
      </c>
      <c r="D533" s="639" t="s">
        <v>49</v>
      </c>
      <c r="E533" s="636"/>
      <c r="F533" s="650" t="s">
        <v>2233</v>
      </c>
      <c r="G533" s="636"/>
      <c r="H533" s="635">
        <f si="13" t="shared"/>
        <v>0</v>
      </c>
    </row>
    <row r="534" spans="1:8">
      <c r="A534" s="638" t="s">
        <v>1242</v>
      </c>
      <c r="B534" s="639">
        <v>145006</v>
      </c>
      <c r="C534" s="638" t="s">
        <v>1857</v>
      </c>
      <c r="D534" s="639" t="s">
        <v>49</v>
      </c>
      <c r="E534" s="636"/>
      <c r="F534" s="650" t="s">
        <v>2233</v>
      </c>
      <c r="G534" s="636"/>
      <c r="H534" s="635">
        <f si="13" t="shared"/>
        <v>0</v>
      </c>
    </row>
    <row r="535" spans="1:8">
      <c r="A535" s="638" t="s">
        <v>1242</v>
      </c>
      <c r="B535" s="639">
        <v>225</v>
      </c>
      <c r="C535" s="638" t="s">
        <v>447</v>
      </c>
      <c r="D535" s="639" t="s">
        <v>49</v>
      </c>
      <c r="E535" s="636"/>
      <c r="F535" s="650" t="s">
        <v>2233</v>
      </c>
      <c r="G535" s="636"/>
      <c r="H535" s="635">
        <f si="13" t="shared"/>
        <v>0</v>
      </c>
    </row>
    <row r="536" spans="1:8">
      <c r="A536" s="638" t="s">
        <v>1242</v>
      </c>
      <c r="B536" s="639">
        <v>225001</v>
      </c>
      <c r="C536" s="638" t="s">
        <v>1856</v>
      </c>
      <c r="D536" s="639" t="s">
        <v>49</v>
      </c>
      <c r="E536" s="636"/>
      <c r="F536" s="650" t="s">
        <v>2233</v>
      </c>
      <c r="G536" s="636"/>
      <c r="H536" s="635">
        <f si="13" t="shared"/>
        <v>0</v>
      </c>
    </row>
    <row r="537" spans="1:8">
      <c r="A537" s="638" t="s">
        <v>1242</v>
      </c>
      <c r="B537" s="639">
        <v>225002</v>
      </c>
      <c r="C537" s="638" t="s">
        <v>1855</v>
      </c>
      <c r="D537" s="639" t="s">
        <v>49</v>
      </c>
      <c r="E537" s="636"/>
      <c r="F537" s="650" t="s">
        <v>2233</v>
      </c>
      <c r="G537" s="636"/>
      <c r="H537" s="635">
        <f si="13" t="shared"/>
        <v>0</v>
      </c>
    </row>
    <row r="538" spans="1:8">
      <c r="A538" s="638" t="s">
        <v>1242</v>
      </c>
      <c r="B538" s="639">
        <v>225003</v>
      </c>
      <c r="C538" s="638" t="s">
        <v>1854</v>
      </c>
      <c r="D538" s="639" t="s">
        <v>49</v>
      </c>
      <c r="E538" s="636"/>
      <c r="F538" s="650" t="s">
        <v>2233</v>
      </c>
      <c r="G538" s="636"/>
      <c r="H538" s="635">
        <f si="13" t="shared"/>
        <v>0</v>
      </c>
    </row>
    <row r="539" spans="1:8">
      <c r="A539" s="638" t="s">
        <v>1242</v>
      </c>
      <c r="B539" s="639">
        <v>225004</v>
      </c>
      <c r="C539" s="638" t="s">
        <v>1853</v>
      </c>
      <c r="D539" s="639" t="s">
        <v>49</v>
      </c>
      <c r="E539" s="636"/>
      <c r="F539" s="650" t="s">
        <v>2233</v>
      </c>
      <c r="G539" s="636"/>
      <c r="H539" s="635">
        <f si="13" t="shared"/>
        <v>0</v>
      </c>
    </row>
    <row r="540" spans="1:8">
      <c r="A540" s="638" t="s">
        <v>1242</v>
      </c>
      <c r="B540" s="639">
        <v>225005</v>
      </c>
      <c r="C540" s="638" t="s">
        <v>1852</v>
      </c>
      <c r="D540" s="639" t="s">
        <v>49</v>
      </c>
      <c r="E540" s="636"/>
      <c r="F540" s="650" t="s">
        <v>2233</v>
      </c>
      <c r="G540" s="636"/>
      <c r="H540" s="635">
        <f si="13" t="shared"/>
        <v>0</v>
      </c>
    </row>
    <row r="541" spans="1:8">
      <c r="A541" s="638" t="s">
        <v>1242</v>
      </c>
      <c r="B541" s="639">
        <v>225006</v>
      </c>
      <c r="C541" s="638" t="s">
        <v>1851</v>
      </c>
      <c r="D541" s="639" t="s">
        <v>49</v>
      </c>
      <c r="E541" s="636"/>
      <c r="F541" s="650" t="s">
        <v>2233</v>
      </c>
      <c r="G541" s="636"/>
      <c r="H541" s="635">
        <f si="13" t="shared"/>
        <v>0</v>
      </c>
    </row>
    <row r="542" spans="1:8">
      <c r="A542" s="638" t="s">
        <v>1242</v>
      </c>
      <c r="B542" s="639">
        <v>225007</v>
      </c>
      <c r="C542" s="638" t="s">
        <v>1850</v>
      </c>
      <c r="D542" s="639" t="s">
        <v>49</v>
      </c>
      <c r="E542" s="636"/>
      <c r="F542" s="650" t="s">
        <v>2233</v>
      </c>
      <c r="G542" s="636"/>
      <c r="H542" s="635">
        <f si="13" t="shared"/>
        <v>0</v>
      </c>
    </row>
    <row r="543" spans="1:8">
      <c r="A543" s="638" t="s">
        <v>1242</v>
      </c>
      <c r="B543" s="639">
        <v>225008</v>
      </c>
      <c r="C543" s="638" t="s">
        <v>1849</v>
      </c>
      <c r="D543" s="639" t="s">
        <v>49</v>
      </c>
      <c r="E543" s="636"/>
      <c r="F543" s="650" t="s">
        <v>2233</v>
      </c>
      <c r="G543" s="636"/>
      <c r="H543" s="635">
        <f si="13" t="shared"/>
        <v>0</v>
      </c>
    </row>
    <row r="544" spans="1:8">
      <c r="A544" s="638" t="s">
        <v>1242</v>
      </c>
      <c r="B544" s="639">
        <v>225009</v>
      </c>
      <c r="C544" s="638" t="s">
        <v>1848</v>
      </c>
      <c r="D544" s="639" t="s">
        <v>49</v>
      </c>
      <c r="E544" s="636"/>
      <c r="F544" s="650" t="s">
        <v>2233</v>
      </c>
      <c r="G544" s="636"/>
      <c r="H544" s="635">
        <f si="13" t="shared"/>
        <v>0</v>
      </c>
    </row>
    <row r="545" spans="1:8">
      <c r="A545" s="638" t="s">
        <v>1242</v>
      </c>
      <c r="B545" s="639">
        <v>230001</v>
      </c>
      <c r="C545" s="638" t="s">
        <v>1847</v>
      </c>
      <c r="D545" s="639" t="s">
        <v>49</v>
      </c>
      <c r="E545" s="636"/>
      <c r="F545" s="650" t="s">
        <v>2233</v>
      </c>
      <c r="G545" s="636"/>
      <c r="H545" s="635">
        <f si="13" t="shared"/>
        <v>0</v>
      </c>
    </row>
    <row r="546" spans="1:8">
      <c r="A546" s="638" t="s">
        <v>1242</v>
      </c>
      <c r="B546" s="639">
        <v>4</v>
      </c>
      <c r="C546" s="638" t="s">
        <v>1270</v>
      </c>
      <c r="D546" s="639" t="s">
        <v>49</v>
      </c>
      <c r="E546" s="636"/>
      <c r="F546" s="650" t="s">
        <v>2233</v>
      </c>
      <c r="G546" s="636"/>
      <c r="H546" s="635">
        <f si="13" t="shared"/>
        <v>0</v>
      </c>
    </row>
    <row r="547" spans="1:8">
      <c r="A547" s="638" t="s">
        <v>1242</v>
      </c>
      <c r="B547" s="639">
        <v>5</v>
      </c>
      <c r="C547" s="638" t="s">
        <v>1085</v>
      </c>
      <c r="D547" s="639" t="s">
        <v>49</v>
      </c>
      <c r="E547" s="636"/>
      <c r="F547" s="650" t="s">
        <v>2233</v>
      </c>
      <c r="G547" s="636"/>
      <c r="H547" s="635">
        <f si="13" t="shared"/>
        <v>0</v>
      </c>
    </row>
    <row r="548" spans="1:8">
      <c r="A548" s="638" t="s">
        <v>1243</v>
      </c>
      <c r="B548" s="639">
        <v>1</v>
      </c>
      <c r="C548" s="638" t="s">
        <v>1087</v>
      </c>
      <c r="D548" s="639" t="s">
        <v>49</v>
      </c>
      <c r="E548" s="636"/>
      <c r="F548" s="650" t="s">
        <v>2233</v>
      </c>
      <c r="G548" s="636"/>
      <c r="H548" s="635">
        <f si="13" t="shared"/>
        <v>0</v>
      </c>
    </row>
    <row r="549" spans="1:8">
      <c r="A549" s="638" t="s">
        <v>1243</v>
      </c>
      <c r="B549" s="639">
        <v>11</v>
      </c>
      <c r="C549" s="638" t="s">
        <v>800</v>
      </c>
      <c r="D549" s="639" t="s">
        <v>49</v>
      </c>
      <c r="E549" s="636"/>
      <c r="F549" s="650" t="s">
        <v>2233</v>
      </c>
      <c r="G549" s="636"/>
      <c r="H549" s="635">
        <f si="13" t="shared"/>
        <v>0</v>
      </c>
    </row>
    <row r="550" spans="1:8">
      <c r="A550" s="638" t="s">
        <v>1243</v>
      </c>
      <c r="B550" s="639">
        <v>110</v>
      </c>
      <c r="C550" s="638" t="s">
        <v>1846</v>
      </c>
      <c r="D550" s="639" t="s">
        <v>49</v>
      </c>
      <c r="E550" s="636"/>
      <c r="F550" s="650" t="s">
        <v>2233</v>
      </c>
      <c r="G550" s="636"/>
      <c r="H550" s="635">
        <f si="13" t="shared"/>
        <v>0</v>
      </c>
    </row>
    <row r="551" spans="1:8">
      <c r="A551" s="638" t="s">
        <v>1243</v>
      </c>
      <c r="B551" s="639">
        <v>1100</v>
      </c>
      <c r="C551" s="638" t="s">
        <v>1845</v>
      </c>
      <c r="D551" s="639" t="s">
        <v>49</v>
      </c>
      <c r="E551" s="636"/>
      <c r="F551" s="650" t="s">
        <v>2233</v>
      </c>
      <c r="G551" s="636"/>
      <c r="H551" s="635">
        <f si="13" t="shared"/>
        <v>0</v>
      </c>
    </row>
    <row r="552" spans="1:8">
      <c r="A552" s="638" t="s">
        <v>1243</v>
      </c>
      <c r="B552" s="639">
        <v>110001</v>
      </c>
      <c r="C552" s="638" t="s">
        <v>1844</v>
      </c>
      <c r="D552" s="639" t="s">
        <v>49</v>
      </c>
      <c r="E552" s="636"/>
      <c r="F552" s="650" t="s">
        <v>2233</v>
      </c>
      <c r="G552" s="636"/>
      <c r="H552" s="635">
        <f si="13" t="shared"/>
        <v>0</v>
      </c>
    </row>
    <row r="553" spans="1:8">
      <c r="A553" s="638" t="s">
        <v>1243</v>
      </c>
      <c r="B553" s="639">
        <v>110002</v>
      </c>
      <c r="C553" s="638" t="s">
        <v>1843</v>
      </c>
      <c r="D553" s="639" t="s">
        <v>49</v>
      </c>
      <c r="E553" s="636"/>
      <c r="F553" s="650" t="s">
        <v>2233</v>
      </c>
      <c r="G553" s="636"/>
      <c r="H553" s="635">
        <f si="13" t="shared"/>
        <v>0</v>
      </c>
    </row>
    <row r="554" spans="1:8">
      <c r="A554" s="638" t="s">
        <v>1243</v>
      </c>
      <c r="B554" s="639">
        <v>110003</v>
      </c>
      <c r="C554" s="638" t="s">
        <v>1842</v>
      </c>
      <c r="D554" s="639" t="s">
        <v>49</v>
      </c>
      <c r="E554" s="636"/>
      <c r="F554" s="650" t="s">
        <v>2233</v>
      </c>
      <c r="G554" s="636"/>
      <c r="H554" s="635">
        <f si="13" t="shared"/>
        <v>0</v>
      </c>
    </row>
    <row r="555" spans="1:8">
      <c r="A555" s="638" t="s">
        <v>1243</v>
      </c>
      <c r="B555" s="639">
        <v>110004</v>
      </c>
      <c r="C555" s="638" t="s">
        <v>1841</v>
      </c>
      <c r="D555" s="639" t="s">
        <v>49</v>
      </c>
      <c r="E555" s="636"/>
      <c r="F555" s="650" t="s">
        <v>2233</v>
      </c>
      <c r="G555" s="636"/>
      <c r="H555" s="635">
        <f si="13" t="shared"/>
        <v>0</v>
      </c>
    </row>
    <row r="556" spans="1:8">
      <c r="A556" s="638" t="s">
        <v>1243</v>
      </c>
      <c r="B556" s="639">
        <v>110005</v>
      </c>
      <c r="C556" s="638" t="s">
        <v>1840</v>
      </c>
      <c r="D556" s="639" t="s">
        <v>49</v>
      </c>
      <c r="E556" s="636"/>
      <c r="F556" s="650" t="s">
        <v>2233</v>
      </c>
      <c r="G556" s="636"/>
      <c r="H556" s="635">
        <f si="13" t="shared"/>
        <v>0</v>
      </c>
    </row>
    <row r="557" spans="1:8">
      <c r="A557" s="638" t="s">
        <v>1243</v>
      </c>
      <c r="B557" s="639">
        <v>110006</v>
      </c>
      <c r="C557" s="638" t="s">
        <v>1839</v>
      </c>
      <c r="D557" s="639" t="s">
        <v>49</v>
      </c>
      <c r="E557" s="636"/>
      <c r="F557" s="650" t="s">
        <v>2233</v>
      </c>
      <c r="G557" s="636"/>
      <c r="H557" s="635">
        <f si="13" t="shared"/>
        <v>0</v>
      </c>
    </row>
    <row r="558" spans="1:8">
      <c r="A558" s="638" t="s">
        <v>1243</v>
      </c>
      <c r="B558" s="639">
        <v>110007</v>
      </c>
      <c r="C558" s="638" t="s">
        <v>1838</v>
      </c>
      <c r="D558" s="639" t="s">
        <v>49</v>
      </c>
      <c r="E558" s="636"/>
      <c r="F558" s="650" t="s">
        <v>2233</v>
      </c>
      <c r="G558" s="636"/>
      <c r="H558" s="635">
        <f si="13" t="shared"/>
        <v>0</v>
      </c>
    </row>
    <row r="559" spans="1:8">
      <c r="A559" s="638" t="s">
        <v>1243</v>
      </c>
      <c r="B559" s="639">
        <v>110008</v>
      </c>
      <c r="C559" s="638" t="s">
        <v>1837</v>
      </c>
      <c r="D559" s="639" t="s">
        <v>49</v>
      </c>
      <c r="E559" s="636"/>
      <c r="F559" s="650" t="s">
        <v>2233</v>
      </c>
      <c r="G559" s="636"/>
      <c r="H559" s="635">
        <f si="13" t="shared"/>
        <v>0</v>
      </c>
    </row>
    <row r="560" spans="1:8">
      <c r="A560" s="638" t="s">
        <v>1243</v>
      </c>
      <c r="B560" s="639">
        <v>1101</v>
      </c>
      <c r="C560" s="638" t="s">
        <v>1836</v>
      </c>
      <c r="D560" s="639" t="s">
        <v>49</v>
      </c>
      <c r="E560" s="636"/>
      <c r="F560" s="650" t="s">
        <v>2233</v>
      </c>
      <c r="G560" s="636"/>
      <c r="H560" s="635">
        <f si="13" t="shared"/>
        <v>0</v>
      </c>
    </row>
    <row r="561" spans="1:8">
      <c r="A561" s="638" t="s">
        <v>1243</v>
      </c>
      <c r="B561" s="639">
        <v>110101</v>
      </c>
      <c r="C561" s="638" t="s">
        <v>1836</v>
      </c>
      <c r="D561" s="639" t="s">
        <v>49</v>
      </c>
      <c r="E561" s="636"/>
      <c r="F561" s="650" t="s">
        <v>2233</v>
      </c>
      <c r="G561" s="636"/>
      <c r="H561" s="635">
        <f si="13" t="shared"/>
        <v>0</v>
      </c>
    </row>
    <row r="562" spans="1:8">
      <c r="A562" s="638" t="s">
        <v>1243</v>
      </c>
      <c r="B562" s="639">
        <v>1102</v>
      </c>
      <c r="C562" s="638" t="s">
        <v>1835</v>
      </c>
      <c r="D562" s="639" t="s">
        <v>49</v>
      </c>
      <c r="E562" s="636"/>
      <c r="F562" s="650" t="s">
        <v>2233</v>
      </c>
      <c r="G562" s="636"/>
      <c r="H562" s="635">
        <f si="13" t="shared"/>
        <v>0</v>
      </c>
    </row>
    <row r="563" spans="1:8">
      <c r="A563" s="638" t="s">
        <v>1243</v>
      </c>
      <c r="B563" s="639">
        <v>110201</v>
      </c>
      <c r="C563" s="638" t="s">
        <v>1834</v>
      </c>
      <c r="D563" s="639" t="s">
        <v>49</v>
      </c>
      <c r="E563" s="636"/>
      <c r="F563" s="650" t="s">
        <v>2233</v>
      </c>
      <c r="G563" s="636"/>
      <c r="H563" s="635">
        <f si="13" t="shared"/>
        <v>0</v>
      </c>
    </row>
    <row r="564" spans="1:8">
      <c r="A564" s="638" t="s">
        <v>1243</v>
      </c>
      <c r="B564" s="639">
        <v>1103</v>
      </c>
      <c r="C564" s="638" t="s">
        <v>1833</v>
      </c>
      <c r="D564" s="639" t="s">
        <v>49</v>
      </c>
      <c r="E564" s="636"/>
      <c r="F564" s="650" t="s">
        <v>2233</v>
      </c>
      <c r="G564" s="636"/>
      <c r="H564" s="635">
        <f si="13" t="shared"/>
        <v>0</v>
      </c>
    </row>
    <row r="565" spans="1:8">
      <c r="A565" s="638" t="s">
        <v>1243</v>
      </c>
      <c r="B565" s="639">
        <v>110301</v>
      </c>
      <c r="C565" s="638" t="s">
        <v>1833</v>
      </c>
      <c r="D565" s="639" t="s">
        <v>49</v>
      </c>
      <c r="E565" s="636"/>
      <c r="F565" s="650" t="s">
        <v>2233</v>
      </c>
      <c r="G565" s="636"/>
      <c r="H565" s="635">
        <f si="13" t="shared"/>
        <v>0</v>
      </c>
    </row>
    <row r="566" spans="1:8">
      <c r="A566" s="638" t="s">
        <v>1243</v>
      </c>
      <c r="B566" s="639">
        <v>1104</v>
      </c>
      <c r="C566" s="638" t="s">
        <v>1832</v>
      </c>
      <c r="D566" s="639" t="s">
        <v>49</v>
      </c>
      <c r="E566" s="636"/>
      <c r="F566" s="650" t="s">
        <v>2233</v>
      </c>
      <c r="G566" s="636"/>
      <c r="H566" s="635">
        <f si="13" t="shared"/>
        <v>0</v>
      </c>
    </row>
    <row r="567" spans="1:8">
      <c r="A567" s="638" t="s">
        <v>1243</v>
      </c>
      <c r="B567" s="639">
        <v>110401</v>
      </c>
      <c r="C567" s="638" t="s">
        <v>1832</v>
      </c>
      <c r="D567" s="639" t="s">
        <v>49</v>
      </c>
      <c r="E567" s="636"/>
      <c r="F567" s="650" t="s">
        <v>2233</v>
      </c>
      <c r="G567" s="636"/>
      <c r="H567" s="635">
        <f si="13" t="shared"/>
        <v>0</v>
      </c>
    </row>
    <row r="568" spans="1:8">
      <c r="A568" s="638" t="s">
        <v>1243</v>
      </c>
      <c r="B568" s="639">
        <v>112</v>
      </c>
      <c r="C568" s="638" t="s">
        <v>1831</v>
      </c>
      <c r="D568" s="639" t="s">
        <v>49</v>
      </c>
      <c r="E568" s="636"/>
      <c r="F568" s="650" t="s">
        <v>2233</v>
      </c>
      <c r="G568" s="636"/>
      <c r="H568" s="635">
        <f si="13" t="shared"/>
        <v>0</v>
      </c>
    </row>
    <row r="569" spans="1:8">
      <c r="A569" s="638" t="s">
        <v>1243</v>
      </c>
      <c r="B569" s="639">
        <v>112001</v>
      </c>
      <c r="C569" s="638" t="s">
        <v>1830</v>
      </c>
      <c r="D569" s="639" t="s">
        <v>49</v>
      </c>
      <c r="E569" s="636"/>
      <c r="F569" s="650" t="s">
        <v>2233</v>
      </c>
      <c r="G569" s="636"/>
      <c r="H569" s="635">
        <f si="13" t="shared"/>
        <v>0</v>
      </c>
    </row>
    <row r="570" spans="1:8">
      <c r="A570" s="638" t="s">
        <v>1243</v>
      </c>
      <c r="B570" s="639">
        <v>112002</v>
      </c>
      <c r="C570" s="638" t="s">
        <v>1829</v>
      </c>
      <c r="D570" s="639" t="s">
        <v>49</v>
      </c>
      <c r="E570" s="636"/>
      <c r="F570" s="650" t="s">
        <v>2233</v>
      </c>
      <c r="G570" s="636"/>
      <c r="H570" s="635">
        <f si="13" t="shared"/>
        <v>0</v>
      </c>
    </row>
    <row r="571" spans="1:8">
      <c r="A571" s="638" t="s">
        <v>1243</v>
      </c>
      <c r="B571" s="639">
        <v>112003</v>
      </c>
      <c r="C571" s="638" t="s">
        <v>1828</v>
      </c>
      <c r="D571" s="639" t="s">
        <v>49</v>
      </c>
      <c r="E571" s="636"/>
      <c r="F571" s="650" t="s">
        <v>2233</v>
      </c>
      <c r="G571" s="636"/>
      <c r="H571" s="635">
        <f si="13" t="shared"/>
        <v>0</v>
      </c>
    </row>
    <row r="572" spans="1:8">
      <c r="A572" s="638" t="s">
        <v>1243</v>
      </c>
      <c r="B572" s="639">
        <v>112004</v>
      </c>
      <c r="C572" s="638" t="s">
        <v>1827</v>
      </c>
      <c r="D572" s="639" t="s">
        <v>49</v>
      </c>
      <c r="E572" s="636"/>
      <c r="F572" s="650" t="s">
        <v>2233</v>
      </c>
      <c r="G572" s="636"/>
      <c r="H572" s="635">
        <f si="13" t="shared"/>
        <v>0</v>
      </c>
    </row>
    <row r="573" spans="1:8">
      <c r="A573" s="638" t="s">
        <v>1243</v>
      </c>
      <c r="B573" s="639">
        <v>112005</v>
      </c>
      <c r="C573" s="638" t="s">
        <v>1826</v>
      </c>
      <c r="D573" s="639" t="s">
        <v>49</v>
      </c>
      <c r="E573" s="636"/>
      <c r="F573" s="650" t="s">
        <v>2233</v>
      </c>
      <c r="G573" s="636"/>
      <c r="H573" s="635">
        <f si="13" t="shared"/>
        <v>0</v>
      </c>
    </row>
    <row r="574" spans="1:8">
      <c r="A574" s="638" t="s">
        <v>1243</v>
      </c>
      <c r="B574" s="639">
        <v>113</v>
      </c>
      <c r="C574" s="638" t="s">
        <v>1825</v>
      </c>
      <c r="D574" s="639" t="s">
        <v>49</v>
      </c>
      <c r="E574" s="636"/>
      <c r="F574" s="650" t="s">
        <v>2233</v>
      </c>
      <c r="G574" s="636"/>
      <c r="H574" s="635">
        <f si="13" t="shared"/>
        <v>0</v>
      </c>
    </row>
    <row r="575" spans="1:8">
      <c r="A575" s="638" t="s">
        <v>1243</v>
      </c>
      <c r="B575" s="639">
        <v>113001</v>
      </c>
      <c r="C575" s="638" t="s">
        <v>1824</v>
      </c>
      <c r="D575" s="639" t="s">
        <v>49</v>
      </c>
      <c r="E575" s="636"/>
      <c r="F575" s="650" t="s">
        <v>2233</v>
      </c>
      <c r="G575" s="636"/>
      <c r="H575" s="635">
        <f si="13" t="shared"/>
        <v>0</v>
      </c>
    </row>
    <row r="576" spans="1:8">
      <c r="A576" s="638" t="s">
        <v>1243</v>
      </c>
      <c r="B576" s="639">
        <v>113002</v>
      </c>
      <c r="C576" s="638" t="s">
        <v>1823</v>
      </c>
      <c r="D576" s="639" t="s">
        <v>49</v>
      </c>
      <c r="E576" s="636"/>
      <c r="F576" s="650" t="s">
        <v>2233</v>
      </c>
      <c r="G576" s="636"/>
      <c r="H576" s="635">
        <f si="13" t="shared"/>
        <v>0</v>
      </c>
    </row>
    <row r="577" spans="1:8">
      <c r="A577" s="638" t="s">
        <v>1243</v>
      </c>
      <c r="B577" s="639">
        <v>113003</v>
      </c>
      <c r="C577" s="638" t="s">
        <v>1822</v>
      </c>
      <c r="D577" s="639" t="s">
        <v>49</v>
      </c>
      <c r="E577" s="636"/>
      <c r="F577" s="650" t="s">
        <v>2233</v>
      </c>
      <c r="G577" s="636"/>
      <c r="H577" s="635">
        <f si="13" t="shared"/>
        <v>0</v>
      </c>
    </row>
    <row r="578" spans="1:8">
      <c r="A578" s="638" t="s">
        <v>1243</v>
      </c>
      <c r="B578" s="639">
        <v>113004</v>
      </c>
      <c r="C578" s="638" t="s">
        <v>1821</v>
      </c>
      <c r="D578" s="639" t="s">
        <v>49</v>
      </c>
      <c r="E578" s="636"/>
      <c r="F578" s="650" t="s">
        <v>2233</v>
      </c>
      <c r="G578" s="636"/>
      <c r="H578" s="635">
        <f si="13" t="shared"/>
        <v>0</v>
      </c>
    </row>
    <row r="579" spans="1:8">
      <c r="A579" s="638" t="s">
        <v>1243</v>
      </c>
      <c r="B579" s="639">
        <v>114</v>
      </c>
      <c r="C579" s="638" t="s">
        <v>1820</v>
      </c>
      <c r="D579" s="639" t="s">
        <v>49</v>
      </c>
      <c r="E579" s="636"/>
      <c r="F579" s="650" t="s">
        <v>2233</v>
      </c>
      <c r="G579" s="636"/>
      <c r="H579" s="635">
        <f si="13" t="shared"/>
        <v>0</v>
      </c>
    </row>
    <row r="580" spans="1:8">
      <c r="A580" s="638" t="s">
        <v>1243</v>
      </c>
      <c r="B580" s="639">
        <v>114001</v>
      </c>
      <c r="C580" s="638" t="s">
        <v>1819</v>
      </c>
      <c r="D580" s="639" t="s">
        <v>49</v>
      </c>
      <c r="E580" s="636"/>
      <c r="F580" s="650" t="s">
        <v>2233</v>
      </c>
      <c r="G580" s="636"/>
      <c r="H580" s="635">
        <f ref="H580:H643" si="14" t="shared">E580-G580</f>
        <v>0</v>
      </c>
    </row>
    <row r="581" spans="1:8">
      <c r="A581" s="638" t="s">
        <v>1243</v>
      </c>
      <c r="B581" s="639">
        <v>114002</v>
      </c>
      <c r="C581" s="638" t="s">
        <v>1818</v>
      </c>
      <c r="D581" s="639" t="s">
        <v>49</v>
      </c>
      <c r="E581" s="636"/>
      <c r="F581" s="650" t="s">
        <v>2233</v>
      </c>
      <c r="G581" s="636"/>
      <c r="H581" s="635">
        <f si="14" t="shared"/>
        <v>0</v>
      </c>
    </row>
    <row r="582" spans="1:8">
      <c r="A582" s="638" t="s">
        <v>1243</v>
      </c>
      <c r="B582" s="639">
        <v>114003</v>
      </c>
      <c r="C582" s="638" t="s">
        <v>1817</v>
      </c>
      <c r="D582" s="639" t="s">
        <v>49</v>
      </c>
      <c r="E582" s="636"/>
      <c r="F582" s="650" t="s">
        <v>2233</v>
      </c>
      <c r="G582" s="636"/>
      <c r="H582" s="635">
        <f si="14" t="shared"/>
        <v>0</v>
      </c>
    </row>
    <row r="583" spans="1:8">
      <c r="A583" s="638" t="s">
        <v>1243</v>
      </c>
      <c r="B583" s="639">
        <v>115</v>
      </c>
      <c r="C583" s="638" t="s">
        <v>1816</v>
      </c>
      <c r="D583" s="639" t="s">
        <v>49</v>
      </c>
      <c r="E583" s="636"/>
      <c r="F583" s="650" t="s">
        <v>2233</v>
      </c>
      <c r="G583" s="636"/>
      <c r="H583" s="635">
        <f si="14" t="shared"/>
        <v>0</v>
      </c>
    </row>
    <row r="584" spans="1:8">
      <c r="A584" s="638" t="s">
        <v>1243</v>
      </c>
      <c r="B584" s="639">
        <v>115001</v>
      </c>
      <c r="C584" s="638" t="s">
        <v>1815</v>
      </c>
      <c r="D584" s="639" t="s">
        <v>49</v>
      </c>
      <c r="E584" s="636"/>
      <c r="F584" s="650" t="s">
        <v>2233</v>
      </c>
      <c r="G584" s="636"/>
      <c r="H584" s="635">
        <f si="14" t="shared"/>
        <v>0</v>
      </c>
    </row>
    <row r="585" spans="1:8">
      <c r="A585" s="638" t="s">
        <v>1243</v>
      </c>
      <c r="B585" s="639">
        <v>115002</v>
      </c>
      <c r="C585" s="638" t="s">
        <v>1814</v>
      </c>
      <c r="D585" s="639" t="s">
        <v>49</v>
      </c>
      <c r="E585" s="636"/>
      <c r="F585" s="650" t="s">
        <v>2233</v>
      </c>
      <c r="G585" s="636"/>
      <c r="H585" s="635">
        <f si="14" t="shared"/>
        <v>0</v>
      </c>
    </row>
    <row r="586" spans="1:8">
      <c r="A586" s="638" t="s">
        <v>1243</v>
      </c>
      <c r="B586" s="639">
        <v>115003</v>
      </c>
      <c r="C586" s="638" t="s">
        <v>1813</v>
      </c>
      <c r="D586" s="639" t="s">
        <v>49</v>
      </c>
      <c r="E586" s="636"/>
      <c r="F586" s="650" t="s">
        <v>2233</v>
      </c>
      <c r="G586" s="636"/>
      <c r="H586" s="635">
        <f si="14" t="shared"/>
        <v>0</v>
      </c>
    </row>
    <row r="587" spans="1:8">
      <c r="A587" s="638" t="s">
        <v>1243</v>
      </c>
      <c r="B587" s="639">
        <v>115004</v>
      </c>
      <c r="C587" s="638" t="s">
        <v>1812</v>
      </c>
      <c r="D587" s="639" t="s">
        <v>49</v>
      </c>
      <c r="E587" s="636"/>
      <c r="F587" s="650" t="s">
        <v>2233</v>
      </c>
      <c r="G587" s="636"/>
      <c r="H587" s="635">
        <f si="14" t="shared"/>
        <v>0</v>
      </c>
    </row>
    <row r="588" spans="1:8">
      <c r="A588" s="638" t="s">
        <v>1243</v>
      </c>
      <c r="B588" s="639">
        <v>115005</v>
      </c>
      <c r="C588" s="638" t="s">
        <v>1811</v>
      </c>
      <c r="D588" s="639" t="s">
        <v>49</v>
      </c>
      <c r="E588" s="636"/>
      <c r="F588" s="650" t="s">
        <v>2233</v>
      </c>
      <c r="G588" s="636"/>
      <c r="H588" s="635">
        <f si="14" t="shared"/>
        <v>0</v>
      </c>
    </row>
    <row r="589" spans="1:8">
      <c r="A589" s="638" t="s">
        <v>1243</v>
      </c>
      <c r="B589" s="639">
        <v>115006</v>
      </c>
      <c r="C589" s="638" t="s">
        <v>1810</v>
      </c>
      <c r="D589" s="639" t="s">
        <v>49</v>
      </c>
      <c r="E589" s="636"/>
      <c r="F589" s="650" t="s">
        <v>2233</v>
      </c>
      <c r="G589" s="636"/>
      <c r="H589" s="635">
        <f si="14" t="shared"/>
        <v>0</v>
      </c>
    </row>
    <row r="590" spans="1:8">
      <c r="A590" s="638" t="s">
        <v>1243</v>
      </c>
      <c r="B590" s="639">
        <v>115007</v>
      </c>
      <c r="C590" s="638" t="s">
        <v>1809</v>
      </c>
      <c r="D590" s="639" t="s">
        <v>49</v>
      </c>
      <c r="E590" s="636"/>
      <c r="F590" s="650" t="s">
        <v>2233</v>
      </c>
      <c r="G590" s="636"/>
      <c r="H590" s="635">
        <f si="14" t="shared"/>
        <v>0</v>
      </c>
    </row>
    <row r="591" spans="1:8">
      <c r="A591" s="638" t="s">
        <v>1243</v>
      </c>
      <c r="B591" s="639">
        <v>115008</v>
      </c>
      <c r="C591" s="638" t="s">
        <v>1808</v>
      </c>
      <c r="D591" s="639" t="s">
        <v>49</v>
      </c>
      <c r="E591" s="636"/>
      <c r="F591" s="650" t="s">
        <v>2233</v>
      </c>
      <c r="G591" s="636"/>
      <c r="H591" s="635">
        <f si="14" t="shared"/>
        <v>0</v>
      </c>
    </row>
    <row r="592" spans="1:8">
      <c r="A592" s="638" t="s">
        <v>1243</v>
      </c>
      <c r="B592" s="639">
        <v>116</v>
      </c>
      <c r="C592" s="638" t="s">
        <v>1807</v>
      </c>
      <c r="D592" s="639" t="s">
        <v>49</v>
      </c>
      <c r="E592" s="636"/>
      <c r="F592" s="650" t="s">
        <v>2233</v>
      </c>
      <c r="G592" s="636"/>
      <c r="H592" s="635">
        <f si="14" t="shared"/>
        <v>0</v>
      </c>
    </row>
    <row r="593" spans="1:8">
      <c r="A593" s="638" t="s">
        <v>1243</v>
      </c>
      <c r="B593" s="639">
        <v>116001</v>
      </c>
      <c r="C593" s="638" t="s">
        <v>1806</v>
      </c>
      <c r="D593" s="639" t="s">
        <v>49</v>
      </c>
      <c r="E593" s="636"/>
      <c r="F593" s="650" t="s">
        <v>2233</v>
      </c>
      <c r="G593" s="636"/>
      <c r="H593" s="635">
        <f si="14" t="shared"/>
        <v>0</v>
      </c>
    </row>
    <row r="594" spans="1:8">
      <c r="A594" s="638" t="s">
        <v>1243</v>
      </c>
      <c r="B594" s="639">
        <v>117</v>
      </c>
      <c r="C594" s="638" t="s">
        <v>1805</v>
      </c>
      <c r="D594" s="639" t="s">
        <v>49</v>
      </c>
      <c r="E594" s="636"/>
      <c r="F594" s="650" t="s">
        <v>2233</v>
      </c>
      <c r="G594" s="636"/>
      <c r="H594" s="635">
        <f si="14" t="shared"/>
        <v>0</v>
      </c>
    </row>
    <row r="595" spans="1:8">
      <c r="A595" s="638" t="s">
        <v>1243</v>
      </c>
      <c r="B595" s="639">
        <v>117001</v>
      </c>
      <c r="C595" s="638" t="s">
        <v>1804</v>
      </c>
      <c r="D595" s="639" t="s">
        <v>49</v>
      </c>
      <c r="E595" s="636"/>
      <c r="F595" s="650" t="s">
        <v>2233</v>
      </c>
      <c r="G595" s="636"/>
      <c r="H595" s="635">
        <f si="14" t="shared"/>
        <v>0</v>
      </c>
    </row>
    <row r="596" spans="1:8">
      <c r="A596" s="638" t="s">
        <v>1243</v>
      </c>
      <c r="B596" s="639">
        <v>117002</v>
      </c>
      <c r="C596" s="638" t="s">
        <v>1803</v>
      </c>
      <c r="D596" s="639" t="s">
        <v>49</v>
      </c>
      <c r="E596" s="636"/>
      <c r="F596" s="650" t="s">
        <v>2233</v>
      </c>
      <c r="G596" s="636"/>
      <c r="H596" s="635">
        <f si="14" t="shared"/>
        <v>0</v>
      </c>
    </row>
    <row r="597" spans="1:8">
      <c r="A597" s="638" t="s">
        <v>1243</v>
      </c>
      <c r="B597" s="639">
        <v>118</v>
      </c>
      <c r="C597" s="638" t="s">
        <v>1802</v>
      </c>
      <c r="D597" s="639" t="s">
        <v>49</v>
      </c>
      <c r="E597" s="636"/>
      <c r="F597" s="650" t="s">
        <v>2233</v>
      </c>
      <c r="G597" s="636"/>
      <c r="H597" s="635">
        <f si="14" t="shared"/>
        <v>0</v>
      </c>
    </row>
    <row r="598" spans="1:8">
      <c r="A598" s="638" t="s">
        <v>1243</v>
      </c>
      <c r="B598" s="639">
        <v>1180</v>
      </c>
      <c r="C598" s="638" t="s">
        <v>1801</v>
      </c>
      <c r="D598" s="639" t="s">
        <v>49</v>
      </c>
      <c r="E598" s="636"/>
      <c r="F598" s="650" t="s">
        <v>2233</v>
      </c>
      <c r="G598" s="636"/>
      <c r="H598" s="635">
        <f si="14" t="shared"/>
        <v>0</v>
      </c>
    </row>
    <row r="599" spans="1:8">
      <c r="A599" s="638" t="s">
        <v>1243</v>
      </c>
      <c r="B599" s="639">
        <v>118001</v>
      </c>
      <c r="C599" s="638" t="s">
        <v>1800</v>
      </c>
      <c r="D599" s="639" t="s">
        <v>49</v>
      </c>
      <c r="E599" s="636"/>
      <c r="F599" s="650" t="s">
        <v>2233</v>
      </c>
      <c r="G599" s="636"/>
      <c r="H599" s="635">
        <f si="14" t="shared"/>
        <v>0</v>
      </c>
    </row>
    <row r="600" spans="1:8">
      <c r="A600" s="638" t="s">
        <v>1243</v>
      </c>
      <c r="B600" s="639">
        <v>118002</v>
      </c>
      <c r="C600" s="638" t="s">
        <v>1799</v>
      </c>
      <c r="D600" s="639" t="s">
        <v>49</v>
      </c>
      <c r="E600" s="636"/>
      <c r="F600" s="650" t="s">
        <v>2233</v>
      </c>
      <c r="G600" s="636"/>
      <c r="H600" s="635">
        <f si="14" t="shared"/>
        <v>0</v>
      </c>
    </row>
    <row r="601" spans="1:8">
      <c r="A601" s="638" t="s">
        <v>1243</v>
      </c>
      <c r="B601" s="639">
        <v>118003</v>
      </c>
      <c r="C601" s="638" t="s">
        <v>1798</v>
      </c>
      <c r="D601" s="639" t="s">
        <v>49</v>
      </c>
      <c r="E601" s="636"/>
      <c r="F601" s="650" t="s">
        <v>2233</v>
      </c>
      <c r="G601" s="636"/>
      <c r="H601" s="635">
        <f si="14" t="shared"/>
        <v>0</v>
      </c>
    </row>
    <row r="602" spans="1:8">
      <c r="A602" s="638" t="s">
        <v>1243</v>
      </c>
      <c r="B602" s="639">
        <v>118004</v>
      </c>
      <c r="C602" s="638" t="s">
        <v>1797</v>
      </c>
      <c r="D602" s="639" t="s">
        <v>49</v>
      </c>
      <c r="E602" s="636"/>
      <c r="F602" s="650" t="s">
        <v>2233</v>
      </c>
      <c r="G602" s="636"/>
      <c r="H602" s="635">
        <f si="14" t="shared"/>
        <v>0</v>
      </c>
    </row>
    <row r="603" spans="1:8">
      <c r="A603" s="638" t="s">
        <v>1243</v>
      </c>
      <c r="B603" s="639">
        <v>118005</v>
      </c>
      <c r="C603" s="638" t="s">
        <v>1796</v>
      </c>
      <c r="D603" s="639" t="s">
        <v>49</v>
      </c>
      <c r="E603" s="636"/>
      <c r="F603" s="650" t="s">
        <v>2233</v>
      </c>
      <c r="G603" s="636"/>
      <c r="H603" s="635">
        <f si="14" t="shared"/>
        <v>0</v>
      </c>
    </row>
    <row r="604" spans="1:8">
      <c r="A604" s="638" t="s">
        <v>1243</v>
      </c>
      <c r="B604" s="639">
        <v>118006</v>
      </c>
      <c r="C604" s="638" t="s">
        <v>1795</v>
      </c>
      <c r="D604" s="639" t="s">
        <v>49</v>
      </c>
      <c r="E604" s="636"/>
      <c r="F604" s="650" t="s">
        <v>2233</v>
      </c>
      <c r="G604" s="636"/>
      <c r="H604" s="635">
        <f si="14" t="shared"/>
        <v>0</v>
      </c>
    </row>
    <row r="605" spans="1:8">
      <c r="A605" s="638" t="s">
        <v>1243</v>
      </c>
      <c r="B605" s="639">
        <v>118007</v>
      </c>
      <c r="C605" s="638" t="s">
        <v>1794</v>
      </c>
      <c r="D605" s="639" t="s">
        <v>49</v>
      </c>
      <c r="E605" s="636"/>
      <c r="F605" s="650" t="s">
        <v>2233</v>
      </c>
      <c r="G605" s="636"/>
      <c r="H605" s="635">
        <f si="14" t="shared"/>
        <v>0</v>
      </c>
    </row>
    <row r="606" spans="1:8">
      <c r="A606" s="638" t="s">
        <v>1243</v>
      </c>
      <c r="B606" s="639">
        <v>118008</v>
      </c>
      <c r="C606" s="638" t="s">
        <v>1793</v>
      </c>
      <c r="D606" s="639" t="s">
        <v>49</v>
      </c>
      <c r="E606" s="636"/>
      <c r="F606" s="650" t="s">
        <v>2233</v>
      </c>
      <c r="G606" s="636"/>
      <c r="H606" s="635">
        <f si="14" t="shared"/>
        <v>0</v>
      </c>
    </row>
    <row r="607" spans="1:8">
      <c r="A607" s="638" t="s">
        <v>1243</v>
      </c>
      <c r="B607" s="639">
        <v>118009</v>
      </c>
      <c r="C607" s="638" t="s">
        <v>1792</v>
      </c>
      <c r="D607" s="639" t="s">
        <v>49</v>
      </c>
      <c r="E607" s="636"/>
      <c r="F607" s="650" t="s">
        <v>2233</v>
      </c>
      <c r="G607" s="636"/>
      <c r="H607" s="635">
        <f si="14" t="shared"/>
        <v>0</v>
      </c>
    </row>
    <row r="608" spans="1:8">
      <c r="A608" s="638" t="s">
        <v>1243</v>
      </c>
      <c r="B608" s="639">
        <v>118010</v>
      </c>
      <c r="C608" s="638" t="s">
        <v>1791</v>
      </c>
      <c r="D608" s="639" t="s">
        <v>49</v>
      </c>
      <c r="E608" s="636"/>
      <c r="F608" s="650" t="s">
        <v>2233</v>
      </c>
      <c r="G608" s="636"/>
      <c r="H608" s="635">
        <f si="14" t="shared"/>
        <v>0</v>
      </c>
    </row>
    <row r="609" spans="1:8">
      <c r="A609" s="638" t="s">
        <v>1243</v>
      </c>
      <c r="B609" s="639">
        <v>118011</v>
      </c>
      <c r="C609" s="638" t="s">
        <v>1790</v>
      </c>
      <c r="D609" s="639" t="s">
        <v>49</v>
      </c>
      <c r="E609" s="636"/>
      <c r="F609" s="650" t="s">
        <v>2233</v>
      </c>
      <c r="G609" s="636"/>
      <c r="H609" s="635">
        <f si="14" t="shared"/>
        <v>0</v>
      </c>
    </row>
    <row r="610" spans="1:8">
      <c r="A610" s="638" t="s">
        <v>1243</v>
      </c>
      <c r="B610" s="639">
        <v>1181</v>
      </c>
      <c r="C610" s="638" t="s">
        <v>1789</v>
      </c>
      <c r="D610" s="639" t="s">
        <v>49</v>
      </c>
      <c r="E610" s="636"/>
      <c r="F610" s="650" t="s">
        <v>2233</v>
      </c>
      <c r="G610" s="636"/>
      <c r="H610" s="635">
        <f si="14" t="shared"/>
        <v>0</v>
      </c>
    </row>
    <row r="611" spans="1:8">
      <c r="A611" s="638" t="s">
        <v>1243</v>
      </c>
      <c r="B611" s="639">
        <v>118101</v>
      </c>
      <c r="C611" s="638" t="s">
        <v>1788</v>
      </c>
      <c r="D611" s="639" t="s">
        <v>49</v>
      </c>
      <c r="E611" s="636"/>
      <c r="F611" s="650" t="s">
        <v>2233</v>
      </c>
      <c r="G611" s="636"/>
      <c r="H611" s="635">
        <f si="14" t="shared"/>
        <v>0</v>
      </c>
    </row>
    <row r="612" spans="1:8">
      <c r="A612" s="638" t="s">
        <v>1243</v>
      </c>
      <c r="B612" s="639">
        <v>118102</v>
      </c>
      <c r="C612" s="638" t="s">
        <v>1787</v>
      </c>
      <c r="D612" s="639" t="s">
        <v>49</v>
      </c>
      <c r="E612" s="636"/>
      <c r="F612" s="650" t="s">
        <v>2233</v>
      </c>
      <c r="G612" s="636"/>
      <c r="H612" s="635">
        <f si="14" t="shared"/>
        <v>0</v>
      </c>
    </row>
    <row r="613" spans="1:8">
      <c r="A613" s="638" t="s">
        <v>1243</v>
      </c>
      <c r="B613" s="639">
        <v>1182</v>
      </c>
      <c r="C613" s="638" t="s">
        <v>1786</v>
      </c>
      <c r="D613" s="639" t="s">
        <v>49</v>
      </c>
      <c r="E613" s="636"/>
      <c r="F613" s="650" t="s">
        <v>2233</v>
      </c>
      <c r="G613" s="636"/>
      <c r="H613" s="635">
        <f si="14" t="shared"/>
        <v>0</v>
      </c>
    </row>
    <row r="614" spans="1:8">
      <c r="A614" s="638" t="s">
        <v>1243</v>
      </c>
      <c r="B614" s="639">
        <v>118201</v>
      </c>
      <c r="C614" s="638" t="s">
        <v>1785</v>
      </c>
      <c r="D614" s="639" t="s">
        <v>49</v>
      </c>
      <c r="E614" s="636"/>
      <c r="F614" s="650" t="s">
        <v>2233</v>
      </c>
      <c r="G614" s="636"/>
      <c r="H614" s="635">
        <f si="14" t="shared"/>
        <v>0</v>
      </c>
    </row>
    <row r="615" spans="1:8">
      <c r="A615" s="638" t="s">
        <v>1243</v>
      </c>
      <c r="B615" s="639">
        <v>118202</v>
      </c>
      <c r="C615" s="638" t="s">
        <v>1784</v>
      </c>
      <c r="D615" s="639" t="s">
        <v>49</v>
      </c>
      <c r="E615" s="636"/>
      <c r="F615" s="650" t="s">
        <v>2233</v>
      </c>
      <c r="G615" s="636"/>
      <c r="H615" s="635">
        <f si="14" t="shared"/>
        <v>0</v>
      </c>
    </row>
    <row r="616" spans="1:8">
      <c r="A616" s="638" t="s">
        <v>1243</v>
      </c>
      <c r="B616" s="639">
        <v>118203</v>
      </c>
      <c r="C616" s="638" t="s">
        <v>1783</v>
      </c>
      <c r="D616" s="639" t="s">
        <v>49</v>
      </c>
      <c r="E616" s="636"/>
      <c r="F616" s="650" t="s">
        <v>2233</v>
      </c>
      <c r="G616" s="636"/>
      <c r="H616" s="635">
        <f si="14" t="shared"/>
        <v>0</v>
      </c>
    </row>
    <row r="617" spans="1:8">
      <c r="A617" s="638" t="s">
        <v>1243</v>
      </c>
      <c r="B617" s="639">
        <v>118204</v>
      </c>
      <c r="C617" s="638" t="s">
        <v>1782</v>
      </c>
      <c r="D617" s="639" t="s">
        <v>49</v>
      </c>
      <c r="E617" s="636"/>
      <c r="F617" s="650" t="s">
        <v>2233</v>
      </c>
      <c r="G617" s="636"/>
      <c r="H617" s="635">
        <f si="14" t="shared"/>
        <v>0</v>
      </c>
    </row>
    <row r="618" spans="1:8">
      <c r="A618" s="638" t="s">
        <v>1243</v>
      </c>
      <c r="B618" s="639">
        <v>1183</v>
      </c>
      <c r="C618" s="638" t="s">
        <v>1781</v>
      </c>
      <c r="D618" s="639" t="s">
        <v>49</v>
      </c>
      <c r="E618" s="636"/>
      <c r="F618" s="650" t="s">
        <v>2233</v>
      </c>
      <c r="G618" s="636"/>
      <c r="H618" s="635">
        <f si="14" t="shared"/>
        <v>0</v>
      </c>
    </row>
    <row r="619" spans="1:8">
      <c r="A619" s="638" t="s">
        <v>1243</v>
      </c>
      <c r="B619" s="639">
        <v>118301</v>
      </c>
      <c r="C619" s="638" t="s">
        <v>1780</v>
      </c>
      <c r="D619" s="639" t="s">
        <v>49</v>
      </c>
      <c r="E619" s="636"/>
      <c r="F619" s="650" t="s">
        <v>2233</v>
      </c>
      <c r="G619" s="636"/>
      <c r="H619" s="635">
        <f si="14" t="shared"/>
        <v>0</v>
      </c>
    </row>
    <row r="620" spans="1:8">
      <c r="A620" s="638" t="s">
        <v>1243</v>
      </c>
      <c r="B620" s="639">
        <v>118302</v>
      </c>
      <c r="C620" s="638" t="s">
        <v>1779</v>
      </c>
      <c r="D620" s="639" t="s">
        <v>49</v>
      </c>
      <c r="E620" s="636"/>
      <c r="F620" s="650" t="s">
        <v>2233</v>
      </c>
      <c r="G620" s="636"/>
      <c r="H620" s="635">
        <f si="14" t="shared"/>
        <v>0</v>
      </c>
    </row>
    <row r="621" spans="1:8">
      <c r="A621" s="638" t="s">
        <v>1243</v>
      </c>
      <c r="B621" s="639">
        <v>118303</v>
      </c>
      <c r="C621" s="638" t="s">
        <v>1778</v>
      </c>
      <c r="D621" s="639" t="s">
        <v>49</v>
      </c>
      <c r="E621" s="636"/>
      <c r="F621" s="650" t="s">
        <v>2233</v>
      </c>
      <c r="G621" s="636"/>
      <c r="H621" s="635">
        <f si="14" t="shared"/>
        <v>0</v>
      </c>
    </row>
    <row r="622" spans="1:8">
      <c r="A622" s="638" t="s">
        <v>1243</v>
      </c>
      <c r="B622" s="639">
        <v>118304</v>
      </c>
      <c r="C622" s="638" t="s">
        <v>1777</v>
      </c>
      <c r="D622" s="639" t="s">
        <v>49</v>
      </c>
      <c r="E622" s="636"/>
      <c r="F622" s="650" t="s">
        <v>2233</v>
      </c>
      <c r="G622" s="636"/>
      <c r="H622" s="635">
        <f si="14" t="shared"/>
        <v>0</v>
      </c>
    </row>
    <row r="623" spans="1:8">
      <c r="A623" s="638" t="s">
        <v>1243</v>
      </c>
      <c r="B623" s="639">
        <v>12</v>
      </c>
      <c r="C623" s="638" t="s">
        <v>870</v>
      </c>
      <c r="D623" s="639" t="s">
        <v>49</v>
      </c>
      <c r="E623" s="636"/>
      <c r="F623" s="650" t="s">
        <v>2233</v>
      </c>
      <c r="G623" s="636"/>
      <c r="H623" s="635">
        <f si="14" t="shared"/>
        <v>0</v>
      </c>
    </row>
    <row r="624" spans="1:8">
      <c r="A624" s="638" t="s">
        <v>1243</v>
      </c>
      <c r="B624" s="639">
        <v>120</v>
      </c>
      <c r="C624" s="638" t="s">
        <v>1776</v>
      </c>
      <c r="D624" s="639" t="s">
        <v>49</v>
      </c>
      <c r="E624" s="636"/>
      <c r="F624" s="650" t="s">
        <v>2233</v>
      </c>
      <c r="G624" s="636"/>
      <c r="H624" s="635">
        <f si="14" t="shared"/>
        <v>0</v>
      </c>
    </row>
    <row r="625" spans="1:8">
      <c r="A625" s="638" t="s">
        <v>1243</v>
      </c>
      <c r="B625" s="639">
        <v>120001</v>
      </c>
      <c r="C625" s="638" t="s">
        <v>1775</v>
      </c>
      <c r="D625" s="639" t="s">
        <v>49</v>
      </c>
      <c r="E625" s="636"/>
      <c r="F625" s="650" t="s">
        <v>2233</v>
      </c>
      <c r="G625" s="636"/>
      <c r="H625" s="635">
        <f si="14" t="shared"/>
        <v>0</v>
      </c>
    </row>
    <row r="626" spans="1:8">
      <c r="A626" s="638" t="s">
        <v>1243</v>
      </c>
      <c r="B626" s="639">
        <v>120002</v>
      </c>
      <c r="C626" s="638" t="s">
        <v>1774</v>
      </c>
      <c r="D626" s="639" t="s">
        <v>49</v>
      </c>
      <c r="E626" s="636"/>
      <c r="F626" s="650" t="s">
        <v>2233</v>
      </c>
      <c r="G626" s="636"/>
      <c r="H626" s="635">
        <f si="14" t="shared"/>
        <v>0</v>
      </c>
    </row>
    <row r="627" spans="1:8">
      <c r="A627" s="638" t="s">
        <v>1243</v>
      </c>
      <c r="B627" s="639">
        <v>120003</v>
      </c>
      <c r="C627" s="638" t="s">
        <v>1773</v>
      </c>
      <c r="D627" s="639" t="s">
        <v>49</v>
      </c>
      <c r="E627" s="636"/>
      <c r="F627" s="650" t="s">
        <v>2233</v>
      </c>
      <c r="G627" s="636"/>
      <c r="H627" s="635">
        <f si="14" t="shared"/>
        <v>0</v>
      </c>
    </row>
    <row r="628" spans="1:8">
      <c r="A628" s="638" t="s">
        <v>1243</v>
      </c>
      <c r="B628" s="639">
        <v>120004</v>
      </c>
      <c r="C628" s="638" t="s">
        <v>1542</v>
      </c>
      <c r="D628" s="639" t="s">
        <v>49</v>
      </c>
      <c r="E628" s="636"/>
      <c r="F628" s="650" t="s">
        <v>2233</v>
      </c>
      <c r="G628" s="636"/>
      <c r="H628" s="635">
        <f si="14" t="shared"/>
        <v>0</v>
      </c>
    </row>
    <row r="629" spans="1:8">
      <c r="A629" s="638" t="s">
        <v>1243</v>
      </c>
      <c r="B629" s="639">
        <v>1200041</v>
      </c>
      <c r="C629" s="638" t="s">
        <v>1446</v>
      </c>
      <c r="D629" s="639" t="s">
        <v>49</v>
      </c>
      <c r="E629" s="636"/>
      <c r="F629" s="650" t="s">
        <v>2233</v>
      </c>
      <c r="G629" s="636"/>
      <c r="H629" s="635">
        <f si="14" t="shared"/>
        <v>0</v>
      </c>
    </row>
    <row r="630" spans="1:8">
      <c r="A630" s="638" t="s">
        <v>1243</v>
      </c>
      <c r="B630" s="639">
        <v>1200042</v>
      </c>
      <c r="C630" s="638" t="s">
        <v>1447</v>
      </c>
      <c r="D630" s="639" t="s">
        <v>49</v>
      </c>
      <c r="E630" s="636"/>
      <c r="F630" s="650" t="s">
        <v>2233</v>
      </c>
      <c r="G630" s="636"/>
      <c r="H630" s="635">
        <f si="14" t="shared"/>
        <v>0</v>
      </c>
    </row>
    <row r="631" spans="1:8">
      <c r="A631" s="638" t="s">
        <v>1243</v>
      </c>
      <c r="B631" s="639">
        <v>1200043</v>
      </c>
      <c r="C631" s="638" t="s">
        <v>1772</v>
      </c>
      <c r="D631" s="639" t="s">
        <v>49</v>
      </c>
      <c r="E631" s="636"/>
      <c r="F631" s="650" t="s">
        <v>2233</v>
      </c>
      <c r="G631" s="636"/>
      <c r="H631" s="635">
        <f si="14" t="shared"/>
        <v>0</v>
      </c>
    </row>
    <row r="632" spans="1:8">
      <c r="A632" s="638" t="s">
        <v>1243</v>
      </c>
      <c r="B632" s="639">
        <v>1200044</v>
      </c>
      <c r="C632" s="638" t="s">
        <v>1448</v>
      </c>
      <c r="D632" s="639" t="s">
        <v>49</v>
      </c>
      <c r="E632" s="636"/>
      <c r="F632" s="650" t="s">
        <v>2233</v>
      </c>
      <c r="G632" s="636"/>
      <c r="H632" s="635">
        <f si="14" t="shared"/>
        <v>0</v>
      </c>
    </row>
    <row r="633" spans="1:8">
      <c r="A633" s="638" t="s">
        <v>1243</v>
      </c>
      <c r="B633" s="639">
        <v>120005</v>
      </c>
      <c r="C633" s="638" t="s">
        <v>1771</v>
      </c>
      <c r="D633" s="639" t="s">
        <v>49</v>
      </c>
      <c r="E633" s="636"/>
      <c r="F633" s="650" t="s">
        <v>2233</v>
      </c>
      <c r="G633" s="636"/>
      <c r="H633" s="635">
        <f si="14" t="shared"/>
        <v>0</v>
      </c>
    </row>
    <row r="634" spans="1:8">
      <c r="A634" s="638" t="s">
        <v>1243</v>
      </c>
      <c r="B634" s="639">
        <v>120006</v>
      </c>
      <c r="C634" s="638" t="s">
        <v>1770</v>
      </c>
      <c r="D634" s="639" t="s">
        <v>49</v>
      </c>
      <c r="E634" s="636"/>
      <c r="F634" s="650" t="s">
        <v>2233</v>
      </c>
      <c r="G634" s="636"/>
      <c r="H634" s="635">
        <f si="14" t="shared"/>
        <v>0</v>
      </c>
    </row>
    <row r="635" spans="1:8">
      <c r="A635" s="638" t="s">
        <v>1243</v>
      </c>
      <c r="B635" s="639">
        <v>120007</v>
      </c>
      <c r="C635" s="638" t="s">
        <v>1769</v>
      </c>
      <c r="D635" s="639" t="s">
        <v>49</v>
      </c>
      <c r="E635" s="636"/>
      <c r="F635" s="650" t="s">
        <v>2233</v>
      </c>
      <c r="G635" s="636"/>
      <c r="H635" s="635">
        <f si="14" t="shared"/>
        <v>0</v>
      </c>
    </row>
    <row r="636" spans="1:8">
      <c r="A636" s="638" t="s">
        <v>1243</v>
      </c>
      <c r="B636" s="639">
        <v>120008</v>
      </c>
      <c r="C636" s="638" t="s">
        <v>1768</v>
      </c>
      <c r="D636" s="639" t="s">
        <v>49</v>
      </c>
      <c r="E636" s="636"/>
      <c r="F636" s="650" t="s">
        <v>2233</v>
      </c>
      <c r="G636" s="636"/>
      <c r="H636" s="635">
        <f si="14" t="shared"/>
        <v>0</v>
      </c>
    </row>
    <row r="637" spans="1:8">
      <c r="A637" s="638" t="s">
        <v>1243</v>
      </c>
      <c r="B637" s="639">
        <v>120009</v>
      </c>
      <c r="C637" s="638" t="s">
        <v>1767</v>
      </c>
      <c r="D637" s="639" t="s">
        <v>49</v>
      </c>
      <c r="E637" s="636"/>
      <c r="F637" s="650" t="s">
        <v>2233</v>
      </c>
      <c r="G637" s="636"/>
      <c r="H637" s="635">
        <f si="14" t="shared"/>
        <v>0</v>
      </c>
    </row>
    <row r="638" spans="1:8">
      <c r="A638" s="638" t="s">
        <v>1243</v>
      </c>
      <c r="B638" s="639">
        <v>120013</v>
      </c>
      <c r="C638" s="638" t="s">
        <v>1766</v>
      </c>
      <c r="D638" s="639" t="s">
        <v>49</v>
      </c>
      <c r="E638" s="636"/>
      <c r="F638" s="650" t="s">
        <v>2233</v>
      </c>
      <c r="G638" s="636"/>
      <c r="H638" s="635">
        <f si="14" t="shared"/>
        <v>0</v>
      </c>
    </row>
    <row r="639" spans="1:8">
      <c r="A639" s="638" t="s">
        <v>1243</v>
      </c>
      <c r="B639" s="639">
        <v>120014</v>
      </c>
      <c r="C639" s="638" t="s">
        <v>1765</v>
      </c>
      <c r="D639" s="639" t="s">
        <v>49</v>
      </c>
      <c r="E639" s="636"/>
      <c r="F639" s="650" t="s">
        <v>2233</v>
      </c>
      <c r="G639" s="636"/>
      <c r="H639" s="635">
        <f si="14" t="shared"/>
        <v>0</v>
      </c>
    </row>
    <row r="640" spans="1:8">
      <c r="A640" s="638" t="s">
        <v>1243</v>
      </c>
      <c r="B640" s="639">
        <v>120015</v>
      </c>
      <c r="C640" s="638" t="s">
        <v>1764</v>
      </c>
      <c r="D640" s="639" t="s">
        <v>49</v>
      </c>
      <c r="E640" s="636"/>
      <c r="F640" s="650" t="s">
        <v>2233</v>
      </c>
      <c r="G640" s="636"/>
      <c r="H640" s="635">
        <f si="14" t="shared"/>
        <v>0</v>
      </c>
    </row>
    <row r="641" spans="1:8">
      <c r="A641" s="638" t="s">
        <v>1243</v>
      </c>
      <c r="B641" s="639">
        <v>120016</v>
      </c>
      <c r="C641" s="638" t="s">
        <v>1763</v>
      </c>
      <c r="D641" s="639" t="s">
        <v>49</v>
      </c>
      <c r="E641" s="636"/>
      <c r="F641" s="650" t="s">
        <v>2233</v>
      </c>
      <c r="G641" s="636"/>
      <c r="H641" s="635">
        <f si="14" t="shared"/>
        <v>0</v>
      </c>
    </row>
    <row r="642" spans="1:8">
      <c r="A642" s="638" t="s">
        <v>1243</v>
      </c>
      <c r="B642" s="639">
        <v>121</v>
      </c>
      <c r="C642" s="638" t="s">
        <v>1762</v>
      </c>
      <c r="D642" s="639" t="s">
        <v>49</v>
      </c>
      <c r="E642" s="636"/>
      <c r="F642" s="650" t="s">
        <v>2233</v>
      </c>
      <c r="G642" s="636"/>
      <c r="H642" s="635">
        <f si="14" t="shared"/>
        <v>0</v>
      </c>
    </row>
    <row r="643" spans="1:8">
      <c r="A643" s="638" t="s">
        <v>1243</v>
      </c>
      <c r="B643" s="639">
        <v>121001</v>
      </c>
      <c r="C643" s="638" t="s">
        <v>1761</v>
      </c>
      <c r="D643" s="639" t="s">
        <v>49</v>
      </c>
      <c r="E643" s="636"/>
      <c r="F643" s="650" t="s">
        <v>2233</v>
      </c>
      <c r="G643" s="636"/>
      <c r="H643" s="635">
        <f si="14" t="shared"/>
        <v>0</v>
      </c>
    </row>
    <row r="644" spans="1:8">
      <c r="A644" s="638" t="s">
        <v>1243</v>
      </c>
      <c r="B644" s="639">
        <v>121002</v>
      </c>
      <c r="C644" s="638" t="s">
        <v>1760</v>
      </c>
      <c r="D644" s="639" t="s">
        <v>49</v>
      </c>
      <c r="E644" s="636"/>
      <c r="F644" s="650" t="s">
        <v>2233</v>
      </c>
      <c r="G644" s="636"/>
      <c r="H644" s="635">
        <f ref="H644:H707" si="15" t="shared">E644-G644</f>
        <v>0</v>
      </c>
    </row>
    <row r="645" spans="1:8">
      <c r="A645" s="638" t="s">
        <v>1243</v>
      </c>
      <c r="B645" s="639">
        <v>122</v>
      </c>
      <c r="C645" s="638" t="s">
        <v>1759</v>
      </c>
      <c r="D645" s="639" t="s">
        <v>49</v>
      </c>
      <c r="E645" s="636"/>
      <c r="F645" s="650" t="s">
        <v>2233</v>
      </c>
      <c r="G645" s="636"/>
      <c r="H645" s="635">
        <f si="15" t="shared"/>
        <v>0</v>
      </c>
    </row>
    <row r="646" spans="1:8">
      <c r="A646" s="638" t="s">
        <v>1243</v>
      </c>
      <c r="B646" s="639">
        <v>122001</v>
      </c>
      <c r="C646" s="638" t="s">
        <v>1449</v>
      </c>
      <c r="D646" s="639" t="s">
        <v>49</v>
      </c>
      <c r="E646" s="636"/>
      <c r="F646" s="650" t="s">
        <v>2233</v>
      </c>
      <c r="G646" s="636"/>
      <c r="H646" s="635">
        <f si="15" t="shared"/>
        <v>0</v>
      </c>
    </row>
    <row r="647" spans="1:8">
      <c r="A647" s="638" t="s">
        <v>1243</v>
      </c>
      <c r="B647" s="639">
        <v>122002</v>
      </c>
      <c r="C647" s="638" t="s">
        <v>1450</v>
      </c>
      <c r="D647" s="639" t="s">
        <v>49</v>
      </c>
      <c r="E647" s="636"/>
      <c r="F647" s="650" t="s">
        <v>2233</v>
      </c>
      <c r="G647" s="636"/>
      <c r="H647" s="635">
        <f si="15" t="shared"/>
        <v>0</v>
      </c>
    </row>
    <row r="648" spans="1:8">
      <c r="A648" s="638" t="s">
        <v>1243</v>
      </c>
      <c r="B648" s="639">
        <v>123</v>
      </c>
      <c r="C648" s="638" t="s">
        <v>1758</v>
      </c>
      <c r="D648" s="639" t="s">
        <v>49</v>
      </c>
      <c r="E648" s="636"/>
      <c r="F648" s="650" t="s">
        <v>2233</v>
      </c>
      <c r="G648" s="636"/>
      <c r="H648" s="635">
        <f si="15" t="shared"/>
        <v>0</v>
      </c>
    </row>
    <row r="649" spans="1:8">
      <c r="A649" s="638" t="s">
        <v>1243</v>
      </c>
      <c r="B649" s="639">
        <v>123001</v>
      </c>
      <c r="C649" s="638" t="s">
        <v>1757</v>
      </c>
      <c r="D649" s="639" t="s">
        <v>49</v>
      </c>
      <c r="E649" s="636"/>
      <c r="F649" s="650" t="s">
        <v>2233</v>
      </c>
      <c r="G649" s="636"/>
      <c r="H649" s="635">
        <f si="15" t="shared"/>
        <v>0</v>
      </c>
    </row>
    <row r="650" spans="1:8">
      <c r="A650" s="638" t="s">
        <v>1243</v>
      </c>
      <c r="B650" s="639">
        <v>123002</v>
      </c>
      <c r="C650" s="638" t="s">
        <v>1756</v>
      </c>
      <c r="D650" s="639" t="s">
        <v>49</v>
      </c>
      <c r="E650" s="636"/>
      <c r="F650" s="650" t="s">
        <v>2233</v>
      </c>
      <c r="G650" s="636"/>
      <c r="H650" s="635">
        <f si="15" t="shared"/>
        <v>0</v>
      </c>
    </row>
    <row r="651" spans="1:8">
      <c r="A651" s="638" t="s">
        <v>1243</v>
      </c>
      <c r="B651" s="639">
        <v>123003</v>
      </c>
      <c r="C651" s="638" t="s">
        <v>1755</v>
      </c>
      <c r="D651" s="639" t="s">
        <v>49</v>
      </c>
      <c r="E651" s="636"/>
      <c r="F651" s="650" t="s">
        <v>2233</v>
      </c>
      <c r="G651" s="636"/>
      <c r="H651" s="635">
        <f si="15" t="shared"/>
        <v>0</v>
      </c>
    </row>
    <row r="652" spans="1:8">
      <c r="A652" s="638" t="s">
        <v>1243</v>
      </c>
      <c r="B652" s="639">
        <v>123004</v>
      </c>
      <c r="C652" s="638" t="s">
        <v>1754</v>
      </c>
      <c r="D652" s="639" t="s">
        <v>49</v>
      </c>
      <c r="E652" s="636"/>
      <c r="F652" s="650" t="s">
        <v>2233</v>
      </c>
      <c r="G652" s="636"/>
      <c r="H652" s="635">
        <f si="15" t="shared"/>
        <v>0</v>
      </c>
    </row>
    <row r="653" spans="1:8">
      <c r="A653" s="638" t="s">
        <v>1243</v>
      </c>
      <c r="B653" s="639">
        <v>124</v>
      </c>
      <c r="C653" s="638" t="s">
        <v>1753</v>
      </c>
      <c r="D653" s="639" t="s">
        <v>49</v>
      </c>
      <c r="E653" s="636"/>
      <c r="F653" s="650" t="s">
        <v>2233</v>
      </c>
      <c r="G653" s="636"/>
      <c r="H653" s="635">
        <f si="15" t="shared"/>
        <v>0</v>
      </c>
    </row>
    <row r="654" spans="1:8">
      <c r="A654" s="638" t="s">
        <v>1243</v>
      </c>
      <c r="B654" s="639">
        <v>141001</v>
      </c>
      <c r="C654" s="638" t="s">
        <v>1752</v>
      </c>
      <c r="D654" s="639" t="s">
        <v>49</v>
      </c>
      <c r="E654" s="636"/>
      <c r="F654" s="650" t="s">
        <v>2233</v>
      </c>
      <c r="G654" s="636"/>
      <c r="H654" s="635">
        <f si="15" t="shared"/>
        <v>0</v>
      </c>
    </row>
    <row r="655" spans="1:8">
      <c r="A655" s="638" t="s">
        <v>1243</v>
      </c>
      <c r="B655" s="639">
        <v>13</v>
      </c>
      <c r="C655" s="638" t="s">
        <v>888</v>
      </c>
      <c r="D655" s="639" t="s">
        <v>49</v>
      </c>
      <c r="E655" s="636"/>
      <c r="F655" s="650" t="s">
        <v>2233</v>
      </c>
      <c r="G655" s="636"/>
      <c r="H655" s="635">
        <f si="15" t="shared"/>
        <v>0</v>
      </c>
    </row>
    <row r="656" spans="1:8">
      <c r="A656" s="638" t="s">
        <v>1243</v>
      </c>
      <c r="B656" s="639">
        <v>1310</v>
      </c>
      <c r="C656" s="638" t="s">
        <v>1751</v>
      </c>
      <c r="D656" s="639" t="s">
        <v>49</v>
      </c>
      <c r="E656" s="636"/>
      <c r="F656" s="650" t="s">
        <v>2233</v>
      </c>
      <c r="G656" s="636"/>
      <c r="H656" s="635">
        <f si="15" t="shared"/>
        <v>0</v>
      </c>
    </row>
    <row r="657" spans="1:8">
      <c r="A657" s="638" t="s">
        <v>1243</v>
      </c>
      <c r="B657" s="639">
        <v>131001</v>
      </c>
      <c r="C657" s="638" t="s">
        <v>1728</v>
      </c>
      <c r="D657" s="639" t="s">
        <v>49</v>
      </c>
      <c r="E657" s="636"/>
      <c r="F657" s="650" t="s">
        <v>2233</v>
      </c>
      <c r="G657" s="636"/>
      <c r="H657" s="635">
        <f si="15" t="shared"/>
        <v>0</v>
      </c>
    </row>
    <row r="658" spans="1:8">
      <c r="A658" s="638" t="s">
        <v>1243</v>
      </c>
      <c r="B658" s="639">
        <v>131002</v>
      </c>
      <c r="C658" s="638" t="s">
        <v>1735</v>
      </c>
      <c r="D658" s="639" t="s">
        <v>49</v>
      </c>
      <c r="E658" s="636"/>
      <c r="F658" s="650" t="s">
        <v>2233</v>
      </c>
      <c r="G658" s="636"/>
      <c r="H658" s="635">
        <f si="15" t="shared"/>
        <v>0</v>
      </c>
    </row>
    <row r="659" spans="1:8">
      <c r="A659" s="638" t="s">
        <v>1243</v>
      </c>
      <c r="B659" s="639">
        <v>131003</v>
      </c>
      <c r="C659" s="638" t="s">
        <v>1727</v>
      </c>
      <c r="D659" s="639" t="s">
        <v>49</v>
      </c>
      <c r="E659" s="636"/>
      <c r="F659" s="650" t="s">
        <v>2233</v>
      </c>
      <c r="G659" s="636"/>
      <c r="H659" s="635">
        <f si="15" t="shared"/>
        <v>0</v>
      </c>
    </row>
    <row r="660" spans="1:8">
      <c r="A660" s="638" t="s">
        <v>1243</v>
      </c>
      <c r="B660" s="639">
        <v>131004</v>
      </c>
      <c r="C660" s="638" t="s">
        <v>1750</v>
      </c>
      <c r="D660" s="639" t="s">
        <v>49</v>
      </c>
      <c r="E660" s="636"/>
      <c r="F660" s="650" t="s">
        <v>2233</v>
      </c>
      <c r="G660" s="636"/>
      <c r="H660" s="635">
        <f si="15" t="shared"/>
        <v>0</v>
      </c>
    </row>
    <row r="661" spans="1:8">
      <c r="A661" s="638" t="s">
        <v>1243</v>
      </c>
      <c r="B661" s="639">
        <v>131005</v>
      </c>
      <c r="C661" s="638" t="s">
        <v>1749</v>
      </c>
      <c r="D661" s="639" t="s">
        <v>49</v>
      </c>
      <c r="E661" s="636"/>
      <c r="F661" s="650" t="s">
        <v>2233</v>
      </c>
      <c r="G661" s="636"/>
      <c r="H661" s="635">
        <f si="15" t="shared"/>
        <v>0</v>
      </c>
    </row>
    <row r="662" spans="1:8">
      <c r="A662" s="638" t="s">
        <v>1243</v>
      </c>
      <c r="B662" s="639">
        <v>131006</v>
      </c>
      <c r="C662" s="638" t="s">
        <v>1748</v>
      </c>
      <c r="D662" s="639" t="s">
        <v>49</v>
      </c>
      <c r="E662" s="636"/>
      <c r="F662" s="650" t="s">
        <v>2233</v>
      </c>
      <c r="G662" s="636"/>
      <c r="H662" s="635">
        <f si="15" t="shared"/>
        <v>0</v>
      </c>
    </row>
    <row r="663" spans="1:8">
      <c r="A663" s="638" t="s">
        <v>1243</v>
      </c>
      <c r="B663" s="639">
        <v>131007</v>
      </c>
      <c r="C663" s="638" t="s">
        <v>1747</v>
      </c>
      <c r="D663" s="639" t="s">
        <v>49</v>
      </c>
      <c r="E663" s="636"/>
      <c r="F663" s="650" t="s">
        <v>2233</v>
      </c>
      <c r="G663" s="636"/>
      <c r="H663" s="635">
        <f si="15" t="shared"/>
        <v>0</v>
      </c>
    </row>
    <row r="664" spans="1:8">
      <c r="A664" s="638" t="s">
        <v>1243</v>
      </c>
      <c r="B664" s="639">
        <v>131008</v>
      </c>
      <c r="C664" s="638" t="s">
        <v>1746</v>
      </c>
      <c r="D664" s="639" t="s">
        <v>49</v>
      </c>
      <c r="E664" s="636"/>
      <c r="F664" s="650" t="s">
        <v>2233</v>
      </c>
      <c r="G664" s="636"/>
      <c r="H664" s="635">
        <f si="15" t="shared"/>
        <v>0</v>
      </c>
    </row>
    <row r="665" spans="1:8">
      <c r="A665" s="638" t="s">
        <v>1243</v>
      </c>
      <c r="B665" s="639">
        <v>131009</v>
      </c>
      <c r="C665" s="638" t="s">
        <v>1745</v>
      </c>
      <c r="D665" s="639" t="s">
        <v>49</v>
      </c>
      <c r="E665" s="636"/>
      <c r="F665" s="650" t="s">
        <v>2233</v>
      </c>
      <c r="G665" s="636"/>
      <c r="H665" s="635">
        <f si="15" t="shared"/>
        <v>0</v>
      </c>
    </row>
    <row r="666" spans="1:8">
      <c r="A666" s="638" t="s">
        <v>1243</v>
      </c>
      <c r="B666" s="639">
        <v>1311</v>
      </c>
      <c r="C666" s="638" t="s">
        <v>1744</v>
      </c>
      <c r="D666" s="639" t="s">
        <v>49</v>
      </c>
      <c r="E666" s="636"/>
      <c r="F666" s="650" t="s">
        <v>2233</v>
      </c>
      <c r="G666" s="636"/>
      <c r="H666" s="635">
        <f si="15" t="shared"/>
        <v>0</v>
      </c>
    </row>
    <row r="667" spans="1:8">
      <c r="A667" s="638" t="s">
        <v>1243</v>
      </c>
      <c r="B667" s="639">
        <v>131101</v>
      </c>
      <c r="C667" s="638" t="s">
        <v>1743</v>
      </c>
      <c r="D667" s="639" t="s">
        <v>49</v>
      </c>
      <c r="E667" s="636"/>
      <c r="F667" s="650" t="s">
        <v>2233</v>
      </c>
      <c r="G667" s="636"/>
      <c r="H667" s="635">
        <f si="15" t="shared"/>
        <v>0</v>
      </c>
    </row>
    <row r="668" spans="1:8">
      <c r="A668" s="638" t="s">
        <v>1243</v>
      </c>
      <c r="B668" s="639">
        <v>131102</v>
      </c>
      <c r="C668" s="638" t="s">
        <v>1742</v>
      </c>
      <c r="D668" s="639" t="s">
        <v>49</v>
      </c>
      <c r="E668" s="636"/>
      <c r="F668" s="650" t="s">
        <v>2233</v>
      </c>
      <c r="G668" s="636"/>
      <c r="H668" s="635">
        <f si="15" t="shared"/>
        <v>0</v>
      </c>
    </row>
    <row r="669" spans="1:8">
      <c r="A669" s="638" t="s">
        <v>1243</v>
      </c>
      <c r="B669" s="639">
        <v>131103</v>
      </c>
      <c r="C669" s="638" t="s">
        <v>1741</v>
      </c>
      <c r="D669" s="639" t="s">
        <v>49</v>
      </c>
      <c r="E669" s="636"/>
      <c r="F669" s="650" t="s">
        <v>2233</v>
      </c>
      <c r="G669" s="636"/>
      <c r="H669" s="635">
        <f si="15" t="shared"/>
        <v>0</v>
      </c>
    </row>
    <row r="670" spans="1:8">
      <c r="A670" s="638" t="s">
        <v>1243</v>
      </c>
      <c r="B670" s="639">
        <v>131104</v>
      </c>
      <c r="C670" s="638" t="s">
        <v>1740</v>
      </c>
      <c r="D670" s="639" t="s">
        <v>49</v>
      </c>
      <c r="E670" s="636"/>
      <c r="F670" s="650" t="s">
        <v>2233</v>
      </c>
      <c r="G670" s="636"/>
      <c r="H670" s="635">
        <f si="15" t="shared"/>
        <v>0</v>
      </c>
    </row>
    <row r="671" spans="1:8">
      <c r="A671" s="638" t="s">
        <v>1243</v>
      </c>
      <c r="B671" s="639">
        <v>131105</v>
      </c>
      <c r="C671" s="638" t="s">
        <v>1739</v>
      </c>
      <c r="D671" s="639" t="s">
        <v>49</v>
      </c>
      <c r="E671" s="636"/>
      <c r="F671" s="650" t="s">
        <v>2233</v>
      </c>
      <c r="G671" s="636"/>
      <c r="H671" s="635">
        <f si="15" t="shared"/>
        <v>0</v>
      </c>
    </row>
    <row r="672" spans="1:8">
      <c r="A672" s="638" t="s">
        <v>1243</v>
      </c>
      <c r="B672" s="639">
        <v>131106</v>
      </c>
      <c r="C672" s="638" t="s">
        <v>1738</v>
      </c>
      <c r="D672" s="639" t="s">
        <v>49</v>
      </c>
      <c r="E672" s="636"/>
      <c r="F672" s="650" t="s">
        <v>2233</v>
      </c>
      <c r="G672" s="636"/>
      <c r="H672" s="635">
        <f si="15" t="shared"/>
        <v>0</v>
      </c>
    </row>
    <row r="673" spans="1:8">
      <c r="A673" s="638" t="s">
        <v>1243</v>
      </c>
      <c r="B673" s="639">
        <v>1320</v>
      </c>
      <c r="C673" s="638" t="s">
        <v>1737</v>
      </c>
      <c r="D673" s="639" t="s">
        <v>49</v>
      </c>
      <c r="E673" s="636"/>
      <c r="F673" s="650" t="s">
        <v>2233</v>
      </c>
      <c r="G673" s="636"/>
      <c r="H673" s="635">
        <f si="15" t="shared"/>
        <v>0</v>
      </c>
    </row>
    <row r="674" spans="1:8">
      <c r="A674" s="638" t="s">
        <v>1243</v>
      </c>
      <c r="B674" s="639">
        <v>132001</v>
      </c>
      <c r="C674" s="638" t="s">
        <v>1736</v>
      </c>
      <c r="D674" s="639" t="s">
        <v>49</v>
      </c>
      <c r="E674" s="636"/>
      <c r="F674" s="650" t="s">
        <v>2233</v>
      </c>
      <c r="G674" s="636"/>
      <c r="H674" s="635">
        <f si="15" t="shared"/>
        <v>0</v>
      </c>
    </row>
    <row r="675" spans="1:8">
      <c r="A675" s="638" t="s">
        <v>1243</v>
      </c>
      <c r="B675" s="639">
        <v>132002</v>
      </c>
      <c r="C675" s="638" t="s">
        <v>1735</v>
      </c>
      <c r="D675" s="639" t="s">
        <v>49</v>
      </c>
      <c r="E675" s="636"/>
      <c r="F675" s="650" t="s">
        <v>2233</v>
      </c>
      <c r="G675" s="636"/>
      <c r="H675" s="635">
        <f si="15" t="shared"/>
        <v>0</v>
      </c>
    </row>
    <row r="676" spans="1:8">
      <c r="A676" s="638" t="s">
        <v>1243</v>
      </c>
      <c r="B676" s="639">
        <v>132003</v>
      </c>
      <c r="C676" s="638" t="s">
        <v>1734</v>
      </c>
      <c r="D676" s="639" t="s">
        <v>49</v>
      </c>
      <c r="E676" s="636"/>
      <c r="F676" s="650" t="s">
        <v>2233</v>
      </c>
      <c r="G676" s="636"/>
      <c r="H676" s="635">
        <f si="15" t="shared"/>
        <v>0</v>
      </c>
    </row>
    <row r="677" spans="1:8">
      <c r="A677" s="638" t="s">
        <v>1243</v>
      </c>
      <c r="B677" s="639">
        <v>132004</v>
      </c>
      <c r="C677" s="638" t="s">
        <v>1733</v>
      </c>
      <c r="D677" s="639" t="s">
        <v>49</v>
      </c>
      <c r="E677" s="636"/>
      <c r="F677" s="650" t="s">
        <v>2233</v>
      </c>
      <c r="G677" s="636"/>
      <c r="H677" s="635">
        <f si="15" t="shared"/>
        <v>0</v>
      </c>
    </row>
    <row r="678" spans="1:8">
      <c r="A678" s="638" t="s">
        <v>1243</v>
      </c>
      <c r="B678" s="639">
        <v>132005</v>
      </c>
      <c r="C678" s="638" t="s">
        <v>1732</v>
      </c>
      <c r="D678" s="639" t="s">
        <v>49</v>
      </c>
      <c r="E678" s="636"/>
      <c r="F678" s="650" t="s">
        <v>2233</v>
      </c>
      <c r="G678" s="636"/>
      <c r="H678" s="635">
        <f si="15" t="shared"/>
        <v>0</v>
      </c>
    </row>
    <row r="679" spans="1:8">
      <c r="A679" s="638" t="s">
        <v>1243</v>
      </c>
      <c r="B679" s="639">
        <v>132006</v>
      </c>
      <c r="C679" s="638" t="s">
        <v>1731</v>
      </c>
      <c r="D679" s="639" t="s">
        <v>49</v>
      </c>
      <c r="E679" s="636"/>
      <c r="F679" s="650" t="s">
        <v>2233</v>
      </c>
      <c r="G679" s="636"/>
      <c r="H679" s="635">
        <f si="15" t="shared"/>
        <v>0</v>
      </c>
    </row>
    <row r="680" spans="1:8">
      <c r="A680" s="638" t="s">
        <v>1243</v>
      </c>
      <c r="B680" s="639">
        <v>132007</v>
      </c>
      <c r="C680" s="638" t="s">
        <v>1730</v>
      </c>
      <c r="D680" s="639" t="s">
        <v>49</v>
      </c>
      <c r="E680" s="636"/>
      <c r="F680" s="650" t="s">
        <v>2233</v>
      </c>
      <c r="G680" s="636"/>
      <c r="H680" s="635">
        <f si="15" t="shared"/>
        <v>0</v>
      </c>
    </row>
    <row r="681" spans="1:8">
      <c r="A681" s="638" t="s">
        <v>1243</v>
      </c>
      <c r="B681" s="639">
        <v>1330</v>
      </c>
      <c r="C681" s="638" t="s">
        <v>1729</v>
      </c>
      <c r="D681" s="639" t="s">
        <v>49</v>
      </c>
      <c r="E681" s="636"/>
      <c r="F681" s="650" t="s">
        <v>2233</v>
      </c>
      <c r="G681" s="636"/>
      <c r="H681" s="635">
        <f si="15" t="shared"/>
        <v>0</v>
      </c>
    </row>
    <row r="682" spans="1:8">
      <c r="A682" s="638" t="s">
        <v>1243</v>
      </c>
      <c r="B682" s="639">
        <v>133001</v>
      </c>
      <c r="C682" s="638" t="s">
        <v>1728</v>
      </c>
      <c r="D682" s="639" t="s">
        <v>49</v>
      </c>
      <c r="E682" s="636"/>
      <c r="F682" s="650" t="s">
        <v>2233</v>
      </c>
      <c r="G682" s="636"/>
      <c r="H682" s="635">
        <f si="15" t="shared"/>
        <v>0</v>
      </c>
    </row>
    <row r="683" spans="1:8">
      <c r="A683" s="638" t="s">
        <v>1243</v>
      </c>
      <c r="B683" s="639">
        <v>133002</v>
      </c>
      <c r="C683" s="638" t="s">
        <v>1727</v>
      </c>
      <c r="D683" s="639" t="s">
        <v>49</v>
      </c>
      <c r="E683" s="636"/>
      <c r="F683" s="650" t="s">
        <v>2233</v>
      </c>
      <c r="G683" s="636"/>
      <c r="H683" s="635">
        <f si="15" t="shared"/>
        <v>0</v>
      </c>
    </row>
    <row r="684" spans="1:8">
      <c r="A684" s="638" t="s">
        <v>1243</v>
      </c>
      <c r="B684" s="639">
        <v>133003</v>
      </c>
      <c r="C684" s="638" t="s">
        <v>1726</v>
      </c>
      <c r="D684" s="639" t="s">
        <v>49</v>
      </c>
      <c r="E684" s="636"/>
      <c r="F684" s="650" t="s">
        <v>2233</v>
      </c>
      <c r="G684" s="636"/>
      <c r="H684" s="635">
        <f si="15" t="shared"/>
        <v>0</v>
      </c>
    </row>
    <row r="685" spans="1:8">
      <c r="A685" s="638" t="s">
        <v>1243</v>
      </c>
      <c r="B685" s="639">
        <v>133004</v>
      </c>
      <c r="C685" s="638" t="s">
        <v>1725</v>
      </c>
      <c r="D685" s="639" t="s">
        <v>49</v>
      </c>
      <c r="E685" s="636"/>
      <c r="F685" s="650" t="s">
        <v>2233</v>
      </c>
      <c r="G685" s="636"/>
      <c r="H685" s="635">
        <f si="15" t="shared"/>
        <v>0</v>
      </c>
    </row>
    <row r="686" spans="1:8">
      <c r="A686" s="638" t="s">
        <v>1243</v>
      </c>
      <c r="B686" s="639">
        <v>133005</v>
      </c>
      <c r="C686" s="638" t="s">
        <v>1724</v>
      </c>
      <c r="D686" s="639" t="s">
        <v>49</v>
      </c>
      <c r="E686" s="636"/>
      <c r="F686" s="650" t="s">
        <v>2233</v>
      </c>
      <c r="G686" s="636"/>
      <c r="H686" s="635">
        <f si="15" t="shared"/>
        <v>0</v>
      </c>
    </row>
    <row r="687" spans="1:8">
      <c r="A687" s="638" t="s">
        <v>1243</v>
      </c>
      <c r="B687" s="639">
        <v>1340</v>
      </c>
      <c r="C687" s="638" t="s">
        <v>1723</v>
      </c>
      <c r="D687" s="639" t="s">
        <v>49</v>
      </c>
      <c r="E687" s="636"/>
      <c r="F687" s="650" t="s">
        <v>2233</v>
      </c>
      <c r="G687" s="636"/>
      <c r="H687" s="635">
        <f si="15" t="shared"/>
        <v>0</v>
      </c>
    </row>
    <row r="688" spans="1:8">
      <c r="A688" s="638" t="s">
        <v>1243</v>
      </c>
      <c r="B688" s="639">
        <v>134001</v>
      </c>
      <c r="C688" s="638" t="s">
        <v>1722</v>
      </c>
      <c r="D688" s="639" t="s">
        <v>49</v>
      </c>
      <c r="E688" s="636"/>
      <c r="F688" s="650" t="s">
        <v>2233</v>
      </c>
      <c r="G688" s="636"/>
      <c r="H688" s="635">
        <f si="15" t="shared"/>
        <v>0</v>
      </c>
    </row>
    <row r="689" spans="1:8">
      <c r="A689" s="638" t="s">
        <v>1243</v>
      </c>
      <c r="B689" s="639">
        <v>134002</v>
      </c>
      <c r="C689" s="638" t="s">
        <v>1721</v>
      </c>
      <c r="D689" s="639" t="s">
        <v>49</v>
      </c>
      <c r="E689" s="636"/>
      <c r="F689" s="650" t="s">
        <v>2233</v>
      </c>
      <c r="G689" s="636"/>
      <c r="H689" s="635">
        <f si="15" t="shared"/>
        <v>0</v>
      </c>
    </row>
    <row r="690" spans="1:8">
      <c r="A690" s="638" t="s">
        <v>1243</v>
      </c>
      <c r="B690" s="639">
        <v>134003</v>
      </c>
      <c r="C690" s="638" t="s">
        <v>1720</v>
      </c>
      <c r="D690" s="639" t="s">
        <v>49</v>
      </c>
      <c r="E690" s="636"/>
      <c r="F690" s="650" t="s">
        <v>2233</v>
      </c>
      <c r="G690" s="636"/>
      <c r="H690" s="635">
        <f si="15" t="shared"/>
        <v>0</v>
      </c>
    </row>
    <row r="691" spans="1:8">
      <c r="A691" s="638" t="s">
        <v>1243</v>
      </c>
      <c r="B691" s="639">
        <v>2</v>
      </c>
      <c r="C691" s="638" t="s">
        <v>1088</v>
      </c>
      <c r="D691" s="639" t="s">
        <v>49</v>
      </c>
      <c r="E691" s="636"/>
      <c r="F691" s="650" t="s">
        <v>2233</v>
      </c>
      <c r="G691" s="636"/>
      <c r="H691" s="635">
        <f si="15" t="shared"/>
        <v>0</v>
      </c>
    </row>
    <row r="692" spans="1:8">
      <c r="A692" s="638" t="s">
        <v>1243</v>
      </c>
      <c r="B692" s="639">
        <v>21</v>
      </c>
      <c r="C692" s="638" t="s">
        <v>1719</v>
      </c>
      <c r="D692" s="639" t="s">
        <v>49</v>
      </c>
      <c r="E692" s="636"/>
      <c r="F692" s="650" t="s">
        <v>2233</v>
      </c>
      <c r="G692" s="636"/>
      <c r="H692" s="635">
        <f si="15" t="shared"/>
        <v>0</v>
      </c>
    </row>
    <row r="693" spans="1:8">
      <c r="A693" s="638" t="s">
        <v>1243</v>
      </c>
      <c r="B693" s="639">
        <v>210</v>
      </c>
      <c r="C693" s="638" t="s">
        <v>1718</v>
      </c>
      <c r="D693" s="639" t="s">
        <v>49</v>
      </c>
      <c r="E693" s="636"/>
      <c r="F693" s="650" t="s">
        <v>2233</v>
      </c>
      <c r="G693" s="636"/>
      <c r="H693" s="635">
        <f si="15" t="shared"/>
        <v>0</v>
      </c>
    </row>
    <row r="694" spans="1:8">
      <c r="A694" s="638" t="s">
        <v>1243</v>
      </c>
      <c r="B694" s="639">
        <v>2101</v>
      </c>
      <c r="C694" s="638" t="s">
        <v>1717</v>
      </c>
      <c r="D694" s="639" t="s">
        <v>49</v>
      </c>
      <c r="E694" s="636"/>
      <c r="F694" s="650" t="s">
        <v>2233</v>
      </c>
      <c r="G694" s="636"/>
      <c r="H694" s="635">
        <f si="15" t="shared"/>
        <v>0</v>
      </c>
    </row>
    <row r="695" spans="1:8">
      <c r="A695" s="638" t="s">
        <v>1243</v>
      </c>
      <c r="B695" s="639">
        <v>210101</v>
      </c>
      <c r="C695" s="638" t="s">
        <v>1716</v>
      </c>
      <c r="D695" s="639" t="s">
        <v>49</v>
      </c>
      <c r="E695" s="636"/>
      <c r="F695" s="650" t="s">
        <v>2233</v>
      </c>
      <c r="G695" s="636"/>
      <c r="H695" s="635">
        <f si="15" t="shared"/>
        <v>0</v>
      </c>
    </row>
    <row r="696" spans="1:8">
      <c r="A696" s="638" t="s">
        <v>1243</v>
      </c>
      <c r="B696" s="639">
        <v>210102</v>
      </c>
      <c r="C696" s="638" t="s">
        <v>1715</v>
      </c>
      <c r="D696" s="639" t="s">
        <v>49</v>
      </c>
      <c r="E696" s="636"/>
      <c r="F696" s="650" t="s">
        <v>2233</v>
      </c>
      <c r="G696" s="636"/>
      <c r="H696" s="635">
        <f si="15" t="shared"/>
        <v>0</v>
      </c>
    </row>
    <row r="697" spans="1:8">
      <c r="A697" s="638" t="s">
        <v>1243</v>
      </c>
      <c r="B697" s="639">
        <v>210103</v>
      </c>
      <c r="C697" s="638" t="s">
        <v>1714</v>
      </c>
      <c r="D697" s="639" t="s">
        <v>49</v>
      </c>
      <c r="E697" s="636"/>
      <c r="F697" s="650" t="s">
        <v>2233</v>
      </c>
      <c r="G697" s="636"/>
      <c r="H697" s="635">
        <f si="15" t="shared"/>
        <v>0</v>
      </c>
    </row>
    <row r="698" spans="1:8">
      <c r="A698" s="638" t="s">
        <v>1243</v>
      </c>
      <c r="B698" s="639">
        <v>210104</v>
      </c>
      <c r="C698" s="638" t="s">
        <v>1713</v>
      </c>
      <c r="D698" s="639" t="s">
        <v>49</v>
      </c>
      <c r="E698" s="636"/>
      <c r="F698" s="650" t="s">
        <v>2233</v>
      </c>
      <c r="G698" s="636"/>
      <c r="H698" s="635">
        <f si="15" t="shared"/>
        <v>0</v>
      </c>
    </row>
    <row r="699" spans="1:8">
      <c r="A699" s="638" t="s">
        <v>1243</v>
      </c>
      <c r="B699" s="639">
        <v>210105</v>
      </c>
      <c r="C699" s="638" t="s">
        <v>1712</v>
      </c>
      <c r="D699" s="639" t="s">
        <v>49</v>
      </c>
      <c r="E699" s="636"/>
      <c r="F699" s="650" t="s">
        <v>2233</v>
      </c>
      <c r="G699" s="636"/>
      <c r="H699" s="635">
        <f si="15" t="shared"/>
        <v>0</v>
      </c>
    </row>
    <row r="700" spans="1:8">
      <c r="A700" s="638" t="s">
        <v>1243</v>
      </c>
      <c r="B700" s="639">
        <v>210106</v>
      </c>
      <c r="C700" s="638" t="s">
        <v>1711</v>
      </c>
      <c r="D700" s="639" t="s">
        <v>49</v>
      </c>
      <c r="E700" s="636"/>
      <c r="F700" s="650" t="s">
        <v>2233</v>
      </c>
      <c r="G700" s="636"/>
      <c r="H700" s="635">
        <f si="15" t="shared"/>
        <v>0</v>
      </c>
    </row>
    <row r="701" spans="1:8">
      <c r="A701" s="638" t="s">
        <v>1243</v>
      </c>
      <c r="B701" s="639">
        <v>2102</v>
      </c>
      <c r="C701" s="638" t="s">
        <v>1710</v>
      </c>
      <c r="D701" s="639" t="s">
        <v>49</v>
      </c>
      <c r="E701" s="636"/>
      <c r="F701" s="650" t="s">
        <v>2233</v>
      </c>
      <c r="G701" s="636"/>
      <c r="H701" s="635">
        <f si="15" t="shared"/>
        <v>0</v>
      </c>
    </row>
    <row r="702" spans="1:8">
      <c r="A702" s="638" t="s">
        <v>1243</v>
      </c>
      <c r="B702" s="639">
        <v>210201</v>
      </c>
      <c r="C702" s="638" t="s">
        <v>1709</v>
      </c>
      <c r="D702" s="639" t="s">
        <v>49</v>
      </c>
      <c r="E702" s="636"/>
      <c r="F702" s="650" t="s">
        <v>2233</v>
      </c>
      <c r="G702" s="636"/>
      <c r="H702" s="635">
        <f si="15" t="shared"/>
        <v>0</v>
      </c>
    </row>
    <row r="703" spans="1:8">
      <c r="A703" s="638" t="s">
        <v>1243</v>
      </c>
      <c r="B703" s="639">
        <v>210202</v>
      </c>
      <c r="C703" s="638" t="s">
        <v>1708</v>
      </c>
      <c r="D703" s="639" t="s">
        <v>49</v>
      </c>
      <c r="E703" s="636"/>
      <c r="F703" s="650" t="s">
        <v>2233</v>
      </c>
      <c r="G703" s="636"/>
      <c r="H703" s="635">
        <f si="15" t="shared"/>
        <v>0</v>
      </c>
    </row>
    <row r="704" spans="1:8">
      <c r="A704" s="638" t="s">
        <v>1243</v>
      </c>
      <c r="B704" s="639">
        <v>210203</v>
      </c>
      <c r="C704" s="638" t="s">
        <v>1707</v>
      </c>
      <c r="D704" s="639" t="s">
        <v>49</v>
      </c>
      <c r="E704" s="636"/>
      <c r="F704" s="650" t="s">
        <v>2233</v>
      </c>
      <c r="G704" s="636"/>
      <c r="H704" s="635">
        <f si="15" t="shared"/>
        <v>0</v>
      </c>
    </row>
    <row r="705" spans="1:8">
      <c r="A705" s="638" t="s">
        <v>1243</v>
      </c>
      <c r="B705" s="639">
        <v>210204</v>
      </c>
      <c r="C705" s="638" t="s">
        <v>1706</v>
      </c>
      <c r="D705" s="639" t="s">
        <v>49</v>
      </c>
      <c r="E705" s="636"/>
      <c r="F705" s="650" t="s">
        <v>2233</v>
      </c>
      <c r="G705" s="636"/>
      <c r="H705" s="635">
        <f si="15" t="shared"/>
        <v>0</v>
      </c>
    </row>
    <row r="706" spans="1:8">
      <c r="A706" s="638" t="s">
        <v>1243</v>
      </c>
      <c r="B706" s="639">
        <v>210205</v>
      </c>
      <c r="C706" s="638" t="s">
        <v>1705</v>
      </c>
      <c r="D706" s="639" t="s">
        <v>49</v>
      </c>
      <c r="E706" s="636"/>
      <c r="F706" s="650" t="s">
        <v>2233</v>
      </c>
      <c r="G706" s="636"/>
      <c r="H706" s="635">
        <f si="15" t="shared"/>
        <v>0</v>
      </c>
    </row>
    <row r="707" spans="1:8">
      <c r="A707" s="638" t="s">
        <v>1243</v>
      </c>
      <c r="B707" s="639">
        <v>210206</v>
      </c>
      <c r="C707" s="638" t="s">
        <v>1704</v>
      </c>
      <c r="D707" s="639" t="s">
        <v>49</v>
      </c>
      <c r="E707" s="636"/>
      <c r="F707" s="650" t="s">
        <v>2233</v>
      </c>
      <c r="G707" s="636"/>
      <c r="H707" s="635">
        <f si="15" t="shared"/>
        <v>0</v>
      </c>
    </row>
    <row r="708" spans="1:8">
      <c r="A708" s="638" t="s">
        <v>1243</v>
      </c>
      <c r="B708" s="639">
        <v>2103</v>
      </c>
      <c r="C708" s="638" t="s">
        <v>1703</v>
      </c>
      <c r="D708" s="639" t="s">
        <v>49</v>
      </c>
      <c r="E708" s="636"/>
      <c r="F708" s="650" t="s">
        <v>2233</v>
      </c>
      <c r="G708" s="636"/>
      <c r="H708" s="635">
        <f ref="H708:H771" si="16" t="shared">E708-G708</f>
        <v>0</v>
      </c>
    </row>
    <row r="709" spans="1:8">
      <c r="A709" s="638" t="s">
        <v>1243</v>
      </c>
      <c r="B709" s="639">
        <v>210301</v>
      </c>
      <c r="C709" s="638" t="s">
        <v>1702</v>
      </c>
      <c r="D709" s="639" t="s">
        <v>49</v>
      </c>
      <c r="E709" s="636"/>
      <c r="F709" s="650" t="s">
        <v>2233</v>
      </c>
      <c r="G709" s="636"/>
      <c r="H709" s="635">
        <f si="16" t="shared"/>
        <v>0</v>
      </c>
    </row>
    <row r="710" spans="1:8">
      <c r="A710" s="638" t="s">
        <v>1243</v>
      </c>
      <c r="B710" s="639">
        <v>210302</v>
      </c>
      <c r="C710" s="638" t="s">
        <v>1701</v>
      </c>
      <c r="D710" s="639" t="s">
        <v>49</v>
      </c>
      <c r="E710" s="636"/>
      <c r="F710" s="650" t="s">
        <v>2233</v>
      </c>
      <c r="G710" s="636"/>
      <c r="H710" s="635">
        <f si="16" t="shared"/>
        <v>0</v>
      </c>
    </row>
    <row r="711" spans="1:8">
      <c r="A711" s="638" t="s">
        <v>1243</v>
      </c>
      <c r="B711" s="639">
        <v>210303</v>
      </c>
      <c r="C711" s="638" t="s">
        <v>1700</v>
      </c>
      <c r="D711" s="639" t="s">
        <v>49</v>
      </c>
      <c r="E711" s="636"/>
      <c r="F711" s="650" t="s">
        <v>2233</v>
      </c>
      <c r="G711" s="636"/>
      <c r="H711" s="635">
        <f si="16" t="shared"/>
        <v>0</v>
      </c>
    </row>
    <row r="712" spans="1:8">
      <c r="A712" s="638" t="s">
        <v>1243</v>
      </c>
      <c r="B712" s="639">
        <v>210304</v>
      </c>
      <c r="C712" s="638" t="s">
        <v>1699</v>
      </c>
      <c r="D712" s="639" t="s">
        <v>49</v>
      </c>
      <c r="E712" s="636"/>
      <c r="F712" s="650" t="s">
        <v>2233</v>
      </c>
      <c r="G712" s="636"/>
      <c r="H712" s="635">
        <f si="16" t="shared"/>
        <v>0</v>
      </c>
    </row>
    <row r="713" spans="1:8">
      <c r="A713" s="638" t="s">
        <v>1243</v>
      </c>
      <c r="B713" s="639">
        <v>210305</v>
      </c>
      <c r="C713" s="638" t="s">
        <v>1698</v>
      </c>
      <c r="D713" s="639" t="s">
        <v>49</v>
      </c>
      <c r="E713" s="636"/>
      <c r="F713" s="650" t="s">
        <v>2233</v>
      </c>
      <c r="G713" s="636"/>
      <c r="H713" s="635">
        <f si="16" t="shared"/>
        <v>0</v>
      </c>
    </row>
    <row r="714" spans="1:8">
      <c r="A714" s="638" t="s">
        <v>1243</v>
      </c>
      <c r="B714" s="639">
        <v>2104</v>
      </c>
      <c r="C714" s="638" t="s">
        <v>1697</v>
      </c>
      <c r="D714" s="639" t="s">
        <v>49</v>
      </c>
      <c r="E714" s="636"/>
      <c r="F714" s="650" t="s">
        <v>2233</v>
      </c>
      <c r="G714" s="636"/>
      <c r="H714" s="635">
        <f si="16" t="shared"/>
        <v>0</v>
      </c>
    </row>
    <row r="715" spans="1:8">
      <c r="A715" s="638" t="s">
        <v>1243</v>
      </c>
      <c r="B715" s="639">
        <v>210401</v>
      </c>
      <c r="C715" s="638" t="s">
        <v>1696</v>
      </c>
      <c r="D715" s="639" t="s">
        <v>49</v>
      </c>
      <c r="E715" s="636"/>
      <c r="F715" s="650" t="s">
        <v>2233</v>
      </c>
      <c r="G715" s="636"/>
      <c r="H715" s="635">
        <f si="16" t="shared"/>
        <v>0</v>
      </c>
    </row>
    <row r="716" spans="1:8">
      <c r="A716" s="638" t="s">
        <v>1243</v>
      </c>
      <c r="B716" s="639">
        <v>210402</v>
      </c>
      <c r="C716" s="638" t="s">
        <v>1695</v>
      </c>
      <c r="D716" s="639" t="s">
        <v>49</v>
      </c>
      <c r="E716" s="636"/>
      <c r="F716" s="650" t="s">
        <v>2233</v>
      </c>
      <c r="G716" s="636"/>
      <c r="H716" s="635">
        <f si="16" t="shared"/>
        <v>0</v>
      </c>
    </row>
    <row r="717" spans="1:8">
      <c r="A717" s="638" t="s">
        <v>1243</v>
      </c>
      <c r="B717" s="639">
        <v>210403</v>
      </c>
      <c r="C717" s="638" t="s">
        <v>1694</v>
      </c>
      <c r="D717" s="639" t="s">
        <v>49</v>
      </c>
      <c r="E717" s="636"/>
      <c r="F717" s="650" t="s">
        <v>2233</v>
      </c>
      <c r="G717" s="636"/>
      <c r="H717" s="635">
        <f si="16" t="shared"/>
        <v>0</v>
      </c>
    </row>
    <row r="718" spans="1:8">
      <c r="A718" s="638" t="s">
        <v>1243</v>
      </c>
      <c r="B718" s="639">
        <v>210404</v>
      </c>
      <c r="C718" s="638" t="s">
        <v>1693</v>
      </c>
      <c r="D718" s="639" t="s">
        <v>49</v>
      </c>
      <c r="E718" s="636"/>
      <c r="F718" s="650" t="s">
        <v>2233</v>
      </c>
      <c r="G718" s="636"/>
      <c r="H718" s="635">
        <f si="16" t="shared"/>
        <v>0</v>
      </c>
    </row>
    <row r="719" spans="1:8">
      <c r="A719" s="638" t="s">
        <v>1243</v>
      </c>
      <c r="B719" s="639">
        <v>210405</v>
      </c>
      <c r="C719" s="638" t="s">
        <v>1692</v>
      </c>
      <c r="D719" s="639" t="s">
        <v>49</v>
      </c>
      <c r="E719" s="636"/>
      <c r="F719" s="650" t="s">
        <v>2233</v>
      </c>
      <c r="G719" s="636"/>
      <c r="H719" s="635">
        <f si="16" t="shared"/>
        <v>0</v>
      </c>
    </row>
    <row r="720" spans="1:8">
      <c r="A720" s="638" t="s">
        <v>1243</v>
      </c>
      <c r="B720" s="639">
        <v>210406</v>
      </c>
      <c r="C720" s="638" t="s">
        <v>1691</v>
      </c>
      <c r="D720" s="639" t="s">
        <v>49</v>
      </c>
      <c r="E720" s="636"/>
      <c r="F720" s="650" t="s">
        <v>2233</v>
      </c>
      <c r="G720" s="636"/>
      <c r="H720" s="635">
        <f si="16" t="shared"/>
        <v>0</v>
      </c>
    </row>
    <row r="721" spans="1:8">
      <c r="A721" s="638" t="s">
        <v>1243</v>
      </c>
      <c r="B721" s="639">
        <v>210407</v>
      </c>
      <c r="C721" s="638" t="s">
        <v>1690</v>
      </c>
      <c r="D721" s="639" t="s">
        <v>49</v>
      </c>
      <c r="E721" s="636"/>
      <c r="F721" s="650" t="s">
        <v>2233</v>
      </c>
      <c r="G721" s="636"/>
      <c r="H721" s="635">
        <f si="16" t="shared"/>
        <v>0</v>
      </c>
    </row>
    <row r="722" spans="1:8">
      <c r="A722" s="638" t="s">
        <v>1243</v>
      </c>
      <c r="B722" s="639">
        <v>210408</v>
      </c>
      <c r="C722" s="638" t="s">
        <v>1689</v>
      </c>
      <c r="D722" s="639" t="s">
        <v>49</v>
      </c>
      <c r="E722" s="636"/>
      <c r="F722" s="650" t="s">
        <v>2233</v>
      </c>
      <c r="G722" s="636"/>
      <c r="H722" s="635">
        <f si="16" t="shared"/>
        <v>0</v>
      </c>
    </row>
    <row r="723" spans="1:8">
      <c r="A723" s="638" t="s">
        <v>1243</v>
      </c>
      <c r="B723" s="639">
        <v>210409</v>
      </c>
      <c r="C723" s="638" t="s">
        <v>1688</v>
      </c>
      <c r="D723" s="639" t="s">
        <v>49</v>
      </c>
      <c r="E723" s="636"/>
      <c r="F723" s="650" t="s">
        <v>2233</v>
      </c>
      <c r="G723" s="636"/>
      <c r="H723" s="635">
        <f si="16" t="shared"/>
        <v>0</v>
      </c>
    </row>
    <row r="724" spans="1:8">
      <c r="A724" s="638" t="s">
        <v>1243</v>
      </c>
      <c r="B724" s="639">
        <v>210410</v>
      </c>
      <c r="C724" s="638" t="s">
        <v>1687</v>
      </c>
      <c r="D724" s="639" t="s">
        <v>49</v>
      </c>
      <c r="E724" s="636"/>
      <c r="F724" s="650" t="s">
        <v>2233</v>
      </c>
      <c r="G724" s="636"/>
      <c r="H724" s="635">
        <f si="16" t="shared"/>
        <v>0</v>
      </c>
    </row>
    <row r="725" spans="1:8">
      <c r="A725" s="638" t="s">
        <v>1243</v>
      </c>
      <c r="B725" s="639">
        <v>2105</v>
      </c>
      <c r="C725" s="638" t="s">
        <v>1686</v>
      </c>
      <c r="D725" s="639" t="s">
        <v>49</v>
      </c>
      <c r="E725" s="636"/>
      <c r="F725" s="650" t="s">
        <v>2233</v>
      </c>
      <c r="G725" s="636"/>
      <c r="H725" s="635">
        <f si="16" t="shared"/>
        <v>0</v>
      </c>
    </row>
    <row r="726" spans="1:8">
      <c r="A726" s="638" t="s">
        <v>1243</v>
      </c>
      <c r="B726" s="639">
        <v>210501</v>
      </c>
      <c r="C726" s="638" t="s">
        <v>1685</v>
      </c>
      <c r="D726" s="639" t="s">
        <v>49</v>
      </c>
      <c r="E726" s="636"/>
      <c r="F726" s="650" t="s">
        <v>2233</v>
      </c>
      <c r="G726" s="636"/>
      <c r="H726" s="635">
        <f si="16" t="shared"/>
        <v>0</v>
      </c>
    </row>
    <row r="727" spans="1:8">
      <c r="A727" s="638" t="s">
        <v>1243</v>
      </c>
      <c r="B727" s="639">
        <v>210502</v>
      </c>
      <c r="C727" s="638" t="s">
        <v>1684</v>
      </c>
      <c r="D727" s="639" t="s">
        <v>49</v>
      </c>
      <c r="E727" s="636"/>
      <c r="F727" s="650" t="s">
        <v>2233</v>
      </c>
      <c r="G727" s="636"/>
      <c r="H727" s="635">
        <f si="16" t="shared"/>
        <v>0</v>
      </c>
    </row>
    <row r="728" spans="1:8">
      <c r="A728" s="638" t="s">
        <v>1243</v>
      </c>
      <c r="B728" s="639">
        <v>210503</v>
      </c>
      <c r="C728" s="638" t="s">
        <v>1683</v>
      </c>
      <c r="D728" s="639" t="s">
        <v>49</v>
      </c>
      <c r="E728" s="636"/>
      <c r="F728" s="650" t="s">
        <v>2233</v>
      </c>
      <c r="G728" s="636"/>
      <c r="H728" s="635">
        <f si="16" t="shared"/>
        <v>0</v>
      </c>
    </row>
    <row r="729" spans="1:8">
      <c r="A729" s="638" t="s">
        <v>1243</v>
      </c>
      <c r="B729" s="639">
        <v>2106</v>
      </c>
      <c r="C729" s="638" t="s">
        <v>1682</v>
      </c>
      <c r="D729" s="639" t="s">
        <v>49</v>
      </c>
      <c r="E729" s="636"/>
      <c r="F729" s="650" t="s">
        <v>2233</v>
      </c>
      <c r="G729" s="636"/>
      <c r="H729" s="635">
        <f si="16" t="shared"/>
        <v>0</v>
      </c>
    </row>
    <row r="730" spans="1:8">
      <c r="A730" s="638" t="s">
        <v>1243</v>
      </c>
      <c r="B730" s="639">
        <v>210601</v>
      </c>
      <c r="C730" s="638" t="s">
        <v>1681</v>
      </c>
      <c r="D730" s="639" t="s">
        <v>49</v>
      </c>
      <c r="E730" s="636"/>
      <c r="F730" s="650" t="s">
        <v>2233</v>
      </c>
      <c r="G730" s="636"/>
      <c r="H730" s="635">
        <f si="16" t="shared"/>
        <v>0</v>
      </c>
    </row>
    <row r="731" spans="1:8">
      <c r="A731" s="638" t="s">
        <v>1243</v>
      </c>
      <c r="B731" s="639">
        <v>210602</v>
      </c>
      <c r="C731" s="638" t="s">
        <v>1680</v>
      </c>
      <c r="D731" s="639" t="s">
        <v>49</v>
      </c>
      <c r="E731" s="636"/>
      <c r="F731" s="650" t="s">
        <v>2233</v>
      </c>
      <c r="G731" s="636"/>
      <c r="H731" s="635">
        <f si="16" t="shared"/>
        <v>0</v>
      </c>
    </row>
    <row r="732" spans="1:8">
      <c r="A732" s="638" t="s">
        <v>1243</v>
      </c>
      <c r="B732" s="639">
        <v>210603</v>
      </c>
      <c r="C732" s="638" t="s">
        <v>1679</v>
      </c>
      <c r="D732" s="639" t="s">
        <v>49</v>
      </c>
      <c r="E732" s="636"/>
      <c r="F732" s="650" t="s">
        <v>2233</v>
      </c>
      <c r="G732" s="636"/>
      <c r="H732" s="635">
        <f si="16" t="shared"/>
        <v>0</v>
      </c>
    </row>
    <row r="733" spans="1:8">
      <c r="A733" s="638" t="s">
        <v>1243</v>
      </c>
      <c r="B733" s="639">
        <v>210604</v>
      </c>
      <c r="C733" s="638" t="s">
        <v>1678</v>
      </c>
      <c r="D733" s="639" t="s">
        <v>49</v>
      </c>
      <c r="E733" s="636"/>
      <c r="F733" s="650" t="s">
        <v>2233</v>
      </c>
      <c r="G733" s="636"/>
      <c r="H733" s="635">
        <f si="16" t="shared"/>
        <v>0</v>
      </c>
    </row>
    <row r="734" spans="1:8">
      <c r="A734" s="638" t="s">
        <v>1243</v>
      </c>
      <c r="B734" s="639">
        <v>2107</v>
      </c>
      <c r="C734" s="638" t="s">
        <v>1677</v>
      </c>
      <c r="D734" s="639" t="s">
        <v>49</v>
      </c>
      <c r="E734" s="636"/>
      <c r="F734" s="650" t="s">
        <v>2233</v>
      </c>
      <c r="G734" s="636"/>
      <c r="H734" s="635">
        <f si="16" t="shared"/>
        <v>0</v>
      </c>
    </row>
    <row r="735" spans="1:8">
      <c r="A735" s="638" t="s">
        <v>1243</v>
      </c>
      <c r="B735" s="639">
        <v>210701</v>
      </c>
      <c r="C735" s="638" t="s">
        <v>1676</v>
      </c>
      <c r="D735" s="639" t="s">
        <v>49</v>
      </c>
      <c r="E735" s="636"/>
      <c r="F735" s="650" t="s">
        <v>2233</v>
      </c>
      <c r="G735" s="636"/>
      <c r="H735" s="635">
        <f si="16" t="shared"/>
        <v>0</v>
      </c>
    </row>
    <row r="736" spans="1:8">
      <c r="A736" s="638" t="s">
        <v>1243</v>
      </c>
      <c r="B736" s="639">
        <v>210702</v>
      </c>
      <c r="C736" s="638" t="s">
        <v>1675</v>
      </c>
      <c r="D736" s="639" t="s">
        <v>49</v>
      </c>
      <c r="E736" s="636"/>
      <c r="F736" s="650" t="s">
        <v>2233</v>
      </c>
      <c r="G736" s="636"/>
      <c r="H736" s="635">
        <f si="16" t="shared"/>
        <v>0</v>
      </c>
    </row>
    <row r="737" spans="1:8">
      <c r="A737" s="638" t="s">
        <v>1243</v>
      </c>
      <c r="B737" s="639">
        <v>210703</v>
      </c>
      <c r="C737" s="638" t="s">
        <v>1674</v>
      </c>
      <c r="D737" s="639" t="s">
        <v>49</v>
      </c>
      <c r="E737" s="636"/>
      <c r="F737" s="650" t="s">
        <v>2233</v>
      </c>
      <c r="G737" s="636"/>
      <c r="H737" s="635">
        <f si="16" t="shared"/>
        <v>0</v>
      </c>
    </row>
    <row r="738" spans="1:8">
      <c r="A738" s="638" t="s">
        <v>1243</v>
      </c>
      <c r="B738" s="639">
        <v>2108</v>
      </c>
      <c r="C738" s="638" t="s">
        <v>1673</v>
      </c>
      <c r="D738" s="639" t="s">
        <v>49</v>
      </c>
      <c r="E738" s="636"/>
      <c r="F738" s="650" t="s">
        <v>2233</v>
      </c>
      <c r="G738" s="636"/>
      <c r="H738" s="635">
        <f si="16" t="shared"/>
        <v>0</v>
      </c>
    </row>
    <row r="739" spans="1:8">
      <c r="A739" s="638" t="s">
        <v>1243</v>
      </c>
      <c r="B739" s="639">
        <v>210801</v>
      </c>
      <c r="C739" s="638" t="s">
        <v>1672</v>
      </c>
      <c r="D739" s="639" t="s">
        <v>49</v>
      </c>
      <c r="E739" s="636"/>
      <c r="F739" s="650" t="s">
        <v>2233</v>
      </c>
      <c r="G739" s="636"/>
      <c r="H739" s="635">
        <f si="16" t="shared"/>
        <v>0</v>
      </c>
    </row>
    <row r="740" spans="1:8">
      <c r="A740" s="638" t="s">
        <v>1243</v>
      </c>
      <c r="B740" s="639">
        <v>210802</v>
      </c>
      <c r="C740" s="638" t="s">
        <v>1671</v>
      </c>
      <c r="D740" s="639" t="s">
        <v>49</v>
      </c>
      <c r="E740" s="636"/>
      <c r="F740" s="650" t="s">
        <v>2233</v>
      </c>
      <c r="G740" s="636"/>
      <c r="H740" s="635">
        <f si="16" t="shared"/>
        <v>0</v>
      </c>
    </row>
    <row r="741" spans="1:8">
      <c r="A741" s="638" t="s">
        <v>1243</v>
      </c>
      <c r="B741" s="639">
        <v>210803</v>
      </c>
      <c r="C741" s="638" t="s">
        <v>1670</v>
      </c>
      <c r="D741" s="639" t="s">
        <v>49</v>
      </c>
      <c r="E741" s="636"/>
      <c r="F741" s="650" t="s">
        <v>2233</v>
      </c>
      <c r="G741" s="636"/>
      <c r="H741" s="635">
        <f si="16" t="shared"/>
        <v>0</v>
      </c>
    </row>
    <row r="742" spans="1:8">
      <c r="A742" s="638" t="s">
        <v>1243</v>
      </c>
      <c r="B742" s="639">
        <v>210804</v>
      </c>
      <c r="C742" s="638" t="s">
        <v>1669</v>
      </c>
      <c r="D742" s="639" t="s">
        <v>49</v>
      </c>
      <c r="E742" s="636"/>
      <c r="F742" s="650" t="s">
        <v>2233</v>
      </c>
      <c r="G742" s="636"/>
      <c r="H742" s="635">
        <f si="16" t="shared"/>
        <v>0</v>
      </c>
    </row>
    <row r="743" spans="1:8">
      <c r="A743" s="638" t="s">
        <v>1243</v>
      </c>
      <c r="B743" s="639">
        <v>210805</v>
      </c>
      <c r="C743" s="638" t="s">
        <v>1668</v>
      </c>
      <c r="D743" s="639" t="s">
        <v>49</v>
      </c>
      <c r="E743" s="636"/>
      <c r="F743" s="650" t="s">
        <v>2233</v>
      </c>
      <c r="G743" s="636"/>
      <c r="H743" s="635">
        <f si="16" t="shared"/>
        <v>0</v>
      </c>
    </row>
    <row r="744" spans="1:8">
      <c r="A744" s="638" t="s">
        <v>1243</v>
      </c>
      <c r="B744" s="639">
        <v>210806</v>
      </c>
      <c r="C744" s="638" t="s">
        <v>1667</v>
      </c>
      <c r="D744" s="639" t="s">
        <v>49</v>
      </c>
      <c r="E744" s="636"/>
      <c r="F744" s="650" t="s">
        <v>2233</v>
      </c>
      <c r="G744" s="636"/>
      <c r="H744" s="635">
        <f si="16" t="shared"/>
        <v>0</v>
      </c>
    </row>
    <row r="745" spans="1:8">
      <c r="A745" s="638" t="s">
        <v>1243</v>
      </c>
      <c r="B745" s="639">
        <v>210807</v>
      </c>
      <c r="C745" s="638" t="s">
        <v>1666</v>
      </c>
      <c r="D745" s="639" t="s">
        <v>49</v>
      </c>
      <c r="E745" s="636"/>
      <c r="F745" s="650" t="s">
        <v>2233</v>
      </c>
      <c r="G745" s="636"/>
      <c r="H745" s="635">
        <f si="16" t="shared"/>
        <v>0</v>
      </c>
    </row>
    <row r="746" spans="1:8">
      <c r="A746" s="638" t="s">
        <v>1243</v>
      </c>
      <c r="B746" s="639">
        <v>210808</v>
      </c>
      <c r="C746" s="638" t="s">
        <v>1665</v>
      </c>
      <c r="D746" s="639" t="s">
        <v>49</v>
      </c>
      <c r="E746" s="636"/>
      <c r="F746" s="650" t="s">
        <v>2233</v>
      </c>
      <c r="G746" s="636"/>
      <c r="H746" s="635">
        <f si="16" t="shared"/>
        <v>0</v>
      </c>
    </row>
    <row r="747" spans="1:8">
      <c r="A747" s="638" t="s">
        <v>1243</v>
      </c>
      <c r="B747" s="639">
        <v>210809</v>
      </c>
      <c r="C747" s="638" t="s">
        <v>1664</v>
      </c>
      <c r="D747" s="639" t="s">
        <v>49</v>
      </c>
      <c r="E747" s="636"/>
      <c r="F747" s="650" t="s">
        <v>2233</v>
      </c>
      <c r="G747" s="636"/>
      <c r="H747" s="635">
        <f si="16" t="shared"/>
        <v>0</v>
      </c>
    </row>
    <row r="748" spans="1:8">
      <c r="A748" s="638" t="s">
        <v>1243</v>
      </c>
      <c r="B748" s="639">
        <v>210815</v>
      </c>
      <c r="C748" s="638" t="s">
        <v>1663</v>
      </c>
      <c r="D748" s="639" t="s">
        <v>49</v>
      </c>
      <c r="E748" s="636"/>
      <c r="F748" s="650" t="s">
        <v>2233</v>
      </c>
      <c r="G748" s="636"/>
      <c r="H748" s="635">
        <f si="16" t="shared"/>
        <v>0</v>
      </c>
    </row>
    <row r="749" spans="1:8">
      <c r="A749" s="638" t="s">
        <v>1243</v>
      </c>
      <c r="B749" s="639">
        <v>210816</v>
      </c>
      <c r="C749" s="638" t="s">
        <v>1662</v>
      </c>
      <c r="D749" s="639" t="s">
        <v>49</v>
      </c>
      <c r="E749" s="636"/>
      <c r="F749" s="650" t="s">
        <v>2233</v>
      </c>
      <c r="G749" s="636"/>
      <c r="H749" s="635">
        <f si="16" t="shared"/>
        <v>0</v>
      </c>
    </row>
    <row r="750" spans="1:8">
      <c r="A750" s="638" t="s">
        <v>1243</v>
      </c>
      <c r="B750" s="639">
        <v>210817</v>
      </c>
      <c r="C750" s="638" t="s">
        <v>1661</v>
      </c>
      <c r="D750" s="639" t="s">
        <v>49</v>
      </c>
      <c r="E750" s="636"/>
      <c r="F750" s="650" t="s">
        <v>2233</v>
      </c>
      <c r="G750" s="636"/>
      <c r="H750" s="635">
        <f si="16" t="shared"/>
        <v>0</v>
      </c>
    </row>
    <row r="751" spans="1:8">
      <c r="A751" s="638" t="s">
        <v>1243</v>
      </c>
      <c r="B751" s="639">
        <v>210818</v>
      </c>
      <c r="C751" s="638" t="s">
        <v>1660</v>
      </c>
      <c r="D751" s="639" t="s">
        <v>49</v>
      </c>
      <c r="E751" s="636"/>
      <c r="F751" s="650" t="s">
        <v>2233</v>
      </c>
      <c r="G751" s="636"/>
      <c r="H751" s="635">
        <f si="16" t="shared"/>
        <v>0</v>
      </c>
    </row>
    <row r="752" spans="1:8">
      <c r="A752" s="638" t="s">
        <v>1243</v>
      </c>
      <c r="B752" s="639">
        <v>2109</v>
      </c>
      <c r="C752" s="638" t="s">
        <v>1659</v>
      </c>
      <c r="D752" s="639" t="s">
        <v>49</v>
      </c>
      <c r="E752" s="636"/>
      <c r="F752" s="650" t="s">
        <v>2233</v>
      </c>
      <c r="G752" s="636"/>
      <c r="H752" s="635">
        <f si="16" t="shared"/>
        <v>0</v>
      </c>
    </row>
    <row r="753" spans="1:8">
      <c r="A753" s="638" t="s">
        <v>1243</v>
      </c>
      <c r="B753" s="639">
        <v>210901</v>
      </c>
      <c r="C753" s="638" t="s">
        <v>1659</v>
      </c>
      <c r="D753" s="639" t="s">
        <v>49</v>
      </c>
      <c r="E753" s="636"/>
      <c r="F753" s="650" t="s">
        <v>2233</v>
      </c>
      <c r="G753" s="636"/>
      <c r="H753" s="635">
        <f si="16" t="shared"/>
        <v>0</v>
      </c>
    </row>
    <row r="754" spans="1:8">
      <c r="A754" s="638" t="s">
        <v>1243</v>
      </c>
      <c r="B754" s="639">
        <v>210902</v>
      </c>
      <c r="C754" s="638" t="s">
        <v>1658</v>
      </c>
      <c r="D754" s="639" t="s">
        <v>49</v>
      </c>
      <c r="E754" s="636"/>
      <c r="F754" s="650" t="s">
        <v>2233</v>
      </c>
      <c r="G754" s="636"/>
      <c r="H754" s="635">
        <f si="16" t="shared"/>
        <v>0</v>
      </c>
    </row>
    <row r="755" spans="1:8">
      <c r="A755" s="638" t="s">
        <v>1243</v>
      </c>
      <c r="B755" s="639">
        <v>211</v>
      </c>
      <c r="C755" s="638" t="s">
        <v>1657</v>
      </c>
      <c r="D755" s="639" t="s">
        <v>49</v>
      </c>
      <c r="E755" s="636"/>
      <c r="F755" s="650" t="s">
        <v>2233</v>
      </c>
      <c r="G755" s="636"/>
      <c r="H755" s="635">
        <f si="16" t="shared"/>
        <v>0</v>
      </c>
    </row>
    <row r="756" spans="1:8">
      <c r="A756" s="638" t="s">
        <v>1243</v>
      </c>
      <c r="B756" s="639">
        <v>2111</v>
      </c>
      <c r="C756" s="638" t="s">
        <v>1656</v>
      </c>
      <c r="D756" s="639" t="s">
        <v>49</v>
      </c>
      <c r="E756" s="636"/>
      <c r="F756" s="650" t="s">
        <v>2233</v>
      </c>
      <c r="G756" s="636"/>
      <c r="H756" s="635">
        <f si="16" t="shared"/>
        <v>0</v>
      </c>
    </row>
    <row r="757" spans="1:8">
      <c r="A757" s="638" t="s">
        <v>1243</v>
      </c>
      <c r="B757" s="639">
        <v>211101</v>
      </c>
      <c r="C757" s="638" t="s">
        <v>1656</v>
      </c>
      <c r="D757" s="639" t="s">
        <v>49</v>
      </c>
      <c r="E757" s="636"/>
      <c r="F757" s="650" t="s">
        <v>2233</v>
      </c>
      <c r="G757" s="636"/>
      <c r="H757" s="635">
        <f si="16" t="shared"/>
        <v>0</v>
      </c>
    </row>
    <row r="758" spans="1:8">
      <c r="A758" s="638" t="s">
        <v>1243</v>
      </c>
      <c r="B758" s="639">
        <v>2112</v>
      </c>
      <c r="C758" s="638" t="s">
        <v>1655</v>
      </c>
      <c r="D758" s="639" t="s">
        <v>49</v>
      </c>
      <c r="E758" s="636"/>
      <c r="F758" s="650" t="s">
        <v>2233</v>
      </c>
      <c r="G758" s="636"/>
      <c r="H758" s="635">
        <f si="16" t="shared"/>
        <v>0</v>
      </c>
    </row>
    <row r="759" spans="1:8">
      <c r="A759" s="638" t="s">
        <v>1243</v>
      </c>
      <c r="B759" s="639">
        <v>211201</v>
      </c>
      <c r="C759" s="638" t="s">
        <v>1655</v>
      </c>
      <c r="D759" s="639" t="s">
        <v>49</v>
      </c>
      <c r="E759" s="636"/>
      <c r="F759" s="650" t="s">
        <v>2233</v>
      </c>
      <c r="G759" s="636"/>
      <c r="H759" s="635">
        <f si="16" t="shared"/>
        <v>0</v>
      </c>
    </row>
    <row r="760" spans="1:8">
      <c r="A760" s="638" t="s">
        <v>1243</v>
      </c>
      <c r="B760" s="639">
        <v>212</v>
      </c>
      <c r="C760" s="638" t="s">
        <v>1654</v>
      </c>
      <c r="D760" s="639" t="s">
        <v>49</v>
      </c>
      <c r="E760" s="636"/>
      <c r="F760" s="650" t="s">
        <v>2233</v>
      </c>
      <c r="G760" s="636"/>
      <c r="H760" s="635">
        <f si="16" t="shared"/>
        <v>0</v>
      </c>
    </row>
    <row r="761" spans="1:8">
      <c r="A761" s="638" t="s">
        <v>1243</v>
      </c>
      <c r="B761" s="639">
        <v>2121</v>
      </c>
      <c r="C761" s="638" t="s">
        <v>1653</v>
      </c>
      <c r="D761" s="639" t="s">
        <v>49</v>
      </c>
      <c r="E761" s="636"/>
      <c r="F761" s="650" t="s">
        <v>2233</v>
      </c>
      <c r="G761" s="636"/>
      <c r="H761" s="635">
        <f si="16" t="shared"/>
        <v>0</v>
      </c>
    </row>
    <row r="762" spans="1:8">
      <c r="A762" s="638" t="s">
        <v>1243</v>
      </c>
      <c r="B762" s="639">
        <v>212101</v>
      </c>
      <c r="C762" s="638" t="s">
        <v>1653</v>
      </c>
      <c r="D762" s="639" t="s">
        <v>49</v>
      </c>
      <c r="E762" s="636"/>
      <c r="F762" s="650" t="s">
        <v>2233</v>
      </c>
      <c r="G762" s="636"/>
      <c r="H762" s="635">
        <f si="16" t="shared"/>
        <v>0</v>
      </c>
    </row>
    <row r="763" spans="1:8">
      <c r="A763" s="638" t="s">
        <v>1243</v>
      </c>
      <c r="B763" s="639">
        <v>2122</v>
      </c>
      <c r="C763" s="638" t="s">
        <v>1652</v>
      </c>
      <c r="D763" s="639" t="s">
        <v>49</v>
      </c>
      <c r="E763" s="636"/>
      <c r="F763" s="650" t="s">
        <v>2233</v>
      </c>
      <c r="G763" s="636"/>
      <c r="H763" s="635">
        <f si="16" t="shared"/>
        <v>0</v>
      </c>
    </row>
    <row r="764" spans="1:8">
      <c r="A764" s="638" t="s">
        <v>1243</v>
      </c>
      <c r="B764" s="639">
        <v>212201</v>
      </c>
      <c r="C764" s="638" t="s">
        <v>1652</v>
      </c>
      <c r="D764" s="639" t="s">
        <v>49</v>
      </c>
      <c r="E764" s="636"/>
      <c r="F764" s="650" t="s">
        <v>2233</v>
      </c>
      <c r="G764" s="636"/>
      <c r="H764" s="635">
        <f si="16" t="shared"/>
        <v>0</v>
      </c>
    </row>
    <row r="765" spans="1:8">
      <c r="A765" s="638" t="s">
        <v>1243</v>
      </c>
      <c r="B765" s="639">
        <v>213</v>
      </c>
      <c r="C765" s="638" t="s">
        <v>1651</v>
      </c>
      <c r="D765" s="639" t="s">
        <v>49</v>
      </c>
      <c r="E765" s="636"/>
      <c r="F765" s="650" t="s">
        <v>2233</v>
      </c>
      <c r="G765" s="636"/>
      <c r="H765" s="635">
        <f si="16" t="shared"/>
        <v>0</v>
      </c>
    </row>
    <row r="766" spans="1:8">
      <c r="A766" s="638" t="s">
        <v>1243</v>
      </c>
      <c r="B766" s="639">
        <v>2131</v>
      </c>
      <c r="C766" s="638" t="s">
        <v>1650</v>
      </c>
      <c r="D766" s="639" t="s">
        <v>49</v>
      </c>
      <c r="E766" s="636"/>
      <c r="F766" s="650" t="s">
        <v>2233</v>
      </c>
      <c r="G766" s="636"/>
      <c r="H766" s="635">
        <f si="16" t="shared"/>
        <v>0</v>
      </c>
    </row>
    <row r="767" spans="1:8">
      <c r="A767" s="638" t="s">
        <v>1243</v>
      </c>
      <c r="B767" s="639">
        <v>213101</v>
      </c>
      <c r="C767" s="638" t="s">
        <v>1649</v>
      </c>
      <c r="D767" s="639" t="s">
        <v>49</v>
      </c>
      <c r="E767" s="636"/>
      <c r="F767" s="650" t="s">
        <v>2233</v>
      </c>
      <c r="G767" s="636"/>
      <c r="H767" s="635">
        <f si="16" t="shared"/>
        <v>0</v>
      </c>
    </row>
    <row r="768" spans="1:8">
      <c r="A768" s="638" t="s">
        <v>1243</v>
      </c>
      <c r="B768" s="639">
        <v>213102</v>
      </c>
      <c r="C768" s="638" t="s">
        <v>1648</v>
      </c>
      <c r="D768" s="639" t="s">
        <v>49</v>
      </c>
      <c r="E768" s="636"/>
      <c r="F768" s="650" t="s">
        <v>2233</v>
      </c>
      <c r="G768" s="636"/>
      <c r="H768" s="635">
        <f si="16" t="shared"/>
        <v>0</v>
      </c>
    </row>
    <row r="769" spans="1:8">
      <c r="A769" s="638" t="s">
        <v>1243</v>
      </c>
      <c r="B769" s="639">
        <v>2132</v>
      </c>
      <c r="C769" s="638" t="s">
        <v>1647</v>
      </c>
      <c r="D769" s="639" t="s">
        <v>49</v>
      </c>
      <c r="E769" s="636"/>
      <c r="F769" s="650" t="s">
        <v>2233</v>
      </c>
      <c r="G769" s="636"/>
      <c r="H769" s="635">
        <f si="16" t="shared"/>
        <v>0</v>
      </c>
    </row>
    <row r="770" spans="1:8">
      <c r="A770" s="638" t="s">
        <v>1243</v>
      </c>
      <c r="B770" s="639">
        <v>213202</v>
      </c>
      <c r="C770" s="638" t="s">
        <v>1646</v>
      </c>
      <c r="D770" s="639" t="s">
        <v>49</v>
      </c>
      <c r="E770" s="636"/>
      <c r="F770" s="650" t="s">
        <v>2233</v>
      </c>
      <c r="G770" s="636"/>
      <c r="H770" s="635">
        <f si="16" t="shared"/>
        <v>0</v>
      </c>
    </row>
    <row r="771" spans="1:8">
      <c r="A771" s="638" t="s">
        <v>1243</v>
      </c>
      <c r="B771" s="639">
        <v>213203</v>
      </c>
      <c r="C771" s="638" t="s">
        <v>1645</v>
      </c>
      <c r="D771" s="639" t="s">
        <v>49</v>
      </c>
      <c r="E771" s="636"/>
      <c r="F771" s="650" t="s">
        <v>2233</v>
      </c>
      <c r="G771" s="636"/>
      <c r="H771" s="635">
        <f si="16" t="shared"/>
        <v>0</v>
      </c>
    </row>
    <row r="772" spans="1:8">
      <c r="A772" s="638" t="s">
        <v>1243</v>
      </c>
      <c r="B772" s="639">
        <v>213204</v>
      </c>
      <c r="C772" s="638" t="s">
        <v>1644</v>
      </c>
      <c r="D772" s="639" t="s">
        <v>49</v>
      </c>
      <c r="E772" s="636"/>
      <c r="F772" s="650" t="s">
        <v>2233</v>
      </c>
      <c r="G772" s="636"/>
      <c r="H772" s="635">
        <f ref="H772:H835" si="17" t="shared">E772-G772</f>
        <v>0</v>
      </c>
    </row>
    <row r="773" spans="1:8">
      <c r="A773" s="638" t="s">
        <v>1243</v>
      </c>
      <c r="B773" s="639">
        <v>213205</v>
      </c>
      <c r="C773" s="638" t="s">
        <v>1643</v>
      </c>
      <c r="D773" s="639" t="s">
        <v>49</v>
      </c>
      <c r="E773" s="636"/>
      <c r="F773" s="650" t="s">
        <v>2233</v>
      </c>
      <c r="G773" s="636"/>
      <c r="H773" s="635">
        <f si="17" t="shared"/>
        <v>0</v>
      </c>
    </row>
    <row r="774" spans="1:8">
      <c r="A774" s="638" t="s">
        <v>1243</v>
      </c>
      <c r="B774" s="639">
        <v>213206</v>
      </c>
      <c r="C774" s="638" t="s">
        <v>1642</v>
      </c>
      <c r="D774" s="639" t="s">
        <v>49</v>
      </c>
      <c r="E774" s="636"/>
      <c r="F774" s="650" t="s">
        <v>2233</v>
      </c>
      <c r="G774" s="636"/>
      <c r="H774" s="635">
        <f si="17" t="shared"/>
        <v>0</v>
      </c>
    </row>
    <row r="775" spans="1:8">
      <c r="A775" s="638" t="s">
        <v>1243</v>
      </c>
      <c r="B775" s="639">
        <v>213207</v>
      </c>
      <c r="C775" s="638" t="s">
        <v>1641</v>
      </c>
      <c r="D775" s="639" t="s">
        <v>49</v>
      </c>
      <c r="E775" s="636"/>
      <c r="F775" s="650" t="s">
        <v>2233</v>
      </c>
      <c r="G775" s="636"/>
      <c r="H775" s="635">
        <f si="17" t="shared"/>
        <v>0</v>
      </c>
    </row>
    <row r="776" spans="1:8">
      <c r="A776" s="638" t="s">
        <v>1243</v>
      </c>
      <c r="B776" s="639">
        <v>213208</v>
      </c>
      <c r="C776" s="638" t="s">
        <v>1640</v>
      </c>
      <c r="D776" s="639" t="s">
        <v>49</v>
      </c>
      <c r="E776" s="636"/>
      <c r="F776" s="650" t="s">
        <v>2233</v>
      </c>
      <c r="G776" s="636"/>
      <c r="H776" s="635">
        <f si="17" t="shared"/>
        <v>0</v>
      </c>
    </row>
    <row r="777" spans="1:8">
      <c r="A777" s="638" t="s">
        <v>1243</v>
      </c>
      <c r="B777" s="639">
        <v>213209</v>
      </c>
      <c r="C777" s="638" t="s">
        <v>1639</v>
      </c>
      <c r="D777" s="639" t="s">
        <v>49</v>
      </c>
      <c r="E777" s="636"/>
      <c r="F777" s="650" t="s">
        <v>2233</v>
      </c>
      <c r="G777" s="636"/>
      <c r="H777" s="635">
        <f si="17" t="shared"/>
        <v>0</v>
      </c>
    </row>
    <row r="778" spans="1:8">
      <c r="A778" s="638" t="s">
        <v>1243</v>
      </c>
      <c r="B778" s="639">
        <v>2133</v>
      </c>
      <c r="C778" s="638" t="s">
        <v>1638</v>
      </c>
      <c r="D778" s="639" t="s">
        <v>49</v>
      </c>
      <c r="E778" s="636"/>
      <c r="F778" s="650" t="s">
        <v>2233</v>
      </c>
      <c r="G778" s="636"/>
      <c r="H778" s="635">
        <f si="17" t="shared"/>
        <v>0</v>
      </c>
    </row>
    <row r="779" spans="1:8">
      <c r="A779" s="638" t="s">
        <v>1243</v>
      </c>
      <c r="B779" s="639">
        <v>213301</v>
      </c>
      <c r="C779" s="638" t="s">
        <v>1633</v>
      </c>
      <c r="D779" s="639" t="s">
        <v>49</v>
      </c>
      <c r="E779" s="636"/>
      <c r="F779" s="650" t="s">
        <v>2233</v>
      </c>
      <c r="G779" s="636"/>
      <c r="H779" s="635">
        <f si="17" t="shared"/>
        <v>0</v>
      </c>
    </row>
    <row r="780" spans="1:8">
      <c r="A780" s="638" t="s">
        <v>1243</v>
      </c>
      <c r="B780" s="639">
        <v>213302</v>
      </c>
      <c r="C780" s="638" t="s">
        <v>1632</v>
      </c>
      <c r="D780" s="639" t="s">
        <v>49</v>
      </c>
      <c r="E780" s="636"/>
      <c r="F780" s="650" t="s">
        <v>2233</v>
      </c>
      <c r="G780" s="636"/>
      <c r="H780" s="635">
        <f si="17" t="shared"/>
        <v>0</v>
      </c>
    </row>
    <row r="781" spans="1:8">
      <c r="A781" s="638" t="s">
        <v>1243</v>
      </c>
      <c r="B781" s="639">
        <v>213303</v>
      </c>
      <c r="C781" s="638" t="s">
        <v>1631</v>
      </c>
      <c r="D781" s="639" t="s">
        <v>49</v>
      </c>
      <c r="E781" s="636"/>
      <c r="F781" s="650" t="s">
        <v>2233</v>
      </c>
      <c r="G781" s="636"/>
      <c r="H781" s="635">
        <f si="17" t="shared"/>
        <v>0</v>
      </c>
    </row>
    <row r="782" spans="1:8">
      <c r="A782" s="638" t="s">
        <v>1243</v>
      </c>
      <c r="B782" s="639">
        <v>213304</v>
      </c>
      <c r="C782" s="638" t="s">
        <v>1630</v>
      </c>
      <c r="D782" s="639" t="s">
        <v>49</v>
      </c>
      <c r="E782" s="636"/>
      <c r="F782" s="650" t="s">
        <v>2233</v>
      </c>
      <c r="G782" s="636"/>
      <c r="H782" s="635">
        <f si="17" t="shared"/>
        <v>0</v>
      </c>
    </row>
    <row r="783" spans="1:8">
      <c r="A783" s="638" t="s">
        <v>1243</v>
      </c>
      <c r="B783" s="639">
        <v>2134</v>
      </c>
      <c r="C783" s="638" t="s">
        <v>1637</v>
      </c>
      <c r="D783" s="639" t="s">
        <v>49</v>
      </c>
      <c r="E783" s="636"/>
      <c r="F783" s="650" t="s">
        <v>2233</v>
      </c>
      <c r="G783" s="636"/>
      <c r="H783" s="635">
        <f si="17" t="shared"/>
        <v>0</v>
      </c>
    </row>
    <row r="784" spans="1:8">
      <c r="A784" s="638" t="s">
        <v>1243</v>
      </c>
      <c r="B784" s="639">
        <v>213401</v>
      </c>
      <c r="C784" s="638" t="s">
        <v>1636</v>
      </c>
      <c r="D784" s="639" t="s">
        <v>49</v>
      </c>
      <c r="E784" s="636"/>
      <c r="F784" s="650" t="s">
        <v>2233</v>
      </c>
      <c r="G784" s="636"/>
      <c r="H784" s="635">
        <f si="17" t="shared"/>
        <v>0</v>
      </c>
    </row>
    <row r="785" spans="1:8">
      <c r="A785" s="638" t="s">
        <v>1243</v>
      </c>
      <c r="B785" s="639">
        <v>213402</v>
      </c>
      <c r="C785" s="638" t="s">
        <v>1635</v>
      </c>
      <c r="D785" s="639" t="s">
        <v>49</v>
      </c>
      <c r="E785" s="636"/>
      <c r="F785" s="650" t="s">
        <v>2233</v>
      </c>
      <c r="G785" s="636"/>
      <c r="H785" s="635">
        <f si="17" t="shared"/>
        <v>0</v>
      </c>
    </row>
    <row r="786" spans="1:8">
      <c r="A786" s="638" t="s">
        <v>1243</v>
      </c>
      <c r="B786" s="639">
        <v>213403</v>
      </c>
      <c r="C786" s="638" t="s">
        <v>1631</v>
      </c>
      <c r="D786" s="639" t="s">
        <v>49</v>
      </c>
      <c r="E786" s="636"/>
      <c r="F786" s="650" t="s">
        <v>2233</v>
      </c>
      <c r="G786" s="636"/>
      <c r="H786" s="635">
        <f si="17" t="shared"/>
        <v>0</v>
      </c>
    </row>
    <row r="787" spans="1:8">
      <c r="A787" s="638" t="s">
        <v>1243</v>
      </c>
      <c r="B787" s="639">
        <v>213404</v>
      </c>
      <c r="C787" s="638" t="s">
        <v>1630</v>
      </c>
      <c r="D787" s="639" t="s">
        <v>49</v>
      </c>
      <c r="E787" s="636"/>
      <c r="F787" s="650" t="s">
        <v>2233</v>
      </c>
      <c r="G787" s="636"/>
      <c r="H787" s="635">
        <f si="17" t="shared"/>
        <v>0</v>
      </c>
    </row>
    <row r="788" spans="1:8">
      <c r="A788" s="638" t="s">
        <v>1243</v>
      </c>
      <c r="B788" s="639">
        <v>2135</v>
      </c>
      <c r="C788" s="638" t="s">
        <v>1634</v>
      </c>
      <c r="D788" s="639" t="s">
        <v>49</v>
      </c>
      <c r="E788" s="636"/>
      <c r="F788" s="650" t="s">
        <v>2233</v>
      </c>
      <c r="G788" s="636"/>
      <c r="H788" s="635">
        <f si="17" t="shared"/>
        <v>0</v>
      </c>
    </row>
    <row r="789" spans="1:8">
      <c r="A789" s="638" t="s">
        <v>1243</v>
      </c>
      <c r="B789" s="639">
        <v>213501</v>
      </c>
      <c r="C789" s="638" t="s">
        <v>1633</v>
      </c>
      <c r="D789" s="639" t="s">
        <v>49</v>
      </c>
      <c r="E789" s="636"/>
      <c r="F789" s="650" t="s">
        <v>2233</v>
      </c>
      <c r="G789" s="636"/>
      <c r="H789" s="635">
        <f si="17" t="shared"/>
        <v>0</v>
      </c>
    </row>
    <row r="790" spans="1:8">
      <c r="A790" s="638" t="s">
        <v>1243</v>
      </c>
      <c r="B790" s="639">
        <v>213502</v>
      </c>
      <c r="C790" s="638" t="s">
        <v>1632</v>
      </c>
      <c r="D790" s="639" t="s">
        <v>49</v>
      </c>
      <c r="E790" s="636"/>
      <c r="F790" s="650" t="s">
        <v>2233</v>
      </c>
      <c r="G790" s="636"/>
      <c r="H790" s="635">
        <f si="17" t="shared"/>
        <v>0</v>
      </c>
    </row>
    <row r="791" spans="1:8">
      <c r="A791" s="638" t="s">
        <v>1243</v>
      </c>
      <c r="B791" s="639">
        <v>213503</v>
      </c>
      <c r="C791" s="638" t="s">
        <v>1631</v>
      </c>
      <c r="D791" s="639" t="s">
        <v>49</v>
      </c>
      <c r="E791" s="636"/>
      <c r="F791" s="650" t="s">
        <v>2233</v>
      </c>
      <c r="G791" s="636"/>
      <c r="H791" s="635">
        <f si="17" t="shared"/>
        <v>0</v>
      </c>
    </row>
    <row r="792" spans="1:8">
      <c r="A792" s="638" t="s">
        <v>1243</v>
      </c>
      <c r="B792" s="639">
        <v>213504</v>
      </c>
      <c r="C792" s="638" t="s">
        <v>1630</v>
      </c>
      <c r="D792" s="639" t="s">
        <v>49</v>
      </c>
      <c r="E792" s="636"/>
      <c r="F792" s="650" t="s">
        <v>2233</v>
      </c>
      <c r="G792" s="636"/>
      <c r="H792" s="635">
        <f si="17" t="shared"/>
        <v>0</v>
      </c>
    </row>
    <row r="793" spans="1:8">
      <c r="A793" s="638" t="s">
        <v>1243</v>
      </c>
      <c r="B793" s="639">
        <v>213505</v>
      </c>
      <c r="C793" s="638" t="s">
        <v>1629</v>
      </c>
      <c r="D793" s="639" t="s">
        <v>49</v>
      </c>
      <c r="E793" s="636"/>
      <c r="F793" s="650" t="s">
        <v>2233</v>
      </c>
      <c r="G793" s="636"/>
      <c r="H793" s="635">
        <f si="17" t="shared"/>
        <v>0</v>
      </c>
    </row>
    <row r="794" spans="1:8">
      <c r="A794" s="638" t="s">
        <v>1243</v>
      </c>
      <c r="B794" s="639">
        <v>3</v>
      </c>
      <c r="C794" s="638" t="s">
        <v>1352</v>
      </c>
      <c r="D794" s="639" t="s">
        <v>49</v>
      </c>
      <c r="E794" s="636"/>
      <c r="F794" s="650" t="s">
        <v>2233</v>
      </c>
      <c r="G794" s="636"/>
      <c r="H794" s="635">
        <f si="17" t="shared"/>
        <v>0</v>
      </c>
    </row>
    <row r="795" spans="1:8">
      <c r="A795" s="638" t="s">
        <v>1243</v>
      </c>
      <c r="B795" s="639">
        <f>'4.CT3A'!A256</f>
        <v>0</v>
      </c>
      <c r="C795" s="638" t="s">
        <v>634</v>
      </c>
      <c r="D795" s="639" t="s">
        <v>49</v>
      </c>
      <c r="E795" s="636"/>
      <c r="F795" s="650" t="s">
        <v>2233</v>
      </c>
      <c r="G795" s="636"/>
      <c r="H795" s="635">
        <f si="17" t="shared"/>
        <v>0</v>
      </c>
    </row>
    <row r="796" spans="1:8">
      <c r="A796" s="638" t="s">
        <v>1243</v>
      </c>
      <c r="B796" s="639">
        <v>4</v>
      </c>
      <c r="C796" s="638" t="s">
        <v>1086</v>
      </c>
      <c r="D796" s="639" t="s">
        <v>49</v>
      </c>
      <c r="E796" s="636"/>
      <c r="F796" s="650" t="s">
        <v>2233</v>
      </c>
      <c r="G796" s="636"/>
      <c r="H796" s="635">
        <f si="17" t="shared"/>
        <v>0</v>
      </c>
    </row>
    <row r="797" spans="1:8">
      <c r="A797" s="638" t="s">
        <v>1243</v>
      </c>
      <c r="B797" s="639">
        <v>140001</v>
      </c>
      <c r="C797" s="638" t="s">
        <v>1628</v>
      </c>
      <c r="D797" s="639" t="s">
        <v>49</v>
      </c>
      <c r="E797" s="636"/>
      <c r="F797" s="650" t="s">
        <v>2233</v>
      </c>
      <c r="G797" s="636"/>
      <c r="H797" s="635">
        <f si="17" t="shared"/>
        <v>0</v>
      </c>
    </row>
    <row r="798" spans="1:8">
      <c r="A798" s="638" t="s">
        <v>1243</v>
      </c>
      <c r="B798" s="639">
        <v>140002</v>
      </c>
      <c r="C798" s="638" t="s">
        <v>1627</v>
      </c>
      <c r="D798" s="639" t="s">
        <v>49</v>
      </c>
      <c r="E798" s="636"/>
      <c r="F798" s="650" t="s">
        <v>2233</v>
      </c>
      <c r="G798" s="636"/>
      <c r="H798" s="635">
        <f si="17" t="shared"/>
        <v>0</v>
      </c>
    </row>
    <row r="799" spans="1:8">
      <c r="A799" s="638" t="s">
        <v>1243</v>
      </c>
      <c r="B799" s="639">
        <v>140003</v>
      </c>
      <c r="C799" s="638" t="s">
        <v>1626</v>
      </c>
      <c r="D799" s="639" t="s">
        <v>49</v>
      </c>
      <c r="E799" s="636"/>
      <c r="F799" s="650" t="s">
        <v>2233</v>
      </c>
      <c r="G799" s="636"/>
      <c r="H799" s="635">
        <f si="17" t="shared"/>
        <v>0</v>
      </c>
    </row>
    <row r="800" spans="1:8">
      <c r="A800" s="638" t="s">
        <v>1243</v>
      </c>
      <c r="B800" s="639">
        <v>140004</v>
      </c>
      <c r="C800" s="638" t="s">
        <v>1625</v>
      </c>
      <c r="D800" s="639" t="s">
        <v>49</v>
      </c>
      <c r="E800" s="636"/>
      <c r="F800" s="650" t="s">
        <v>2233</v>
      </c>
      <c r="G800" s="636"/>
      <c r="H800" s="635">
        <f si="17" t="shared"/>
        <v>0</v>
      </c>
    </row>
    <row r="801" spans="1:8">
      <c r="A801" s="638" t="s">
        <v>1243</v>
      </c>
      <c r="B801" s="639">
        <v>140005</v>
      </c>
      <c r="C801" s="638" t="s">
        <v>1624</v>
      </c>
      <c r="D801" s="639" t="s">
        <v>49</v>
      </c>
      <c r="E801" s="636"/>
      <c r="F801" s="650" t="s">
        <v>2233</v>
      </c>
      <c r="G801" s="636"/>
      <c r="H801" s="635">
        <f si="17" t="shared"/>
        <v>0</v>
      </c>
    </row>
    <row r="802" spans="1:8">
      <c r="A802" s="638" t="s">
        <v>1243</v>
      </c>
      <c r="B802" s="639">
        <v>140006</v>
      </c>
      <c r="C802" s="638" t="s">
        <v>1623</v>
      </c>
      <c r="D802" s="639" t="s">
        <v>49</v>
      </c>
      <c r="E802" s="636"/>
      <c r="F802" s="650" t="s">
        <v>2233</v>
      </c>
      <c r="G802" s="636"/>
      <c r="H802" s="635">
        <f si="17" t="shared"/>
        <v>0</v>
      </c>
    </row>
    <row r="803" spans="1:8">
      <c r="A803" s="638" t="s">
        <v>1243</v>
      </c>
      <c r="B803" s="639">
        <v>140007</v>
      </c>
      <c r="C803" s="638" t="s">
        <v>1622</v>
      </c>
      <c r="D803" s="639" t="s">
        <v>49</v>
      </c>
      <c r="E803" s="636"/>
      <c r="F803" s="650" t="s">
        <v>2233</v>
      </c>
      <c r="G803" s="636"/>
      <c r="H803" s="635">
        <f si="17" t="shared"/>
        <v>0</v>
      </c>
    </row>
    <row r="804" spans="1:8">
      <c r="A804" s="638" t="s">
        <v>1243</v>
      </c>
      <c r="B804" s="639">
        <v>140008</v>
      </c>
      <c r="C804" s="638" t="s">
        <v>1621</v>
      </c>
      <c r="D804" s="639" t="s">
        <v>49</v>
      </c>
      <c r="E804" s="636"/>
      <c r="F804" s="650" t="s">
        <v>2233</v>
      </c>
      <c r="G804" s="636"/>
      <c r="H804" s="635">
        <f si="17" t="shared"/>
        <v>0</v>
      </c>
    </row>
    <row r="805" spans="1:8">
      <c r="A805" s="638" t="s">
        <v>1243</v>
      </c>
      <c r="B805" s="639">
        <v>5</v>
      </c>
      <c r="C805" s="638" t="s">
        <v>1353</v>
      </c>
      <c r="D805" s="639" t="s">
        <v>49</v>
      </c>
      <c r="E805" s="636"/>
      <c r="F805" s="650" t="s">
        <v>2233</v>
      </c>
      <c r="G805" s="636"/>
      <c r="H805" s="635">
        <f si="17" t="shared"/>
        <v>0</v>
      </c>
    </row>
    <row r="806" spans="1:8">
      <c r="A806" s="638" t="s">
        <v>1243</v>
      </c>
      <c r="B806" s="639">
        <v>22</v>
      </c>
      <c r="C806" s="638" t="s">
        <v>1620</v>
      </c>
      <c r="D806" s="639" t="s">
        <v>49</v>
      </c>
      <c r="E806" s="636"/>
      <c r="F806" s="650" t="s">
        <v>2233</v>
      </c>
      <c r="G806" s="636"/>
      <c r="H806" s="635">
        <f si="17" t="shared"/>
        <v>0</v>
      </c>
    </row>
    <row r="807" spans="1:8">
      <c r="A807" s="638" t="s">
        <v>1243</v>
      </c>
      <c r="B807" s="639">
        <v>2200</v>
      </c>
      <c r="C807" s="638" t="s">
        <v>1619</v>
      </c>
      <c r="D807" s="639" t="s">
        <v>49</v>
      </c>
      <c r="E807" s="636"/>
      <c r="F807" s="650" t="s">
        <v>2233</v>
      </c>
      <c r="G807" s="636"/>
      <c r="H807" s="635">
        <f si="17" t="shared"/>
        <v>0</v>
      </c>
    </row>
    <row r="808" spans="1:8">
      <c r="A808" s="638" t="s">
        <v>1243</v>
      </c>
      <c r="B808" s="639">
        <v>220001</v>
      </c>
      <c r="C808" s="638" t="s">
        <v>1618</v>
      </c>
      <c r="D808" s="639" t="s">
        <v>49</v>
      </c>
      <c r="E808" s="636"/>
      <c r="F808" s="650" t="s">
        <v>2233</v>
      </c>
      <c r="G808" s="636"/>
      <c r="H808" s="635">
        <f si="17" t="shared"/>
        <v>0</v>
      </c>
    </row>
    <row r="809" spans="1:8">
      <c r="A809" s="638" t="s">
        <v>1243</v>
      </c>
      <c r="B809" s="639">
        <v>221001</v>
      </c>
      <c r="C809" s="638" t="s">
        <v>1617</v>
      </c>
      <c r="D809" s="639" t="s">
        <v>49</v>
      </c>
      <c r="E809" s="636"/>
      <c r="F809" s="650" t="s">
        <v>2233</v>
      </c>
      <c r="G809" s="636"/>
      <c r="H809" s="635">
        <f si="17" t="shared"/>
        <v>0</v>
      </c>
    </row>
    <row r="810" spans="1:8">
      <c r="A810" s="638" t="s">
        <v>1243</v>
      </c>
      <c r="B810" s="639">
        <v>222001</v>
      </c>
      <c r="C810" s="638" t="s">
        <v>1616</v>
      </c>
      <c r="D810" s="639" t="s">
        <v>49</v>
      </c>
      <c r="E810" s="636"/>
      <c r="F810" s="650" t="s">
        <v>2233</v>
      </c>
      <c r="G810" s="636"/>
      <c r="H810" s="635">
        <f si="17" t="shared"/>
        <v>0</v>
      </c>
    </row>
    <row r="811" spans="1:8">
      <c r="A811" s="638" t="s">
        <v>1243</v>
      </c>
      <c r="B811" s="639">
        <v>223001</v>
      </c>
      <c r="C811" s="638" t="s">
        <v>1615</v>
      </c>
      <c r="D811" s="639" t="s">
        <v>49</v>
      </c>
      <c r="E811" s="636"/>
      <c r="F811" s="650" t="s">
        <v>2233</v>
      </c>
      <c r="G811" s="636"/>
      <c r="H811" s="635">
        <f si="17" t="shared"/>
        <v>0</v>
      </c>
    </row>
    <row r="812" spans="1:8">
      <c r="A812" s="638" t="s">
        <v>1243</v>
      </c>
      <c r="B812" s="639">
        <v>224001</v>
      </c>
      <c r="C812" s="638" t="s">
        <v>1614</v>
      </c>
      <c r="D812" s="639" t="s">
        <v>49</v>
      </c>
      <c r="E812" s="636"/>
      <c r="F812" s="650" t="s">
        <v>2233</v>
      </c>
      <c r="G812" s="636"/>
      <c r="H812" s="635">
        <f si="17" t="shared"/>
        <v>0</v>
      </c>
    </row>
    <row r="813" spans="1:8">
      <c r="A813" s="638" t="s">
        <v>1243</v>
      </c>
      <c r="B813" s="639">
        <v>225101</v>
      </c>
      <c r="C813" s="638" t="s">
        <v>1613</v>
      </c>
      <c r="D813" s="639" t="s">
        <v>49</v>
      </c>
      <c r="E813" s="636"/>
      <c r="F813" s="650" t="s">
        <v>2233</v>
      </c>
      <c r="G813" s="636"/>
      <c r="H813" s="635">
        <f si="17" t="shared"/>
        <v>0</v>
      </c>
    </row>
    <row r="814" spans="1:8">
      <c r="A814" s="638" t="s">
        <v>1243</v>
      </c>
      <c r="B814" s="639">
        <v>225102</v>
      </c>
      <c r="C814" s="638" t="s">
        <v>1612</v>
      </c>
      <c r="D814" s="639" t="s">
        <v>49</v>
      </c>
      <c r="E814" s="636"/>
      <c r="F814" s="650" t="s">
        <v>2233</v>
      </c>
      <c r="G814" s="636"/>
      <c r="H814" s="635">
        <f si="17" t="shared"/>
        <v>0</v>
      </c>
    </row>
    <row r="815" spans="1:8">
      <c r="A815" s="638" t="s">
        <v>1243</v>
      </c>
      <c r="B815" s="639">
        <v>225103</v>
      </c>
      <c r="C815" s="638" t="s">
        <v>1611</v>
      </c>
      <c r="D815" s="639" t="s">
        <v>49</v>
      </c>
      <c r="E815" s="636"/>
      <c r="F815" s="650" t="s">
        <v>2233</v>
      </c>
      <c r="G815" s="636"/>
      <c r="H815" s="635">
        <f si="17" t="shared"/>
        <v>0</v>
      </c>
    </row>
    <row r="816" spans="1:8">
      <c r="A816" s="638" t="s">
        <v>1243</v>
      </c>
      <c r="B816" s="639">
        <v>225104</v>
      </c>
      <c r="C816" s="638" t="s">
        <v>1610</v>
      </c>
      <c r="D816" s="639" t="s">
        <v>49</v>
      </c>
      <c r="E816" s="636"/>
      <c r="F816" s="650" t="s">
        <v>2233</v>
      </c>
      <c r="G816" s="636"/>
      <c r="H816" s="635">
        <f si="17" t="shared"/>
        <v>0</v>
      </c>
    </row>
    <row r="817" spans="1:8">
      <c r="A817" s="638" t="s">
        <v>1243</v>
      </c>
      <c r="B817" s="639">
        <v>225105</v>
      </c>
      <c r="C817" s="638" t="s">
        <v>1609</v>
      </c>
      <c r="D817" s="639" t="s">
        <v>49</v>
      </c>
      <c r="E817" s="636"/>
      <c r="F817" s="650" t="s">
        <v>2233</v>
      </c>
      <c r="G817" s="636"/>
      <c r="H817" s="635">
        <f si="17" t="shared"/>
        <v>0</v>
      </c>
    </row>
    <row r="818" spans="1:8">
      <c r="A818" s="638" t="s">
        <v>1243</v>
      </c>
      <c r="B818" s="639">
        <v>225106</v>
      </c>
      <c r="C818" s="638" t="s">
        <v>1608</v>
      </c>
      <c r="D818" s="639" t="s">
        <v>49</v>
      </c>
      <c r="E818" s="636"/>
      <c r="F818" s="650" t="s">
        <v>2233</v>
      </c>
      <c r="G818" s="636"/>
      <c r="H818" s="635">
        <f si="17" t="shared"/>
        <v>0</v>
      </c>
    </row>
    <row r="819" spans="1:8">
      <c r="A819" s="638" t="s">
        <v>1243</v>
      </c>
      <c r="B819" s="639">
        <v>2260</v>
      </c>
      <c r="C819" s="638" t="s">
        <v>1607</v>
      </c>
      <c r="D819" s="639" t="s">
        <v>49</v>
      </c>
      <c r="E819" s="636"/>
      <c r="F819" s="650" t="s">
        <v>2233</v>
      </c>
      <c r="G819" s="636"/>
      <c r="H819" s="635">
        <f si="17" t="shared"/>
        <v>0</v>
      </c>
    </row>
    <row r="820" spans="1:8">
      <c r="A820" s="638" t="s">
        <v>1243</v>
      </c>
      <c r="B820" s="639">
        <v>226001</v>
      </c>
      <c r="C820" s="638" t="s">
        <v>1606</v>
      </c>
      <c r="D820" s="639" t="s">
        <v>49</v>
      </c>
      <c r="E820" s="636"/>
      <c r="F820" s="650" t="s">
        <v>2233</v>
      </c>
      <c r="G820" s="636"/>
      <c r="H820" s="635">
        <f si="17" t="shared"/>
        <v>0</v>
      </c>
    </row>
    <row r="821" spans="1:8">
      <c r="A821" s="638" t="s">
        <v>1243</v>
      </c>
      <c r="B821" s="639">
        <v>6</v>
      </c>
      <c r="C821" s="638" t="s">
        <v>1354</v>
      </c>
      <c r="D821" s="639" t="s">
        <v>49</v>
      </c>
      <c r="E821" s="636"/>
      <c r="F821" s="650" t="s">
        <v>2233</v>
      </c>
      <c r="G821" s="636"/>
      <c r="H821" s="635">
        <f si="17" t="shared"/>
        <v>0</v>
      </c>
    </row>
    <row r="822" spans="1:8">
      <c r="A822" s="638" t="s">
        <v>1243</v>
      </c>
      <c r="B822" s="639">
        <f>+'4.CT3A'!A283</f>
        <v>0</v>
      </c>
      <c r="C822" s="638" t="s">
        <v>1052</v>
      </c>
      <c r="D822" s="639" t="s">
        <v>49</v>
      </c>
      <c r="E822" s="636"/>
      <c r="F822" s="650" t="s">
        <v>2233</v>
      </c>
      <c r="G822" s="636"/>
      <c r="H822" s="635">
        <f si="17" t="shared"/>
        <v>0</v>
      </c>
    </row>
    <row r="823" spans="1:8">
      <c r="A823" s="638" t="s">
        <v>1243</v>
      </c>
      <c r="B823" s="639">
        <v>14</v>
      </c>
      <c r="C823" s="638" t="s">
        <v>1605</v>
      </c>
      <c r="D823" s="639" t="s">
        <v>49</v>
      </c>
      <c r="E823" s="636"/>
      <c r="F823" s="650" t="s">
        <v>2233</v>
      </c>
      <c r="G823" s="636"/>
      <c r="H823" s="635">
        <f si="17" t="shared"/>
        <v>0</v>
      </c>
    </row>
    <row r="824" spans="1:8">
      <c r="A824" s="638" t="s">
        <v>1243</v>
      </c>
      <c r="B824" s="639">
        <v>145004</v>
      </c>
      <c r="C824" s="638" t="s">
        <v>1604</v>
      </c>
      <c r="D824" s="639" t="s">
        <v>49</v>
      </c>
      <c r="E824" s="636"/>
      <c r="F824" s="650" t="s">
        <v>2233</v>
      </c>
      <c r="G824" s="636"/>
      <c r="H824" s="635">
        <f si="17" t="shared"/>
        <v>0</v>
      </c>
    </row>
    <row r="825" spans="1:8">
      <c r="A825" s="638" t="s">
        <v>1243</v>
      </c>
      <c r="B825" s="639">
        <v>145005</v>
      </c>
      <c r="C825" s="638" t="s">
        <v>1603</v>
      </c>
      <c r="D825" s="639" t="s">
        <v>49</v>
      </c>
      <c r="E825" s="636"/>
      <c r="F825" s="650" t="s">
        <v>2233</v>
      </c>
      <c r="G825" s="636"/>
      <c r="H825" s="635">
        <f si="17" t="shared"/>
        <v>0</v>
      </c>
    </row>
    <row r="826" spans="1:8">
      <c r="A826" s="638" t="s">
        <v>1243</v>
      </c>
      <c r="B826" s="639">
        <v>145006</v>
      </c>
      <c r="C826" s="638" t="s">
        <v>1602</v>
      </c>
      <c r="D826" s="639" t="s">
        <v>49</v>
      </c>
      <c r="E826" s="636"/>
      <c r="F826" s="650" t="s">
        <v>2233</v>
      </c>
      <c r="G826" s="636"/>
      <c r="H826" s="635">
        <f si="17" t="shared"/>
        <v>0</v>
      </c>
    </row>
    <row r="827" spans="1:8">
      <c r="A827" s="638" t="s">
        <v>1243</v>
      </c>
      <c r="B827" s="639">
        <v>145007</v>
      </c>
      <c r="C827" s="638" t="s">
        <v>1601</v>
      </c>
      <c r="D827" s="639" t="s">
        <v>49</v>
      </c>
      <c r="E827" s="636"/>
      <c r="F827" s="650" t="s">
        <v>2233</v>
      </c>
      <c r="G827" s="636"/>
      <c r="H827" s="635">
        <f si="17" t="shared"/>
        <v>0</v>
      </c>
    </row>
    <row r="828" spans="1:8">
      <c r="A828" s="638" t="s">
        <v>1243</v>
      </c>
      <c r="B828" s="639">
        <v>145008</v>
      </c>
      <c r="C828" s="638" t="s">
        <v>1600</v>
      </c>
      <c r="D828" s="639" t="s">
        <v>49</v>
      </c>
      <c r="E828" s="636"/>
      <c r="F828" s="650" t="s">
        <v>2233</v>
      </c>
      <c r="G828" s="636"/>
      <c r="H828" s="635">
        <f si="17" t="shared"/>
        <v>0</v>
      </c>
    </row>
    <row r="829" spans="1:8">
      <c r="A829" s="638" t="s">
        <v>1243</v>
      </c>
      <c r="B829" s="639">
        <v>145009</v>
      </c>
      <c r="C829" s="638" t="s">
        <v>1599</v>
      </c>
      <c r="D829" s="639" t="s">
        <v>49</v>
      </c>
      <c r="E829" s="636"/>
      <c r="F829" s="650" t="s">
        <v>2233</v>
      </c>
      <c r="G829" s="636"/>
      <c r="H829" s="635">
        <f si="17" t="shared"/>
        <v>0</v>
      </c>
    </row>
    <row r="830" spans="1:8">
      <c r="A830" s="638" t="s">
        <v>1243</v>
      </c>
      <c r="B830" s="639">
        <v>23</v>
      </c>
      <c r="C830" s="638" t="s">
        <v>1598</v>
      </c>
      <c r="D830" s="639" t="s">
        <v>49</v>
      </c>
      <c r="E830" s="636"/>
      <c r="F830" s="650" t="s">
        <v>2233</v>
      </c>
      <c r="G830" s="636"/>
      <c r="H830" s="635">
        <f si="17" t="shared"/>
        <v>0</v>
      </c>
    </row>
    <row r="831" spans="1:8">
      <c r="A831" s="638" t="s">
        <v>1243</v>
      </c>
      <c r="B831" s="639">
        <v>230001</v>
      </c>
      <c r="C831" s="638" t="s">
        <v>1597</v>
      </c>
      <c r="D831" s="639" t="s">
        <v>49</v>
      </c>
      <c r="E831" s="636"/>
      <c r="F831" s="650" t="s">
        <v>2233</v>
      </c>
      <c r="G831" s="636"/>
      <c r="H831" s="635">
        <f si="17" t="shared"/>
        <v>0</v>
      </c>
    </row>
    <row r="832" spans="1:8">
      <c r="A832" s="638" t="s">
        <v>1243</v>
      </c>
      <c r="B832" s="639">
        <v>231001</v>
      </c>
      <c r="C832" s="638" t="s">
        <v>1596</v>
      </c>
      <c r="D832" s="639" t="s">
        <v>49</v>
      </c>
      <c r="E832" s="636"/>
      <c r="F832" s="650" t="s">
        <v>2233</v>
      </c>
      <c r="G832" s="636"/>
      <c r="H832" s="635">
        <f si="17" t="shared"/>
        <v>0</v>
      </c>
    </row>
    <row r="833" spans="1:8">
      <c r="A833" s="638" t="s">
        <v>1243</v>
      </c>
      <c r="B833" s="639">
        <v>232001</v>
      </c>
      <c r="C833" s="638" t="s">
        <v>1595</v>
      </c>
      <c r="D833" s="639" t="s">
        <v>49</v>
      </c>
      <c r="E833" s="636"/>
      <c r="F833" s="650" t="s">
        <v>2233</v>
      </c>
      <c r="G833" s="636"/>
      <c r="H833" s="635">
        <f si="17" t="shared"/>
        <v>0</v>
      </c>
    </row>
    <row r="834" spans="1:8">
      <c r="A834" s="638" t="s">
        <v>1243</v>
      </c>
      <c r="B834" s="639">
        <v>24</v>
      </c>
      <c r="C834" s="638" t="s">
        <v>1594</v>
      </c>
      <c r="D834" s="639" t="s">
        <v>49</v>
      </c>
      <c r="E834" s="636"/>
      <c r="F834" s="650" t="s">
        <v>2233</v>
      </c>
      <c r="G834" s="636"/>
      <c r="H834" s="635">
        <f si="17" t="shared"/>
        <v>0</v>
      </c>
    </row>
    <row r="835" spans="1:8">
      <c r="A835" s="638" t="s">
        <v>1243</v>
      </c>
      <c r="B835" s="639">
        <v>240001</v>
      </c>
      <c r="C835" s="638" t="s">
        <v>1593</v>
      </c>
      <c r="D835" s="639" t="s">
        <v>49</v>
      </c>
      <c r="E835" s="636"/>
      <c r="F835" s="650" t="s">
        <v>2233</v>
      </c>
      <c r="G835" s="636"/>
      <c r="H835" s="635">
        <f si="17" t="shared"/>
        <v>0</v>
      </c>
    </row>
    <row r="836" spans="1:8">
      <c r="A836" s="638" t="s">
        <v>1243</v>
      </c>
      <c r="B836" s="639">
        <v>241001</v>
      </c>
      <c r="C836" s="638" t="s">
        <v>1592</v>
      </c>
      <c r="D836" s="639" t="s">
        <v>49</v>
      </c>
      <c r="E836" s="636"/>
      <c r="F836" s="650" t="s">
        <v>2233</v>
      </c>
      <c r="G836" s="636"/>
      <c r="H836" s="635">
        <f ref="H836:H864" si="18" t="shared">E836-G836</f>
        <v>0</v>
      </c>
    </row>
    <row r="837" spans="1:8">
      <c r="A837" s="638" t="s">
        <v>1243</v>
      </c>
      <c r="B837" s="639">
        <v>242001</v>
      </c>
      <c r="C837" s="638" t="s">
        <v>1591</v>
      </c>
      <c r="D837" s="639" t="s">
        <v>49</v>
      </c>
      <c r="E837" s="636"/>
      <c r="F837" s="650" t="s">
        <v>2233</v>
      </c>
      <c r="G837" s="636"/>
      <c r="H837" s="635">
        <f si="18" t="shared"/>
        <v>0</v>
      </c>
    </row>
    <row r="838" spans="1:8">
      <c r="A838" s="638" t="s">
        <v>1243</v>
      </c>
      <c r="B838" s="639">
        <v>25</v>
      </c>
      <c r="C838" s="638" t="s">
        <v>1590</v>
      </c>
      <c r="D838" s="639" t="s">
        <v>49</v>
      </c>
      <c r="E838" s="636"/>
      <c r="F838" s="650" t="s">
        <v>2233</v>
      </c>
      <c r="G838" s="636"/>
      <c r="H838" s="635">
        <f si="18" t="shared"/>
        <v>0</v>
      </c>
    </row>
    <row r="839" spans="1:8">
      <c r="A839" s="638" t="s">
        <v>1243</v>
      </c>
      <c r="B839" s="639">
        <v>250001</v>
      </c>
      <c r="C839" s="638" t="s">
        <v>1589</v>
      </c>
      <c r="D839" s="639" t="s">
        <v>49</v>
      </c>
      <c r="E839" s="636"/>
      <c r="F839" s="650" t="s">
        <v>2233</v>
      </c>
      <c r="G839" s="636"/>
      <c r="H839" s="635">
        <f si="18" t="shared"/>
        <v>0</v>
      </c>
    </row>
    <row r="840" spans="1:8">
      <c r="A840" s="638" t="s">
        <v>1243</v>
      </c>
      <c r="B840" s="639">
        <v>250002</v>
      </c>
      <c r="C840" s="638" t="s">
        <v>1588</v>
      </c>
      <c r="D840" s="639" t="s">
        <v>49</v>
      </c>
      <c r="E840" s="636"/>
      <c r="F840" s="650" t="s">
        <v>2233</v>
      </c>
      <c r="G840" s="636"/>
      <c r="H840" s="635">
        <f si="18" t="shared"/>
        <v>0</v>
      </c>
    </row>
    <row r="841" spans="1:8">
      <c r="A841" s="638" t="s">
        <v>1243</v>
      </c>
      <c r="B841" s="639">
        <v>250003</v>
      </c>
      <c r="C841" s="638" t="s">
        <v>1587</v>
      </c>
      <c r="D841" s="639" t="s">
        <v>49</v>
      </c>
      <c r="E841" s="636"/>
      <c r="F841" s="650" t="s">
        <v>2233</v>
      </c>
      <c r="G841" s="636"/>
      <c r="H841" s="635">
        <f si="18" t="shared"/>
        <v>0</v>
      </c>
    </row>
    <row r="842" spans="1:8">
      <c r="A842" s="638" t="s">
        <v>1243</v>
      </c>
      <c r="B842" s="639">
        <v>250004</v>
      </c>
      <c r="C842" s="638" t="s">
        <v>1586</v>
      </c>
      <c r="D842" s="639" t="s">
        <v>49</v>
      </c>
      <c r="E842" s="636"/>
      <c r="F842" s="650" t="s">
        <v>2233</v>
      </c>
      <c r="G842" s="636"/>
      <c r="H842" s="635">
        <f si="18" t="shared"/>
        <v>0</v>
      </c>
    </row>
    <row r="843" spans="1:8">
      <c r="A843" s="638" t="s">
        <v>1243</v>
      </c>
      <c r="B843" s="639">
        <v>250005</v>
      </c>
      <c r="C843" s="638" t="s">
        <v>1585</v>
      </c>
      <c r="D843" s="639" t="s">
        <v>49</v>
      </c>
      <c r="E843" s="636"/>
      <c r="F843" s="650" t="s">
        <v>2233</v>
      </c>
      <c r="G843" s="636"/>
      <c r="H843" s="635">
        <f si="18" t="shared"/>
        <v>0</v>
      </c>
    </row>
    <row r="844" spans="1:8">
      <c r="A844" s="638" t="s">
        <v>1243</v>
      </c>
      <c r="B844" s="639">
        <v>7</v>
      </c>
      <c r="C844" s="638" t="s">
        <v>1355</v>
      </c>
      <c r="D844" s="639" t="s">
        <v>49</v>
      </c>
      <c r="E844" s="636"/>
      <c r="F844" s="650" t="s">
        <v>2233</v>
      </c>
      <c r="G844" s="636"/>
      <c r="H844" s="635">
        <f si="18" t="shared"/>
        <v>0</v>
      </c>
    </row>
    <row r="845" spans="1:8">
      <c r="A845" s="638" t="s">
        <v>1243</v>
      </c>
      <c r="B845" s="639">
        <v>8</v>
      </c>
      <c r="C845" s="640" t="s">
        <v>1356</v>
      </c>
      <c r="D845" s="639" t="s">
        <v>49</v>
      </c>
      <c r="E845" s="636"/>
      <c r="F845" s="650" t="s">
        <v>2233</v>
      </c>
      <c r="G845" s="636"/>
      <c r="H845" s="635">
        <f si="18" t="shared"/>
        <v>0</v>
      </c>
    </row>
    <row r="846" spans="1:8">
      <c r="A846" s="638" t="s">
        <v>1243</v>
      </c>
      <c r="B846" s="639">
        <v>9</v>
      </c>
      <c r="C846" s="640" t="s">
        <v>478</v>
      </c>
      <c r="D846" s="639" t="s">
        <v>49</v>
      </c>
      <c r="E846" s="636"/>
      <c r="F846" s="650" t="s">
        <v>2233</v>
      </c>
      <c r="G846" s="636"/>
      <c r="H846" s="635">
        <f si="18" t="shared"/>
        <v>0</v>
      </c>
    </row>
    <row r="847" spans="1:8">
      <c r="A847" s="638" t="s">
        <v>1243</v>
      </c>
      <c r="B847" s="639">
        <v>10</v>
      </c>
      <c r="C847" s="640" t="s">
        <v>479</v>
      </c>
      <c r="D847" s="639" t="s">
        <v>49</v>
      </c>
      <c r="E847" s="636"/>
      <c r="F847" s="650" t="s">
        <v>2233</v>
      </c>
      <c r="G847" s="636"/>
      <c r="H847" s="635">
        <f si="18" t="shared"/>
        <v>0</v>
      </c>
    </row>
    <row r="848" spans="1:8">
      <c r="A848" s="638" t="s">
        <v>1244</v>
      </c>
      <c r="B848" s="639" t="s">
        <v>1217</v>
      </c>
      <c r="C848" s="638" t="s">
        <v>1360</v>
      </c>
      <c r="D848" s="639" t="s">
        <v>49</v>
      </c>
      <c r="E848" s="636"/>
      <c r="F848" s="650" t="s">
        <v>2233</v>
      </c>
      <c r="G848" s="636"/>
      <c r="H848" s="635">
        <f si="18" t="shared"/>
        <v>0</v>
      </c>
    </row>
    <row r="849" spans="1:8">
      <c r="A849" s="638" t="s">
        <v>1244</v>
      </c>
      <c r="B849" s="639" t="s">
        <v>1218</v>
      </c>
      <c r="C849" s="638" t="s">
        <v>104</v>
      </c>
      <c r="D849" s="639" t="s">
        <v>49</v>
      </c>
      <c r="E849" s="636"/>
      <c r="F849" s="650" t="s">
        <v>2233</v>
      </c>
      <c r="G849" s="636"/>
      <c r="H849" s="635">
        <f si="18" t="shared"/>
        <v>0</v>
      </c>
    </row>
    <row r="850" spans="1:8">
      <c r="A850" s="638" t="s">
        <v>1244</v>
      </c>
      <c r="B850" s="639" t="s">
        <v>1219</v>
      </c>
      <c r="C850" s="638" t="s">
        <v>105</v>
      </c>
      <c r="D850" s="639" t="s">
        <v>49</v>
      </c>
      <c r="E850" s="636"/>
      <c r="F850" s="650" t="s">
        <v>2233</v>
      </c>
      <c r="G850" s="636"/>
      <c r="H850" s="635">
        <f si="18" t="shared"/>
        <v>0</v>
      </c>
    </row>
    <row r="851" spans="1:8">
      <c r="A851" s="638" t="s">
        <v>1244</v>
      </c>
      <c r="B851" s="639" t="s">
        <v>1220</v>
      </c>
      <c r="C851" s="638" t="s">
        <v>1361</v>
      </c>
      <c r="D851" s="639" t="s">
        <v>49</v>
      </c>
      <c r="E851" s="636"/>
      <c r="F851" s="650" t="s">
        <v>2233</v>
      </c>
      <c r="G851" s="636"/>
      <c r="H851" s="635">
        <f si="18" t="shared"/>
        <v>0</v>
      </c>
    </row>
    <row r="852" spans="1:8">
      <c r="A852" s="638" t="s">
        <v>1244</v>
      </c>
      <c r="B852" s="639" t="s">
        <v>1221</v>
      </c>
      <c r="C852" s="638" t="s">
        <v>1584</v>
      </c>
      <c r="D852" s="639" t="s">
        <v>49</v>
      </c>
      <c r="E852" s="636"/>
      <c r="F852" s="650" t="s">
        <v>2233</v>
      </c>
      <c r="G852" s="636"/>
      <c r="H852" s="635">
        <f si="18" t="shared"/>
        <v>0</v>
      </c>
    </row>
    <row r="853" spans="1:8">
      <c r="A853" s="638" t="s">
        <v>1244</v>
      </c>
      <c r="B853" s="639" t="s">
        <v>1222</v>
      </c>
      <c r="C853" s="638" t="s">
        <v>1363</v>
      </c>
      <c r="D853" s="639" t="s">
        <v>49</v>
      </c>
      <c r="E853" s="636"/>
      <c r="F853" s="650" t="s">
        <v>2233</v>
      </c>
      <c r="G853" s="636"/>
      <c r="H853" s="635">
        <f si="18" t="shared"/>
        <v>0</v>
      </c>
    </row>
    <row r="854" spans="1:8">
      <c r="A854" s="638" t="s">
        <v>1244</v>
      </c>
      <c r="B854" s="639" t="s">
        <v>1223</v>
      </c>
      <c r="C854" s="638" t="s">
        <v>103</v>
      </c>
      <c r="D854" s="639" t="s">
        <v>49</v>
      </c>
      <c r="E854" s="636"/>
      <c r="F854" s="650" t="s">
        <v>2233</v>
      </c>
      <c r="G854" s="636"/>
      <c r="H854" s="635">
        <f si="18" t="shared"/>
        <v>0</v>
      </c>
    </row>
    <row r="855" spans="1:8">
      <c r="A855" s="638" t="s">
        <v>1244</v>
      </c>
      <c r="B855" s="639" t="s">
        <v>1224</v>
      </c>
      <c r="C855" s="638" t="s">
        <v>1364</v>
      </c>
      <c r="D855" s="639" t="s">
        <v>49</v>
      </c>
      <c r="E855" s="636"/>
      <c r="F855" s="650" t="s">
        <v>2233</v>
      </c>
      <c r="G855" s="636"/>
      <c r="H855" s="635">
        <f si="18" t="shared"/>
        <v>0</v>
      </c>
    </row>
    <row r="856" spans="1:8">
      <c r="A856" s="638" t="s">
        <v>1244</v>
      </c>
      <c r="B856" s="639" t="s">
        <v>1225</v>
      </c>
      <c r="C856" s="638" t="s">
        <v>488</v>
      </c>
      <c r="D856" s="639" t="s">
        <v>49</v>
      </c>
      <c r="E856" s="636"/>
      <c r="F856" s="650" t="s">
        <v>2233</v>
      </c>
      <c r="G856" s="636"/>
      <c r="H856" s="635">
        <f si="18" t="shared"/>
        <v>0</v>
      </c>
    </row>
    <row r="857" spans="1:8">
      <c r="A857" s="638" t="s">
        <v>1244</v>
      </c>
      <c r="B857" s="639" t="s">
        <v>1226</v>
      </c>
      <c r="C857" s="638" t="s">
        <v>104</v>
      </c>
      <c r="D857" s="639" t="s">
        <v>49</v>
      </c>
      <c r="E857" s="636"/>
      <c r="F857" s="650" t="s">
        <v>2233</v>
      </c>
      <c r="G857" s="636"/>
      <c r="H857" s="635">
        <f si="18" t="shared"/>
        <v>0</v>
      </c>
    </row>
    <row r="858" spans="1:8">
      <c r="A858" s="638" t="s">
        <v>1244</v>
      </c>
      <c r="B858" s="639" t="s">
        <v>1227</v>
      </c>
      <c r="C858" s="638" t="s">
        <v>105</v>
      </c>
      <c r="D858" s="639" t="s">
        <v>49</v>
      </c>
      <c r="E858" s="636"/>
      <c r="F858" s="650" t="s">
        <v>2233</v>
      </c>
      <c r="G858" s="636"/>
      <c r="H858" s="635">
        <f si="18" t="shared"/>
        <v>0</v>
      </c>
    </row>
    <row r="859" spans="1:8">
      <c r="A859" s="638" t="s">
        <v>1244</v>
      </c>
      <c r="B859" s="639" t="s">
        <v>1228</v>
      </c>
      <c r="C859" s="638" t="s">
        <v>1583</v>
      </c>
      <c r="D859" s="639" t="s">
        <v>49</v>
      </c>
      <c r="E859" s="636"/>
      <c r="F859" s="650" t="s">
        <v>2233</v>
      </c>
      <c r="G859" s="636"/>
      <c r="H859" s="635">
        <f si="18" t="shared"/>
        <v>0</v>
      </c>
    </row>
    <row r="860" spans="1:8">
      <c r="A860" s="638" t="s">
        <v>1244</v>
      </c>
      <c r="B860" s="639" t="s">
        <v>1229</v>
      </c>
      <c r="C860" s="638" t="s">
        <v>1366</v>
      </c>
      <c r="D860" s="639" t="s">
        <v>49</v>
      </c>
      <c r="E860" s="636"/>
      <c r="F860" s="650" t="s">
        <v>2233</v>
      </c>
      <c r="G860" s="636"/>
      <c r="H860" s="635">
        <f si="18" t="shared"/>
        <v>0</v>
      </c>
    </row>
    <row r="861" spans="1:8">
      <c r="A861" s="638" t="s">
        <v>1244</v>
      </c>
      <c r="B861" s="639" t="s">
        <v>1230</v>
      </c>
      <c r="C861" s="638" t="s">
        <v>1363</v>
      </c>
      <c r="D861" s="639" t="s">
        <v>49</v>
      </c>
      <c r="E861" s="636"/>
      <c r="F861" s="650" t="s">
        <v>2233</v>
      </c>
      <c r="G861" s="636"/>
      <c r="H861" s="635">
        <f si="18" t="shared"/>
        <v>0</v>
      </c>
    </row>
    <row r="862" spans="1:8">
      <c r="A862" s="638" t="s">
        <v>1244</v>
      </c>
      <c r="B862" s="639" t="s">
        <v>1231</v>
      </c>
      <c r="C862" s="638" t="s">
        <v>1367</v>
      </c>
      <c r="D862" s="639" t="s">
        <v>49</v>
      </c>
      <c r="E862" s="636"/>
      <c r="F862" s="650" t="s">
        <v>2233</v>
      </c>
      <c r="G862" s="636"/>
      <c r="H862" s="635">
        <f si="18" t="shared"/>
        <v>0</v>
      </c>
    </row>
    <row r="863" spans="1:8">
      <c r="A863" s="638" t="s">
        <v>1244</v>
      </c>
      <c r="B863" s="639" t="s">
        <v>1232</v>
      </c>
      <c r="C863" s="638" t="s">
        <v>103</v>
      </c>
      <c r="D863" s="639" t="s">
        <v>49</v>
      </c>
      <c r="E863" s="636"/>
      <c r="F863" s="650" t="s">
        <v>2233</v>
      </c>
      <c r="G863" s="636"/>
      <c r="H863" s="635">
        <f si="18" t="shared"/>
        <v>0</v>
      </c>
    </row>
    <row r="864" spans="1:8">
      <c r="A864" s="638" t="s">
        <v>1244</v>
      </c>
      <c r="B864" s="639" t="s">
        <v>1233</v>
      </c>
      <c r="C864" s="638" t="s">
        <v>488</v>
      </c>
      <c r="D864" s="639" t="s">
        <v>49</v>
      </c>
      <c r="E864" s="636"/>
      <c r="F864" s="650" t="s">
        <v>2233</v>
      </c>
      <c r="G864" s="636"/>
      <c r="H864" s="635">
        <f si="18" t="shared"/>
        <v>0</v>
      </c>
    </row>
    <row r="865" spans="1:8">
      <c r="A865" s="638" t="s">
        <v>1241</v>
      </c>
      <c r="B865" s="639">
        <v>1</v>
      </c>
      <c r="C865" s="638" t="s">
        <v>121</v>
      </c>
      <c r="D865" s="637" t="s">
        <v>50</v>
      </c>
      <c r="E865" s="636">
        <f>'2.CT1A'!D8</f>
        <v>0</v>
      </c>
      <c r="F865" s="650" t="s">
        <v>2372</v>
      </c>
      <c r="G865" s="636">
        <f>+G866+G887+G891+G912+G924+G940</f>
        <v>0</v>
      </c>
      <c r="H865" s="635">
        <f>H866+H887+H891+H912+H924+H940</f>
        <v>0</v>
      </c>
    </row>
    <row r="866" spans="1:8">
      <c r="A866" s="638" t="s">
        <v>1241</v>
      </c>
      <c r="B866" s="639">
        <v>31</v>
      </c>
      <c r="C866" s="638" t="s">
        <v>1283</v>
      </c>
      <c r="D866" s="637" t="s">
        <v>50</v>
      </c>
      <c r="E866" s="636">
        <f>'2.CT1A'!D9</f>
        <v>0</v>
      </c>
      <c r="F866" s="650" t="s">
        <v>2373</v>
      </c>
      <c r="G866" s="636">
        <f>'6.CTT1'!F8</f>
        <v>0</v>
      </c>
      <c r="H866" s="635">
        <f ref="H866:H897" si="19" t="shared">+E866-G866</f>
        <v>0</v>
      </c>
    </row>
    <row ht="25.5" r="867" spans="1:8">
      <c r="A867" s="638" t="s">
        <v>1241</v>
      </c>
      <c r="B867" s="639">
        <v>311</v>
      </c>
      <c r="C867" s="638" t="s">
        <v>1578</v>
      </c>
      <c r="D867" s="637" t="s">
        <v>50</v>
      </c>
      <c r="E867" s="636">
        <f>'2.CT1A'!D10</f>
        <v>0</v>
      </c>
      <c r="F867" s="650" t="s">
        <v>2374</v>
      </c>
      <c r="G867" s="636">
        <f>'6.CTT1'!F9</f>
        <v>0</v>
      </c>
      <c r="H867" s="635">
        <f si="19" t="shared"/>
        <v>0</v>
      </c>
    </row>
    <row r="868" spans="1:8">
      <c r="A868" s="638" t="s">
        <v>1241</v>
      </c>
      <c r="B868" s="639">
        <v>31110</v>
      </c>
      <c r="C868" s="638" t="s">
        <v>1579</v>
      </c>
      <c r="D868" s="637" t="s">
        <v>50</v>
      </c>
      <c r="E868" s="636">
        <f>'2.CT1A'!D11</f>
        <v>0</v>
      </c>
      <c r="F868" s="650" t="s">
        <v>2375</v>
      </c>
      <c r="G868" s="636">
        <f>'6.CTT1'!F10</f>
        <v>0</v>
      </c>
      <c r="H868" s="635">
        <f si="19" t="shared"/>
        <v>0</v>
      </c>
    </row>
    <row r="869" spans="1:8">
      <c r="A869" s="638" t="s">
        <v>1241</v>
      </c>
      <c r="B869" s="639">
        <v>31120</v>
      </c>
      <c r="C869" s="638" t="s">
        <v>1580</v>
      </c>
      <c r="D869" s="637" t="s">
        <v>50</v>
      </c>
      <c r="E869" s="636">
        <f>'2.CT1A'!D12</f>
        <v>0</v>
      </c>
      <c r="F869" s="650" t="s">
        <v>2376</v>
      </c>
      <c r="G869" s="636">
        <f>'6.CTT1'!F11</f>
        <v>0</v>
      </c>
      <c r="H869" s="635">
        <f si="19" t="shared"/>
        <v>0</v>
      </c>
    </row>
    <row r="870" spans="1:8">
      <c r="A870" s="638" t="s">
        <v>1241</v>
      </c>
      <c r="B870" s="639">
        <v>31130</v>
      </c>
      <c r="C870" s="638" t="s">
        <v>96</v>
      </c>
      <c r="D870" s="637" t="s">
        <v>50</v>
      </c>
      <c r="E870" s="636">
        <f>'2.CT1A'!D13</f>
        <v>0</v>
      </c>
      <c r="F870" s="650" t="s">
        <v>2377</v>
      </c>
      <c r="G870" s="636">
        <f>'6.CTT1'!F12</f>
        <v>0</v>
      </c>
      <c r="H870" s="635">
        <f si="19" t="shared"/>
        <v>0</v>
      </c>
    </row>
    <row ht="25.5" r="871" spans="1:8">
      <c r="A871" s="638" t="s">
        <v>1241</v>
      </c>
      <c r="B871" s="639">
        <v>31140</v>
      </c>
      <c r="C871" s="638" t="s">
        <v>1581</v>
      </c>
      <c r="D871" s="637" t="s">
        <v>50</v>
      </c>
      <c r="E871" s="636">
        <f>'2.CT1A'!D14</f>
        <v>0</v>
      </c>
      <c r="F871" s="650" t="s">
        <v>2378</v>
      </c>
      <c r="G871" s="636">
        <f>'6.CTT1'!F13</f>
        <v>0</v>
      </c>
      <c r="H871" s="635">
        <f si="19" t="shared"/>
        <v>0</v>
      </c>
    </row>
    <row ht="25.5" r="872" spans="1:8">
      <c r="A872" s="638" t="s">
        <v>1241</v>
      </c>
      <c r="B872" s="639">
        <v>312</v>
      </c>
      <c r="C872" s="638" t="s">
        <v>1582</v>
      </c>
      <c r="D872" s="637" t="s">
        <v>50</v>
      </c>
      <c r="E872" s="636">
        <f>'2.CT1A'!D15</f>
        <v>0</v>
      </c>
      <c r="F872" s="650" t="s">
        <v>2379</v>
      </c>
      <c r="G872" s="636">
        <f>'6.CTT1'!F14</f>
        <v>0</v>
      </c>
      <c r="H872" s="635">
        <f si="19" t="shared"/>
        <v>0</v>
      </c>
    </row>
    <row r="873" spans="1:8">
      <c r="A873" s="638" t="s">
        <v>1241</v>
      </c>
      <c r="B873" s="639">
        <v>3121</v>
      </c>
      <c r="C873" s="638" t="s">
        <v>1579</v>
      </c>
      <c r="D873" s="637" t="s">
        <v>50</v>
      </c>
      <c r="E873" s="636">
        <f>'2.CT1A'!D16</f>
        <v>0</v>
      </c>
      <c r="F873" s="650" t="s">
        <v>2380</v>
      </c>
      <c r="G873" s="636">
        <f>'6.CTT1'!F15</f>
        <v>0</v>
      </c>
      <c r="H873" s="635">
        <f si="19" t="shared"/>
        <v>0</v>
      </c>
    </row>
    <row ht="25.5" r="874" spans="1:8">
      <c r="A874" s="638" t="s">
        <v>1241</v>
      </c>
      <c r="B874" s="639">
        <v>31211</v>
      </c>
      <c r="C874" s="638" t="s">
        <v>2110</v>
      </c>
      <c r="D874" s="637" t="s">
        <v>50</v>
      </c>
      <c r="E874" s="636">
        <f>'2.CT1A'!D17</f>
        <v>0</v>
      </c>
      <c r="F874" s="650" t="s">
        <v>2381</v>
      </c>
      <c r="G874" s="636">
        <f>'6.CTT1'!F16</f>
        <v>0</v>
      </c>
      <c r="H874" s="635">
        <f si="19" t="shared"/>
        <v>0</v>
      </c>
    </row>
    <row ht="25.5" r="875" spans="1:8">
      <c r="A875" s="638" t="s">
        <v>1241</v>
      </c>
      <c r="B875" s="639">
        <v>31212</v>
      </c>
      <c r="C875" s="638" t="s">
        <v>2111</v>
      </c>
      <c r="D875" s="637" t="s">
        <v>50</v>
      </c>
      <c r="E875" s="636">
        <f>'2.CT1A'!D18</f>
        <v>0</v>
      </c>
      <c r="F875" s="650" t="s">
        <v>2382</v>
      </c>
      <c r="G875" s="636">
        <f>'6.CTT1'!F17</f>
        <v>0</v>
      </c>
      <c r="H875" s="635">
        <f si="19" t="shared"/>
        <v>0</v>
      </c>
    </row>
    <row ht="25.5" r="876" spans="1:8">
      <c r="A876" s="638" t="s">
        <v>1241</v>
      </c>
      <c r="B876" s="639">
        <v>31213</v>
      </c>
      <c r="C876" s="638" t="s">
        <v>2109</v>
      </c>
      <c r="D876" s="637" t="s">
        <v>50</v>
      </c>
      <c r="E876" s="636">
        <f>'2.CT1A'!D19</f>
        <v>0</v>
      </c>
      <c r="F876" s="650" t="s">
        <v>2383</v>
      </c>
      <c r="G876" s="636">
        <f>'6.CTT1'!F18</f>
        <v>0</v>
      </c>
      <c r="H876" s="635">
        <f si="19" t="shared"/>
        <v>0</v>
      </c>
    </row>
    <row ht="25.5" r="877" spans="1:8">
      <c r="A877" s="638" t="s">
        <v>1241</v>
      </c>
      <c r="B877" s="639">
        <v>31214</v>
      </c>
      <c r="C877" s="638" t="s">
        <v>2108</v>
      </c>
      <c r="D877" s="637" t="s">
        <v>50</v>
      </c>
      <c r="E877" s="636">
        <f>'2.CT1A'!D20</f>
        <v>0</v>
      </c>
      <c r="F877" s="650" t="s">
        <v>2384</v>
      </c>
      <c r="G877" s="636">
        <f>'6.CTT1'!F19</f>
        <v>0</v>
      </c>
      <c r="H877" s="635">
        <f si="19" t="shared"/>
        <v>0</v>
      </c>
    </row>
    <row ht="25.5" r="878" spans="1:8">
      <c r="A878" s="638" t="s">
        <v>1241</v>
      </c>
      <c r="B878" s="639">
        <v>31215</v>
      </c>
      <c r="C878" s="638" t="s">
        <v>2112</v>
      </c>
      <c r="D878" s="637" t="s">
        <v>50</v>
      </c>
      <c r="E878" s="636">
        <f>'2.CT1A'!D21</f>
        <v>0</v>
      </c>
      <c r="F878" s="650" t="s">
        <v>2385</v>
      </c>
      <c r="G878" s="636">
        <f>'6.CTT1'!F20</f>
        <v>0</v>
      </c>
      <c r="H878" s="635">
        <f si="19" t="shared"/>
        <v>0</v>
      </c>
    </row>
    <row ht="25.5" r="879" spans="1:8">
      <c r="A879" s="638" t="s">
        <v>1241</v>
      </c>
      <c r="B879" s="639">
        <v>31216</v>
      </c>
      <c r="C879" s="638" t="s">
        <v>2113</v>
      </c>
      <c r="D879" s="637" t="s">
        <v>50</v>
      </c>
      <c r="E879" s="636">
        <f>'2.CT1A'!D22</f>
        <v>0</v>
      </c>
      <c r="F879" s="650" t="s">
        <v>2386</v>
      </c>
      <c r="G879" s="636">
        <f>'6.CTT1'!F21</f>
        <v>0</v>
      </c>
      <c r="H879" s="635">
        <f si="19" t="shared"/>
        <v>0</v>
      </c>
    </row>
    <row r="880" spans="1:8">
      <c r="A880" s="638" t="s">
        <v>1241</v>
      </c>
      <c r="B880" s="639">
        <v>3122</v>
      </c>
      <c r="C880" s="638" t="s">
        <v>1996</v>
      </c>
      <c r="D880" s="637" t="s">
        <v>50</v>
      </c>
      <c r="E880" s="636">
        <f>'2.CT1A'!D23</f>
        <v>0</v>
      </c>
      <c r="F880" s="650" t="s">
        <v>2387</v>
      </c>
      <c r="G880" s="636">
        <f>'6.CTT1'!F22</f>
        <v>0</v>
      </c>
      <c r="H880" s="635">
        <f si="19" t="shared"/>
        <v>0</v>
      </c>
    </row>
    <row ht="25.5" r="881" spans="1:8">
      <c r="A881" s="638" t="s">
        <v>1241</v>
      </c>
      <c r="B881" s="639">
        <v>31221</v>
      </c>
      <c r="C881" s="638" t="s">
        <v>2110</v>
      </c>
      <c r="D881" s="637" t="s">
        <v>50</v>
      </c>
      <c r="E881" s="636">
        <f>'2.CT1A'!D24</f>
        <v>0</v>
      </c>
      <c r="F881" s="650" t="s">
        <v>2388</v>
      </c>
      <c r="G881" s="636">
        <f>'6.CTT1'!F23</f>
        <v>0</v>
      </c>
      <c r="H881" s="635">
        <f si="19" t="shared"/>
        <v>0</v>
      </c>
    </row>
    <row ht="25.5" r="882" spans="1:8">
      <c r="A882" s="638" t="s">
        <v>1241</v>
      </c>
      <c r="B882" s="639">
        <v>31222</v>
      </c>
      <c r="C882" s="638" t="s">
        <v>2114</v>
      </c>
      <c r="D882" s="637" t="s">
        <v>50</v>
      </c>
      <c r="E882" s="636">
        <f>'2.CT1A'!D25</f>
        <v>0</v>
      </c>
      <c r="F882" s="650" t="s">
        <v>2389</v>
      </c>
      <c r="G882" s="636">
        <f>'6.CTT1'!F24</f>
        <v>0</v>
      </c>
      <c r="H882" s="635">
        <f si="19" t="shared"/>
        <v>0</v>
      </c>
    </row>
    <row ht="25.5" r="883" spans="1:8">
      <c r="A883" s="638" t="s">
        <v>1241</v>
      </c>
      <c r="B883" s="639">
        <v>31223</v>
      </c>
      <c r="C883" s="638" t="s">
        <v>2109</v>
      </c>
      <c r="D883" s="637" t="s">
        <v>50</v>
      </c>
      <c r="E883" s="636">
        <f>'2.CT1A'!D26</f>
        <v>0</v>
      </c>
      <c r="F883" s="650" t="s">
        <v>2390</v>
      </c>
      <c r="G883" s="636">
        <f>'6.CTT1'!F25</f>
        <v>0</v>
      </c>
      <c r="H883" s="635">
        <f si="19" t="shared"/>
        <v>0</v>
      </c>
    </row>
    <row ht="25.5" r="884" spans="1:8">
      <c r="A884" s="638" t="s">
        <v>1241</v>
      </c>
      <c r="B884" s="639">
        <v>31224</v>
      </c>
      <c r="C884" s="638" t="s">
        <v>2108</v>
      </c>
      <c r="D884" s="637" t="s">
        <v>50</v>
      </c>
      <c r="E884" s="636">
        <f>'2.CT1A'!D27</f>
        <v>0</v>
      </c>
      <c r="F884" s="650" t="s">
        <v>2391</v>
      </c>
      <c r="G884" s="636">
        <f>'6.CTT1'!F26</f>
        <v>0</v>
      </c>
      <c r="H884" s="635">
        <f si="19" t="shared"/>
        <v>0</v>
      </c>
    </row>
    <row ht="25.5" r="885" spans="1:8">
      <c r="A885" s="638" t="s">
        <v>1241</v>
      </c>
      <c r="B885" s="639">
        <v>31400</v>
      </c>
      <c r="C885" s="638" t="s">
        <v>2107</v>
      </c>
      <c r="D885" s="637" t="s">
        <v>50</v>
      </c>
      <c r="E885" s="636">
        <f>'2.CT1A'!D28</f>
        <v>0</v>
      </c>
      <c r="F885" s="650" t="s">
        <v>2392</v>
      </c>
      <c r="G885" s="636">
        <f>'6.CTT1'!F27</f>
        <v>0</v>
      </c>
      <c r="H885" s="635">
        <f si="19" t="shared"/>
        <v>0</v>
      </c>
    </row>
    <row r="886" spans="1:8">
      <c r="A886" s="638" t="s">
        <v>1241</v>
      </c>
      <c r="B886" s="639">
        <v>31500</v>
      </c>
      <c r="C886" s="638" t="s">
        <v>2106</v>
      </c>
      <c r="D886" s="637" t="s">
        <v>50</v>
      </c>
      <c r="E886" s="636">
        <f>'2.CT1A'!D29</f>
        <v>0</v>
      </c>
      <c r="F886" s="650" t="s">
        <v>2393</v>
      </c>
      <c r="G886" s="636">
        <f>'6.CTT1'!F28</f>
        <v>0</v>
      </c>
      <c r="H886" s="635">
        <f si="19" t="shared"/>
        <v>0</v>
      </c>
    </row>
    <row ht="25.5" r="887" spans="1:8">
      <c r="A887" s="638" t="s">
        <v>1241</v>
      </c>
      <c r="B887" s="639">
        <v>32</v>
      </c>
      <c r="C887" s="638" t="s">
        <v>2105</v>
      </c>
      <c r="D887" s="637" t="s">
        <v>50</v>
      </c>
      <c r="E887" s="636">
        <f>'2.CT1A'!D30</f>
        <v>0</v>
      </c>
      <c r="F887" s="650" t="s">
        <v>2394</v>
      </c>
      <c r="G887" s="636">
        <f>'7.CTT2'!F8</f>
        <v>0</v>
      </c>
      <c r="H887" s="635">
        <f si="19" t="shared"/>
        <v>0</v>
      </c>
    </row>
    <row r="888" spans="1:8">
      <c r="A888" s="638" t="s">
        <v>1241</v>
      </c>
      <c r="B888" s="639">
        <v>321</v>
      </c>
      <c r="C888" s="638" t="s">
        <v>2059</v>
      </c>
      <c r="D888" s="637" t="s">
        <v>50</v>
      </c>
      <c r="E888" s="636">
        <f>'2.CT1A'!D31</f>
        <v>0</v>
      </c>
      <c r="F888" s="650" t="s">
        <v>2395</v>
      </c>
      <c r="G888" s="636">
        <f>'7.CTT2'!F9</f>
        <v>0</v>
      </c>
      <c r="H888" s="635">
        <f si="19" t="shared"/>
        <v>0</v>
      </c>
    </row>
    <row r="889" spans="1:8">
      <c r="A889" s="638" t="s">
        <v>1241</v>
      </c>
      <c r="B889" s="639">
        <v>32110</v>
      </c>
      <c r="C889" s="638" t="s">
        <v>2004</v>
      </c>
      <c r="D889" s="637" t="s">
        <v>50</v>
      </c>
      <c r="E889" s="636">
        <f>'2.CT1A'!D32</f>
        <v>0</v>
      </c>
      <c r="F889" s="650" t="s">
        <v>2396</v>
      </c>
      <c r="G889" s="636">
        <f>'7.CTT2'!F10</f>
        <v>0</v>
      </c>
      <c r="H889" s="635">
        <f si="19" t="shared"/>
        <v>0</v>
      </c>
    </row>
    <row r="890" spans="1:8">
      <c r="A890" s="638" t="s">
        <v>1241</v>
      </c>
      <c r="B890" s="639">
        <v>32120</v>
      </c>
      <c r="C890" s="638" t="s">
        <v>1996</v>
      </c>
      <c r="D890" s="637" t="s">
        <v>50</v>
      </c>
      <c r="E890" s="636">
        <f>'2.CT1A'!D33</f>
        <v>0</v>
      </c>
      <c r="F890" s="650" t="s">
        <v>2397</v>
      </c>
      <c r="G890" s="636">
        <f>'7.CTT2'!F11</f>
        <v>0</v>
      </c>
      <c r="H890" s="635">
        <f si="19" t="shared"/>
        <v>0</v>
      </c>
    </row>
    <row r="891" spans="1:8">
      <c r="A891" s="638" t="s">
        <v>1241</v>
      </c>
      <c r="B891" s="639">
        <v>33</v>
      </c>
      <c r="C891" s="638" t="s">
        <v>2104</v>
      </c>
      <c r="D891" s="637" t="s">
        <v>50</v>
      </c>
      <c r="E891" s="636">
        <f>'2.CT1A'!D34</f>
        <v>0</v>
      </c>
      <c r="F891" s="650" t="s">
        <v>2398</v>
      </c>
      <c r="G891" s="636">
        <f>'8.CTT3'!F8</f>
        <v>0</v>
      </c>
      <c r="H891" s="635">
        <f si="19" t="shared"/>
        <v>0</v>
      </c>
    </row>
    <row ht="25.5" r="892" spans="1:8">
      <c r="A892" s="638" t="s">
        <v>1241</v>
      </c>
      <c r="B892" s="639">
        <v>33100</v>
      </c>
      <c r="C892" s="638" t="s">
        <v>2103</v>
      </c>
      <c r="D892" s="637" t="s">
        <v>50</v>
      </c>
      <c r="E892" s="636">
        <f>'2.CT1A'!D35</f>
        <v>0</v>
      </c>
      <c r="F892" s="650" t="s">
        <v>2399</v>
      </c>
      <c r="G892" s="636">
        <f>'8.CTT3'!F9</f>
        <v>0</v>
      </c>
      <c r="H892" s="635">
        <f si="19" t="shared"/>
        <v>0</v>
      </c>
    </row>
    <row ht="25.5" r="893" spans="1:8">
      <c r="A893" s="638" t="s">
        <v>1241</v>
      </c>
      <c r="B893" s="639">
        <v>33200</v>
      </c>
      <c r="C893" s="638" t="s">
        <v>2102</v>
      </c>
      <c r="D893" s="637" t="s">
        <v>50</v>
      </c>
      <c r="E893" s="636">
        <f>'2.CT1A'!D36</f>
        <v>0</v>
      </c>
      <c r="F893" s="650" t="s">
        <v>2400</v>
      </c>
      <c r="G893" s="636">
        <f>'8.CTT3'!F10</f>
        <v>0</v>
      </c>
      <c r="H893" s="635">
        <f si="19" t="shared"/>
        <v>0</v>
      </c>
    </row>
    <row ht="25.5" r="894" spans="1:8">
      <c r="A894" s="638" t="s">
        <v>1241</v>
      </c>
      <c r="B894" s="639">
        <v>33300</v>
      </c>
      <c r="C894" s="638" t="s">
        <v>2101</v>
      </c>
      <c r="D894" s="637" t="s">
        <v>50</v>
      </c>
      <c r="E894" s="636">
        <f>'2.CT1A'!D37</f>
        <v>0</v>
      </c>
      <c r="F894" s="650" t="s">
        <v>2401</v>
      </c>
      <c r="G894" s="636">
        <f>'8.CTT3'!F11</f>
        <v>0</v>
      </c>
      <c r="H894" s="635">
        <f si="19" t="shared"/>
        <v>0</v>
      </c>
    </row>
    <row ht="25.5" r="895" spans="1:8">
      <c r="A895" s="638" t="s">
        <v>1241</v>
      </c>
      <c r="B895" s="639">
        <v>33400</v>
      </c>
      <c r="C895" s="638" t="s">
        <v>2100</v>
      </c>
      <c r="D895" s="637" t="s">
        <v>50</v>
      </c>
      <c r="E895" s="636">
        <f>'2.CT1A'!D38</f>
        <v>0</v>
      </c>
      <c r="F895" s="650" t="s">
        <v>2402</v>
      </c>
      <c r="G895" s="636">
        <f>'8.CTT3'!F12</f>
        <v>0</v>
      </c>
      <c r="H895" s="635">
        <f si="19" t="shared"/>
        <v>0</v>
      </c>
    </row>
    <row ht="25.5" r="896" spans="1:8">
      <c r="A896" s="638" t="s">
        <v>1241</v>
      </c>
      <c r="B896" s="639">
        <v>33401</v>
      </c>
      <c r="C896" s="638" t="s">
        <v>2099</v>
      </c>
      <c r="D896" s="637" t="s">
        <v>50</v>
      </c>
      <c r="E896" s="636">
        <f>'2.CT1A'!D39</f>
        <v>0</v>
      </c>
      <c r="F896" s="650" t="s">
        <v>2403</v>
      </c>
      <c r="G896" s="636">
        <f>'8.CTT3'!F13</f>
        <v>0</v>
      </c>
      <c r="H896" s="635">
        <f si="19" t="shared"/>
        <v>0</v>
      </c>
    </row>
    <row ht="25.5" r="897" spans="1:8">
      <c r="A897" s="638" t="s">
        <v>1241</v>
      </c>
      <c r="B897" s="639">
        <v>33402</v>
      </c>
      <c r="C897" s="638" t="s">
        <v>2098</v>
      </c>
      <c r="D897" s="637" t="s">
        <v>50</v>
      </c>
      <c r="E897" s="636">
        <f>'2.CT1A'!D40</f>
        <v>0</v>
      </c>
      <c r="F897" s="650" t="s">
        <v>2404</v>
      </c>
      <c r="G897" s="636">
        <f>'8.CTT3'!F14</f>
        <v>0</v>
      </c>
      <c r="H897" s="635">
        <f si="19" t="shared"/>
        <v>0</v>
      </c>
    </row>
    <row r="898" spans="1:8">
      <c r="A898" s="638" t="s">
        <v>1241</v>
      </c>
      <c r="B898" s="639">
        <v>335</v>
      </c>
      <c r="C898" s="638" t="s">
        <v>2097</v>
      </c>
      <c r="D898" s="637" t="s">
        <v>50</v>
      </c>
      <c r="E898" s="636">
        <f>'2.CT1A'!D41</f>
        <v>0</v>
      </c>
      <c r="F898" s="650" t="s">
        <v>2405</v>
      </c>
      <c r="G898" s="636">
        <f>'8.CTT3'!F15</f>
        <v>0</v>
      </c>
      <c r="H898" s="635">
        <f ref="H898:H929" si="20" t="shared">+E898-G898</f>
        <v>0</v>
      </c>
    </row>
    <row ht="25.5" r="899" spans="1:8">
      <c r="A899" s="638" t="s">
        <v>1241</v>
      </c>
      <c r="B899" s="639">
        <v>3351</v>
      </c>
      <c r="C899" s="638" t="s">
        <v>2096</v>
      </c>
      <c r="D899" s="637" t="s">
        <v>50</v>
      </c>
      <c r="E899" s="636">
        <f>'2.CT1A'!D42</f>
        <v>0</v>
      </c>
      <c r="F899" s="650" t="s">
        <v>2406</v>
      </c>
      <c r="G899" s="636">
        <f>'8.CTT3'!F16</f>
        <v>0</v>
      </c>
      <c r="H899" s="635">
        <f si="20" t="shared"/>
        <v>0</v>
      </c>
    </row>
    <row ht="25.5" r="900" spans="1:8">
      <c r="A900" s="638" t="s">
        <v>1241</v>
      </c>
      <c r="B900" s="639">
        <v>3352</v>
      </c>
      <c r="C900" s="638" t="s">
        <v>2095</v>
      </c>
      <c r="D900" s="637" t="s">
        <v>50</v>
      </c>
      <c r="E900" s="636">
        <f>'2.CT1A'!D43</f>
        <v>0</v>
      </c>
      <c r="F900" s="650" t="s">
        <v>2407</v>
      </c>
      <c r="G900" s="636">
        <f>'8.CTT3'!F30</f>
        <v>0</v>
      </c>
      <c r="H900" s="635">
        <f si="20" t="shared"/>
        <v>0</v>
      </c>
    </row>
    <row r="901" spans="1:8">
      <c r="A901" s="638" t="s">
        <v>1241</v>
      </c>
      <c r="B901" s="639">
        <v>336</v>
      </c>
      <c r="C901" s="638" t="s">
        <v>1441</v>
      </c>
      <c r="D901" s="637" t="s">
        <v>50</v>
      </c>
      <c r="E901" s="636">
        <f>'2.CT1A'!D44</f>
        <v>0</v>
      </c>
      <c r="F901" s="650" t="s">
        <v>2408</v>
      </c>
      <c r="G901" s="636">
        <f>'8.CTT3'!F31</f>
        <v>0</v>
      </c>
      <c r="H901" s="635">
        <f si="20" t="shared"/>
        <v>0</v>
      </c>
    </row>
    <row ht="25.5" r="902" spans="1:8">
      <c r="A902" s="638" t="s">
        <v>1241</v>
      </c>
      <c r="B902" s="639">
        <v>3361</v>
      </c>
      <c r="C902" s="638" t="s">
        <v>2058</v>
      </c>
      <c r="D902" s="637" t="s">
        <v>50</v>
      </c>
      <c r="E902" s="636">
        <f>'2.CT1A'!D45</f>
        <v>0</v>
      </c>
      <c r="F902" s="650" t="s">
        <v>2409</v>
      </c>
      <c r="G902" s="636">
        <f>'8.CTT3'!F32</f>
        <v>0</v>
      </c>
      <c r="H902" s="635">
        <f si="20" t="shared"/>
        <v>0</v>
      </c>
    </row>
    <row ht="25.5" r="903" spans="1:8">
      <c r="A903" s="638" t="s">
        <v>1241</v>
      </c>
      <c r="B903" s="639">
        <v>33611</v>
      </c>
      <c r="C903" s="638" t="s">
        <v>2056</v>
      </c>
      <c r="D903" s="637" t="s">
        <v>50</v>
      </c>
      <c r="E903" s="636">
        <f>'2.CT1A'!D46</f>
        <v>0</v>
      </c>
      <c r="F903" s="650" t="s">
        <v>2410</v>
      </c>
      <c r="G903" s="636">
        <f>+'8.CTT3'!F33</f>
        <v>0</v>
      </c>
      <c r="H903" s="635">
        <f si="20" t="shared"/>
        <v>0</v>
      </c>
    </row>
    <row ht="25.5" r="904" spans="1:8">
      <c r="A904" s="638" t="s">
        <v>1241</v>
      </c>
      <c r="B904" s="639">
        <v>33612</v>
      </c>
      <c r="C904" s="638" t="s">
        <v>2028</v>
      </c>
      <c r="D904" s="637" t="s">
        <v>50</v>
      </c>
      <c r="E904" s="636">
        <f>'2.CT1A'!D47</f>
        <v>0</v>
      </c>
      <c r="F904" s="650" t="s">
        <v>2411</v>
      </c>
      <c r="G904" s="636">
        <f>+'8.CTT3'!F34</f>
        <v>0</v>
      </c>
      <c r="H904" s="635">
        <f si="20" t="shared"/>
        <v>0</v>
      </c>
    </row>
    <row ht="25.5" r="905" spans="1:8">
      <c r="A905" s="638" t="s">
        <v>1241</v>
      </c>
      <c r="B905" s="639">
        <v>33613</v>
      </c>
      <c r="C905" s="638" t="s">
        <v>2057</v>
      </c>
      <c r="D905" s="637" t="s">
        <v>50</v>
      </c>
      <c r="E905" s="636">
        <f>'2.CT1A'!D48</f>
        <v>0</v>
      </c>
      <c r="F905" s="650" t="s">
        <v>2412</v>
      </c>
      <c r="G905" s="636">
        <f>+'8.CTT3'!F35</f>
        <v>0</v>
      </c>
      <c r="H905" s="635">
        <f si="20" t="shared"/>
        <v>0</v>
      </c>
    </row>
    <row ht="25.5" r="906" spans="1:8">
      <c r="A906" s="638" t="s">
        <v>1241</v>
      </c>
      <c r="B906" s="639">
        <v>33614</v>
      </c>
      <c r="C906" s="638" t="s">
        <v>2055</v>
      </c>
      <c r="D906" s="637" t="s">
        <v>50</v>
      </c>
      <c r="E906" s="636">
        <f>'2.CT1A'!D49</f>
        <v>0</v>
      </c>
      <c r="F906" s="650" t="s">
        <v>2413</v>
      </c>
      <c r="G906" s="636">
        <f>+'8.CTT3'!F36</f>
        <v>0</v>
      </c>
      <c r="H906" s="635">
        <f si="20" t="shared"/>
        <v>0</v>
      </c>
    </row>
    <row ht="25.5" r="907" spans="1:8">
      <c r="A907" s="638" t="s">
        <v>1241</v>
      </c>
      <c r="B907" s="639">
        <v>33615</v>
      </c>
      <c r="C907" s="638" t="s">
        <v>2054</v>
      </c>
      <c r="D907" s="637" t="s">
        <v>50</v>
      </c>
      <c r="E907" s="636">
        <f>'2.CT1A'!D50</f>
        <v>0</v>
      </c>
      <c r="F907" s="650" t="s">
        <v>2414</v>
      </c>
      <c r="G907" s="636">
        <f>+'8.CTT3'!F37</f>
        <v>0</v>
      </c>
      <c r="H907" s="635">
        <f si="20" t="shared"/>
        <v>0</v>
      </c>
    </row>
    <row ht="25.5" r="908" spans="1:8">
      <c r="A908" s="638" t="s">
        <v>1241</v>
      </c>
      <c r="B908" s="639">
        <v>3362</v>
      </c>
      <c r="C908" s="638" t="s">
        <v>2094</v>
      </c>
      <c r="D908" s="637" t="s">
        <v>50</v>
      </c>
      <c r="E908" s="636">
        <f>'2.CT1A'!D51</f>
        <v>0</v>
      </c>
      <c r="F908" s="650" t="s">
        <v>2415</v>
      </c>
      <c r="G908" s="636">
        <f>'8.CTT3'!F38</f>
        <v>0</v>
      </c>
      <c r="H908" s="635">
        <f si="20" t="shared"/>
        <v>0</v>
      </c>
    </row>
    <row ht="25.5" r="909" spans="1:8">
      <c r="A909" s="638" t="s">
        <v>1241</v>
      </c>
      <c r="B909" s="639">
        <v>33621</v>
      </c>
      <c r="C909" s="638" t="s">
        <v>2056</v>
      </c>
      <c r="D909" s="637" t="s">
        <v>50</v>
      </c>
      <c r="E909" s="636">
        <f>'2.CT1A'!D52</f>
        <v>0</v>
      </c>
      <c r="F909" s="650" t="s">
        <v>2416</v>
      </c>
      <c r="G909" s="636">
        <f>'8.CTT3'!F39</f>
        <v>0</v>
      </c>
      <c r="H909" s="635">
        <f si="20" t="shared"/>
        <v>0</v>
      </c>
    </row>
    <row ht="25.5" r="910" spans="1:8">
      <c r="A910" s="638" t="s">
        <v>1241</v>
      </c>
      <c r="B910" s="639">
        <v>33622</v>
      </c>
      <c r="C910" s="638" t="s">
        <v>2055</v>
      </c>
      <c r="D910" s="637" t="s">
        <v>50</v>
      </c>
      <c r="E910" s="636">
        <f>'2.CT1A'!D53</f>
        <v>0</v>
      </c>
      <c r="F910" s="650" t="s">
        <v>2417</v>
      </c>
      <c r="G910" s="636">
        <f>'8.CTT3'!F40</f>
        <v>0</v>
      </c>
      <c r="H910" s="635">
        <f si="20" t="shared"/>
        <v>0</v>
      </c>
    </row>
    <row ht="25.5" r="911" spans="1:8">
      <c r="A911" s="638" t="s">
        <v>1241</v>
      </c>
      <c r="B911" s="639">
        <v>33623</v>
      </c>
      <c r="C911" s="638" t="s">
        <v>2054</v>
      </c>
      <c r="D911" s="637" t="s">
        <v>50</v>
      </c>
      <c r="E911" s="636">
        <f>'2.CT1A'!D54</f>
        <v>0</v>
      </c>
      <c r="F911" s="650" t="s">
        <v>2418</v>
      </c>
      <c r="G911" s="636">
        <f>'8.CTT3'!F41</f>
        <v>0</v>
      </c>
      <c r="H911" s="635">
        <f si="20" t="shared"/>
        <v>0</v>
      </c>
    </row>
    <row r="912" spans="1:8">
      <c r="A912" s="638" t="s">
        <v>1241</v>
      </c>
      <c r="B912" s="639">
        <v>34</v>
      </c>
      <c r="C912" s="638" t="s">
        <v>2093</v>
      </c>
      <c r="D912" s="637" t="s">
        <v>50</v>
      </c>
      <c r="E912" s="636">
        <f>'2.CT1A'!D55</f>
        <v>0</v>
      </c>
      <c r="F912" s="650" t="s">
        <v>2419</v>
      </c>
      <c r="G912" s="636">
        <f>'9.CTT4'!F8</f>
        <v>0</v>
      </c>
      <c r="H912" s="635">
        <f si="20" t="shared"/>
        <v>0</v>
      </c>
    </row>
    <row ht="25.5" r="913" spans="1:8">
      <c r="A913" s="638" t="s">
        <v>1241</v>
      </c>
      <c r="B913" s="639">
        <v>34100</v>
      </c>
      <c r="C913" s="638" t="s">
        <v>2056</v>
      </c>
      <c r="D913" s="637" t="s">
        <v>50</v>
      </c>
      <c r="E913" s="636">
        <f>'2.CT1A'!D56</f>
        <v>0</v>
      </c>
      <c r="F913" s="650" t="s">
        <v>2420</v>
      </c>
      <c r="G913" s="636">
        <f>'9.CTT4'!F9</f>
        <v>0</v>
      </c>
      <c r="H913" s="635">
        <f si="20" t="shared"/>
        <v>0</v>
      </c>
    </row>
    <row r="914" spans="1:8">
      <c r="A914" s="638" t="s">
        <v>1241</v>
      </c>
      <c r="B914" s="639">
        <v>34200</v>
      </c>
      <c r="C914" s="638" t="s">
        <v>2092</v>
      </c>
      <c r="D914" s="637" t="s">
        <v>50</v>
      </c>
      <c r="E914" s="636">
        <f>'2.CT1A'!D57</f>
        <v>0</v>
      </c>
      <c r="F914" s="650" t="s">
        <v>2421</v>
      </c>
      <c r="G914" s="636">
        <f>'9.CTT4'!F10</f>
        <v>0</v>
      </c>
      <c r="H914" s="635">
        <f si="20" t="shared"/>
        <v>0</v>
      </c>
    </row>
    <row ht="25.5" r="915" spans="1:8">
      <c r="A915" s="638" t="s">
        <v>1241</v>
      </c>
      <c r="B915" s="639">
        <v>34300</v>
      </c>
      <c r="C915" s="638" t="s">
        <v>2091</v>
      </c>
      <c r="D915" s="637" t="s">
        <v>50</v>
      </c>
      <c r="E915" s="636">
        <f>'2.CT1A'!D58</f>
        <v>0</v>
      </c>
      <c r="F915" s="650" t="s">
        <v>2422</v>
      </c>
      <c r="G915" s="636">
        <f>'9.CTT4'!F11</f>
        <v>0</v>
      </c>
      <c r="H915" s="635">
        <f si="20" t="shared"/>
        <v>0</v>
      </c>
    </row>
    <row ht="25.5" r="916" spans="1:8">
      <c r="A916" s="638" t="s">
        <v>1241</v>
      </c>
      <c r="B916" s="639">
        <v>34400</v>
      </c>
      <c r="C916" s="638" t="s">
        <v>2009</v>
      </c>
      <c r="D916" s="637" t="s">
        <v>50</v>
      </c>
      <c r="E916" s="636">
        <f>'2.CT1A'!D59</f>
        <v>0</v>
      </c>
      <c r="F916" s="650" t="s">
        <v>2423</v>
      </c>
      <c r="G916" s="636">
        <f>'9.CTT4'!F12</f>
        <v>0</v>
      </c>
      <c r="H916" s="635">
        <f si="20" t="shared"/>
        <v>0</v>
      </c>
    </row>
    <row ht="25.5" r="917" spans="1:8">
      <c r="A917" s="638" t="s">
        <v>1241</v>
      </c>
      <c r="B917" s="639">
        <v>34500</v>
      </c>
      <c r="C917" s="638" t="s">
        <v>2090</v>
      </c>
      <c r="D917" s="637" t="s">
        <v>50</v>
      </c>
      <c r="E917" s="636">
        <f>'2.CT1A'!D60</f>
        <v>0</v>
      </c>
      <c r="F917" s="650" t="s">
        <v>2424</v>
      </c>
      <c r="G917" s="636">
        <f>'9.CTT4'!F13</f>
        <v>0</v>
      </c>
      <c r="H917" s="635">
        <f si="20" t="shared"/>
        <v>0</v>
      </c>
    </row>
    <row ht="25.5" r="918" spans="1:8">
      <c r="A918" s="638" t="s">
        <v>1241</v>
      </c>
      <c r="B918" s="639">
        <v>34600</v>
      </c>
      <c r="C918" s="638" t="s">
        <v>2089</v>
      </c>
      <c r="D918" s="637" t="s">
        <v>50</v>
      </c>
      <c r="E918" s="636">
        <f>'2.CT1A'!D61</f>
        <v>0</v>
      </c>
      <c r="F918" s="650" t="s">
        <v>2425</v>
      </c>
      <c r="G918" s="636">
        <f>'9.CTT4'!F14</f>
        <v>0</v>
      </c>
      <c r="H918" s="635">
        <f si="20" t="shared"/>
        <v>0</v>
      </c>
    </row>
    <row r="919" spans="1:8">
      <c r="A919" s="638" t="s">
        <v>1241</v>
      </c>
      <c r="B919" s="639">
        <v>3471</v>
      </c>
      <c r="C919" s="638" t="s">
        <v>2088</v>
      </c>
      <c r="D919" s="637" t="s">
        <v>50</v>
      </c>
      <c r="E919" s="636">
        <f>'2.CT1A'!D62</f>
        <v>0</v>
      </c>
      <c r="F919" s="650" t="s">
        <v>2426</v>
      </c>
      <c r="G919" s="636">
        <f>'9.CTT4'!F15</f>
        <v>0</v>
      </c>
      <c r="H919" s="635">
        <f si="20" t="shared"/>
        <v>0</v>
      </c>
    </row>
    <row ht="25.5" r="920" spans="1:8">
      <c r="A920" s="638" t="s">
        <v>1241</v>
      </c>
      <c r="B920" s="639">
        <v>34711</v>
      </c>
      <c r="C920" s="638" t="s">
        <v>2087</v>
      </c>
      <c r="D920" s="637" t="s">
        <v>50</v>
      </c>
      <c r="E920" s="636">
        <f>'2.CT1A'!D63</f>
        <v>0</v>
      </c>
      <c r="F920" s="650" t="s">
        <v>2427</v>
      </c>
      <c r="G920" s="636">
        <f>'9.CTT4'!F16</f>
        <v>0</v>
      </c>
      <c r="H920" s="635">
        <f si="20" t="shared"/>
        <v>0</v>
      </c>
    </row>
    <row ht="25.5" r="921" spans="1:8">
      <c r="A921" s="638" t="s">
        <v>1241</v>
      </c>
      <c r="B921" s="639">
        <v>34712</v>
      </c>
      <c r="C921" s="638" t="s">
        <v>2086</v>
      </c>
      <c r="D921" s="637" t="s">
        <v>50</v>
      </c>
      <c r="E921" s="636">
        <f>'2.CT1A'!D64</f>
        <v>0</v>
      </c>
      <c r="F921" s="650" t="s">
        <v>2428</v>
      </c>
      <c r="G921" s="636">
        <f>'9.CTT4'!F17</f>
        <v>0</v>
      </c>
      <c r="H921" s="635">
        <f si="20" t="shared"/>
        <v>0</v>
      </c>
    </row>
    <row ht="25.5" r="922" spans="1:8">
      <c r="A922" s="638" t="s">
        <v>1241</v>
      </c>
      <c r="B922" s="639">
        <v>34713</v>
      </c>
      <c r="C922" s="638" t="s">
        <v>2085</v>
      </c>
      <c r="D922" s="637" t="s">
        <v>50</v>
      </c>
      <c r="E922" s="636">
        <f>'2.CT1A'!D65</f>
        <v>0</v>
      </c>
      <c r="F922" s="650" t="s">
        <v>2429</v>
      </c>
      <c r="G922" s="636">
        <f>'9.CTT4'!F18</f>
        <v>0</v>
      </c>
      <c r="H922" s="635">
        <f si="20" t="shared"/>
        <v>0</v>
      </c>
    </row>
    <row ht="25.5" r="923" spans="1:8">
      <c r="A923" s="638" t="s">
        <v>1241</v>
      </c>
      <c r="B923" s="639">
        <v>34714</v>
      </c>
      <c r="C923" s="638" t="s">
        <v>2084</v>
      </c>
      <c r="D923" s="637" t="s">
        <v>50</v>
      </c>
      <c r="E923" s="636">
        <f>'2.CT1A'!D66</f>
        <v>0</v>
      </c>
      <c r="F923" s="650" t="s">
        <v>2430</v>
      </c>
      <c r="G923" s="636">
        <f>'9.CTT4'!F19</f>
        <v>0</v>
      </c>
      <c r="H923" s="635">
        <f si="20" t="shared"/>
        <v>0</v>
      </c>
    </row>
    <row r="924" spans="1:8">
      <c r="A924" s="638" t="s">
        <v>1241</v>
      </c>
      <c r="B924" s="639">
        <v>35</v>
      </c>
      <c r="C924" s="638" t="s">
        <v>2083</v>
      </c>
      <c r="D924" s="637" t="s">
        <v>50</v>
      </c>
      <c r="E924" s="636">
        <f>'2.CT1A'!D67</f>
        <v>0</v>
      </c>
      <c r="F924" s="650" t="s">
        <v>2372</v>
      </c>
      <c r="G924" s="636">
        <f>G925+G928+G929+G930+G938+G939</f>
        <v>0</v>
      </c>
      <c r="H924" s="635">
        <f si="20" t="shared"/>
        <v>0</v>
      </c>
    </row>
    <row r="925" spans="1:8">
      <c r="A925" s="638" t="s">
        <v>1241</v>
      </c>
      <c r="B925" s="639">
        <v>351</v>
      </c>
      <c r="C925" s="638" t="s">
        <v>2082</v>
      </c>
      <c r="D925" s="637" t="s">
        <v>50</v>
      </c>
      <c r="E925" s="636">
        <f>'2.CT1A'!D68</f>
        <v>0</v>
      </c>
      <c r="F925" s="650" t="s">
        <v>2372</v>
      </c>
      <c r="G925" s="636">
        <f>G926+G927</f>
        <v>0</v>
      </c>
      <c r="H925" s="635">
        <f si="20" t="shared"/>
        <v>0</v>
      </c>
    </row>
    <row ht="25.5" r="926" spans="1:8">
      <c r="A926" s="638" t="s">
        <v>1241</v>
      </c>
      <c r="B926" s="639">
        <v>35110</v>
      </c>
      <c r="C926" s="638" t="s">
        <v>2081</v>
      </c>
      <c r="D926" s="637" t="s">
        <v>50</v>
      </c>
      <c r="E926" s="636">
        <f>'2.CT1A'!D69</f>
        <v>0</v>
      </c>
      <c r="F926" s="650" t="s">
        <v>2431</v>
      </c>
      <c r="G926" s="636">
        <f>'10.CTT5'!C$21</f>
        <v>0</v>
      </c>
      <c r="H926" s="635">
        <f si="20" t="shared"/>
        <v>0</v>
      </c>
    </row>
    <row r="927" spans="1:8">
      <c r="A927" s="644" t="s">
        <v>1241</v>
      </c>
      <c r="B927" s="645">
        <v>35130</v>
      </c>
      <c r="C927" s="644" t="s">
        <v>2080</v>
      </c>
      <c r="D927" s="637" t="s">
        <v>50</v>
      </c>
      <c r="E927" s="636">
        <f>'2.CT1A'!D70</f>
        <v>0</v>
      </c>
      <c r="F927" s="650" t="s">
        <v>2432</v>
      </c>
      <c r="G927" s="636">
        <f>'10.CTT5'!D$21</f>
        <v>0</v>
      </c>
      <c r="H927" s="635">
        <f si="20" t="shared"/>
        <v>0</v>
      </c>
    </row>
    <row ht="25.5" r="928" spans="1:8">
      <c r="A928" s="638" t="s">
        <v>1241</v>
      </c>
      <c r="B928" s="639">
        <v>35200</v>
      </c>
      <c r="C928" s="638" t="s">
        <v>556</v>
      </c>
      <c r="D928" s="637" t="s">
        <v>50</v>
      </c>
      <c r="E928" s="636">
        <f>'2.CT1A'!D71</f>
        <v>0</v>
      </c>
      <c r="F928" s="650" t="s">
        <v>2433</v>
      </c>
      <c r="G928" s="636">
        <f>'10.CTT5'!E$21</f>
        <v>0</v>
      </c>
      <c r="H928" s="635">
        <f si="20" t="shared"/>
        <v>0</v>
      </c>
    </row>
    <row ht="25.5" r="929" spans="1:8">
      <c r="A929" s="638" t="s">
        <v>1241</v>
      </c>
      <c r="B929" s="639">
        <v>35300</v>
      </c>
      <c r="C929" s="638" t="s">
        <v>557</v>
      </c>
      <c r="D929" s="637" t="s">
        <v>50</v>
      </c>
      <c r="E929" s="636">
        <f>'2.CT1A'!D72</f>
        <v>0</v>
      </c>
      <c r="F929" s="650" t="s">
        <v>2434</v>
      </c>
      <c r="G929" s="636">
        <f>'10.CTT5'!F$21</f>
        <v>0</v>
      </c>
      <c r="H929" s="635">
        <f si="20" t="shared"/>
        <v>0</v>
      </c>
    </row>
    <row r="930" spans="1:8">
      <c r="A930" s="638" t="s">
        <v>1241</v>
      </c>
      <c r="B930" s="639">
        <v>354</v>
      </c>
      <c r="C930" s="638" t="s">
        <v>2079</v>
      </c>
      <c r="D930" s="637" t="s">
        <v>50</v>
      </c>
      <c r="E930" s="636">
        <f>'2.CT1A'!D73</f>
        <v>0</v>
      </c>
      <c r="F930" s="650" t="s">
        <v>2435</v>
      </c>
      <c r="G930" s="636">
        <f>SUM(G931:G937)</f>
        <v>0</v>
      </c>
      <c r="H930" s="635">
        <f ref="H930:H940" si="21" t="shared">+E930-G930</f>
        <v>0</v>
      </c>
    </row>
    <row ht="25.5" r="931" spans="1:8">
      <c r="A931" s="644" t="s">
        <v>1241</v>
      </c>
      <c r="B931" s="645">
        <v>35410</v>
      </c>
      <c r="C931" s="644" t="s">
        <v>2078</v>
      </c>
      <c r="D931" s="637" t="s">
        <v>50</v>
      </c>
      <c r="E931" s="636">
        <f>'2.CT1A'!D74</f>
        <v>0</v>
      </c>
      <c r="F931" s="650" t="s">
        <v>2436</v>
      </c>
      <c r="G931" s="636">
        <f>'10.CTT5'!G$21</f>
        <v>0</v>
      </c>
      <c r="H931" s="635">
        <f si="21" t="shared"/>
        <v>0</v>
      </c>
    </row>
    <row r="932" spans="1:8">
      <c r="A932" s="638" t="s">
        <v>1241</v>
      </c>
      <c r="B932" s="639">
        <v>35420</v>
      </c>
      <c r="C932" s="638" t="s">
        <v>2077</v>
      </c>
      <c r="D932" s="637" t="s">
        <v>50</v>
      </c>
      <c r="E932" s="636">
        <f>'2.CT1A'!D75</f>
        <v>0</v>
      </c>
      <c r="F932" s="650" t="s">
        <v>2437</v>
      </c>
      <c r="G932" s="636">
        <f>'10.CTT5'!H$21</f>
        <v>0</v>
      </c>
      <c r="H932" s="635">
        <f si="21" t="shared"/>
        <v>0</v>
      </c>
    </row>
    <row r="933" spans="1:8">
      <c r="A933" s="638" t="s">
        <v>1241</v>
      </c>
      <c r="B933" s="639">
        <v>35430</v>
      </c>
      <c r="C933" s="638" t="s">
        <v>2076</v>
      </c>
      <c r="D933" s="637" t="s">
        <v>50</v>
      </c>
      <c r="E933" s="636">
        <f>'2.CT1A'!D76</f>
        <v>0</v>
      </c>
      <c r="F933" s="650" t="s">
        <v>2438</v>
      </c>
      <c r="G933" s="636">
        <f>'10.CTT5'!I$21</f>
        <v>0</v>
      </c>
      <c r="H933" s="635">
        <f si="21" t="shared"/>
        <v>0</v>
      </c>
    </row>
    <row ht="25.5" r="934" spans="1:8">
      <c r="A934" s="638" t="s">
        <v>1241</v>
      </c>
      <c r="B934" s="639">
        <v>35440</v>
      </c>
      <c r="C934" s="638" t="s">
        <v>2075</v>
      </c>
      <c r="D934" s="637" t="s">
        <v>50</v>
      </c>
      <c r="E934" s="636">
        <f>'2.CT1A'!D77</f>
        <v>0</v>
      </c>
      <c r="F934" s="650" t="s">
        <v>2439</v>
      </c>
      <c r="G934" s="636">
        <f>'10.CTT5'!J$21</f>
        <v>0</v>
      </c>
      <c r="H934" s="635">
        <f si="21" t="shared"/>
        <v>0</v>
      </c>
    </row>
    <row ht="25.5" r="935" spans="1:8">
      <c r="A935" s="644" t="s">
        <v>1241</v>
      </c>
      <c r="B935" s="645">
        <v>35450</v>
      </c>
      <c r="C935" s="644" t="s">
        <v>2074</v>
      </c>
      <c r="D935" s="637" t="s">
        <v>50</v>
      </c>
      <c r="E935" s="636">
        <f>'2.CT1A'!D78</f>
        <v>0</v>
      </c>
      <c r="F935" s="650" t="s">
        <v>2440</v>
      </c>
      <c r="G935" s="636">
        <f>'10.CTT5'!K$21</f>
        <v>0</v>
      </c>
      <c r="H935" s="635">
        <f si="21" t="shared"/>
        <v>0</v>
      </c>
    </row>
    <row r="936" spans="1:8">
      <c r="A936" s="638" t="s">
        <v>1241</v>
      </c>
      <c r="B936" s="639">
        <v>35460</v>
      </c>
      <c r="C936" s="638" t="s">
        <v>2073</v>
      </c>
      <c r="D936" s="637" t="s">
        <v>50</v>
      </c>
      <c r="E936" s="636">
        <f>'2.CT1A'!D79</f>
        <v>0</v>
      </c>
      <c r="F936" s="650" t="s">
        <v>2441</v>
      </c>
      <c r="G936" s="636">
        <f>'10.CTT5'!L$21</f>
        <v>0</v>
      </c>
      <c r="H936" s="635">
        <f si="21" t="shared"/>
        <v>0</v>
      </c>
    </row>
    <row ht="25.5" r="937" spans="1:8">
      <c r="A937" s="638" t="s">
        <v>1241</v>
      </c>
      <c r="B937" s="639">
        <v>35470</v>
      </c>
      <c r="C937" s="638" t="s">
        <v>2072</v>
      </c>
      <c r="D937" s="637" t="s">
        <v>50</v>
      </c>
      <c r="E937" s="636">
        <f>'2.CT1A'!D80</f>
        <v>0</v>
      </c>
      <c r="F937" s="650" t="s">
        <v>2442</v>
      </c>
      <c r="G937" s="636">
        <f>'10.CTT5'!M$21</f>
        <v>0</v>
      </c>
      <c r="H937" s="635">
        <f si="21" t="shared"/>
        <v>0</v>
      </c>
    </row>
    <row r="938" spans="1:8">
      <c r="A938" s="644" t="s">
        <v>1241</v>
      </c>
      <c r="B938" s="645">
        <v>35500</v>
      </c>
      <c r="C938" s="644" t="s">
        <v>560</v>
      </c>
      <c r="D938" s="637" t="s">
        <v>50</v>
      </c>
      <c r="E938" s="636">
        <f>'2.CT1A'!D81</f>
        <v>0</v>
      </c>
      <c r="F938" s="650" t="s">
        <v>2443</v>
      </c>
      <c r="G938" s="636">
        <f>'10.CTT5'!N$21</f>
        <v>0</v>
      </c>
      <c r="H938" s="635">
        <f si="21" t="shared"/>
        <v>0</v>
      </c>
    </row>
    <row r="939" spans="1:8">
      <c r="A939" s="638" t="s">
        <v>1241</v>
      </c>
      <c r="B939" s="639">
        <v>35600</v>
      </c>
      <c r="C939" s="638" t="s">
        <v>76</v>
      </c>
      <c r="D939" s="637" t="s">
        <v>50</v>
      </c>
      <c r="E939" s="636">
        <f>'2.CT1A'!D82</f>
        <v>0</v>
      </c>
      <c r="F939" s="650" t="s">
        <v>2444</v>
      </c>
      <c r="G939" s="636">
        <f>'10.CTT5'!O$21</f>
        <v>0</v>
      </c>
      <c r="H939" s="635">
        <f si="21" t="shared"/>
        <v>0</v>
      </c>
    </row>
    <row r="940" spans="1:8">
      <c r="A940" s="638" t="s">
        <v>1241</v>
      </c>
      <c r="B940" s="639">
        <v>36</v>
      </c>
      <c r="C940" s="638" t="s">
        <v>2071</v>
      </c>
      <c r="D940" s="637" t="s">
        <v>50</v>
      </c>
      <c r="E940" s="636">
        <f>'2.CT1A'!D83</f>
        <v>0</v>
      </c>
      <c r="F940" s="650" t="s">
        <v>2445</v>
      </c>
      <c r="G940" s="636">
        <f>'10.CTT5'!P$21</f>
        <v>0</v>
      </c>
      <c r="H940" s="635">
        <f si="21" t="shared"/>
        <v>0</v>
      </c>
    </row>
    <row r="941" spans="1:8">
      <c r="A941" s="638" t="s">
        <v>1241</v>
      </c>
      <c r="B941" s="639">
        <v>36100</v>
      </c>
      <c r="C941" s="638" t="s">
        <v>2070</v>
      </c>
      <c r="D941" s="637" t="s">
        <v>50</v>
      </c>
      <c r="E941" s="636"/>
      <c r="F941" s="650" t="s">
        <v>2372</v>
      </c>
      <c r="G941" s="636"/>
      <c r="H941" s="635"/>
    </row>
    <row r="942" spans="1:8">
      <c r="A942" s="638" t="s">
        <v>1241</v>
      </c>
      <c r="B942" s="639">
        <v>36200</v>
      </c>
      <c r="C942" s="638" t="s">
        <v>2069</v>
      </c>
      <c r="D942" s="637" t="s">
        <v>50</v>
      </c>
      <c r="E942" s="636"/>
      <c r="F942" s="650" t="s">
        <v>2372</v>
      </c>
      <c r="G942" s="636"/>
      <c r="H942" s="635"/>
    </row>
    <row r="943" spans="1:8">
      <c r="A943" s="638" t="s">
        <v>1241</v>
      </c>
      <c r="B943" s="639">
        <v>36300</v>
      </c>
      <c r="C943" s="638" t="s">
        <v>2068</v>
      </c>
      <c r="D943" s="637" t="s">
        <v>50</v>
      </c>
      <c r="E943" s="636"/>
      <c r="F943" s="650" t="s">
        <v>2372</v>
      </c>
      <c r="G943" s="636"/>
      <c r="H943" s="635"/>
    </row>
    <row r="944" spans="1:8">
      <c r="A944" s="638" t="s">
        <v>1241</v>
      </c>
      <c r="B944" s="639">
        <v>36400</v>
      </c>
      <c r="C944" s="638" t="s">
        <v>2067</v>
      </c>
      <c r="D944" s="637" t="s">
        <v>50</v>
      </c>
      <c r="E944" s="636"/>
      <c r="F944" s="650" t="s">
        <v>2372</v>
      </c>
      <c r="G944" s="636"/>
      <c r="H944" s="635"/>
    </row>
    <row r="945" spans="1:8">
      <c r="A945" s="638" t="s">
        <v>1241</v>
      </c>
      <c r="B945" s="639">
        <v>36500</v>
      </c>
      <c r="C945" s="638" t="s">
        <v>2066</v>
      </c>
      <c r="D945" s="637" t="s">
        <v>50</v>
      </c>
      <c r="E945" s="636"/>
      <c r="F945" s="650" t="s">
        <v>2372</v>
      </c>
      <c r="G945" s="636"/>
      <c r="H945" s="635"/>
    </row>
    <row r="946" spans="1:8">
      <c r="A946" s="638" t="s">
        <v>1241</v>
      </c>
      <c r="B946" s="639">
        <v>36600</v>
      </c>
      <c r="C946" s="638" t="s">
        <v>2065</v>
      </c>
      <c r="D946" s="637" t="s">
        <v>50</v>
      </c>
      <c r="E946" s="636"/>
      <c r="F946" s="650" t="s">
        <v>2372</v>
      </c>
      <c r="G946" s="636"/>
      <c r="H946" s="635"/>
    </row>
    <row r="947" spans="1:8">
      <c r="A947" s="638" t="s">
        <v>1241</v>
      </c>
      <c r="B947" s="639">
        <v>36700</v>
      </c>
      <c r="C947" s="638" t="s">
        <v>2064</v>
      </c>
      <c r="D947" s="637" t="s">
        <v>50</v>
      </c>
      <c r="E947" s="636"/>
      <c r="F947" s="650" t="s">
        <v>2372</v>
      </c>
      <c r="G947" s="636"/>
      <c r="H947" s="635"/>
    </row>
    <row r="948" spans="1:8">
      <c r="A948" s="638" t="s">
        <v>1241</v>
      </c>
      <c r="B948" s="639">
        <v>36800</v>
      </c>
      <c r="C948" s="638" t="s">
        <v>2063</v>
      </c>
      <c r="D948" s="637" t="s">
        <v>50</v>
      </c>
      <c r="E948" s="636"/>
      <c r="F948" s="650" t="s">
        <v>2372</v>
      </c>
      <c r="G948" s="636"/>
      <c r="H948" s="635"/>
    </row>
    <row r="949" spans="1:8">
      <c r="A949" s="638" t="s">
        <v>1241</v>
      </c>
      <c r="B949" s="639">
        <v>36900</v>
      </c>
      <c r="C949" s="638" t="s">
        <v>2062</v>
      </c>
      <c r="D949" s="637" t="s">
        <v>50</v>
      </c>
      <c r="E949" s="636"/>
      <c r="F949" s="650" t="s">
        <v>2372</v>
      </c>
      <c r="G949" s="636"/>
      <c r="H949" s="635"/>
    </row>
    <row r="950" spans="1:8">
      <c r="A950" s="638" t="s">
        <v>1241</v>
      </c>
      <c r="B950" s="639">
        <v>2</v>
      </c>
      <c r="C950" s="638" t="s">
        <v>209</v>
      </c>
      <c r="D950" s="637" t="s">
        <v>50</v>
      </c>
      <c r="E950" s="636">
        <f>'2.CT1A'!D93</f>
        <v>0</v>
      </c>
      <c r="F950" s="650" t="s">
        <v>2372</v>
      </c>
      <c r="G950" s="636">
        <f>G951+G970</f>
        <v>0</v>
      </c>
      <c r="H950" s="635">
        <f>H951+H970</f>
        <v>0</v>
      </c>
    </row>
    <row ht="25.5" r="951" spans="1:8">
      <c r="A951" s="638" t="s">
        <v>1241</v>
      </c>
      <c r="B951" s="639">
        <v>37</v>
      </c>
      <c r="C951" s="638" t="s">
        <v>2061</v>
      </c>
      <c r="D951" s="637" t="s">
        <v>50</v>
      </c>
      <c r="E951" s="636">
        <f>'2.CT1A'!D94</f>
        <v>0</v>
      </c>
      <c r="F951" s="650" t="s">
        <v>2446</v>
      </c>
      <c r="G951" s="636">
        <f>G952+G955+G958</f>
        <v>0</v>
      </c>
      <c r="H951" s="635">
        <f ref="H951:H982" si="22" t="shared">+E951-G951</f>
        <v>0</v>
      </c>
    </row>
    <row ht="25.5" r="952" spans="1:8">
      <c r="A952" s="638" t="s">
        <v>1241</v>
      </c>
      <c r="B952" s="639">
        <v>371</v>
      </c>
      <c r="C952" s="638" t="s">
        <v>2060</v>
      </c>
      <c r="D952" s="637" t="s">
        <v>50</v>
      </c>
      <c r="E952" s="636">
        <f>'2.CT1A'!D95</f>
        <v>0</v>
      </c>
      <c r="F952" s="650" t="s">
        <v>2447</v>
      </c>
      <c r="G952" s="636">
        <f>SUM(G953:G954)</f>
        <v>0</v>
      </c>
      <c r="H952" s="635">
        <f si="22" t="shared"/>
        <v>0</v>
      </c>
    </row>
    <row r="953" spans="1:8">
      <c r="A953" s="638" t="s">
        <v>1241</v>
      </c>
      <c r="B953" s="639">
        <v>37110</v>
      </c>
      <c r="C953" s="638" t="s">
        <v>2004</v>
      </c>
      <c r="D953" s="637" t="s">
        <v>50</v>
      </c>
      <c r="E953" s="636">
        <f>'2.CT1A'!D96</f>
        <v>0</v>
      </c>
      <c r="F953" s="650" t="s">
        <v>2448</v>
      </c>
      <c r="G953" s="636">
        <f>'11.CTT6'!F10</f>
        <v>0</v>
      </c>
      <c r="H953" s="635">
        <f si="22" t="shared"/>
        <v>0</v>
      </c>
    </row>
    <row r="954" spans="1:8">
      <c r="A954" s="638" t="s">
        <v>1241</v>
      </c>
      <c r="B954" s="639">
        <v>37120</v>
      </c>
      <c r="C954" s="638" t="s">
        <v>1996</v>
      </c>
      <c r="D954" s="637" t="s">
        <v>50</v>
      </c>
      <c r="E954" s="636">
        <f>'2.CT1A'!D97</f>
        <v>0</v>
      </c>
      <c r="F954" s="650" t="s">
        <v>2449</v>
      </c>
      <c r="G954" s="636">
        <f>'11.CTT6'!F11</f>
        <v>0</v>
      </c>
      <c r="H954" s="635">
        <f si="22" t="shared"/>
        <v>0</v>
      </c>
    </row>
    <row r="955" spans="1:8">
      <c r="A955" s="638" t="s">
        <v>1241</v>
      </c>
      <c r="B955" s="639">
        <v>372</v>
      </c>
      <c r="C955" s="638" t="s">
        <v>2059</v>
      </c>
      <c r="D955" s="637" t="s">
        <v>50</v>
      </c>
      <c r="E955" s="636">
        <f>'2.CT1A'!D98</f>
        <v>0</v>
      </c>
      <c r="F955" s="650" t="s">
        <v>2450</v>
      </c>
      <c r="G955" s="636">
        <f>'11.CTT6'!F12</f>
        <v>0</v>
      </c>
      <c r="H955" s="635">
        <f si="22" t="shared"/>
        <v>0</v>
      </c>
    </row>
    <row r="956" spans="1:8">
      <c r="A956" s="638" t="s">
        <v>1241</v>
      </c>
      <c r="B956" s="639">
        <v>37210</v>
      </c>
      <c r="C956" s="638" t="s">
        <v>2004</v>
      </c>
      <c r="D956" s="637" t="s">
        <v>50</v>
      </c>
      <c r="E956" s="636">
        <f>'2.CT1A'!D99</f>
        <v>0</v>
      </c>
      <c r="F956" s="650" t="s">
        <v>2451</v>
      </c>
      <c r="G956" s="636">
        <f>'11.CTT6'!F13</f>
        <v>0</v>
      </c>
      <c r="H956" s="635">
        <f si="22" t="shared"/>
        <v>0</v>
      </c>
    </row>
    <row r="957" spans="1:8">
      <c r="A957" s="638" t="s">
        <v>1241</v>
      </c>
      <c r="B957" s="639">
        <v>37220</v>
      </c>
      <c r="C957" s="638" t="s">
        <v>1996</v>
      </c>
      <c r="D957" s="637" t="s">
        <v>50</v>
      </c>
      <c r="E957" s="636">
        <f>'2.CT1A'!D100</f>
        <v>0</v>
      </c>
      <c r="F957" s="650" t="s">
        <v>2452</v>
      </c>
      <c r="G957" s="636">
        <f>'11.CTT6'!F14</f>
        <v>0</v>
      </c>
      <c r="H957" s="635">
        <f si="22" t="shared"/>
        <v>0</v>
      </c>
    </row>
    <row r="958" spans="1:8">
      <c r="A958" s="638" t="s">
        <v>1241</v>
      </c>
      <c r="B958" s="639">
        <v>373</v>
      </c>
      <c r="C958" s="638" t="s">
        <v>1240</v>
      </c>
      <c r="D958" s="637" t="s">
        <v>50</v>
      </c>
      <c r="E958" s="636">
        <f>'2.CT1A'!D101</f>
        <v>0</v>
      </c>
      <c r="F958" s="650" t="s">
        <v>2453</v>
      </c>
      <c r="G958" s="636">
        <f>'11.CTT6'!F15</f>
        <v>0</v>
      </c>
      <c r="H958" s="635">
        <f si="22" t="shared"/>
        <v>0</v>
      </c>
    </row>
    <row ht="25.5" r="959" spans="1:8">
      <c r="A959" s="638" t="s">
        <v>1241</v>
      </c>
      <c r="B959" s="639">
        <v>3731</v>
      </c>
      <c r="C959" s="638" t="s">
        <v>2058</v>
      </c>
      <c r="D959" s="637" t="s">
        <v>50</v>
      </c>
      <c r="E959" s="636">
        <f>'2.CT1A'!D102</f>
        <v>0</v>
      </c>
      <c r="F959" s="650" t="s">
        <v>2454</v>
      </c>
      <c r="G959" s="636">
        <f>'11.CTT6'!F16</f>
        <v>0</v>
      </c>
      <c r="H959" s="635">
        <f si="22" t="shared"/>
        <v>0</v>
      </c>
    </row>
    <row ht="25.5" r="960" spans="1:8">
      <c r="A960" s="638" t="s">
        <v>1241</v>
      </c>
      <c r="B960" s="639">
        <v>37311</v>
      </c>
      <c r="C960" s="638" t="s">
        <v>2056</v>
      </c>
      <c r="D960" s="637" t="s">
        <v>50</v>
      </c>
      <c r="E960" s="636">
        <f>'2.CT1A'!D103</f>
        <v>0</v>
      </c>
      <c r="F960" s="650" t="s">
        <v>2455</v>
      </c>
      <c r="G960" s="636">
        <f>'11.CTT6'!F17</f>
        <v>0</v>
      </c>
      <c r="H960" s="635">
        <f si="22" t="shared"/>
        <v>0</v>
      </c>
    </row>
    <row ht="25.5" r="961" spans="1:8">
      <c r="A961" s="638" t="s">
        <v>1241</v>
      </c>
      <c r="B961" s="639">
        <v>37312</v>
      </c>
      <c r="C961" s="638" t="s">
        <v>2028</v>
      </c>
      <c r="D961" s="637" t="s">
        <v>50</v>
      </c>
      <c r="E961" s="636">
        <f>'2.CT1A'!D104</f>
        <v>0</v>
      </c>
      <c r="F961" s="650" t="s">
        <v>2456</v>
      </c>
      <c r="G961" s="636">
        <f>'11.CTT6'!F18</f>
        <v>0</v>
      </c>
      <c r="H961" s="635">
        <f si="22" t="shared"/>
        <v>0</v>
      </c>
    </row>
    <row ht="25.5" r="962" spans="1:8">
      <c r="A962" s="638" t="s">
        <v>1241</v>
      </c>
      <c r="B962" s="639">
        <v>37313</v>
      </c>
      <c r="C962" s="638" t="s">
        <v>2057</v>
      </c>
      <c r="D962" s="637" t="s">
        <v>50</v>
      </c>
      <c r="E962" s="636">
        <f>'2.CT1A'!D105</f>
        <v>0</v>
      </c>
      <c r="F962" s="650" t="s">
        <v>2457</v>
      </c>
      <c r="G962" s="636">
        <f>'11.CTT6'!F19</f>
        <v>0</v>
      </c>
      <c r="H962" s="635">
        <f si="22" t="shared"/>
        <v>0</v>
      </c>
    </row>
    <row ht="25.5" r="963" spans="1:8">
      <c r="A963" s="638" t="s">
        <v>1241</v>
      </c>
      <c r="B963" s="639">
        <v>37314</v>
      </c>
      <c r="C963" s="638" t="s">
        <v>2055</v>
      </c>
      <c r="D963" s="637" t="s">
        <v>50</v>
      </c>
      <c r="E963" s="636">
        <f>'2.CT1A'!D106</f>
        <v>0</v>
      </c>
      <c r="F963" s="650" t="s">
        <v>2458</v>
      </c>
      <c r="G963" s="636">
        <f>'11.CTT6'!F20</f>
        <v>0</v>
      </c>
      <c r="H963" s="635">
        <f si="22" t="shared"/>
        <v>0</v>
      </c>
    </row>
    <row ht="25.5" r="964" spans="1:8">
      <c r="A964" s="638" t="s">
        <v>1241</v>
      </c>
      <c r="B964" s="639">
        <v>37315</v>
      </c>
      <c r="C964" s="638" t="s">
        <v>2054</v>
      </c>
      <c r="D964" s="637" t="s">
        <v>50</v>
      </c>
      <c r="E964" s="636">
        <f>'2.CT1A'!D107</f>
        <v>0</v>
      </c>
      <c r="F964" s="650" t="s">
        <v>2459</v>
      </c>
      <c r="G964" s="636">
        <f>'11.CTT6'!F21</f>
        <v>0</v>
      </c>
      <c r="H964" s="635">
        <f si="22" t="shared"/>
        <v>0</v>
      </c>
    </row>
    <row ht="25.5" r="965" spans="1:8">
      <c r="A965" s="638" t="s">
        <v>1241</v>
      </c>
      <c r="B965" s="639">
        <v>3732</v>
      </c>
      <c r="C965" s="638" t="s">
        <v>633</v>
      </c>
      <c r="D965" s="637" t="s">
        <v>50</v>
      </c>
      <c r="E965" s="636">
        <f>'2.CT1A'!D108</f>
        <v>0</v>
      </c>
      <c r="F965" s="650" t="s">
        <v>2460</v>
      </c>
      <c r="G965" s="636">
        <f>'11.CTT6'!F22</f>
        <v>0</v>
      </c>
      <c r="H965" s="635">
        <f si="22" t="shared"/>
        <v>0</v>
      </c>
    </row>
    <row ht="25.5" r="966" spans="1:8">
      <c r="A966" s="638" t="s">
        <v>1241</v>
      </c>
      <c r="B966" s="639">
        <v>37321</v>
      </c>
      <c r="C966" s="638" t="s">
        <v>2056</v>
      </c>
      <c r="D966" s="637" t="s">
        <v>50</v>
      </c>
      <c r="E966" s="636">
        <f>'2.CT1A'!D109</f>
        <v>0</v>
      </c>
      <c r="F966" s="650" t="s">
        <v>2461</v>
      </c>
      <c r="G966" s="636">
        <f>'11.CTT6'!F23</f>
        <v>0</v>
      </c>
      <c r="H966" s="635">
        <f si="22" t="shared"/>
        <v>0</v>
      </c>
    </row>
    <row ht="25.5" r="967" spans="1:8">
      <c r="A967" s="638" t="s">
        <v>1241</v>
      </c>
      <c r="B967" s="639">
        <v>37323</v>
      </c>
      <c r="C967" s="638" t="s">
        <v>2055</v>
      </c>
      <c r="D967" s="637" t="s">
        <v>50</v>
      </c>
      <c r="E967" s="636">
        <f>'2.CT1A'!D110</f>
        <v>0</v>
      </c>
      <c r="F967" s="650" t="s">
        <v>2462</v>
      </c>
      <c r="G967" s="636">
        <f>'11.CTT6'!F24</f>
        <v>0</v>
      </c>
      <c r="H967" s="635">
        <f si="22" t="shared"/>
        <v>0</v>
      </c>
    </row>
    <row ht="25.5" r="968" spans="1:8">
      <c r="A968" s="638" t="s">
        <v>1241</v>
      </c>
      <c r="B968" s="639">
        <v>37324</v>
      </c>
      <c r="C968" s="638" t="s">
        <v>2054</v>
      </c>
      <c r="D968" s="637" t="s">
        <v>50</v>
      </c>
      <c r="E968" s="636">
        <f>'2.CT1A'!D111</f>
        <v>0</v>
      </c>
      <c r="F968" s="650" t="s">
        <v>2463</v>
      </c>
      <c r="G968" s="636">
        <f>'11.CTT6'!F25</f>
        <v>0</v>
      </c>
      <c r="H968" s="635">
        <f si="22" t="shared"/>
        <v>0</v>
      </c>
    </row>
    <row ht="25.5" r="969" spans="1:8">
      <c r="A969" s="638" t="s">
        <v>1241</v>
      </c>
      <c r="B969" s="639">
        <v>37330</v>
      </c>
      <c r="C969" s="638" t="s">
        <v>2053</v>
      </c>
      <c r="D969" s="637" t="s">
        <v>50</v>
      </c>
      <c r="E969" s="636">
        <f>'2.CT1A'!D112</f>
        <v>0</v>
      </c>
      <c r="F969" s="650" t="s">
        <v>2464</v>
      </c>
      <c r="G969" s="636">
        <f>'11.CTT6'!F26</f>
        <v>0</v>
      </c>
      <c r="H969" s="635">
        <f si="22" t="shared"/>
        <v>0</v>
      </c>
    </row>
    <row r="970" spans="1:8">
      <c r="A970" s="638" t="s">
        <v>1241</v>
      </c>
      <c r="B970" s="639">
        <v>39</v>
      </c>
      <c r="C970" s="638" t="s">
        <v>2052</v>
      </c>
      <c r="D970" s="637" t="s">
        <v>50</v>
      </c>
      <c r="E970" s="636">
        <f>'2.CT1A'!D113</f>
        <v>0</v>
      </c>
      <c r="F970" s="650" t="s">
        <v>2372</v>
      </c>
      <c r="G970" s="636">
        <f>G971+G972+G990+G995</f>
        <v>0</v>
      </c>
      <c r="H970" s="635">
        <f si="22" t="shared"/>
        <v>0</v>
      </c>
    </row>
    <row r="971" spans="1:8">
      <c r="A971" s="638" t="s">
        <v>1241</v>
      </c>
      <c r="B971" s="639">
        <v>391</v>
      </c>
      <c r="C971" s="638" t="s">
        <v>2051</v>
      </c>
      <c r="D971" s="637" t="s">
        <v>50</v>
      </c>
      <c r="E971" s="636">
        <f>'2.CT1A'!D114</f>
        <v>0</v>
      </c>
      <c r="F971" s="650" t="s">
        <v>2372</v>
      </c>
      <c r="G971" s="636">
        <f>+E971</f>
        <v>0</v>
      </c>
      <c r="H971" s="635">
        <f si="22" t="shared"/>
        <v>0</v>
      </c>
    </row>
    <row r="972" spans="1:8">
      <c r="A972" s="638" t="s">
        <v>1241</v>
      </c>
      <c r="B972" s="639">
        <v>392</v>
      </c>
      <c r="C972" s="638" t="s">
        <v>2050</v>
      </c>
      <c r="D972" s="637" t="s">
        <v>50</v>
      </c>
      <c r="E972" s="636">
        <f>'2.CT1A'!D115</f>
        <v>0</v>
      </c>
      <c r="F972" s="650" t="s">
        <v>2372</v>
      </c>
      <c r="G972" s="636">
        <f>SUM(G973:G989)</f>
        <v>0</v>
      </c>
      <c r="H972" s="635">
        <f si="22" t="shared"/>
        <v>0</v>
      </c>
    </row>
    <row ht="25.5" r="973" spans="1:8">
      <c r="A973" s="638" t="s">
        <v>1241</v>
      </c>
      <c r="B973" s="639">
        <v>39201</v>
      </c>
      <c r="C973" s="638" t="s">
        <v>2049</v>
      </c>
      <c r="D973" s="637" t="s">
        <v>50</v>
      </c>
      <c r="E973" s="636">
        <f>'2.CT1A'!D116</f>
        <v>0</v>
      </c>
      <c r="F973" s="650" t="s">
        <v>2465</v>
      </c>
      <c r="G973" s="636">
        <f>'12.CTT7'!C25</f>
        <v>0</v>
      </c>
      <c r="H973" s="635">
        <f si="22" t="shared"/>
        <v>0</v>
      </c>
    </row>
    <row ht="25.5" r="974" spans="1:8">
      <c r="A974" s="638" t="s">
        <v>1241</v>
      </c>
      <c r="B974" s="639">
        <v>39202</v>
      </c>
      <c r="C974" s="638" t="s">
        <v>2036</v>
      </c>
      <c r="D974" s="637" t="s">
        <v>50</v>
      </c>
      <c r="E974" s="636">
        <f>'2.CT1A'!D117</f>
        <v>0</v>
      </c>
      <c r="F974" s="650" t="s">
        <v>2466</v>
      </c>
      <c r="G974" s="636">
        <f>-'12.CTT7'!$C34</f>
        <v>0</v>
      </c>
      <c r="H974" s="635">
        <f si="22" t="shared"/>
        <v>0</v>
      </c>
    </row>
    <row r="975" spans="1:8">
      <c r="A975" s="638" t="s">
        <v>1241</v>
      </c>
      <c r="B975" s="639">
        <v>39203</v>
      </c>
      <c r="C975" s="638" t="s">
        <v>2048</v>
      </c>
      <c r="D975" s="637" t="s">
        <v>50</v>
      </c>
      <c r="E975" s="636">
        <f>'2.CT1A'!D118</f>
        <v>0</v>
      </c>
      <c r="F975" s="650" t="s">
        <v>2467</v>
      </c>
      <c r="G975" s="636">
        <f>'12.CTT7'!$D25</f>
        <v>0</v>
      </c>
      <c r="H975" s="635">
        <f si="22" t="shared"/>
        <v>0</v>
      </c>
    </row>
    <row r="976" spans="1:8">
      <c r="A976" s="638" t="s">
        <v>1241</v>
      </c>
      <c r="B976" s="639">
        <v>39204</v>
      </c>
      <c r="C976" s="638" t="s">
        <v>2036</v>
      </c>
      <c r="D976" s="637" t="s">
        <v>50</v>
      </c>
      <c r="E976" s="636">
        <f>'2.CT1A'!D119</f>
        <v>0</v>
      </c>
      <c r="F976" s="650" t="s">
        <v>2468</v>
      </c>
      <c r="G976" s="636">
        <f>-'12.CTT7'!$D34</f>
        <v>0</v>
      </c>
      <c r="H976" s="635">
        <f si="22" t="shared"/>
        <v>0</v>
      </c>
    </row>
    <row ht="25.5" r="977" spans="1:8">
      <c r="A977" s="638" t="s">
        <v>1241</v>
      </c>
      <c r="B977" s="639">
        <v>39205</v>
      </c>
      <c r="C977" s="638" t="s">
        <v>2047</v>
      </c>
      <c r="D977" s="637" t="s">
        <v>50</v>
      </c>
      <c r="E977" s="636">
        <f>'2.CT1A'!D120</f>
        <v>0</v>
      </c>
      <c r="F977" s="650" t="s">
        <v>2469</v>
      </c>
      <c r="G977" s="636">
        <f>'12.CTT7'!$E25</f>
        <v>0</v>
      </c>
      <c r="H977" s="635">
        <f si="22" t="shared"/>
        <v>0</v>
      </c>
    </row>
    <row ht="25.5" r="978" spans="1:8">
      <c r="A978" s="638" t="s">
        <v>1241</v>
      </c>
      <c r="B978" s="639">
        <v>39206</v>
      </c>
      <c r="C978" s="638" t="s">
        <v>2036</v>
      </c>
      <c r="D978" s="637" t="s">
        <v>50</v>
      </c>
      <c r="E978" s="636">
        <f>'2.CT1A'!D121</f>
        <v>0</v>
      </c>
      <c r="F978" s="650" t="s">
        <v>2470</v>
      </c>
      <c r="G978" s="636">
        <f>-'12.CTT7'!$E34</f>
        <v>0</v>
      </c>
      <c r="H978" s="635">
        <f si="22" t="shared"/>
        <v>0</v>
      </c>
    </row>
    <row r="979" spans="1:8">
      <c r="A979" s="638" t="s">
        <v>1241</v>
      </c>
      <c r="B979" s="639">
        <v>39207</v>
      </c>
      <c r="C979" s="638" t="s">
        <v>2046</v>
      </c>
      <c r="D979" s="637" t="s">
        <v>50</v>
      </c>
      <c r="E979" s="636">
        <f>'2.CT1A'!D122</f>
        <v>0</v>
      </c>
      <c r="F979" s="650" t="s">
        <v>2471</v>
      </c>
      <c r="G979" s="636">
        <f>'12.CTT7'!$F25</f>
        <v>0</v>
      </c>
      <c r="H979" s="635">
        <f si="22" t="shared"/>
        <v>0</v>
      </c>
    </row>
    <row r="980" spans="1:8">
      <c r="A980" s="638" t="s">
        <v>1241</v>
      </c>
      <c r="B980" s="639">
        <v>39208</v>
      </c>
      <c r="C980" s="638" t="s">
        <v>2036</v>
      </c>
      <c r="D980" s="637" t="s">
        <v>50</v>
      </c>
      <c r="E980" s="636">
        <f>'2.CT1A'!D123</f>
        <v>0</v>
      </c>
      <c r="F980" s="650" t="s">
        <v>2472</v>
      </c>
      <c r="G980" s="636">
        <f>-'12.CTT7'!$F34</f>
        <v>0</v>
      </c>
      <c r="H980" s="635">
        <f si="22" t="shared"/>
        <v>0</v>
      </c>
    </row>
    <row ht="25.5" r="981" spans="1:8">
      <c r="A981" s="638" t="s">
        <v>1241</v>
      </c>
      <c r="B981" s="639">
        <v>39209</v>
      </c>
      <c r="C981" s="638" t="s">
        <v>2045</v>
      </c>
      <c r="D981" s="637" t="s">
        <v>50</v>
      </c>
      <c r="E981" s="636">
        <f>'2.CT1A'!D124</f>
        <v>0</v>
      </c>
      <c r="F981" s="650" t="s">
        <v>2473</v>
      </c>
      <c r="G981" s="636">
        <f>'12.CTT7'!$G25</f>
        <v>0</v>
      </c>
      <c r="H981" s="635">
        <f si="22" t="shared"/>
        <v>0</v>
      </c>
    </row>
    <row ht="25.5" r="982" spans="1:8">
      <c r="A982" s="638" t="s">
        <v>1241</v>
      </c>
      <c r="B982" s="639">
        <v>39210</v>
      </c>
      <c r="C982" s="638" t="s">
        <v>2036</v>
      </c>
      <c r="D982" s="637" t="s">
        <v>50</v>
      </c>
      <c r="E982" s="636">
        <f>'2.CT1A'!D125</f>
        <v>0</v>
      </c>
      <c r="F982" s="650" t="s">
        <v>2474</v>
      </c>
      <c r="G982" s="636">
        <f>-'12.CTT7'!$G34</f>
        <v>0</v>
      </c>
      <c r="H982" s="635">
        <f si="22" t="shared"/>
        <v>0</v>
      </c>
    </row>
    <row ht="25.5" r="983" spans="1:8">
      <c r="A983" s="638" t="s">
        <v>1241</v>
      </c>
      <c r="B983" s="639">
        <v>39211</v>
      </c>
      <c r="C983" s="638" t="s">
        <v>2044</v>
      </c>
      <c r="D983" s="637" t="s">
        <v>50</v>
      </c>
      <c r="E983" s="636">
        <f>'2.CT1A'!D126</f>
        <v>0</v>
      </c>
      <c r="F983" s="650" t="s">
        <v>2475</v>
      </c>
      <c r="G983" s="636">
        <f>'12.CTT7'!$H25</f>
        <v>0</v>
      </c>
      <c r="H983" s="635">
        <f ref="H983:H1014" si="23" t="shared">+E983-G983</f>
        <v>0</v>
      </c>
    </row>
    <row ht="25.5" r="984" spans="1:8">
      <c r="A984" s="638" t="s">
        <v>1241</v>
      </c>
      <c r="B984" s="639">
        <v>39212</v>
      </c>
      <c r="C984" s="638" t="s">
        <v>2036</v>
      </c>
      <c r="D984" s="637" t="s">
        <v>50</v>
      </c>
      <c r="E984" s="636">
        <f>'2.CT1A'!D127</f>
        <v>0</v>
      </c>
      <c r="F984" s="650" t="s">
        <v>2476</v>
      </c>
      <c r="G984" s="636">
        <f>-'12.CTT7'!$H34</f>
        <v>0</v>
      </c>
      <c r="H984" s="635">
        <f si="23" t="shared"/>
        <v>0</v>
      </c>
    </row>
    <row ht="25.5" r="985" spans="1:8">
      <c r="A985" s="638" t="s">
        <v>1241</v>
      </c>
      <c r="B985" s="639">
        <v>39213</v>
      </c>
      <c r="C985" s="638" t="s">
        <v>2043</v>
      </c>
      <c r="D985" s="637" t="s">
        <v>50</v>
      </c>
      <c r="E985" s="636">
        <f>'2.CT1A'!D128</f>
        <v>0</v>
      </c>
      <c r="F985" s="650" t="s">
        <v>2477</v>
      </c>
      <c r="G985" s="636">
        <f>'12.CTT7'!$I25</f>
        <v>0</v>
      </c>
      <c r="H985" s="635">
        <f si="23" t="shared"/>
        <v>0</v>
      </c>
    </row>
    <row ht="25.5" r="986" spans="1:8">
      <c r="A986" s="638" t="s">
        <v>1241</v>
      </c>
      <c r="B986" s="639">
        <v>39214</v>
      </c>
      <c r="C986" s="638" t="s">
        <v>2042</v>
      </c>
      <c r="D986" s="637" t="s">
        <v>50</v>
      </c>
      <c r="E986" s="636">
        <f>'2.CT1A'!D129</f>
        <v>0</v>
      </c>
      <c r="F986" s="650" t="s">
        <v>2478</v>
      </c>
      <c r="G986" s="636">
        <f>'12.CTT7'!$L25</f>
        <v>0</v>
      </c>
      <c r="H986" s="635">
        <f si="23" t="shared"/>
        <v>0</v>
      </c>
    </row>
    <row r="987" spans="1:8">
      <c r="A987" s="638" t="s">
        <v>1241</v>
      </c>
      <c r="B987" s="639">
        <v>39215</v>
      </c>
      <c r="C987" s="638" t="s">
        <v>2036</v>
      </c>
      <c r="D987" s="637" t="s">
        <v>50</v>
      </c>
      <c r="E987" s="636">
        <f>'2.CT1A'!D130</f>
        <v>0</v>
      </c>
      <c r="F987" s="650" t="s">
        <v>2479</v>
      </c>
      <c r="G987" s="636">
        <f>-'12.CTT7'!$L34</f>
        <v>0</v>
      </c>
      <c r="H987" s="635">
        <f si="23" t="shared"/>
        <v>0</v>
      </c>
    </row>
    <row ht="25.5" r="988" spans="1:8">
      <c r="A988" s="638" t="s">
        <v>1241</v>
      </c>
      <c r="B988" s="639">
        <v>39216</v>
      </c>
      <c r="C988" s="638" t="s">
        <v>2041</v>
      </c>
      <c r="D988" s="637" t="s">
        <v>50</v>
      </c>
      <c r="E988" s="636">
        <f>'2.CT1A'!D131</f>
        <v>0</v>
      </c>
      <c r="F988" s="650" t="s">
        <v>2480</v>
      </c>
      <c r="G988" s="636">
        <f>'12.CTT7'!$J25</f>
        <v>0</v>
      </c>
      <c r="H988" s="635">
        <f si="23" t="shared"/>
        <v>0</v>
      </c>
    </row>
    <row r="989" spans="1:8">
      <c r="A989" s="638" t="s">
        <v>1241</v>
      </c>
      <c r="B989" s="639">
        <v>39217</v>
      </c>
      <c r="C989" s="638" t="s">
        <v>2040</v>
      </c>
      <c r="D989" s="637" t="s">
        <v>50</v>
      </c>
      <c r="E989" s="636">
        <f>'2.CT1A'!D132</f>
        <v>0</v>
      </c>
      <c r="F989" s="650" t="s">
        <v>2481</v>
      </c>
      <c r="G989" s="636">
        <f>'12.CTT7'!$K25</f>
        <v>0</v>
      </c>
      <c r="H989" s="635">
        <f si="23" t="shared"/>
        <v>0</v>
      </c>
    </row>
    <row r="990" spans="1:8">
      <c r="A990" s="638" t="s">
        <v>1241</v>
      </c>
      <c r="B990" s="639">
        <v>393</v>
      </c>
      <c r="C990" s="638" t="s">
        <v>2039</v>
      </c>
      <c r="D990" s="637" t="s">
        <v>50</v>
      </c>
      <c r="E990" s="636">
        <f>'2.CT1A'!D133</f>
        <v>0</v>
      </c>
      <c r="F990" s="650" t="s">
        <v>2482</v>
      </c>
      <c r="G990" s="636">
        <f>SUM(G991:G994)</f>
        <v>0</v>
      </c>
      <c r="H990" s="635">
        <f si="23" t="shared"/>
        <v>0</v>
      </c>
    </row>
    <row r="991" spans="1:8">
      <c r="A991" s="638" t="s">
        <v>1241</v>
      </c>
      <c r="B991" s="639">
        <v>39301</v>
      </c>
      <c r="C991" s="638" t="s">
        <v>2038</v>
      </c>
      <c r="D991" s="637" t="s">
        <v>50</v>
      </c>
      <c r="E991" s="636">
        <f>'2.CT1A'!D134</f>
        <v>0</v>
      </c>
      <c r="F991" s="650" t="s">
        <v>2483</v>
      </c>
      <c r="G991" s="636">
        <f>'12.CTT7'!$M25</f>
        <v>0</v>
      </c>
      <c r="H991" s="635">
        <f si="23" t="shared"/>
        <v>0</v>
      </c>
    </row>
    <row r="992" spans="1:8">
      <c r="A992" s="638" t="s">
        <v>1241</v>
      </c>
      <c r="B992" s="639">
        <v>39302</v>
      </c>
      <c r="C992" s="638" t="s">
        <v>2036</v>
      </c>
      <c r="D992" s="637" t="s">
        <v>50</v>
      </c>
      <c r="E992" s="636">
        <f>'2.CT1A'!D135</f>
        <v>0</v>
      </c>
      <c r="F992" s="650" t="s">
        <v>2484</v>
      </c>
      <c r="G992" s="636">
        <f>-'12.CTT7'!$M34</f>
        <v>0</v>
      </c>
      <c r="H992" s="635">
        <f si="23" t="shared"/>
        <v>0</v>
      </c>
    </row>
    <row ht="25.5" r="993" spans="1:8">
      <c r="A993" s="638" t="s">
        <v>1241</v>
      </c>
      <c r="B993" s="639">
        <v>39303</v>
      </c>
      <c r="C993" s="638" t="s">
        <v>2037</v>
      </c>
      <c r="D993" s="637" t="s">
        <v>50</v>
      </c>
      <c r="E993" s="636">
        <f>'2.CT1A'!D136</f>
        <v>0</v>
      </c>
      <c r="F993" s="650" t="s">
        <v>2485</v>
      </c>
      <c r="G993" s="636">
        <f>'12.CTT7'!$N25</f>
        <v>0</v>
      </c>
      <c r="H993" s="635">
        <f si="23" t="shared"/>
        <v>0</v>
      </c>
    </row>
    <row r="994" spans="1:8">
      <c r="A994" s="638" t="s">
        <v>1241</v>
      </c>
      <c r="B994" s="639">
        <v>39304</v>
      </c>
      <c r="C994" s="638" t="s">
        <v>2036</v>
      </c>
      <c r="D994" s="637" t="s">
        <v>50</v>
      </c>
      <c r="E994" s="636">
        <f>'2.CT1A'!D137</f>
        <v>0</v>
      </c>
      <c r="F994" s="650" t="s">
        <v>2486</v>
      </c>
      <c r="G994" s="636">
        <f>-'12.CTT7'!$N34</f>
        <v>0</v>
      </c>
      <c r="H994" s="635">
        <f si="23" t="shared"/>
        <v>0</v>
      </c>
    </row>
    <row r="995" spans="1:8">
      <c r="A995" s="638" t="s">
        <v>1241</v>
      </c>
      <c r="B995" s="639">
        <v>394</v>
      </c>
      <c r="C995" s="638" t="s">
        <v>2035</v>
      </c>
      <c r="D995" s="637" t="s">
        <v>50</v>
      </c>
      <c r="E995" s="636">
        <f>'2.CT1A'!D138</f>
        <v>0</v>
      </c>
      <c r="F995" s="650" t="s">
        <v>2487</v>
      </c>
      <c r="G995" s="636">
        <f>'12.CTT7'!$O25</f>
        <v>0</v>
      </c>
      <c r="H995" s="635">
        <f si="23" t="shared"/>
        <v>0</v>
      </c>
    </row>
    <row r="996" spans="1:8">
      <c r="A996" s="638" t="s">
        <v>1241</v>
      </c>
      <c r="B996" s="639">
        <v>39401</v>
      </c>
      <c r="C996" s="638" t="s">
        <v>2034</v>
      </c>
      <c r="D996" s="637" t="s">
        <v>50</v>
      </c>
      <c r="E996" s="636">
        <f>'2.CT1A'!D139</f>
        <v>0</v>
      </c>
      <c r="F996" s="650" t="s">
        <v>2372</v>
      </c>
      <c r="G996" s="636"/>
      <c r="H996" s="635">
        <f si="23" t="shared"/>
        <v>0</v>
      </c>
    </row>
    <row r="997" spans="1:8">
      <c r="A997" s="638" t="s">
        <v>1241</v>
      </c>
      <c r="B997" s="639">
        <v>39402</v>
      </c>
      <c r="C997" s="638" t="s">
        <v>2033</v>
      </c>
      <c r="D997" s="637" t="s">
        <v>50</v>
      </c>
      <c r="E997" s="636">
        <f>'2.CT1A'!D140</f>
        <v>0</v>
      </c>
      <c r="F997" s="650" t="s">
        <v>2372</v>
      </c>
      <c r="G997" s="636"/>
      <c r="H997" s="635">
        <f si="23" t="shared"/>
        <v>0</v>
      </c>
    </row>
    <row r="998" spans="1:8">
      <c r="A998" s="638" t="s">
        <v>1241</v>
      </c>
      <c r="B998" s="639">
        <v>39403</v>
      </c>
      <c r="C998" s="638" t="s">
        <v>2032</v>
      </c>
      <c r="D998" s="637" t="s">
        <v>50</v>
      </c>
      <c r="E998" s="636">
        <f>'2.CT1A'!D141</f>
        <v>0</v>
      </c>
      <c r="F998" s="650" t="s">
        <v>2372</v>
      </c>
      <c r="G998" s="636"/>
      <c r="H998" s="635">
        <f si="23" t="shared"/>
        <v>0</v>
      </c>
    </row>
    <row r="999" spans="1:8">
      <c r="A999" s="638" t="s">
        <v>1241</v>
      </c>
      <c r="B999" s="639">
        <v>39404</v>
      </c>
      <c r="C999" s="638" t="s">
        <v>2031</v>
      </c>
      <c r="D999" s="637" t="s">
        <v>50</v>
      </c>
      <c r="E999" s="636">
        <f>'2.CT1A'!D142</f>
        <v>0</v>
      </c>
      <c r="F999" s="650" t="s">
        <v>2372</v>
      </c>
      <c r="G999" s="636"/>
      <c r="H999" s="635">
        <f si="23" t="shared"/>
        <v>0</v>
      </c>
    </row>
    <row r="1000" spans="1:8">
      <c r="A1000" s="638" t="s">
        <v>1241</v>
      </c>
      <c r="B1000" s="639">
        <v>39405</v>
      </c>
      <c r="C1000" s="638" t="s">
        <v>2030</v>
      </c>
      <c r="D1000" s="637" t="s">
        <v>50</v>
      </c>
      <c r="E1000" s="636">
        <f>'2.CT1A'!D143</f>
        <v>0</v>
      </c>
      <c r="F1000" s="650" t="s">
        <v>2372</v>
      </c>
      <c r="G1000" s="636"/>
      <c r="H1000" s="635">
        <f si="23" t="shared"/>
        <v>0</v>
      </c>
    </row>
    <row r="1001" spans="1:8">
      <c r="A1001" s="638" t="s">
        <v>1241</v>
      </c>
      <c r="B1001" s="639">
        <v>3</v>
      </c>
      <c r="C1001" s="638" t="s">
        <v>1269</v>
      </c>
      <c r="D1001" s="637" t="s">
        <v>50</v>
      </c>
      <c r="E1001" s="636">
        <f>'2.CT1A'!D144</f>
        <v>0</v>
      </c>
      <c r="F1001" s="650" t="s">
        <v>2372</v>
      </c>
      <c r="G1001" s="636">
        <f>G865+G950</f>
        <v>0</v>
      </c>
      <c r="H1001" s="635">
        <f si="23" t="shared"/>
        <v>0</v>
      </c>
    </row>
    <row r="1002" spans="1:8">
      <c r="A1002" s="638" t="s">
        <v>1241</v>
      </c>
      <c r="B1002" s="639">
        <v>4</v>
      </c>
      <c r="C1002" s="638" t="s">
        <v>243</v>
      </c>
      <c r="D1002" s="637" t="s">
        <v>50</v>
      </c>
      <c r="E1002" s="636">
        <f>'2.CT1A'!D145</f>
        <v>0</v>
      </c>
      <c r="F1002" s="650" t="s">
        <v>2372</v>
      </c>
      <c r="G1002" s="636">
        <f>G1003+G1047</f>
        <v>0</v>
      </c>
      <c r="H1002" s="635">
        <f si="23" t="shared"/>
        <v>0</v>
      </c>
    </row>
    <row ht="25.5" r="1003" spans="1:8">
      <c r="A1003" s="638" t="s">
        <v>1241</v>
      </c>
      <c r="B1003" s="639">
        <v>41</v>
      </c>
      <c r="C1003" s="638" t="s">
        <v>2029</v>
      </c>
      <c r="D1003" s="637" t="s">
        <v>50</v>
      </c>
      <c r="E1003" s="636">
        <f>'2.CT1A'!D146</f>
        <v>0</v>
      </c>
      <c r="F1003" s="650" t="s">
        <v>2488</v>
      </c>
      <c r="G1003" s="636">
        <f>G1004+G1013+G1028+G1041</f>
        <v>0</v>
      </c>
      <c r="H1003" s="635">
        <f si="23" t="shared"/>
        <v>0</v>
      </c>
    </row>
    <row ht="25.5" r="1004" spans="1:8">
      <c r="A1004" s="638" t="s">
        <v>1241</v>
      </c>
      <c r="B1004" s="639">
        <v>411</v>
      </c>
      <c r="C1004" s="638" t="s">
        <v>1237</v>
      </c>
      <c r="D1004" s="637" t="s">
        <v>50</v>
      </c>
      <c r="E1004" s="636">
        <f>'2.CT1A'!D147</f>
        <v>0</v>
      </c>
      <c r="F1004" s="650" t="s">
        <v>2489</v>
      </c>
      <c r="G1004" s="636">
        <f>G1005+G1009</f>
        <v>0</v>
      </c>
      <c r="H1004" s="635">
        <f si="23" t="shared"/>
        <v>0</v>
      </c>
    </row>
    <row r="1005" spans="1:8">
      <c r="A1005" s="638" t="s">
        <v>1241</v>
      </c>
      <c r="B1005" s="639">
        <v>4111</v>
      </c>
      <c r="C1005" s="638" t="s">
        <v>2004</v>
      </c>
      <c r="D1005" s="637" t="s">
        <v>50</v>
      </c>
      <c r="E1005" s="636">
        <f>'2.CT1A'!D148</f>
        <v>0</v>
      </c>
      <c r="F1005" s="650" t="s">
        <v>2490</v>
      </c>
      <c r="G1005" s="636">
        <f>SUM(G1006:G1008)</f>
        <v>0</v>
      </c>
      <c r="H1005" s="635">
        <f si="23" t="shared"/>
        <v>0</v>
      </c>
    </row>
    <row r="1006" spans="1:8">
      <c r="A1006" s="638" t="s">
        <v>1241</v>
      </c>
      <c r="B1006" s="639">
        <v>41111</v>
      </c>
      <c r="C1006" s="638" t="s">
        <v>2007</v>
      </c>
      <c r="D1006" s="637" t="s">
        <v>50</v>
      </c>
      <c r="E1006" s="636">
        <f>'2.CT1A'!D149</f>
        <v>0</v>
      </c>
      <c r="F1006" s="650" t="s">
        <v>2491</v>
      </c>
      <c r="G1006" s="636">
        <f>'13.CTT8'!F11</f>
        <v>0</v>
      </c>
      <c r="H1006" s="635">
        <f si="23" t="shared"/>
        <v>0</v>
      </c>
    </row>
    <row r="1007" spans="1:8">
      <c r="A1007" s="638" t="s">
        <v>1241</v>
      </c>
      <c r="B1007" s="639">
        <v>41112</v>
      </c>
      <c r="C1007" s="638" t="s">
        <v>2006</v>
      </c>
      <c r="D1007" s="637" t="s">
        <v>50</v>
      </c>
      <c r="E1007" s="636">
        <f>'2.CT1A'!D150</f>
        <v>0</v>
      </c>
      <c r="F1007" s="650" t="s">
        <v>2492</v>
      </c>
      <c r="G1007" s="636">
        <f>'13.CTT8'!F12</f>
        <v>0</v>
      </c>
      <c r="H1007" s="635">
        <f si="23" t="shared"/>
        <v>0</v>
      </c>
    </row>
    <row r="1008" spans="1:8">
      <c r="A1008" s="638" t="s">
        <v>1241</v>
      </c>
      <c r="B1008" s="639">
        <v>41113</v>
      </c>
      <c r="C1008" s="638" t="s">
        <v>2005</v>
      </c>
      <c r="D1008" s="637" t="s">
        <v>50</v>
      </c>
      <c r="E1008" s="636">
        <f>'2.CT1A'!D151</f>
        <v>0</v>
      </c>
      <c r="F1008" s="650" t="s">
        <v>2493</v>
      </c>
      <c r="G1008" s="636">
        <f>'13.CTT8'!F13</f>
        <v>0</v>
      </c>
      <c r="H1008" s="635">
        <f si="23" t="shared"/>
        <v>0</v>
      </c>
    </row>
    <row r="1009" spans="1:8">
      <c r="A1009" s="638" t="s">
        <v>1241</v>
      </c>
      <c r="B1009" s="639">
        <v>4112</v>
      </c>
      <c r="C1009" s="638" t="s">
        <v>1996</v>
      </c>
      <c r="D1009" s="637" t="s">
        <v>50</v>
      </c>
      <c r="E1009" s="636">
        <f>'2.CT1A'!D152</f>
        <v>0</v>
      </c>
      <c r="F1009" s="650" t="s">
        <v>2494</v>
      </c>
      <c r="G1009" s="636">
        <f>'13.CTT8'!F14</f>
        <v>0</v>
      </c>
      <c r="H1009" s="635">
        <f si="23" t="shared"/>
        <v>0</v>
      </c>
    </row>
    <row r="1010" spans="1:8">
      <c r="A1010" s="638" t="s">
        <v>1241</v>
      </c>
      <c r="B1010" s="639">
        <v>41121</v>
      </c>
      <c r="C1010" s="638" t="s">
        <v>2007</v>
      </c>
      <c r="D1010" s="637" t="s">
        <v>50</v>
      </c>
      <c r="E1010" s="636">
        <f>'2.CT1A'!D153</f>
        <v>0</v>
      </c>
      <c r="F1010" s="650" t="s">
        <v>2495</v>
      </c>
      <c r="G1010" s="636">
        <f>'13.CTT8'!F15</f>
        <v>0</v>
      </c>
      <c r="H1010" s="635">
        <f si="23" t="shared"/>
        <v>0</v>
      </c>
    </row>
    <row r="1011" spans="1:8">
      <c r="A1011" s="638" t="s">
        <v>1241</v>
      </c>
      <c r="B1011" s="639">
        <v>41122</v>
      </c>
      <c r="C1011" s="638" t="s">
        <v>2006</v>
      </c>
      <c r="D1011" s="637" t="s">
        <v>50</v>
      </c>
      <c r="E1011" s="636">
        <f>'2.CT1A'!D154</f>
        <v>0</v>
      </c>
      <c r="F1011" s="650" t="s">
        <v>2496</v>
      </c>
      <c r="G1011" s="636">
        <f>'13.CTT8'!F16</f>
        <v>0</v>
      </c>
      <c r="H1011" s="635">
        <f si="23" t="shared"/>
        <v>0</v>
      </c>
    </row>
    <row r="1012" spans="1:8">
      <c r="A1012" s="638" t="s">
        <v>1241</v>
      </c>
      <c r="B1012" s="639">
        <v>41123</v>
      </c>
      <c r="C1012" s="638" t="s">
        <v>2005</v>
      </c>
      <c r="D1012" s="637" t="s">
        <v>50</v>
      </c>
      <c r="E1012" s="636">
        <f>'2.CT1A'!D155</f>
        <v>0</v>
      </c>
      <c r="F1012" s="650" t="s">
        <v>2497</v>
      </c>
      <c r="G1012" s="636">
        <f>'13.CTT8'!F17</f>
        <v>0</v>
      </c>
      <c r="H1012" s="635">
        <f si="23" t="shared"/>
        <v>0</v>
      </c>
    </row>
    <row ht="25.5" r="1013" spans="1:8">
      <c r="A1013" s="638" t="s">
        <v>1241</v>
      </c>
      <c r="B1013" s="639">
        <v>412</v>
      </c>
      <c r="C1013" s="638" t="s">
        <v>1238</v>
      </c>
      <c r="D1013" s="637" t="s">
        <v>50</v>
      </c>
      <c r="E1013" s="636">
        <f>'2.CT1A'!D156</f>
        <v>0</v>
      </c>
      <c r="F1013" s="650" t="s">
        <v>2498</v>
      </c>
      <c r="G1013" s="636">
        <f>'13.CTT8'!F18</f>
        <v>0</v>
      </c>
      <c r="H1013" s="635">
        <f si="23" t="shared"/>
        <v>0</v>
      </c>
    </row>
    <row r="1014" spans="1:8">
      <c r="A1014" s="638" t="s">
        <v>1241</v>
      </c>
      <c r="B1014" s="639">
        <v>4121</v>
      </c>
      <c r="C1014" s="638" t="s">
        <v>2004</v>
      </c>
      <c r="D1014" s="637" t="s">
        <v>50</v>
      </c>
      <c r="E1014" s="636">
        <f>'2.CT1A'!D157</f>
        <v>0</v>
      </c>
      <c r="F1014" s="650" t="s">
        <v>2499</v>
      </c>
      <c r="G1014" s="636">
        <f>'13.CTT8'!F19</f>
        <v>0</v>
      </c>
      <c r="H1014" s="635">
        <f si="23" t="shared"/>
        <v>0</v>
      </c>
    </row>
    <row ht="25.5" r="1015" spans="1:8">
      <c r="A1015" s="638" t="s">
        <v>1241</v>
      </c>
      <c r="B1015" s="639">
        <v>41211</v>
      </c>
      <c r="C1015" s="638" t="s">
        <v>2003</v>
      </c>
      <c r="D1015" s="637" t="s">
        <v>50</v>
      </c>
      <c r="E1015" s="636">
        <f>'2.CT1A'!D158</f>
        <v>0</v>
      </c>
      <c r="F1015" s="650" t="s">
        <v>2500</v>
      </c>
      <c r="G1015" s="636">
        <f>'13.CTT8'!F20</f>
        <v>0</v>
      </c>
      <c r="H1015" s="635">
        <f ref="H1015:H1046" si="24" t="shared">+E1015-G1015</f>
        <v>0</v>
      </c>
    </row>
    <row ht="25.5" r="1016" spans="1:8">
      <c r="A1016" s="638" t="s">
        <v>1241</v>
      </c>
      <c r="B1016" s="639">
        <v>41212</v>
      </c>
      <c r="C1016" s="638" t="s">
        <v>2028</v>
      </c>
      <c r="D1016" s="637" t="s">
        <v>50</v>
      </c>
      <c r="E1016" s="636">
        <f>'2.CT1A'!D159</f>
        <v>0</v>
      </c>
      <c r="F1016" s="650" t="s">
        <v>2501</v>
      </c>
      <c r="G1016" s="636">
        <f>'13.CTT8'!F21</f>
        <v>0</v>
      </c>
      <c r="H1016" s="635">
        <f si="24" t="shared"/>
        <v>0</v>
      </c>
    </row>
    <row ht="25.5" r="1017" spans="1:8">
      <c r="A1017" s="638" t="s">
        <v>1241</v>
      </c>
      <c r="B1017" s="639">
        <v>41213</v>
      </c>
      <c r="C1017" s="638" t="s">
        <v>2001</v>
      </c>
      <c r="D1017" s="637" t="s">
        <v>50</v>
      </c>
      <c r="E1017" s="636">
        <f>'2.CT1A'!D160</f>
        <v>0</v>
      </c>
      <c r="F1017" s="650" t="s">
        <v>2502</v>
      </c>
      <c r="G1017" s="636">
        <f>'13.CTT8'!F22</f>
        <v>0</v>
      </c>
      <c r="H1017" s="635">
        <f si="24" t="shared"/>
        <v>0</v>
      </c>
    </row>
    <row ht="25.5" r="1018" spans="1:8">
      <c r="A1018" s="638" t="s">
        <v>1241</v>
      </c>
      <c r="B1018" s="639">
        <v>41214</v>
      </c>
      <c r="C1018" s="638" t="s">
        <v>2000</v>
      </c>
      <c r="D1018" s="637" t="s">
        <v>50</v>
      </c>
      <c r="E1018" s="636">
        <f>'2.CT1A'!D161</f>
        <v>0</v>
      </c>
      <c r="F1018" s="650" t="s">
        <v>2503</v>
      </c>
      <c r="G1018" s="636">
        <f>'13.CTT8'!F23</f>
        <v>0</v>
      </c>
      <c r="H1018" s="635">
        <f si="24" t="shared"/>
        <v>0</v>
      </c>
    </row>
    <row r="1019" spans="1:8">
      <c r="A1019" s="638" t="s">
        <v>1241</v>
      </c>
      <c r="B1019" s="639">
        <v>41215</v>
      </c>
      <c r="C1019" s="638" t="s">
        <v>1999</v>
      </c>
      <c r="D1019" s="637" t="s">
        <v>50</v>
      </c>
      <c r="E1019" s="636">
        <f>'2.CT1A'!D162</f>
        <v>0</v>
      </c>
      <c r="F1019" s="650" t="s">
        <v>2504</v>
      </c>
      <c r="G1019" s="636">
        <f>'13.CTT8'!F24</f>
        <v>0</v>
      </c>
      <c r="H1019" s="635">
        <f si="24" t="shared"/>
        <v>0</v>
      </c>
    </row>
    <row r="1020" spans="1:8">
      <c r="A1020" s="638" t="s">
        <v>1241</v>
      </c>
      <c r="B1020" s="639">
        <v>41216</v>
      </c>
      <c r="C1020" s="638" t="s">
        <v>1998</v>
      </c>
      <c r="D1020" s="637" t="s">
        <v>50</v>
      </c>
      <c r="E1020" s="636">
        <f>'2.CT1A'!D163</f>
        <v>0</v>
      </c>
      <c r="F1020" s="650" t="s">
        <v>2505</v>
      </c>
      <c r="G1020" s="636">
        <f>'13.CTT8'!F25</f>
        <v>0</v>
      </c>
      <c r="H1020" s="635">
        <f si="24" t="shared"/>
        <v>0</v>
      </c>
    </row>
    <row ht="25.5" r="1021" spans="1:8">
      <c r="A1021" s="638" t="s">
        <v>1241</v>
      </c>
      <c r="B1021" s="639">
        <v>41217</v>
      </c>
      <c r="C1021" s="638" t="s">
        <v>1997</v>
      </c>
      <c r="D1021" s="637" t="s">
        <v>50</v>
      </c>
      <c r="E1021" s="636">
        <f>'2.CT1A'!D164</f>
        <v>0</v>
      </c>
      <c r="F1021" s="650" t="s">
        <v>2506</v>
      </c>
      <c r="G1021" s="636">
        <f>'13.CTT8'!F26</f>
        <v>0</v>
      </c>
      <c r="H1021" s="635">
        <f si="24" t="shared"/>
        <v>0</v>
      </c>
    </row>
    <row r="1022" spans="1:8">
      <c r="A1022" s="638" t="s">
        <v>1241</v>
      </c>
      <c r="B1022" s="639">
        <v>4122</v>
      </c>
      <c r="C1022" s="638" t="s">
        <v>1996</v>
      </c>
      <c r="D1022" s="637" t="s">
        <v>50</v>
      </c>
      <c r="E1022" s="636">
        <f>'2.CT1A'!D165</f>
        <v>0</v>
      </c>
      <c r="F1022" s="650" t="s">
        <v>2507</v>
      </c>
      <c r="G1022" s="636">
        <f>'13.CTT8'!F27</f>
        <v>0</v>
      </c>
      <c r="H1022" s="635">
        <f si="24" t="shared"/>
        <v>0</v>
      </c>
    </row>
    <row ht="25.5" r="1023" spans="1:8">
      <c r="A1023" s="638" t="s">
        <v>1241</v>
      </c>
      <c r="B1023" s="639">
        <v>41221</v>
      </c>
      <c r="C1023" s="638" t="s">
        <v>2027</v>
      </c>
      <c r="D1023" s="637" t="s">
        <v>50</v>
      </c>
      <c r="E1023" s="636">
        <f>'2.CT1A'!D166</f>
        <v>0</v>
      </c>
      <c r="F1023" s="650" t="s">
        <v>2508</v>
      </c>
      <c r="G1023" s="636">
        <f>'13.CTT8'!F28</f>
        <v>0</v>
      </c>
      <c r="H1023" s="635">
        <f si="24" t="shared"/>
        <v>0</v>
      </c>
    </row>
    <row ht="25.5" r="1024" spans="1:8">
      <c r="A1024" s="638" t="s">
        <v>1241</v>
      </c>
      <c r="B1024" s="639">
        <v>41222</v>
      </c>
      <c r="C1024" s="638" t="s">
        <v>2026</v>
      </c>
      <c r="D1024" s="637" t="s">
        <v>50</v>
      </c>
      <c r="E1024" s="636">
        <f>'2.CT1A'!D167</f>
        <v>0</v>
      </c>
      <c r="F1024" s="650" t="s">
        <v>2509</v>
      </c>
      <c r="G1024" s="636">
        <f>'13.CTT8'!F29</f>
        <v>0</v>
      </c>
      <c r="H1024" s="635">
        <f si="24" t="shared"/>
        <v>0</v>
      </c>
    </row>
    <row r="1025" spans="1:8">
      <c r="A1025" s="638" t="s">
        <v>1241</v>
      </c>
      <c r="B1025" s="639">
        <v>41223</v>
      </c>
      <c r="C1025" s="638" t="s">
        <v>1993</v>
      </c>
      <c r="D1025" s="637" t="s">
        <v>50</v>
      </c>
      <c r="E1025" s="636">
        <f>'2.CT1A'!D168</f>
        <v>0</v>
      </c>
      <c r="F1025" s="650" t="s">
        <v>2510</v>
      </c>
      <c r="G1025" s="636">
        <f>'13.CTT8'!F30</f>
        <v>0</v>
      </c>
      <c r="H1025" s="635">
        <f si="24" t="shared"/>
        <v>0</v>
      </c>
    </row>
    <row r="1026" spans="1:8">
      <c r="A1026" s="638" t="s">
        <v>1241</v>
      </c>
      <c r="B1026" s="639">
        <v>41224</v>
      </c>
      <c r="C1026" s="638" t="s">
        <v>1992</v>
      </c>
      <c r="D1026" s="637" t="s">
        <v>50</v>
      </c>
      <c r="E1026" s="636">
        <f>'2.CT1A'!D169</f>
        <v>0</v>
      </c>
      <c r="F1026" s="650" t="s">
        <v>2511</v>
      </c>
      <c r="G1026" s="636">
        <f>'13.CTT8'!F31</f>
        <v>0</v>
      </c>
      <c r="H1026" s="635">
        <f si="24" t="shared"/>
        <v>0</v>
      </c>
    </row>
    <row ht="25.5" r="1027" spans="1:8">
      <c r="A1027" s="638" t="s">
        <v>1241</v>
      </c>
      <c r="B1027" s="639">
        <v>41225</v>
      </c>
      <c r="C1027" s="638" t="s">
        <v>2025</v>
      </c>
      <c r="D1027" s="637" t="s">
        <v>50</v>
      </c>
      <c r="E1027" s="636">
        <f>'2.CT1A'!D170</f>
        <v>0</v>
      </c>
      <c r="F1027" s="650" t="s">
        <v>2512</v>
      </c>
      <c r="G1027" s="636">
        <f>'13.CTT8'!F32</f>
        <v>0</v>
      </c>
      <c r="H1027" s="635">
        <f si="24" t="shared"/>
        <v>0</v>
      </c>
    </row>
    <row r="1028" spans="1:8">
      <c r="A1028" s="638" t="s">
        <v>1241</v>
      </c>
      <c r="B1028" s="639">
        <v>413</v>
      </c>
      <c r="C1028" s="638" t="s">
        <v>1268</v>
      </c>
      <c r="D1028" s="637" t="s">
        <v>50</v>
      </c>
      <c r="E1028" s="636">
        <f>'2.CT1A'!D171</f>
        <v>0</v>
      </c>
      <c r="F1028" s="650" t="s">
        <v>2513</v>
      </c>
      <c r="G1028" s="636">
        <f>SUM(G1029:G1034)</f>
        <v>0</v>
      </c>
      <c r="H1028" s="635">
        <f si="24" t="shared"/>
        <v>0</v>
      </c>
    </row>
    <row ht="25.5" r="1029" spans="1:8">
      <c r="A1029" s="638" t="s">
        <v>1241</v>
      </c>
      <c r="B1029" s="639">
        <v>41310</v>
      </c>
      <c r="C1029" s="638" t="s">
        <v>2024</v>
      </c>
      <c r="D1029" s="637" t="s">
        <v>50</v>
      </c>
      <c r="E1029" s="636">
        <f>'2.CT1A'!D172</f>
        <v>0</v>
      </c>
      <c r="F1029" s="650" t="s">
        <v>2514</v>
      </c>
      <c r="G1029" s="636">
        <f>'13.CTT8'!F34</f>
        <v>0</v>
      </c>
      <c r="H1029" s="635">
        <f si="24" t="shared"/>
        <v>0</v>
      </c>
    </row>
    <row ht="25.5" r="1030" spans="1:8">
      <c r="A1030" s="638" t="s">
        <v>1241</v>
      </c>
      <c r="B1030" s="639">
        <v>41320</v>
      </c>
      <c r="C1030" s="638" t="s">
        <v>2023</v>
      </c>
      <c r="D1030" s="637" t="s">
        <v>50</v>
      </c>
      <c r="E1030" s="636">
        <f>'2.CT1A'!D173</f>
        <v>0</v>
      </c>
      <c r="F1030" s="650" t="s">
        <v>2515</v>
      </c>
      <c r="G1030" s="636">
        <f>'13.CTT8'!F39</f>
        <v>0</v>
      </c>
      <c r="H1030" s="635">
        <f si="24" t="shared"/>
        <v>0</v>
      </c>
    </row>
    <row ht="25.5" r="1031" spans="1:8">
      <c r="A1031" s="638" t="s">
        <v>1241</v>
      </c>
      <c r="B1031" s="639">
        <v>41330</v>
      </c>
      <c r="C1031" s="638" t="s">
        <v>2022</v>
      </c>
      <c r="D1031" s="637" t="s">
        <v>50</v>
      </c>
      <c r="E1031" s="636">
        <f>'2.CT1A'!D174</f>
        <v>0</v>
      </c>
      <c r="F1031" s="650" t="s">
        <v>2516</v>
      </c>
      <c r="G1031" s="636">
        <f>'13.CTT8'!F53</f>
        <v>0</v>
      </c>
      <c r="H1031" s="635">
        <f si="24" t="shared"/>
        <v>0</v>
      </c>
    </row>
    <row ht="25.5" r="1032" spans="1:8">
      <c r="A1032" s="638" t="s">
        <v>1241</v>
      </c>
      <c r="B1032" s="639">
        <v>41340</v>
      </c>
      <c r="C1032" s="638" t="s">
        <v>2021</v>
      </c>
      <c r="D1032" s="637" t="s">
        <v>50</v>
      </c>
      <c r="E1032" s="636">
        <f>'2.CT1A'!D175</f>
        <v>0</v>
      </c>
      <c r="F1032" s="650" t="s">
        <v>2517</v>
      </c>
      <c r="G1032" s="636">
        <f>'13.CTT8'!F54</f>
        <v>0</v>
      </c>
      <c r="H1032" s="635">
        <f si="24" t="shared"/>
        <v>0</v>
      </c>
    </row>
    <row ht="25.5" r="1033" spans="1:8">
      <c r="A1033" s="638" t="s">
        <v>1241</v>
      </c>
      <c r="B1033" s="639">
        <v>41350</v>
      </c>
      <c r="C1033" s="638" t="s">
        <v>2020</v>
      </c>
      <c r="D1033" s="637" t="s">
        <v>50</v>
      </c>
      <c r="E1033" s="636">
        <f>'2.CT1A'!D176</f>
        <v>0</v>
      </c>
      <c r="F1033" s="650" t="s">
        <v>2518</v>
      </c>
      <c r="G1033" s="636">
        <f>'13.CTT8'!F55</f>
        <v>0</v>
      </c>
      <c r="H1033" s="635">
        <f si="24" t="shared"/>
        <v>0</v>
      </c>
    </row>
    <row r="1034" spans="1:8">
      <c r="A1034" s="638" t="s">
        <v>1241</v>
      </c>
      <c r="B1034" s="639">
        <v>4136</v>
      </c>
      <c r="C1034" s="638" t="s">
        <v>2019</v>
      </c>
      <c r="D1034" s="637" t="s">
        <v>50</v>
      </c>
      <c r="E1034" s="636">
        <f>'2.CT1A'!D177</f>
        <v>0</v>
      </c>
      <c r="F1034" s="650" t="s">
        <v>2519</v>
      </c>
      <c r="G1034" s="636">
        <f>'13.CTT8'!F56</f>
        <v>0</v>
      </c>
      <c r="H1034" s="635">
        <f si="24" t="shared"/>
        <v>0</v>
      </c>
    </row>
    <row ht="25.5" r="1035" spans="1:8">
      <c r="A1035" s="638" t="s">
        <v>1241</v>
      </c>
      <c r="B1035" s="639">
        <v>41361</v>
      </c>
      <c r="C1035" s="638" t="s">
        <v>2018</v>
      </c>
      <c r="D1035" s="637" t="s">
        <v>50</v>
      </c>
      <c r="E1035" s="636">
        <f>'2.CT1A'!D178</f>
        <v>0</v>
      </c>
      <c r="F1035" s="650" t="s">
        <v>2520</v>
      </c>
      <c r="G1035" s="636">
        <f>'13.CTT8'!F57</f>
        <v>0</v>
      </c>
      <c r="H1035" s="635">
        <f si="24" t="shared"/>
        <v>0</v>
      </c>
    </row>
    <row ht="25.5" r="1036" spans="1:8">
      <c r="A1036" s="638" t="s">
        <v>1241</v>
      </c>
      <c r="B1036" s="639">
        <v>41362</v>
      </c>
      <c r="C1036" s="638" t="s">
        <v>2017</v>
      </c>
      <c r="D1036" s="637" t="s">
        <v>50</v>
      </c>
      <c r="E1036" s="636">
        <f>'2.CT1A'!D179</f>
        <v>0</v>
      </c>
      <c r="F1036" s="650" t="s">
        <v>2521</v>
      </c>
      <c r="G1036" s="636">
        <f>'13.CTT8'!F58</f>
        <v>0</v>
      </c>
      <c r="H1036" s="635">
        <f si="24" t="shared"/>
        <v>0</v>
      </c>
    </row>
    <row ht="25.5" r="1037" spans="1:8">
      <c r="A1037" s="638" t="s">
        <v>1241</v>
      </c>
      <c r="B1037" s="639">
        <v>41363</v>
      </c>
      <c r="C1037" s="638" t="s">
        <v>2016</v>
      </c>
      <c r="D1037" s="637" t="s">
        <v>50</v>
      </c>
      <c r="E1037" s="636">
        <f>'2.CT1A'!D180</f>
        <v>0</v>
      </c>
      <c r="F1037" s="650" t="s">
        <v>2522</v>
      </c>
      <c r="G1037" s="636">
        <f>'13.CTT8'!F59</f>
        <v>0</v>
      </c>
      <c r="H1037" s="635">
        <f si="24" t="shared"/>
        <v>0</v>
      </c>
    </row>
    <row ht="25.5" r="1038" spans="1:8">
      <c r="A1038" s="638" t="s">
        <v>1241</v>
      </c>
      <c r="B1038" s="639">
        <v>41364</v>
      </c>
      <c r="C1038" s="638" t="s">
        <v>2015</v>
      </c>
      <c r="D1038" s="637" t="s">
        <v>50</v>
      </c>
      <c r="E1038" s="636">
        <f>'2.CT1A'!D181</f>
        <v>0</v>
      </c>
      <c r="F1038" s="650" t="s">
        <v>2523</v>
      </c>
      <c r="G1038" s="636">
        <f>'13.CTT8'!F60</f>
        <v>0</v>
      </c>
      <c r="H1038" s="635">
        <f si="24" t="shared"/>
        <v>0</v>
      </c>
    </row>
    <row ht="25.5" r="1039" spans="1:8">
      <c r="A1039" s="638" t="s">
        <v>1241</v>
      </c>
      <c r="B1039" s="639">
        <v>41365</v>
      </c>
      <c r="C1039" s="638" t="s">
        <v>2014</v>
      </c>
      <c r="D1039" s="637" t="s">
        <v>50</v>
      </c>
      <c r="E1039" s="636">
        <f>'2.CT1A'!D182</f>
        <v>0</v>
      </c>
      <c r="F1039" s="650" t="s">
        <v>2524</v>
      </c>
      <c r="G1039" s="636">
        <f>'13.CTT8'!F61</f>
        <v>0</v>
      </c>
      <c r="H1039" s="635">
        <f si="24" t="shared"/>
        <v>0</v>
      </c>
    </row>
    <row ht="25.5" r="1040" spans="1:8">
      <c r="A1040" s="638" t="s">
        <v>1241</v>
      </c>
      <c r="B1040" s="639">
        <v>41366</v>
      </c>
      <c r="C1040" s="638" t="s">
        <v>2013</v>
      </c>
      <c r="D1040" s="637" t="s">
        <v>50</v>
      </c>
      <c r="E1040" s="636">
        <f>'2.CT1A'!D183</f>
        <v>0</v>
      </c>
      <c r="F1040" s="650" t="s">
        <v>2525</v>
      </c>
      <c r="G1040" s="636">
        <f>'13.CTT8'!F62</f>
        <v>0</v>
      </c>
      <c r="H1040" s="635">
        <f si="24" t="shared"/>
        <v>0</v>
      </c>
    </row>
    <row ht="25.5" r="1041" spans="1:8">
      <c r="A1041" s="638" t="s">
        <v>1241</v>
      </c>
      <c r="B1041" s="639">
        <v>414</v>
      </c>
      <c r="C1041" s="638" t="s">
        <v>1443</v>
      </c>
      <c r="D1041" s="637" t="s">
        <v>50</v>
      </c>
      <c r="E1041" s="636">
        <f>'2.CT1A'!D184</f>
        <v>0</v>
      </c>
      <c r="F1041" s="650" t="s">
        <v>2526</v>
      </c>
      <c r="G1041" s="636">
        <f>'13.CTT8'!F63</f>
        <v>0</v>
      </c>
      <c r="H1041" s="635">
        <f si="24" t="shared"/>
        <v>0</v>
      </c>
    </row>
    <row ht="25.5" r="1042" spans="1:8">
      <c r="A1042" s="638" t="s">
        <v>1241</v>
      </c>
      <c r="B1042" s="639">
        <v>41410</v>
      </c>
      <c r="C1042" s="638" t="s">
        <v>2003</v>
      </c>
      <c r="D1042" s="637" t="s">
        <v>50</v>
      </c>
      <c r="E1042" s="636">
        <f>'2.CT1A'!D185</f>
        <v>0</v>
      </c>
      <c r="F1042" s="650" t="s">
        <v>2527</v>
      </c>
      <c r="G1042" s="636">
        <f>'13.CTT8'!F64</f>
        <v>0</v>
      </c>
      <c r="H1042" s="635">
        <f si="24" t="shared"/>
        <v>0</v>
      </c>
    </row>
    <row ht="25.5" r="1043" spans="1:8">
      <c r="A1043" s="638" t="s">
        <v>1241</v>
      </c>
      <c r="B1043" s="639">
        <v>41420</v>
      </c>
      <c r="C1043" s="638" t="s">
        <v>2012</v>
      </c>
      <c r="D1043" s="637" t="s">
        <v>50</v>
      </c>
      <c r="E1043" s="636">
        <f>'2.CT1A'!D186</f>
        <v>0</v>
      </c>
      <c r="F1043" s="650" t="s">
        <v>2528</v>
      </c>
      <c r="G1043" s="636">
        <f>'13.CTT8'!F65</f>
        <v>0</v>
      </c>
      <c r="H1043" s="635">
        <f si="24" t="shared"/>
        <v>0</v>
      </c>
    </row>
    <row ht="25.5" r="1044" spans="1:8">
      <c r="A1044" s="638" t="s">
        <v>1241</v>
      </c>
      <c r="B1044" s="639">
        <v>41430</v>
      </c>
      <c r="C1044" s="638" t="s">
        <v>2011</v>
      </c>
      <c r="D1044" s="637" t="s">
        <v>50</v>
      </c>
      <c r="E1044" s="636">
        <f>'2.CT1A'!D187</f>
        <v>0</v>
      </c>
      <c r="F1044" s="650" t="s">
        <v>2529</v>
      </c>
      <c r="G1044" s="636">
        <f>'13.CTT8'!F66</f>
        <v>0</v>
      </c>
      <c r="H1044" s="635">
        <f si="24" t="shared"/>
        <v>0</v>
      </c>
    </row>
    <row ht="25.5" r="1045" spans="1:8">
      <c r="A1045" s="638" t="s">
        <v>1241</v>
      </c>
      <c r="B1045" s="639">
        <v>41440</v>
      </c>
      <c r="C1045" s="638" t="s">
        <v>2010</v>
      </c>
      <c r="D1045" s="637" t="s">
        <v>50</v>
      </c>
      <c r="E1045" s="636">
        <f>'2.CT1A'!D188</f>
        <v>0</v>
      </c>
      <c r="F1045" s="650" t="s">
        <v>2530</v>
      </c>
      <c r="G1045" s="636">
        <f>'13.CTT8'!F67</f>
        <v>0</v>
      </c>
      <c r="H1045" s="635">
        <f si="24" t="shared"/>
        <v>0</v>
      </c>
    </row>
    <row ht="25.5" r="1046" spans="1:8">
      <c r="A1046" s="638" t="s">
        <v>1241</v>
      </c>
      <c r="B1046" s="639">
        <v>41450</v>
      </c>
      <c r="C1046" s="638" t="s">
        <v>2009</v>
      </c>
      <c r="D1046" s="637" t="s">
        <v>50</v>
      </c>
      <c r="E1046" s="636">
        <f>'2.CT1A'!D189</f>
        <v>0</v>
      </c>
      <c r="F1046" s="650" t="s">
        <v>2531</v>
      </c>
      <c r="G1046" s="636">
        <f>'13.CTT8'!F68</f>
        <v>0</v>
      </c>
      <c r="H1046" s="635">
        <f si="24" t="shared"/>
        <v>0</v>
      </c>
    </row>
    <row ht="25.5" r="1047" spans="1:8">
      <c r="A1047" s="638" t="s">
        <v>1241</v>
      </c>
      <c r="B1047" s="639">
        <v>42</v>
      </c>
      <c r="C1047" s="638" t="s">
        <v>2008</v>
      </c>
      <c r="D1047" s="637" t="s">
        <v>50</v>
      </c>
      <c r="E1047" s="636">
        <f>'2.CT1A'!D190</f>
        <v>0</v>
      </c>
      <c r="F1047" s="650" t="s">
        <v>2532</v>
      </c>
      <c r="G1047" s="636">
        <f>'14.CTT9'!F8</f>
        <v>0</v>
      </c>
      <c r="H1047" s="635">
        <f ref="H1047:H1078" si="25" t="shared">+E1047-G1047</f>
        <v>0</v>
      </c>
    </row>
    <row ht="25.5" r="1048" spans="1:8">
      <c r="A1048" s="638" t="s">
        <v>1241</v>
      </c>
      <c r="B1048" s="639">
        <v>421</v>
      </c>
      <c r="C1048" s="638" t="s">
        <v>1239</v>
      </c>
      <c r="D1048" s="637" t="s">
        <v>50</v>
      </c>
      <c r="E1048" s="636">
        <f>'2.CT1A'!D191</f>
        <v>0</v>
      </c>
      <c r="F1048" s="650" t="s">
        <v>2533</v>
      </c>
      <c r="G1048" s="636">
        <f>'14.CTT9'!F9</f>
        <v>0</v>
      </c>
      <c r="H1048" s="635">
        <f si="25" t="shared"/>
        <v>0</v>
      </c>
    </row>
    <row r="1049" spans="1:8">
      <c r="A1049" s="638" t="s">
        <v>1241</v>
      </c>
      <c r="B1049" s="639">
        <v>4211</v>
      </c>
      <c r="C1049" s="638" t="s">
        <v>2004</v>
      </c>
      <c r="D1049" s="637" t="s">
        <v>50</v>
      </c>
      <c r="E1049" s="636">
        <f>'2.CT1A'!D192</f>
        <v>0</v>
      </c>
      <c r="F1049" s="650" t="s">
        <v>2534</v>
      </c>
      <c r="G1049" s="636">
        <f>'14.CTT9'!F10</f>
        <v>0</v>
      </c>
      <c r="H1049" s="635">
        <f si="25" t="shared"/>
        <v>0</v>
      </c>
    </row>
    <row r="1050" spans="1:8">
      <c r="A1050" s="638" t="s">
        <v>1241</v>
      </c>
      <c r="B1050" s="639">
        <v>42111</v>
      </c>
      <c r="C1050" s="638" t="s">
        <v>2007</v>
      </c>
      <c r="D1050" s="637" t="s">
        <v>50</v>
      </c>
      <c r="E1050" s="636">
        <f>'2.CT1A'!D193</f>
        <v>0</v>
      </c>
      <c r="F1050" s="650" t="s">
        <v>2535</v>
      </c>
      <c r="G1050" s="636">
        <f>'14.CTT9'!F11</f>
        <v>0</v>
      </c>
      <c r="H1050" s="635">
        <f si="25" t="shared"/>
        <v>0</v>
      </c>
    </row>
    <row r="1051" spans="1:8">
      <c r="A1051" s="638" t="s">
        <v>1241</v>
      </c>
      <c r="B1051" s="639">
        <v>42112</v>
      </c>
      <c r="C1051" s="638" t="s">
        <v>2006</v>
      </c>
      <c r="D1051" s="637" t="s">
        <v>50</v>
      </c>
      <c r="E1051" s="636">
        <f>'2.CT1A'!D194</f>
        <v>0</v>
      </c>
      <c r="F1051" s="650" t="s">
        <v>2536</v>
      </c>
      <c r="G1051" s="636">
        <f>'14.CTT9'!F12</f>
        <v>0</v>
      </c>
      <c r="H1051" s="635">
        <f si="25" t="shared"/>
        <v>0</v>
      </c>
    </row>
    <row r="1052" spans="1:8">
      <c r="A1052" s="638" t="s">
        <v>1241</v>
      </c>
      <c r="B1052" s="639">
        <v>42113</v>
      </c>
      <c r="C1052" s="638" t="s">
        <v>2005</v>
      </c>
      <c r="D1052" s="637" t="s">
        <v>50</v>
      </c>
      <c r="E1052" s="636">
        <f>'2.CT1A'!D195</f>
        <v>0</v>
      </c>
      <c r="F1052" s="650" t="s">
        <v>2537</v>
      </c>
      <c r="G1052" s="636">
        <f>'14.CTT9'!F13</f>
        <v>0</v>
      </c>
      <c r="H1052" s="635">
        <f si="25" t="shared"/>
        <v>0</v>
      </c>
    </row>
    <row r="1053" spans="1:8">
      <c r="A1053" s="638" t="s">
        <v>1241</v>
      </c>
      <c r="B1053" s="639">
        <v>4212</v>
      </c>
      <c r="C1053" s="638" t="s">
        <v>1996</v>
      </c>
      <c r="D1053" s="637" t="s">
        <v>50</v>
      </c>
      <c r="E1053" s="636">
        <f>'2.CT1A'!D196</f>
        <v>0</v>
      </c>
      <c r="F1053" s="650" t="s">
        <v>2538</v>
      </c>
      <c r="G1053" s="636">
        <f>'14.CTT9'!F14</f>
        <v>0</v>
      </c>
      <c r="H1053" s="635">
        <f si="25" t="shared"/>
        <v>0</v>
      </c>
    </row>
    <row r="1054" spans="1:8">
      <c r="A1054" s="638" t="s">
        <v>1241</v>
      </c>
      <c r="B1054" s="639">
        <v>42121</v>
      </c>
      <c r="C1054" s="638" t="s">
        <v>2007</v>
      </c>
      <c r="D1054" s="637" t="s">
        <v>50</v>
      </c>
      <c r="E1054" s="636">
        <f>'2.CT1A'!D197</f>
        <v>0</v>
      </c>
      <c r="F1054" s="650" t="s">
        <v>2539</v>
      </c>
      <c r="G1054" s="636">
        <f>'14.CTT9'!F15</f>
        <v>0</v>
      </c>
      <c r="H1054" s="635">
        <f si="25" t="shared"/>
        <v>0</v>
      </c>
    </row>
    <row r="1055" spans="1:8">
      <c r="A1055" s="638" t="s">
        <v>1241</v>
      </c>
      <c r="B1055" s="639">
        <v>42122</v>
      </c>
      <c r="C1055" s="638" t="s">
        <v>2006</v>
      </c>
      <c r="D1055" s="637" t="s">
        <v>50</v>
      </c>
      <c r="E1055" s="636">
        <f>'2.CT1A'!D198</f>
        <v>0</v>
      </c>
      <c r="F1055" s="650" t="s">
        <v>2540</v>
      </c>
      <c r="G1055" s="636">
        <f>'14.CTT9'!F16</f>
        <v>0</v>
      </c>
      <c r="H1055" s="635">
        <f si="25" t="shared"/>
        <v>0</v>
      </c>
    </row>
    <row r="1056" spans="1:8">
      <c r="A1056" s="638" t="s">
        <v>1241</v>
      </c>
      <c r="B1056" s="639">
        <v>42123</v>
      </c>
      <c r="C1056" s="638" t="s">
        <v>2005</v>
      </c>
      <c r="D1056" s="637" t="s">
        <v>50</v>
      </c>
      <c r="E1056" s="636">
        <f>'2.CT1A'!D199</f>
        <v>0</v>
      </c>
      <c r="F1056" s="650" t="s">
        <v>2541</v>
      </c>
      <c r="G1056" s="636">
        <f>'14.CTT9'!F17</f>
        <v>0</v>
      </c>
      <c r="H1056" s="635">
        <f si="25" t="shared"/>
        <v>0</v>
      </c>
    </row>
    <row r="1057" spans="1:8">
      <c r="A1057" s="638" t="s">
        <v>1241</v>
      </c>
      <c r="B1057" s="639">
        <v>422</v>
      </c>
      <c r="C1057" s="638" t="s">
        <v>1240</v>
      </c>
      <c r="D1057" s="637" t="s">
        <v>50</v>
      </c>
      <c r="E1057" s="636">
        <f>'2.CT1A'!D200</f>
        <v>0</v>
      </c>
      <c r="F1057" s="650" t="s">
        <v>2542</v>
      </c>
      <c r="G1057" s="636">
        <f>'14.CTT9'!F18</f>
        <v>0</v>
      </c>
      <c r="H1057" s="635">
        <f si="25" t="shared"/>
        <v>0</v>
      </c>
    </row>
    <row r="1058" spans="1:8">
      <c r="A1058" s="638" t="s">
        <v>1241</v>
      </c>
      <c r="B1058" s="639">
        <v>4221</v>
      </c>
      <c r="C1058" s="638" t="s">
        <v>2004</v>
      </c>
      <c r="D1058" s="637" t="s">
        <v>50</v>
      </c>
      <c r="E1058" s="636">
        <f>'2.CT1A'!D201</f>
        <v>0</v>
      </c>
      <c r="F1058" s="650" t="s">
        <v>2543</v>
      </c>
      <c r="G1058" s="636">
        <f>'14.CTT9'!F19</f>
        <v>0</v>
      </c>
      <c r="H1058" s="635">
        <f si="25" t="shared"/>
        <v>0</v>
      </c>
    </row>
    <row ht="25.5" r="1059" spans="1:8">
      <c r="A1059" s="638" t="s">
        <v>1241</v>
      </c>
      <c r="B1059" s="639">
        <v>42211</v>
      </c>
      <c r="C1059" s="638" t="s">
        <v>2003</v>
      </c>
      <c r="D1059" s="637" t="s">
        <v>50</v>
      </c>
      <c r="E1059" s="636">
        <f>'2.CT1A'!D202</f>
        <v>0</v>
      </c>
      <c r="F1059" s="650" t="s">
        <v>2544</v>
      </c>
      <c r="G1059" s="636">
        <f>'14.CTT9'!F20</f>
        <v>0</v>
      </c>
      <c r="H1059" s="635">
        <f si="25" t="shared"/>
        <v>0</v>
      </c>
    </row>
    <row ht="25.5" r="1060" spans="1:8">
      <c r="A1060" s="638" t="s">
        <v>1241</v>
      </c>
      <c r="B1060" s="639">
        <v>42212</v>
      </c>
      <c r="C1060" s="638" t="s">
        <v>2002</v>
      </c>
      <c r="D1060" s="637" t="s">
        <v>50</v>
      </c>
      <c r="E1060" s="636">
        <f>'2.CT1A'!D203</f>
        <v>0</v>
      </c>
      <c r="F1060" s="650" t="s">
        <v>2545</v>
      </c>
      <c r="G1060" s="636">
        <f>'14.CTT9'!F21</f>
        <v>0</v>
      </c>
      <c r="H1060" s="635">
        <f si="25" t="shared"/>
        <v>0</v>
      </c>
    </row>
    <row ht="25.5" r="1061" spans="1:8">
      <c r="A1061" s="638" t="s">
        <v>1241</v>
      </c>
      <c r="B1061" s="639">
        <v>42213</v>
      </c>
      <c r="C1061" s="638" t="s">
        <v>2001</v>
      </c>
      <c r="D1061" s="637" t="s">
        <v>50</v>
      </c>
      <c r="E1061" s="636">
        <f>'2.CT1A'!D204</f>
        <v>0</v>
      </c>
      <c r="F1061" s="650" t="s">
        <v>2546</v>
      </c>
      <c r="G1061" s="636">
        <f>'14.CTT9'!F22</f>
        <v>0</v>
      </c>
      <c r="H1061" s="635">
        <f si="25" t="shared"/>
        <v>0</v>
      </c>
    </row>
    <row ht="25.5" r="1062" spans="1:8">
      <c r="A1062" s="638" t="s">
        <v>1241</v>
      </c>
      <c r="B1062" s="639">
        <v>42214</v>
      </c>
      <c r="C1062" s="638" t="s">
        <v>2000</v>
      </c>
      <c r="D1062" s="637" t="s">
        <v>50</v>
      </c>
      <c r="E1062" s="636">
        <f>'2.CT1A'!D205</f>
        <v>0</v>
      </c>
      <c r="F1062" s="650" t="s">
        <v>2547</v>
      </c>
      <c r="G1062" s="636">
        <f>'14.CTT9'!F23</f>
        <v>0</v>
      </c>
      <c r="H1062" s="635">
        <f si="25" t="shared"/>
        <v>0</v>
      </c>
    </row>
    <row r="1063" spans="1:8">
      <c r="A1063" s="638" t="s">
        <v>1241</v>
      </c>
      <c r="B1063" s="639">
        <v>42215</v>
      </c>
      <c r="C1063" s="638" t="s">
        <v>1999</v>
      </c>
      <c r="D1063" s="637" t="s">
        <v>50</v>
      </c>
      <c r="E1063" s="636">
        <f>'2.CT1A'!D206</f>
        <v>0</v>
      </c>
      <c r="F1063" s="650" t="s">
        <v>2548</v>
      </c>
      <c r="G1063" s="636">
        <f>'14.CTT9'!F24</f>
        <v>0</v>
      </c>
      <c r="H1063" s="635">
        <f si="25" t="shared"/>
        <v>0</v>
      </c>
    </row>
    <row r="1064" spans="1:8">
      <c r="A1064" s="638" t="s">
        <v>1241</v>
      </c>
      <c r="B1064" s="639">
        <v>42216</v>
      </c>
      <c r="C1064" s="638" t="s">
        <v>1998</v>
      </c>
      <c r="D1064" s="637" t="s">
        <v>50</v>
      </c>
      <c r="E1064" s="636">
        <f>'2.CT1A'!D207</f>
        <v>0</v>
      </c>
      <c r="F1064" s="650" t="s">
        <v>2549</v>
      </c>
      <c r="G1064" s="636">
        <f>'14.CTT9'!F25</f>
        <v>0</v>
      </c>
      <c r="H1064" s="635">
        <f si="25" t="shared"/>
        <v>0</v>
      </c>
    </row>
    <row ht="25.5" r="1065" spans="1:8">
      <c r="A1065" s="638" t="s">
        <v>1241</v>
      </c>
      <c r="B1065" s="639">
        <v>42217</v>
      </c>
      <c r="C1065" s="638" t="s">
        <v>1997</v>
      </c>
      <c r="D1065" s="637" t="s">
        <v>50</v>
      </c>
      <c r="E1065" s="636">
        <f>'2.CT1A'!D208</f>
        <v>0</v>
      </c>
      <c r="F1065" s="650" t="s">
        <v>2550</v>
      </c>
      <c r="G1065" s="636">
        <f>'14.CTT9'!F26</f>
        <v>0</v>
      </c>
      <c r="H1065" s="635">
        <f si="25" t="shared"/>
        <v>0</v>
      </c>
    </row>
    <row r="1066" spans="1:8">
      <c r="A1066" s="638" t="s">
        <v>1241</v>
      </c>
      <c r="B1066" s="639">
        <v>4222</v>
      </c>
      <c r="C1066" s="638" t="s">
        <v>1996</v>
      </c>
      <c r="D1066" s="637" t="s">
        <v>50</v>
      </c>
      <c r="E1066" s="636">
        <f>'2.CT1A'!D209</f>
        <v>0</v>
      </c>
      <c r="F1066" s="650" t="s">
        <v>2551</v>
      </c>
      <c r="G1066" s="636">
        <f>'14.CTT9'!F27</f>
        <v>0</v>
      </c>
      <c r="H1066" s="635">
        <f si="25" t="shared"/>
        <v>0</v>
      </c>
    </row>
    <row ht="25.5" r="1067" spans="1:8">
      <c r="A1067" s="638" t="s">
        <v>1241</v>
      </c>
      <c r="B1067" s="639">
        <v>42221</v>
      </c>
      <c r="C1067" s="638" t="s">
        <v>1995</v>
      </c>
      <c r="D1067" s="637" t="s">
        <v>50</v>
      </c>
      <c r="E1067" s="636">
        <f>'2.CT1A'!D210</f>
        <v>0</v>
      </c>
      <c r="F1067" s="650" t="s">
        <v>2552</v>
      </c>
      <c r="G1067" s="636">
        <f>'14.CTT9'!F28</f>
        <v>0</v>
      </c>
      <c r="H1067" s="635">
        <f si="25" t="shared"/>
        <v>0</v>
      </c>
    </row>
    <row ht="25.5" r="1068" spans="1:8">
      <c r="A1068" s="638" t="s">
        <v>1241</v>
      </c>
      <c r="B1068" s="639">
        <v>42222</v>
      </c>
      <c r="C1068" s="638" t="s">
        <v>1994</v>
      </c>
      <c r="D1068" s="637" t="s">
        <v>50</v>
      </c>
      <c r="E1068" s="636">
        <f>'2.CT1A'!D211</f>
        <v>0</v>
      </c>
      <c r="F1068" s="650" t="s">
        <v>2553</v>
      </c>
      <c r="G1068" s="636">
        <f>'14.CTT9'!F29</f>
        <v>0</v>
      </c>
      <c r="H1068" s="635">
        <f si="25" t="shared"/>
        <v>0</v>
      </c>
    </row>
    <row r="1069" spans="1:8">
      <c r="A1069" s="638" t="s">
        <v>1241</v>
      </c>
      <c r="B1069" s="639">
        <v>42223</v>
      </c>
      <c r="C1069" s="638" t="s">
        <v>1993</v>
      </c>
      <c r="D1069" s="637" t="s">
        <v>50</v>
      </c>
      <c r="E1069" s="636">
        <f>'2.CT1A'!D212</f>
        <v>0</v>
      </c>
      <c r="F1069" s="650" t="s">
        <v>2554</v>
      </c>
      <c r="G1069" s="636">
        <f>'14.CTT9'!F30</f>
        <v>0</v>
      </c>
      <c r="H1069" s="635">
        <f si="25" t="shared"/>
        <v>0</v>
      </c>
    </row>
    <row r="1070" spans="1:8">
      <c r="A1070" s="638" t="s">
        <v>1241</v>
      </c>
      <c r="B1070" s="639">
        <v>42224</v>
      </c>
      <c r="C1070" s="638" t="s">
        <v>1992</v>
      </c>
      <c r="D1070" s="637" t="s">
        <v>50</v>
      </c>
      <c r="E1070" s="636">
        <f>'2.CT1A'!D213</f>
        <v>0</v>
      </c>
      <c r="F1070" s="650" t="s">
        <v>2555</v>
      </c>
      <c r="G1070" s="636">
        <f>'14.CTT9'!F31</f>
        <v>0</v>
      </c>
      <c r="H1070" s="635">
        <f si="25" t="shared"/>
        <v>0</v>
      </c>
    </row>
    <row ht="25.5" r="1071" spans="1:8">
      <c r="A1071" s="638" t="s">
        <v>1241</v>
      </c>
      <c r="B1071" s="639">
        <v>42225</v>
      </c>
      <c r="C1071" s="638" t="s">
        <v>1991</v>
      </c>
      <c r="D1071" s="637" t="s">
        <v>50</v>
      </c>
      <c r="E1071" s="636">
        <f>'2.CT1A'!D214</f>
        <v>0</v>
      </c>
      <c r="F1071" s="650" t="s">
        <v>2556</v>
      </c>
      <c r="G1071" s="636">
        <f>'14.CTT9'!F32</f>
        <v>0</v>
      </c>
      <c r="H1071" s="635">
        <f si="25" t="shared"/>
        <v>0</v>
      </c>
    </row>
    <row ht="25.5" r="1072" spans="1:8">
      <c r="A1072" s="638" t="s">
        <v>1241</v>
      </c>
      <c r="B1072" s="639">
        <v>42226</v>
      </c>
      <c r="C1072" s="638" t="s">
        <v>1990</v>
      </c>
      <c r="D1072" s="637" t="s">
        <v>50</v>
      </c>
      <c r="E1072" s="636">
        <f>'2.CT1A'!D215</f>
        <v>0</v>
      </c>
      <c r="F1072" s="650" t="s">
        <v>2557</v>
      </c>
      <c r="G1072" s="636">
        <f>'14.CTT9'!F33</f>
        <v>0</v>
      </c>
      <c r="H1072" s="635">
        <f si="25" t="shared"/>
        <v>0</v>
      </c>
    </row>
    <row r="1073" spans="1:8">
      <c r="A1073" s="638" t="s">
        <v>1241</v>
      </c>
      <c r="B1073" s="639">
        <v>42227</v>
      </c>
      <c r="C1073" s="643" t="s">
        <v>1989</v>
      </c>
      <c r="D1073" s="637" t="s">
        <v>50</v>
      </c>
      <c r="E1073" s="636">
        <f>'2.CT1A'!D216</f>
        <v>0</v>
      </c>
      <c r="F1073" s="650" t="s">
        <v>2558</v>
      </c>
      <c r="G1073" s="636">
        <f>'14.CTT9'!F34</f>
        <v>0</v>
      </c>
      <c r="H1073" s="635">
        <f si="25" t="shared"/>
        <v>0</v>
      </c>
    </row>
    <row ht="25.5" r="1074" spans="1:8">
      <c r="A1074" s="638" t="s">
        <v>1241</v>
      </c>
      <c r="B1074" s="639">
        <v>42228</v>
      </c>
      <c r="C1074" s="643" t="s">
        <v>1988</v>
      </c>
      <c r="D1074" s="637" t="s">
        <v>50</v>
      </c>
      <c r="E1074" s="636">
        <f>'2.CT1A'!D217</f>
        <v>0</v>
      </c>
      <c r="F1074" s="650" t="s">
        <v>2559</v>
      </c>
      <c r="G1074" s="636">
        <f>'14.CTT9'!F35</f>
        <v>0</v>
      </c>
      <c r="H1074" s="635">
        <f si="25" t="shared"/>
        <v>0</v>
      </c>
    </row>
    <row ht="25.5" r="1075" spans="1:8">
      <c r="A1075" s="638" t="s">
        <v>1241</v>
      </c>
      <c r="B1075" s="639">
        <v>42229</v>
      </c>
      <c r="C1075" s="643" t="s">
        <v>1987</v>
      </c>
      <c r="D1075" s="637" t="s">
        <v>50</v>
      </c>
      <c r="E1075" s="636">
        <f>'2.CT1A'!D218</f>
        <v>0</v>
      </c>
      <c r="F1075" s="650" t="s">
        <v>2560</v>
      </c>
      <c r="G1075" s="636">
        <f>'14.CTT9'!F36</f>
        <v>0</v>
      </c>
      <c r="H1075" s="635">
        <f si="25" t="shared"/>
        <v>0</v>
      </c>
    </row>
    <row ht="25.5" r="1076" spans="1:8">
      <c r="A1076" s="638" t="s">
        <v>1241</v>
      </c>
      <c r="B1076" s="639">
        <v>42230</v>
      </c>
      <c r="C1076" s="643" t="s">
        <v>1986</v>
      </c>
      <c r="D1076" s="637" t="s">
        <v>50</v>
      </c>
      <c r="E1076" s="636">
        <f>'2.CT1A'!D219</f>
        <v>0</v>
      </c>
      <c r="F1076" s="650" t="s">
        <v>2561</v>
      </c>
      <c r="G1076" s="636">
        <f>'14.CTT9'!F37</f>
        <v>0</v>
      </c>
      <c r="H1076" s="635">
        <f si="25" t="shared"/>
        <v>0</v>
      </c>
    </row>
    <row ht="25.5" r="1077" spans="1:8">
      <c r="A1077" s="638" t="s">
        <v>1241</v>
      </c>
      <c r="B1077" s="639">
        <v>42231</v>
      </c>
      <c r="C1077" s="643" t="s">
        <v>2115</v>
      </c>
      <c r="D1077" s="637" t="s">
        <v>50</v>
      </c>
      <c r="E1077" s="636">
        <f>'2.CT1A'!D220</f>
        <v>0</v>
      </c>
      <c r="F1077" s="650" t="s">
        <v>2562</v>
      </c>
      <c r="G1077" s="636">
        <f>'14.CTT9'!F38</f>
        <v>0</v>
      </c>
      <c r="H1077" s="635">
        <f si="25" t="shared"/>
        <v>0</v>
      </c>
    </row>
    <row ht="25.5" r="1078" spans="1:8">
      <c r="A1078" s="638" t="s">
        <v>1241</v>
      </c>
      <c r="B1078" s="639">
        <v>5</v>
      </c>
      <c r="C1078" s="638" t="s">
        <v>281</v>
      </c>
      <c r="D1078" s="637" t="s">
        <v>50</v>
      </c>
      <c r="E1078" s="636">
        <f>'2.CT1A'!D221</f>
        <v>0</v>
      </c>
      <c r="F1078" s="650" t="s">
        <v>2568</v>
      </c>
      <c r="G1078" s="636">
        <f>SUM(G1079)</f>
        <v>0</v>
      </c>
      <c r="H1078" s="635">
        <f si="25" t="shared"/>
        <v>0</v>
      </c>
    </row>
    <row r="1079" spans="1:8">
      <c r="A1079" s="638" t="s">
        <v>1241</v>
      </c>
      <c r="B1079" s="639">
        <v>51</v>
      </c>
      <c r="C1079" s="638" t="s">
        <v>1985</v>
      </c>
      <c r="D1079" s="637" t="s">
        <v>50</v>
      </c>
      <c r="E1079" s="636">
        <f>'2.CT1A'!D222</f>
        <v>0</v>
      </c>
      <c r="F1079" s="650" t="s">
        <v>2372</v>
      </c>
      <c r="G1079" s="636">
        <f>'5.CT4A'!G24</f>
        <v>0</v>
      </c>
      <c r="H1079" s="635">
        <f ref="H1079" si="26" t="shared">+E1079-G1079</f>
        <v>0</v>
      </c>
    </row>
    <row ht="25.5" r="1080" spans="1:8">
      <c r="A1080" s="638" t="s">
        <v>1241</v>
      </c>
      <c r="B1080" s="639">
        <v>511</v>
      </c>
      <c r="C1080" s="638" t="s">
        <v>1984</v>
      </c>
      <c r="D1080" s="637" t="s">
        <v>50</v>
      </c>
      <c r="E1080" s="636"/>
      <c r="F1080" s="650" t="s">
        <v>2567</v>
      </c>
      <c r="G1080" s="636"/>
      <c r="H1080" s="635"/>
    </row>
    <row r="1081" spans="1:8">
      <c r="A1081" s="638" t="s">
        <v>1241</v>
      </c>
      <c r="B1081" s="639">
        <v>51101</v>
      </c>
      <c r="C1081" s="638" t="s">
        <v>1983</v>
      </c>
      <c r="D1081" s="637" t="s">
        <v>50</v>
      </c>
      <c r="E1081" s="636"/>
      <c r="F1081" s="650" t="s">
        <v>2372</v>
      </c>
      <c r="G1081" s="636"/>
      <c r="H1081" s="635"/>
    </row>
    <row r="1082" spans="1:8">
      <c r="A1082" s="638" t="s">
        <v>1241</v>
      </c>
      <c r="B1082" s="639">
        <v>51102</v>
      </c>
      <c r="C1082" s="638" t="s">
        <v>1982</v>
      </c>
      <c r="D1082" s="637" t="s">
        <v>50</v>
      </c>
      <c r="E1082" s="636"/>
      <c r="F1082" s="650" t="s">
        <v>2372</v>
      </c>
      <c r="G1082" s="636"/>
      <c r="H1082" s="635"/>
    </row>
    <row r="1083" spans="1:8">
      <c r="A1083" s="638" t="s">
        <v>1241</v>
      </c>
      <c r="B1083" s="639">
        <v>51103</v>
      </c>
      <c r="C1083" s="638" t="s">
        <v>1981</v>
      </c>
      <c r="D1083" s="637" t="s">
        <v>50</v>
      </c>
      <c r="E1083" s="636"/>
      <c r="F1083" s="650" t="s">
        <v>2372</v>
      </c>
      <c r="G1083" s="636"/>
      <c r="H1083" s="635"/>
    </row>
    <row r="1084" spans="1:8">
      <c r="A1084" s="638" t="s">
        <v>1241</v>
      </c>
      <c r="B1084" s="639">
        <v>51104</v>
      </c>
      <c r="C1084" s="638" t="s">
        <v>1980</v>
      </c>
      <c r="D1084" s="637" t="s">
        <v>50</v>
      </c>
      <c r="E1084" s="636"/>
      <c r="F1084" s="650" t="s">
        <v>2372</v>
      </c>
      <c r="G1084" s="636"/>
      <c r="H1084" s="635"/>
    </row>
    <row r="1085" spans="1:8">
      <c r="A1085" s="638" t="s">
        <v>1241</v>
      </c>
      <c r="B1085" s="639">
        <v>51105</v>
      </c>
      <c r="C1085" s="638" t="s">
        <v>1979</v>
      </c>
      <c r="D1085" s="637" t="s">
        <v>50</v>
      </c>
      <c r="E1085" s="636"/>
      <c r="F1085" s="650" t="s">
        <v>2372</v>
      </c>
      <c r="G1085" s="636"/>
      <c r="H1085" s="635"/>
    </row>
    <row r="1086" spans="1:8">
      <c r="A1086" s="638" t="s">
        <v>1241</v>
      </c>
      <c r="B1086" s="639">
        <v>51106</v>
      </c>
      <c r="C1086" s="638" t="s">
        <v>1978</v>
      </c>
      <c r="D1086" s="637" t="s">
        <v>50</v>
      </c>
      <c r="E1086" s="636"/>
      <c r="F1086" s="650" t="s">
        <v>2372</v>
      </c>
      <c r="G1086" s="636"/>
      <c r="H1086" s="635"/>
    </row>
    <row r="1087" spans="1:8">
      <c r="A1087" s="638" t="s">
        <v>1241</v>
      </c>
      <c r="B1087" s="639">
        <v>512</v>
      </c>
      <c r="C1087" s="638" t="s">
        <v>1539</v>
      </c>
      <c r="D1087" s="637" t="s">
        <v>50</v>
      </c>
      <c r="E1087" s="636">
        <f>'2.CT1A'!D230</f>
        <v>0</v>
      </c>
      <c r="F1087" s="650" t="s">
        <v>2569</v>
      </c>
      <c r="G1087" s="636">
        <f>'5.CT4A'!$E$24</f>
        <v>0</v>
      </c>
      <c r="H1087" s="635">
        <f ref="H1087:H1089" si="27" t="shared">+E1087-G1087</f>
        <v>0</v>
      </c>
    </row>
    <row r="1088" spans="1:8">
      <c r="A1088" s="638" t="s">
        <v>1241</v>
      </c>
      <c r="B1088" s="639">
        <v>51210</v>
      </c>
      <c r="C1088" s="638" t="s">
        <v>1977</v>
      </c>
      <c r="D1088" s="637" t="s">
        <v>50</v>
      </c>
      <c r="E1088" s="636">
        <f>'2.CT1A'!D231</f>
        <v>0</v>
      </c>
      <c r="F1088" s="650" t="s">
        <v>2563</v>
      </c>
      <c r="G1088" s="636">
        <f>'5.CT4A'!$E$18</f>
        <v>0</v>
      </c>
      <c r="H1088" s="635"/>
    </row>
    <row r="1089" spans="1:8">
      <c r="A1089" s="638" t="s">
        <v>1241</v>
      </c>
      <c r="B1089" s="639">
        <v>51220</v>
      </c>
      <c r="C1089" s="638" t="s">
        <v>1976</v>
      </c>
      <c r="D1089" s="637" t="s">
        <v>50</v>
      </c>
      <c r="E1089" s="636">
        <f>'2.CT1A'!D232</f>
        <v>0</v>
      </c>
      <c r="F1089" s="650" t="s">
        <v>2570</v>
      </c>
      <c r="G1089" s="636">
        <f>'5.CT4A'!$E$23</f>
        <v>0</v>
      </c>
      <c r="H1089" s="635">
        <f si="27" t="shared"/>
        <v>0</v>
      </c>
    </row>
    <row r="1090" spans="1:8">
      <c r="A1090" s="638" t="s">
        <v>1241</v>
      </c>
      <c r="B1090" s="639">
        <v>51230</v>
      </c>
      <c r="C1090" s="638" t="s">
        <v>1975</v>
      </c>
      <c r="D1090" s="637" t="s">
        <v>50</v>
      </c>
      <c r="E1090" s="636">
        <f>'2.CT1A'!D233</f>
        <v>0</v>
      </c>
      <c r="F1090" s="650" t="s">
        <v>2372</v>
      </c>
      <c r="G1090" s="636"/>
      <c r="H1090" s="635">
        <v>0</v>
      </c>
    </row>
    <row ht="25.5" r="1091" spans="1:8">
      <c r="A1091" s="638" t="s">
        <v>1241</v>
      </c>
      <c r="B1091" s="639">
        <v>51300</v>
      </c>
      <c r="C1091" s="638" t="s">
        <v>1974</v>
      </c>
      <c r="D1091" s="637" t="s">
        <v>50</v>
      </c>
      <c r="E1091" s="636">
        <f>'2.CT1A'!D234</f>
        <v>0</v>
      </c>
      <c r="F1091" s="650" t="s">
        <v>2564</v>
      </c>
      <c r="G1091" s="636">
        <f>'5.CT4A'!D24</f>
        <v>0</v>
      </c>
      <c r="H1091" s="635">
        <f>+E1091-G1091</f>
        <v>0</v>
      </c>
    </row>
    <row r="1092" spans="1:8">
      <c r="A1092" s="638" t="s">
        <v>1241</v>
      </c>
      <c r="B1092" s="639">
        <v>51400</v>
      </c>
      <c r="C1092" s="638" t="s">
        <v>1367</v>
      </c>
      <c r="D1092" s="637" t="s">
        <v>50</v>
      </c>
      <c r="E1092" s="636">
        <f>'2.CT1A'!D235</f>
        <v>0</v>
      </c>
      <c r="F1092" s="650" t="s">
        <v>2372</v>
      </c>
      <c r="G1092" s="636"/>
      <c r="H1092" s="635">
        <v>0</v>
      </c>
    </row>
    <row r="1093" spans="1:8">
      <c r="A1093" s="638" t="s">
        <v>1241</v>
      </c>
      <c r="B1093" s="639">
        <v>51500</v>
      </c>
      <c r="C1093" s="638" t="s">
        <v>1973</v>
      </c>
      <c r="D1093" s="637" t="s">
        <v>50</v>
      </c>
      <c r="E1093" s="636">
        <f>'2.CT1A'!D236</f>
        <v>0</v>
      </c>
      <c r="F1093" s="650" t="s">
        <v>2372</v>
      </c>
      <c r="G1093" s="636"/>
      <c r="H1093" s="635">
        <v>0</v>
      </c>
    </row>
    <row r="1094" spans="1:8">
      <c r="A1094" s="638" t="s">
        <v>1241</v>
      </c>
      <c r="B1094" s="639">
        <v>51600</v>
      </c>
      <c r="C1094" s="638" t="s">
        <v>1972</v>
      </c>
      <c r="D1094" s="637" t="s">
        <v>50</v>
      </c>
      <c r="E1094" s="636">
        <f>'2.CT1A'!D237</f>
        <v>0</v>
      </c>
      <c r="F1094" s="650" t="s">
        <v>2372</v>
      </c>
      <c r="G1094" s="636"/>
      <c r="H1094" s="635">
        <v>0</v>
      </c>
    </row>
    <row r="1095" spans="1:8">
      <c r="A1095" s="638" t="s">
        <v>1241</v>
      </c>
      <c r="B1095" s="639">
        <v>6</v>
      </c>
      <c r="C1095" s="638" t="s">
        <v>291</v>
      </c>
      <c r="D1095" s="637" t="s">
        <v>50</v>
      </c>
      <c r="E1095" s="636">
        <f>'2.CT1A'!D238</f>
        <v>0</v>
      </c>
      <c r="F1095" s="650" t="s">
        <v>2372</v>
      </c>
      <c r="G1095" s="642">
        <f>G1002+G1078</f>
        <v>0</v>
      </c>
      <c r="H1095" s="635">
        <f ref="H1095:H1158" si="28" t="shared">+E1095-G1095</f>
        <v>0</v>
      </c>
    </row>
    <row r="1096" spans="1:8">
      <c r="A1096" s="638" t="s">
        <v>1242</v>
      </c>
      <c r="B1096" s="639">
        <v>1</v>
      </c>
      <c r="C1096" s="638" t="s">
        <v>293</v>
      </c>
      <c r="D1096" s="637" t="s">
        <v>50</v>
      </c>
      <c r="E1096" s="636"/>
      <c r="F1096" s="650" t="s">
        <v>2372</v>
      </c>
      <c r="G1096" s="636"/>
      <c r="H1096" s="635">
        <f si="28" t="shared"/>
        <v>0</v>
      </c>
    </row>
    <row r="1097" spans="1:8">
      <c r="A1097" s="638" t="s">
        <v>1242</v>
      </c>
      <c r="B1097" s="639">
        <v>11</v>
      </c>
      <c r="C1097" s="638" t="s">
        <v>800</v>
      </c>
      <c r="D1097" s="637" t="s">
        <v>50</v>
      </c>
      <c r="E1097" s="636"/>
      <c r="F1097" s="650" t="s">
        <v>2372</v>
      </c>
      <c r="G1097" s="636"/>
      <c r="H1097" s="635">
        <f si="28" t="shared"/>
        <v>0</v>
      </c>
    </row>
    <row r="1098" spans="1:8">
      <c r="A1098" s="638" t="s">
        <v>1242</v>
      </c>
      <c r="B1098" s="639">
        <v>110</v>
      </c>
      <c r="C1098" s="638" t="s">
        <v>1971</v>
      </c>
      <c r="D1098" s="637" t="s">
        <v>50</v>
      </c>
      <c r="E1098" s="636"/>
      <c r="F1098" s="650" t="s">
        <v>2372</v>
      </c>
      <c r="G1098" s="636"/>
      <c r="H1098" s="635">
        <f si="28" t="shared"/>
        <v>0</v>
      </c>
    </row>
    <row r="1099" spans="1:8">
      <c r="A1099" s="638" t="s">
        <v>1242</v>
      </c>
      <c r="B1099" s="639">
        <v>1100</v>
      </c>
      <c r="C1099" s="638" t="s">
        <v>1845</v>
      </c>
      <c r="D1099" s="637" t="s">
        <v>50</v>
      </c>
      <c r="E1099" s="636"/>
      <c r="F1099" s="650" t="s">
        <v>2372</v>
      </c>
      <c r="G1099" s="636"/>
      <c r="H1099" s="635">
        <f si="28" t="shared"/>
        <v>0</v>
      </c>
    </row>
    <row r="1100" spans="1:8">
      <c r="A1100" s="638" t="s">
        <v>1242</v>
      </c>
      <c r="B1100" s="639">
        <v>110001</v>
      </c>
      <c r="C1100" s="638" t="s">
        <v>1844</v>
      </c>
      <c r="D1100" s="637" t="s">
        <v>50</v>
      </c>
      <c r="E1100" s="636"/>
      <c r="F1100" s="650" t="s">
        <v>2372</v>
      </c>
      <c r="G1100" s="636"/>
      <c r="H1100" s="635">
        <f si="28" t="shared"/>
        <v>0</v>
      </c>
    </row>
    <row r="1101" spans="1:8">
      <c r="A1101" s="638" t="s">
        <v>1242</v>
      </c>
      <c r="B1101" s="639">
        <v>110002</v>
      </c>
      <c r="C1101" s="638" t="s">
        <v>1843</v>
      </c>
      <c r="D1101" s="637" t="s">
        <v>50</v>
      </c>
      <c r="E1101" s="636"/>
      <c r="F1101" s="650" t="s">
        <v>2372</v>
      </c>
      <c r="G1101" s="636"/>
      <c r="H1101" s="635">
        <f si="28" t="shared"/>
        <v>0</v>
      </c>
    </row>
    <row r="1102" spans="1:8">
      <c r="A1102" s="638" t="s">
        <v>1242</v>
      </c>
      <c r="B1102" s="639">
        <v>110003</v>
      </c>
      <c r="C1102" s="638" t="s">
        <v>1842</v>
      </c>
      <c r="D1102" s="637" t="s">
        <v>50</v>
      </c>
      <c r="E1102" s="636"/>
      <c r="F1102" s="650" t="s">
        <v>2372</v>
      </c>
      <c r="G1102" s="636"/>
      <c r="H1102" s="635">
        <f si="28" t="shared"/>
        <v>0</v>
      </c>
    </row>
    <row r="1103" spans="1:8">
      <c r="A1103" s="638" t="s">
        <v>1242</v>
      </c>
      <c r="B1103" s="639">
        <v>110004</v>
      </c>
      <c r="C1103" s="638" t="s">
        <v>1841</v>
      </c>
      <c r="D1103" s="637" t="s">
        <v>50</v>
      </c>
      <c r="E1103" s="636"/>
      <c r="F1103" s="650" t="s">
        <v>2372</v>
      </c>
      <c r="G1103" s="636"/>
      <c r="H1103" s="635">
        <f si="28" t="shared"/>
        <v>0</v>
      </c>
    </row>
    <row ht="102" r="1104" spans="1:8">
      <c r="A1104" s="638" t="s">
        <v>1242</v>
      </c>
      <c r="B1104" s="639">
        <v>110005</v>
      </c>
      <c r="C1104" s="641" t="s">
        <v>2138</v>
      </c>
      <c r="D1104" s="637" t="s">
        <v>50</v>
      </c>
      <c r="E1104" s="636"/>
      <c r="F1104" s="650" t="s">
        <v>2372</v>
      </c>
      <c r="G1104" s="636"/>
      <c r="H1104" s="635">
        <f si="28" t="shared"/>
        <v>0</v>
      </c>
    </row>
    <row r="1105" spans="1:8">
      <c r="A1105" s="638" t="s">
        <v>1242</v>
      </c>
      <c r="B1105" s="639">
        <v>110006</v>
      </c>
      <c r="C1105" s="638" t="s">
        <v>1970</v>
      </c>
      <c r="D1105" s="637" t="s">
        <v>50</v>
      </c>
      <c r="E1105" s="636"/>
      <c r="F1105" s="650" t="s">
        <v>2372</v>
      </c>
      <c r="G1105" s="636"/>
      <c r="H1105" s="635">
        <f si="28" t="shared"/>
        <v>0</v>
      </c>
    </row>
    <row r="1106" spans="1:8">
      <c r="A1106" s="638" t="s">
        <v>1242</v>
      </c>
      <c r="B1106" s="639">
        <v>110007</v>
      </c>
      <c r="C1106" s="638" t="s">
        <v>1969</v>
      </c>
      <c r="D1106" s="637" t="s">
        <v>50</v>
      </c>
      <c r="E1106" s="636"/>
      <c r="F1106" s="650" t="s">
        <v>2372</v>
      </c>
      <c r="G1106" s="636"/>
      <c r="H1106" s="635">
        <f si="28" t="shared"/>
        <v>0</v>
      </c>
    </row>
    <row r="1107" spans="1:8">
      <c r="A1107" s="638" t="s">
        <v>1242</v>
      </c>
      <c r="B1107" s="639">
        <v>110008</v>
      </c>
      <c r="C1107" s="638" t="s">
        <v>1968</v>
      </c>
      <c r="D1107" s="637" t="s">
        <v>50</v>
      </c>
      <c r="E1107" s="636"/>
      <c r="F1107" s="650" t="s">
        <v>2372</v>
      </c>
      <c r="G1107" s="636"/>
      <c r="H1107" s="635">
        <f si="28" t="shared"/>
        <v>0</v>
      </c>
    </row>
    <row r="1108" spans="1:8">
      <c r="A1108" s="638" t="s">
        <v>1242</v>
      </c>
      <c r="B1108" s="639">
        <v>1101</v>
      </c>
      <c r="C1108" s="638" t="s">
        <v>1836</v>
      </c>
      <c r="D1108" s="637" t="s">
        <v>50</v>
      </c>
      <c r="E1108" s="636"/>
      <c r="F1108" s="650" t="s">
        <v>2372</v>
      </c>
      <c r="G1108" s="636"/>
      <c r="H1108" s="635">
        <f si="28" t="shared"/>
        <v>0</v>
      </c>
    </row>
    <row r="1109" spans="1:8">
      <c r="A1109" s="638" t="s">
        <v>1242</v>
      </c>
      <c r="B1109" s="639">
        <v>110101</v>
      </c>
      <c r="C1109" s="638" t="s">
        <v>1967</v>
      </c>
      <c r="D1109" s="637" t="s">
        <v>50</v>
      </c>
      <c r="E1109" s="636"/>
      <c r="F1109" s="650" t="s">
        <v>2372</v>
      </c>
      <c r="G1109" s="636"/>
      <c r="H1109" s="635">
        <f si="28" t="shared"/>
        <v>0</v>
      </c>
    </row>
    <row r="1110" spans="1:8">
      <c r="A1110" s="638" t="s">
        <v>1242</v>
      </c>
      <c r="B1110" s="639">
        <v>1102</v>
      </c>
      <c r="C1110" s="638" t="s">
        <v>1835</v>
      </c>
      <c r="D1110" s="637" t="s">
        <v>50</v>
      </c>
      <c r="E1110" s="636"/>
      <c r="F1110" s="650" t="s">
        <v>2372</v>
      </c>
      <c r="G1110" s="636"/>
      <c r="H1110" s="635">
        <f si="28" t="shared"/>
        <v>0</v>
      </c>
    </row>
    <row r="1111" spans="1:8">
      <c r="A1111" s="638" t="s">
        <v>1242</v>
      </c>
      <c r="B1111" s="639">
        <v>110201</v>
      </c>
      <c r="C1111" s="638" t="s">
        <v>1834</v>
      </c>
      <c r="D1111" s="637" t="s">
        <v>50</v>
      </c>
      <c r="E1111" s="636"/>
      <c r="F1111" s="650" t="s">
        <v>2372</v>
      </c>
      <c r="G1111" s="636"/>
      <c r="H1111" s="635">
        <f si="28" t="shared"/>
        <v>0</v>
      </c>
    </row>
    <row r="1112" spans="1:8">
      <c r="A1112" s="638" t="s">
        <v>1242</v>
      </c>
      <c r="B1112" s="639">
        <v>1103</v>
      </c>
      <c r="C1112" s="638" t="s">
        <v>1833</v>
      </c>
      <c r="D1112" s="637" t="s">
        <v>50</v>
      </c>
      <c r="E1112" s="636"/>
      <c r="F1112" s="650" t="s">
        <v>2372</v>
      </c>
      <c r="G1112" s="636"/>
      <c r="H1112" s="635">
        <f si="28" t="shared"/>
        <v>0</v>
      </c>
    </row>
    <row r="1113" spans="1:8">
      <c r="A1113" s="638" t="s">
        <v>1242</v>
      </c>
      <c r="B1113" s="639">
        <v>110301</v>
      </c>
      <c r="C1113" s="638" t="s">
        <v>1966</v>
      </c>
      <c r="D1113" s="637" t="s">
        <v>50</v>
      </c>
      <c r="E1113" s="636"/>
      <c r="F1113" s="650" t="s">
        <v>2372</v>
      </c>
      <c r="G1113" s="636"/>
      <c r="H1113" s="635">
        <f si="28" t="shared"/>
        <v>0</v>
      </c>
    </row>
    <row r="1114" spans="1:8">
      <c r="A1114" s="638" t="s">
        <v>1242</v>
      </c>
      <c r="B1114" s="639">
        <v>1104</v>
      </c>
      <c r="C1114" s="638" t="s">
        <v>1832</v>
      </c>
      <c r="D1114" s="637" t="s">
        <v>50</v>
      </c>
      <c r="E1114" s="636"/>
      <c r="F1114" s="650" t="s">
        <v>2372</v>
      </c>
      <c r="G1114" s="636"/>
      <c r="H1114" s="635">
        <f si="28" t="shared"/>
        <v>0</v>
      </c>
    </row>
    <row r="1115" spans="1:8">
      <c r="A1115" s="638" t="s">
        <v>1242</v>
      </c>
      <c r="B1115" s="639">
        <v>110401</v>
      </c>
      <c r="C1115" s="638" t="s">
        <v>1832</v>
      </c>
      <c r="D1115" s="637" t="s">
        <v>50</v>
      </c>
      <c r="E1115" s="636"/>
      <c r="F1115" s="650" t="s">
        <v>2372</v>
      </c>
      <c r="G1115" s="636"/>
      <c r="H1115" s="635">
        <f si="28" t="shared"/>
        <v>0</v>
      </c>
    </row>
    <row r="1116" spans="1:8">
      <c r="A1116" s="638" t="s">
        <v>1242</v>
      </c>
      <c r="B1116" s="639">
        <v>112</v>
      </c>
      <c r="C1116" s="638" t="s">
        <v>1831</v>
      </c>
      <c r="D1116" s="637" t="s">
        <v>50</v>
      </c>
      <c r="E1116" s="636"/>
      <c r="F1116" s="650" t="s">
        <v>2372</v>
      </c>
      <c r="G1116" s="636"/>
      <c r="H1116" s="635">
        <f si="28" t="shared"/>
        <v>0</v>
      </c>
    </row>
    <row r="1117" spans="1:8">
      <c r="A1117" s="638" t="s">
        <v>1242</v>
      </c>
      <c r="B1117" s="639">
        <v>112001</v>
      </c>
      <c r="C1117" s="638" t="s">
        <v>1965</v>
      </c>
      <c r="D1117" s="637" t="s">
        <v>50</v>
      </c>
      <c r="E1117" s="636"/>
      <c r="F1117" s="650" t="s">
        <v>2372</v>
      </c>
      <c r="G1117" s="636"/>
      <c r="H1117" s="635">
        <f si="28" t="shared"/>
        <v>0</v>
      </c>
    </row>
    <row r="1118" spans="1:8">
      <c r="A1118" s="638" t="s">
        <v>1242</v>
      </c>
      <c r="B1118" s="639">
        <v>112002</v>
      </c>
      <c r="C1118" s="638" t="s">
        <v>1964</v>
      </c>
      <c r="D1118" s="637" t="s">
        <v>50</v>
      </c>
      <c r="E1118" s="636"/>
      <c r="F1118" s="650" t="s">
        <v>2372</v>
      </c>
      <c r="G1118" s="636"/>
      <c r="H1118" s="635">
        <f si="28" t="shared"/>
        <v>0</v>
      </c>
    </row>
    <row r="1119" spans="1:8">
      <c r="A1119" s="638" t="s">
        <v>1242</v>
      </c>
      <c r="B1119" s="639">
        <v>112003</v>
      </c>
      <c r="C1119" s="638" t="s">
        <v>1963</v>
      </c>
      <c r="D1119" s="637" t="s">
        <v>50</v>
      </c>
      <c r="E1119" s="636"/>
      <c r="F1119" s="650" t="s">
        <v>2372</v>
      </c>
      <c r="G1119" s="636"/>
      <c r="H1119" s="635">
        <f si="28" t="shared"/>
        <v>0</v>
      </c>
    </row>
    <row r="1120" spans="1:8">
      <c r="A1120" s="638" t="s">
        <v>1242</v>
      </c>
      <c r="B1120" s="639">
        <v>112004</v>
      </c>
      <c r="C1120" s="638" t="s">
        <v>1962</v>
      </c>
      <c r="D1120" s="637" t="s">
        <v>50</v>
      </c>
      <c r="E1120" s="636"/>
      <c r="F1120" s="650" t="s">
        <v>2372</v>
      </c>
      <c r="G1120" s="636"/>
      <c r="H1120" s="635">
        <f si="28" t="shared"/>
        <v>0</v>
      </c>
    </row>
    <row r="1121" spans="1:8">
      <c r="A1121" s="638" t="s">
        <v>1242</v>
      </c>
      <c r="B1121" s="639">
        <v>112005</v>
      </c>
      <c r="C1121" s="638" t="s">
        <v>1961</v>
      </c>
      <c r="D1121" s="637" t="s">
        <v>50</v>
      </c>
      <c r="E1121" s="636"/>
      <c r="F1121" s="650" t="s">
        <v>2372</v>
      </c>
      <c r="G1121" s="636"/>
      <c r="H1121" s="635">
        <f si="28" t="shared"/>
        <v>0</v>
      </c>
    </row>
    <row r="1122" spans="1:8">
      <c r="A1122" s="638" t="s">
        <v>1242</v>
      </c>
      <c r="B1122" s="639">
        <v>113</v>
      </c>
      <c r="C1122" s="638" t="s">
        <v>1825</v>
      </c>
      <c r="D1122" s="637" t="s">
        <v>50</v>
      </c>
      <c r="E1122" s="636"/>
      <c r="F1122" s="650" t="s">
        <v>2372</v>
      </c>
      <c r="G1122" s="636"/>
      <c r="H1122" s="635">
        <f si="28" t="shared"/>
        <v>0</v>
      </c>
    </row>
    <row r="1123" spans="1:8">
      <c r="A1123" s="638" t="s">
        <v>1242</v>
      </c>
      <c r="B1123" s="639">
        <v>113001</v>
      </c>
      <c r="C1123" s="638" t="s">
        <v>1960</v>
      </c>
      <c r="D1123" s="637" t="s">
        <v>50</v>
      </c>
      <c r="E1123" s="636"/>
      <c r="F1123" s="650" t="s">
        <v>2372</v>
      </c>
      <c r="G1123" s="636"/>
      <c r="H1123" s="635">
        <f si="28" t="shared"/>
        <v>0</v>
      </c>
    </row>
    <row r="1124" spans="1:8">
      <c r="A1124" s="638" t="s">
        <v>1242</v>
      </c>
      <c r="B1124" s="639">
        <v>113002</v>
      </c>
      <c r="C1124" s="638" t="s">
        <v>1959</v>
      </c>
      <c r="D1124" s="637" t="s">
        <v>50</v>
      </c>
      <c r="E1124" s="636"/>
      <c r="F1124" s="650" t="s">
        <v>2372</v>
      </c>
      <c r="G1124" s="636"/>
      <c r="H1124" s="635">
        <f si="28" t="shared"/>
        <v>0</v>
      </c>
    </row>
    <row r="1125" spans="1:8">
      <c r="A1125" s="638" t="s">
        <v>1242</v>
      </c>
      <c r="B1125" s="639">
        <v>113003</v>
      </c>
      <c r="C1125" s="638" t="s">
        <v>1958</v>
      </c>
      <c r="D1125" s="637" t="s">
        <v>50</v>
      </c>
      <c r="E1125" s="636"/>
      <c r="F1125" s="650" t="s">
        <v>2372</v>
      </c>
      <c r="G1125" s="636"/>
      <c r="H1125" s="635">
        <f si="28" t="shared"/>
        <v>0</v>
      </c>
    </row>
    <row r="1126" spans="1:8">
      <c r="A1126" s="638" t="s">
        <v>1242</v>
      </c>
      <c r="B1126" s="639">
        <v>113004</v>
      </c>
      <c r="C1126" s="638" t="s">
        <v>1957</v>
      </c>
      <c r="D1126" s="637" t="s">
        <v>50</v>
      </c>
      <c r="E1126" s="636"/>
      <c r="F1126" s="650" t="s">
        <v>2372</v>
      </c>
      <c r="G1126" s="636"/>
      <c r="H1126" s="635">
        <f si="28" t="shared"/>
        <v>0</v>
      </c>
    </row>
    <row r="1127" spans="1:8">
      <c r="A1127" s="638" t="s">
        <v>1242</v>
      </c>
      <c r="B1127" s="639">
        <v>114</v>
      </c>
      <c r="C1127" s="638" t="s">
        <v>1820</v>
      </c>
      <c r="D1127" s="637" t="s">
        <v>50</v>
      </c>
      <c r="E1127" s="636"/>
      <c r="F1127" s="650" t="s">
        <v>2372</v>
      </c>
      <c r="G1127" s="636"/>
      <c r="H1127" s="635">
        <f si="28" t="shared"/>
        <v>0</v>
      </c>
    </row>
    <row r="1128" spans="1:8">
      <c r="A1128" s="638" t="s">
        <v>1242</v>
      </c>
      <c r="B1128" s="639">
        <v>114001</v>
      </c>
      <c r="C1128" s="638" t="s">
        <v>1956</v>
      </c>
      <c r="D1128" s="637" t="s">
        <v>50</v>
      </c>
      <c r="E1128" s="636"/>
      <c r="F1128" s="650" t="s">
        <v>2372</v>
      </c>
      <c r="G1128" s="636"/>
      <c r="H1128" s="635">
        <f si="28" t="shared"/>
        <v>0</v>
      </c>
    </row>
    <row r="1129" spans="1:8">
      <c r="A1129" s="638" t="s">
        <v>1242</v>
      </c>
      <c r="B1129" s="639">
        <v>114002</v>
      </c>
      <c r="C1129" s="638" t="s">
        <v>1955</v>
      </c>
      <c r="D1129" s="637" t="s">
        <v>50</v>
      </c>
      <c r="E1129" s="636"/>
      <c r="F1129" s="650" t="s">
        <v>2372</v>
      </c>
      <c r="G1129" s="636"/>
      <c r="H1129" s="635">
        <f si="28" t="shared"/>
        <v>0</v>
      </c>
    </row>
    <row r="1130" spans="1:8">
      <c r="A1130" s="638" t="s">
        <v>1242</v>
      </c>
      <c r="B1130" s="639">
        <v>114003</v>
      </c>
      <c r="C1130" s="638" t="s">
        <v>1954</v>
      </c>
      <c r="D1130" s="637" t="s">
        <v>50</v>
      </c>
      <c r="E1130" s="636"/>
      <c r="F1130" s="650" t="s">
        <v>2372</v>
      </c>
      <c r="G1130" s="636"/>
      <c r="H1130" s="635">
        <f si="28" t="shared"/>
        <v>0</v>
      </c>
    </row>
    <row r="1131" spans="1:8">
      <c r="A1131" s="638" t="s">
        <v>1242</v>
      </c>
      <c r="B1131" s="639">
        <v>115</v>
      </c>
      <c r="C1131" s="638" t="s">
        <v>1816</v>
      </c>
      <c r="D1131" s="637" t="s">
        <v>50</v>
      </c>
      <c r="E1131" s="636"/>
      <c r="F1131" s="650" t="s">
        <v>2372</v>
      </c>
      <c r="G1131" s="636"/>
      <c r="H1131" s="635">
        <f si="28" t="shared"/>
        <v>0</v>
      </c>
    </row>
    <row r="1132" spans="1:8">
      <c r="A1132" s="638" t="s">
        <v>1242</v>
      </c>
      <c r="B1132" s="639">
        <v>115001</v>
      </c>
      <c r="C1132" s="638" t="s">
        <v>1953</v>
      </c>
      <c r="D1132" s="637" t="s">
        <v>50</v>
      </c>
      <c r="E1132" s="636"/>
      <c r="F1132" s="650" t="s">
        <v>2372</v>
      </c>
      <c r="G1132" s="636"/>
      <c r="H1132" s="635">
        <f si="28" t="shared"/>
        <v>0</v>
      </c>
    </row>
    <row r="1133" spans="1:8">
      <c r="A1133" s="638" t="s">
        <v>1242</v>
      </c>
      <c r="B1133" s="639">
        <v>115002</v>
      </c>
      <c r="C1133" s="638" t="s">
        <v>1952</v>
      </c>
      <c r="D1133" s="637" t="s">
        <v>50</v>
      </c>
      <c r="E1133" s="636"/>
      <c r="F1133" s="650" t="s">
        <v>2372</v>
      </c>
      <c r="G1133" s="636"/>
      <c r="H1133" s="635">
        <f si="28" t="shared"/>
        <v>0</v>
      </c>
    </row>
    <row r="1134" spans="1:8">
      <c r="A1134" s="638" t="s">
        <v>1242</v>
      </c>
      <c r="B1134" s="639">
        <v>115003</v>
      </c>
      <c r="C1134" s="638" t="s">
        <v>1951</v>
      </c>
      <c r="D1134" s="637" t="s">
        <v>50</v>
      </c>
      <c r="E1134" s="636"/>
      <c r="F1134" s="650" t="s">
        <v>2372</v>
      </c>
      <c r="G1134" s="636"/>
      <c r="H1134" s="635">
        <f si="28" t="shared"/>
        <v>0</v>
      </c>
    </row>
    <row r="1135" spans="1:8">
      <c r="A1135" s="638" t="s">
        <v>1242</v>
      </c>
      <c r="B1135" s="639">
        <v>115004</v>
      </c>
      <c r="C1135" s="638" t="s">
        <v>1950</v>
      </c>
      <c r="D1135" s="637" t="s">
        <v>50</v>
      </c>
      <c r="E1135" s="636"/>
      <c r="F1135" s="650" t="s">
        <v>2372</v>
      </c>
      <c r="G1135" s="636"/>
      <c r="H1135" s="635">
        <f si="28" t="shared"/>
        <v>0</v>
      </c>
    </row>
    <row r="1136" spans="1:8">
      <c r="A1136" s="638" t="s">
        <v>1242</v>
      </c>
      <c r="B1136" s="639">
        <v>115005</v>
      </c>
      <c r="C1136" s="638" t="s">
        <v>1949</v>
      </c>
      <c r="D1136" s="637" t="s">
        <v>50</v>
      </c>
      <c r="E1136" s="636"/>
      <c r="F1136" s="650" t="s">
        <v>2372</v>
      </c>
      <c r="G1136" s="636"/>
      <c r="H1136" s="635">
        <f si="28" t="shared"/>
        <v>0</v>
      </c>
    </row>
    <row r="1137" spans="1:8">
      <c r="A1137" s="638" t="s">
        <v>1242</v>
      </c>
      <c r="B1137" s="639">
        <v>115006</v>
      </c>
      <c r="C1137" s="638" t="s">
        <v>1948</v>
      </c>
      <c r="D1137" s="637" t="s">
        <v>50</v>
      </c>
      <c r="E1137" s="636"/>
      <c r="F1137" s="650" t="s">
        <v>2372</v>
      </c>
      <c r="G1137" s="636"/>
      <c r="H1137" s="635">
        <f si="28" t="shared"/>
        <v>0</v>
      </c>
    </row>
    <row r="1138" spans="1:8">
      <c r="A1138" s="638" t="s">
        <v>1242</v>
      </c>
      <c r="B1138" s="639">
        <v>115007</v>
      </c>
      <c r="C1138" s="638" t="s">
        <v>1947</v>
      </c>
      <c r="D1138" s="637" t="s">
        <v>50</v>
      </c>
      <c r="E1138" s="636"/>
      <c r="F1138" s="650" t="s">
        <v>2372</v>
      </c>
      <c r="G1138" s="636"/>
      <c r="H1138" s="635">
        <f si="28" t="shared"/>
        <v>0</v>
      </c>
    </row>
    <row r="1139" spans="1:8">
      <c r="A1139" s="638" t="s">
        <v>1242</v>
      </c>
      <c r="B1139" s="639">
        <v>115008</v>
      </c>
      <c r="C1139" s="638" t="s">
        <v>1946</v>
      </c>
      <c r="D1139" s="637" t="s">
        <v>50</v>
      </c>
      <c r="E1139" s="636"/>
      <c r="F1139" s="650" t="s">
        <v>2372</v>
      </c>
      <c r="G1139" s="636"/>
      <c r="H1139" s="635">
        <f si="28" t="shared"/>
        <v>0</v>
      </c>
    </row>
    <row r="1140" spans="1:8">
      <c r="A1140" s="638" t="s">
        <v>1242</v>
      </c>
      <c r="B1140" s="639">
        <v>116</v>
      </c>
      <c r="C1140" s="638" t="s">
        <v>1807</v>
      </c>
      <c r="D1140" s="637" t="s">
        <v>50</v>
      </c>
      <c r="E1140" s="636"/>
      <c r="F1140" s="650" t="s">
        <v>2372</v>
      </c>
      <c r="G1140" s="636"/>
      <c r="H1140" s="635">
        <f si="28" t="shared"/>
        <v>0</v>
      </c>
    </row>
    <row r="1141" spans="1:8">
      <c r="A1141" s="638" t="s">
        <v>1242</v>
      </c>
      <c r="B1141" s="639">
        <v>116001</v>
      </c>
      <c r="C1141" s="638" t="s">
        <v>1945</v>
      </c>
      <c r="D1141" s="637" t="s">
        <v>50</v>
      </c>
      <c r="E1141" s="636"/>
      <c r="F1141" s="650" t="s">
        <v>2372</v>
      </c>
      <c r="G1141" s="636"/>
      <c r="H1141" s="635">
        <f si="28" t="shared"/>
        <v>0</v>
      </c>
    </row>
    <row r="1142" spans="1:8">
      <c r="A1142" s="638" t="s">
        <v>1242</v>
      </c>
      <c r="B1142" s="639">
        <v>117</v>
      </c>
      <c r="C1142" s="638" t="s">
        <v>1805</v>
      </c>
      <c r="D1142" s="637" t="s">
        <v>50</v>
      </c>
      <c r="E1142" s="636"/>
      <c r="F1142" s="650" t="s">
        <v>2372</v>
      </c>
      <c r="G1142" s="636"/>
      <c r="H1142" s="635">
        <f si="28" t="shared"/>
        <v>0</v>
      </c>
    </row>
    <row r="1143" spans="1:8">
      <c r="A1143" s="638" t="s">
        <v>1242</v>
      </c>
      <c r="B1143" s="639">
        <v>117001</v>
      </c>
      <c r="C1143" s="638" t="s">
        <v>1944</v>
      </c>
      <c r="D1143" s="637" t="s">
        <v>50</v>
      </c>
      <c r="E1143" s="636"/>
      <c r="F1143" s="650" t="s">
        <v>2372</v>
      </c>
      <c r="G1143" s="636"/>
      <c r="H1143" s="635">
        <f si="28" t="shared"/>
        <v>0</v>
      </c>
    </row>
    <row r="1144" spans="1:8">
      <c r="A1144" s="638" t="s">
        <v>1242</v>
      </c>
      <c r="B1144" s="639">
        <v>117002</v>
      </c>
      <c r="C1144" s="638" t="s">
        <v>1943</v>
      </c>
      <c r="D1144" s="637" t="s">
        <v>50</v>
      </c>
      <c r="E1144" s="636"/>
      <c r="F1144" s="650" t="s">
        <v>2372</v>
      </c>
      <c r="G1144" s="636"/>
      <c r="H1144" s="635">
        <f si="28" t="shared"/>
        <v>0</v>
      </c>
    </row>
    <row r="1145" spans="1:8">
      <c r="A1145" s="638" t="s">
        <v>1242</v>
      </c>
      <c r="B1145" s="639">
        <v>118</v>
      </c>
      <c r="C1145" s="638" t="s">
        <v>1802</v>
      </c>
      <c r="D1145" s="637" t="s">
        <v>50</v>
      </c>
      <c r="E1145" s="636"/>
      <c r="F1145" s="650" t="s">
        <v>2372</v>
      </c>
      <c r="G1145" s="636"/>
      <c r="H1145" s="635">
        <f si="28" t="shared"/>
        <v>0</v>
      </c>
    </row>
    <row r="1146" spans="1:8">
      <c r="A1146" s="638" t="s">
        <v>1242</v>
      </c>
      <c r="B1146" s="639">
        <v>1180</v>
      </c>
      <c r="C1146" s="638" t="s">
        <v>1942</v>
      </c>
      <c r="D1146" s="637" t="s">
        <v>50</v>
      </c>
      <c r="E1146" s="636"/>
      <c r="F1146" s="650" t="s">
        <v>2372</v>
      </c>
      <c r="G1146" s="636"/>
      <c r="H1146" s="635">
        <f si="28" t="shared"/>
        <v>0</v>
      </c>
    </row>
    <row r="1147" spans="1:8">
      <c r="A1147" s="638" t="s">
        <v>1242</v>
      </c>
      <c r="B1147" s="639">
        <v>118001</v>
      </c>
      <c r="C1147" s="638" t="s">
        <v>1941</v>
      </c>
      <c r="D1147" s="637" t="s">
        <v>50</v>
      </c>
      <c r="E1147" s="636"/>
      <c r="F1147" s="650" t="s">
        <v>2372</v>
      </c>
      <c r="G1147" s="636"/>
      <c r="H1147" s="635">
        <f si="28" t="shared"/>
        <v>0</v>
      </c>
    </row>
    <row r="1148" spans="1:8">
      <c r="A1148" s="638" t="s">
        <v>1242</v>
      </c>
      <c r="B1148" s="639">
        <v>118002</v>
      </c>
      <c r="C1148" s="638" t="s">
        <v>1940</v>
      </c>
      <c r="D1148" s="637" t="s">
        <v>50</v>
      </c>
      <c r="E1148" s="636"/>
      <c r="F1148" s="650" t="s">
        <v>2372</v>
      </c>
      <c r="G1148" s="636"/>
      <c r="H1148" s="635">
        <f si="28" t="shared"/>
        <v>0</v>
      </c>
    </row>
    <row r="1149" spans="1:8">
      <c r="A1149" s="638" t="s">
        <v>1242</v>
      </c>
      <c r="B1149" s="639">
        <v>118003</v>
      </c>
      <c r="C1149" s="638" t="s">
        <v>1939</v>
      </c>
      <c r="D1149" s="637" t="s">
        <v>50</v>
      </c>
      <c r="E1149" s="636"/>
      <c r="F1149" s="650" t="s">
        <v>2372</v>
      </c>
      <c r="G1149" s="636"/>
      <c r="H1149" s="635">
        <f si="28" t="shared"/>
        <v>0</v>
      </c>
    </row>
    <row r="1150" spans="1:8">
      <c r="A1150" s="638" t="s">
        <v>1242</v>
      </c>
      <c r="B1150" s="639">
        <v>118004</v>
      </c>
      <c r="C1150" s="638" t="s">
        <v>1938</v>
      </c>
      <c r="D1150" s="637" t="s">
        <v>50</v>
      </c>
      <c r="E1150" s="636"/>
      <c r="F1150" s="650" t="s">
        <v>2372</v>
      </c>
      <c r="G1150" s="636"/>
      <c r="H1150" s="635">
        <f si="28" t="shared"/>
        <v>0</v>
      </c>
    </row>
    <row r="1151" spans="1:8">
      <c r="A1151" s="638" t="s">
        <v>1242</v>
      </c>
      <c r="B1151" s="639">
        <v>118005</v>
      </c>
      <c r="C1151" s="638" t="s">
        <v>1937</v>
      </c>
      <c r="D1151" s="637" t="s">
        <v>50</v>
      </c>
      <c r="E1151" s="636"/>
      <c r="F1151" s="650" t="s">
        <v>2372</v>
      </c>
      <c r="G1151" s="636"/>
      <c r="H1151" s="635">
        <f si="28" t="shared"/>
        <v>0</v>
      </c>
    </row>
    <row r="1152" spans="1:8">
      <c r="A1152" s="638" t="s">
        <v>1242</v>
      </c>
      <c r="B1152" s="639">
        <v>118006</v>
      </c>
      <c r="C1152" s="638" t="s">
        <v>1936</v>
      </c>
      <c r="D1152" s="637" t="s">
        <v>50</v>
      </c>
      <c r="E1152" s="636"/>
      <c r="F1152" s="650" t="s">
        <v>2372</v>
      </c>
      <c r="G1152" s="636"/>
      <c r="H1152" s="635">
        <f si="28" t="shared"/>
        <v>0</v>
      </c>
    </row>
    <row r="1153" spans="1:8">
      <c r="A1153" s="638" t="s">
        <v>1242</v>
      </c>
      <c r="B1153" s="639">
        <v>118007</v>
      </c>
      <c r="C1153" s="638" t="s">
        <v>1935</v>
      </c>
      <c r="D1153" s="637" t="s">
        <v>50</v>
      </c>
      <c r="E1153" s="636"/>
      <c r="F1153" s="650" t="s">
        <v>2372</v>
      </c>
      <c r="G1153" s="636"/>
      <c r="H1153" s="635">
        <f si="28" t="shared"/>
        <v>0</v>
      </c>
    </row>
    <row r="1154" spans="1:8">
      <c r="A1154" s="638" t="s">
        <v>1242</v>
      </c>
      <c r="B1154" s="639">
        <v>118008</v>
      </c>
      <c r="C1154" s="638" t="s">
        <v>1934</v>
      </c>
      <c r="D1154" s="637" t="s">
        <v>50</v>
      </c>
      <c r="E1154" s="636"/>
      <c r="F1154" s="650" t="s">
        <v>2372</v>
      </c>
      <c r="G1154" s="636"/>
      <c r="H1154" s="635">
        <f si="28" t="shared"/>
        <v>0</v>
      </c>
    </row>
    <row r="1155" spans="1:8">
      <c r="A1155" s="638" t="s">
        <v>1242</v>
      </c>
      <c r="B1155" s="639">
        <v>118009</v>
      </c>
      <c r="C1155" s="638" t="s">
        <v>1792</v>
      </c>
      <c r="D1155" s="637" t="s">
        <v>50</v>
      </c>
      <c r="E1155" s="636"/>
      <c r="F1155" s="650" t="s">
        <v>2372</v>
      </c>
      <c r="G1155" s="636"/>
      <c r="H1155" s="635">
        <f si="28" t="shared"/>
        <v>0</v>
      </c>
    </row>
    <row r="1156" spans="1:8">
      <c r="A1156" s="638" t="s">
        <v>1242</v>
      </c>
      <c r="B1156" s="639">
        <v>118010</v>
      </c>
      <c r="C1156" s="638" t="s">
        <v>1933</v>
      </c>
      <c r="D1156" s="637" t="s">
        <v>50</v>
      </c>
      <c r="E1156" s="636"/>
      <c r="F1156" s="650" t="s">
        <v>2372</v>
      </c>
      <c r="G1156" s="636"/>
      <c r="H1156" s="635">
        <f si="28" t="shared"/>
        <v>0</v>
      </c>
    </row>
    <row r="1157" spans="1:8">
      <c r="A1157" s="638" t="s">
        <v>1242</v>
      </c>
      <c r="B1157" s="639">
        <v>118011</v>
      </c>
      <c r="C1157" s="638" t="s">
        <v>1781</v>
      </c>
      <c r="D1157" s="637" t="s">
        <v>50</v>
      </c>
      <c r="E1157" s="636"/>
      <c r="F1157" s="650" t="s">
        <v>2372</v>
      </c>
      <c r="G1157" s="636"/>
      <c r="H1157" s="635">
        <f si="28" t="shared"/>
        <v>0</v>
      </c>
    </row>
    <row r="1158" spans="1:8">
      <c r="A1158" s="638" t="s">
        <v>1242</v>
      </c>
      <c r="B1158" s="639">
        <v>1181</v>
      </c>
      <c r="C1158" s="638" t="s">
        <v>1789</v>
      </c>
      <c r="D1158" s="637" t="s">
        <v>50</v>
      </c>
      <c r="E1158" s="636"/>
      <c r="F1158" s="650" t="s">
        <v>2372</v>
      </c>
      <c r="G1158" s="636"/>
      <c r="H1158" s="635">
        <f si="28" t="shared"/>
        <v>0</v>
      </c>
    </row>
    <row r="1159" spans="1:8">
      <c r="A1159" s="638" t="s">
        <v>1242</v>
      </c>
      <c r="B1159" s="639">
        <v>118101</v>
      </c>
      <c r="C1159" s="638" t="s">
        <v>1789</v>
      </c>
      <c r="D1159" s="637" t="s">
        <v>50</v>
      </c>
      <c r="E1159" s="636"/>
      <c r="F1159" s="650" t="s">
        <v>2372</v>
      </c>
      <c r="G1159" s="636"/>
      <c r="H1159" s="635">
        <f ref="H1159:H1222" si="29" t="shared">+E1159-G1159</f>
        <v>0</v>
      </c>
    </row>
    <row r="1160" spans="1:8">
      <c r="A1160" s="638" t="s">
        <v>1242</v>
      </c>
      <c r="B1160" s="639">
        <v>118102</v>
      </c>
      <c r="C1160" s="638" t="s">
        <v>1932</v>
      </c>
      <c r="D1160" s="637" t="s">
        <v>50</v>
      </c>
      <c r="E1160" s="636"/>
      <c r="F1160" s="650" t="s">
        <v>2372</v>
      </c>
      <c r="G1160" s="636"/>
      <c r="H1160" s="635">
        <f si="29" t="shared"/>
        <v>0</v>
      </c>
    </row>
    <row r="1161" spans="1:8">
      <c r="A1161" s="638" t="s">
        <v>1242</v>
      </c>
      <c r="B1161" s="639">
        <v>1182</v>
      </c>
      <c r="C1161" s="638" t="s">
        <v>1931</v>
      </c>
      <c r="D1161" s="637" t="s">
        <v>50</v>
      </c>
      <c r="E1161" s="636"/>
      <c r="F1161" s="650" t="s">
        <v>2372</v>
      </c>
      <c r="G1161" s="636"/>
      <c r="H1161" s="635">
        <f si="29" t="shared"/>
        <v>0</v>
      </c>
    </row>
    <row r="1162" spans="1:8">
      <c r="A1162" s="638" t="s">
        <v>1242</v>
      </c>
      <c r="B1162" s="639">
        <v>118201</v>
      </c>
      <c r="C1162" s="638" t="s">
        <v>1785</v>
      </c>
      <c r="D1162" s="637" t="s">
        <v>50</v>
      </c>
      <c r="E1162" s="636"/>
      <c r="F1162" s="650" t="s">
        <v>2372</v>
      </c>
      <c r="G1162" s="636"/>
      <c r="H1162" s="635">
        <f si="29" t="shared"/>
        <v>0</v>
      </c>
    </row>
    <row r="1163" spans="1:8">
      <c r="A1163" s="638" t="s">
        <v>1242</v>
      </c>
      <c r="B1163" s="639">
        <v>118202</v>
      </c>
      <c r="C1163" s="638" t="s">
        <v>1784</v>
      </c>
      <c r="D1163" s="637" t="s">
        <v>50</v>
      </c>
      <c r="E1163" s="636"/>
      <c r="F1163" s="650" t="s">
        <v>2372</v>
      </c>
      <c r="G1163" s="636"/>
      <c r="H1163" s="635">
        <f si="29" t="shared"/>
        <v>0</v>
      </c>
    </row>
    <row r="1164" spans="1:8">
      <c r="A1164" s="638" t="s">
        <v>1242</v>
      </c>
      <c r="B1164" s="639">
        <v>118203</v>
      </c>
      <c r="C1164" s="638" t="s">
        <v>1783</v>
      </c>
      <c r="D1164" s="637" t="s">
        <v>50</v>
      </c>
      <c r="E1164" s="636"/>
      <c r="F1164" s="650" t="s">
        <v>2372</v>
      </c>
      <c r="G1164" s="636"/>
      <c r="H1164" s="635">
        <f si="29" t="shared"/>
        <v>0</v>
      </c>
    </row>
    <row r="1165" spans="1:8">
      <c r="A1165" s="638" t="s">
        <v>1242</v>
      </c>
      <c r="B1165" s="639">
        <v>118204</v>
      </c>
      <c r="C1165" s="638" t="s">
        <v>1782</v>
      </c>
      <c r="D1165" s="637" t="s">
        <v>50</v>
      </c>
      <c r="E1165" s="636"/>
      <c r="F1165" s="650" t="s">
        <v>2372</v>
      </c>
      <c r="G1165" s="636"/>
      <c r="H1165" s="635">
        <f si="29" t="shared"/>
        <v>0</v>
      </c>
    </row>
    <row r="1166" spans="1:8">
      <c r="A1166" s="638" t="s">
        <v>1242</v>
      </c>
      <c r="B1166" s="639">
        <v>1183</v>
      </c>
      <c r="C1166" s="638" t="s">
        <v>1780</v>
      </c>
      <c r="D1166" s="637" t="s">
        <v>50</v>
      </c>
      <c r="E1166" s="636"/>
      <c r="F1166" s="650" t="s">
        <v>2372</v>
      </c>
      <c r="G1166" s="636"/>
      <c r="H1166" s="635">
        <f si="29" t="shared"/>
        <v>0</v>
      </c>
    </row>
    <row r="1167" spans="1:8">
      <c r="A1167" s="638" t="s">
        <v>1242</v>
      </c>
      <c r="B1167" s="639">
        <v>118301</v>
      </c>
      <c r="C1167" s="638" t="s">
        <v>1781</v>
      </c>
      <c r="D1167" s="637" t="s">
        <v>50</v>
      </c>
      <c r="E1167" s="636"/>
      <c r="F1167" s="650" t="s">
        <v>2372</v>
      </c>
      <c r="G1167" s="636"/>
      <c r="H1167" s="635">
        <f si="29" t="shared"/>
        <v>0</v>
      </c>
    </row>
    <row r="1168" spans="1:8">
      <c r="A1168" s="638" t="s">
        <v>1242</v>
      </c>
      <c r="B1168" s="639">
        <v>118302</v>
      </c>
      <c r="C1168" s="638" t="s">
        <v>1930</v>
      </c>
      <c r="D1168" s="637" t="s">
        <v>50</v>
      </c>
      <c r="E1168" s="636"/>
      <c r="F1168" s="650" t="s">
        <v>2372</v>
      </c>
      <c r="G1168" s="636"/>
      <c r="H1168" s="635">
        <f si="29" t="shared"/>
        <v>0</v>
      </c>
    </row>
    <row r="1169" spans="1:8">
      <c r="A1169" s="638" t="s">
        <v>1242</v>
      </c>
      <c r="B1169" s="639">
        <v>118303</v>
      </c>
      <c r="C1169" s="638" t="s">
        <v>1929</v>
      </c>
      <c r="D1169" s="637" t="s">
        <v>50</v>
      </c>
      <c r="E1169" s="636"/>
      <c r="F1169" s="650" t="s">
        <v>2372</v>
      </c>
      <c r="G1169" s="636"/>
      <c r="H1169" s="635">
        <f si="29" t="shared"/>
        <v>0</v>
      </c>
    </row>
    <row r="1170" spans="1:8">
      <c r="A1170" s="638" t="s">
        <v>1242</v>
      </c>
      <c r="B1170" s="639">
        <v>118304</v>
      </c>
      <c r="C1170" s="638" t="s">
        <v>1928</v>
      </c>
      <c r="D1170" s="637" t="s">
        <v>50</v>
      </c>
      <c r="E1170" s="636"/>
      <c r="F1170" s="650" t="s">
        <v>2372</v>
      </c>
      <c r="G1170" s="636"/>
      <c r="H1170" s="635">
        <f si="29" t="shared"/>
        <v>0</v>
      </c>
    </row>
    <row r="1171" spans="1:8">
      <c r="A1171" s="638" t="s">
        <v>1242</v>
      </c>
      <c r="B1171" s="639">
        <v>12</v>
      </c>
      <c r="C1171" s="638" t="s">
        <v>870</v>
      </c>
      <c r="D1171" s="637" t="s">
        <v>50</v>
      </c>
      <c r="E1171" s="636"/>
      <c r="F1171" s="650" t="s">
        <v>2372</v>
      </c>
      <c r="G1171" s="636"/>
      <c r="H1171" s="635">
        <f si="29" t="shared"/>
        <v>0</v>
      </c>
    </row>
    <row r="1172" spans="1:8">
      <c r="A1172" s="638" t="s">
        <v>1242</v>
      </c>
      <c r="B1172" s="639">
        <v>120</v>
      </c>
      <c r="C1172" s="638" t="s">
        <v>1776</v>
      </c>
      <c r="D1172" s="637" t="s">
        <v>50</v>
      </c>
      <c r="E1172" s="636"/>
      <c r="F1172" s="650" t="s">
        <v>2372</v>
      </c>
      <c r="G1172" s="636"/>
      <c r="H1172" s="635">
        <f si="29" t="shared"/>
        <v>0</v>
      </c>
    </row>
    <row r="1173" spans="1:8">
      <c r="A1173" s="638" t="s">
        <v>1242</v>
      </c>
      <c r="B1173" s="639">
        <v>120001</v>
      </c>
      <c r="C1173" s="638" t="s">
        <v>1775</v>
      </c>
      <c r="D1173" s="637" t="s">
        <v>50</v>
      </c>
      <c r="E1173" s="636"/>
      <c r="F1173" s="650" t="s">
        <v>2372</v>
      </c>
      <c r="G1173" s="636"/>
      <c r="H1173" s="635">
        <f si="29" t="shared"/>
        <v>0</v>
      </c>
    </row>
    <row r="1174" spans="1:8">
      <c r="A1174" s="638" t="s">
        <v>1242</v>
      </c>
      <c r="B1174" s="639">
        <v>120002</v>
      </c>
      <c r="C1174" s="638" t="s">
        <v>1774</v>
      </c>
      <c r="D1174" s="637" t="s">
        <v>50</v>
      </c>
      <c r="E1174" s="636"/>
      <c r="F1174" s="650" t="s">
        <v>2372</v>
      </c>
      <c r="G1174" s="636"/>
      <c r="H1174" s="635">
        <f si="29" t="shared"/>
        <v>0</v>
      </c>
    </row>
    <row r="1175" spans="1:8">
      <c r="A1175" s="638" t="s">
        <v>1242</v>
      </c>
      <c r="B1175" s="639">
        <v>120003</v>
      </c>
      <c r="C1175" s="638" t="s">
        <v>1927</v>
      </c>
      <c r="D1175" s="637" t="s">
        <v>50</v>
      </c>
      <c r="E1175" s="636"/>
      <c r="F1175" s="650" t="s">
        <v>2372</v>
      </c>
      <c r="G1175" s="636"/>
      <c r="H1175" s="635">
        <f si="29" t="shared"/>
        <v>0</v>
      </c>
    </row>
    <row r="1176" spans="1:8">
      <c r="A1176" s="638" t="s">
        <v>1242</v>
      </c>
      <c r="B1176" s="639">
        <v>120004</v>
      </c>
      <c r="C1176" s="638" t="s">
        <v>1926</v>
      </c>
      <c r="D1176" s="637" t="s">
        <v>50</v>
      </c>
      <c r="E1176" s="636"/>
      <c r="F1176" s="650" t="s">
        <v>2372</v>
      </c>
      <c r="G1176" s="636"/>
      <c r="H1176" s="635">
        <f si="29" t="shared"/>
        <v>0</v>
      </c>
    </row>
    <row r="1177" spans="1:8">
      <c r="A1177" s="638" t="s">
        <v>1242</v>
      </c>
      <c r="B1177" s="639">
        <v>1200041</v>
      </c>
      <c r="C1177" s="638" t="s">
        <v>1925</v>
      </c>
      <c r="D1177" s="637" t="s">
        <v>50</v>
      </c>
      <c r="E1177" s="636"/>
      <c r="F1177" s="650" t="s">
        <v>2372</v>
      </c>
      <c r="G1177" s="636"/>
      <c r="H1177" s="635">
        <f si="29" t="shared"/>
        <v>0</v>
      </c>
    </row>
    <row r="1178" spans="1:8">
      <c r="A1178" s="638" t="s">
        <v>1242</v>
      </c>
      <c r="B1178" s="639">
        <v>1200042</v>
      </c>
      <c r="C1178" s="638" t="s">
        <v>1924</v>
      </c>
      <c r="D1178" s="637" t="s">
        <v>50</v>
      </c>
      <c r="E1178" s="636"/>
      <c r="F1178" s="650" t="s">
        <v>2372</v>
      </c>
      <c r="G1178" s="636"/>
      <c r="H1178" s="635">
        <f si="29" t="shared"/>
        <v>0</v>
      </c>
    </row>
    <row r="1179" spans="1:8">
      <c r="A1179" s="638" t="s">
        <v>1242</v>
      </c>
      <c r="B1179" s="639">
        <v>1200043</v>
      </c>
      <c r="C1179" s="638" t="s">
        <v>1923</v>
      </c>
      <c r="D1179" s="637" t="s">
        <v>50</v>
      </c>
      <c r="E1179" s="636"/>
      <c r="F1179" s="650" t="s">
        <v>2372</v>
      </c>
      <c r="G1179" s="636"/>
      <c r="H1179" s="635">
        <f si="29" t="shared"/>
        <v>0</v>
      </c>
    </row>
    <row r="1180" spans="1:8">
      <c r="A1180" s="638" t="s">
        <v>1242</v>
      </c>
      <c r="B1180" s="639">
        <v>1200044</v>
      </c>
      <c r="C1180" s="638" t="s">
        <v>1448</v>
      </c>
      <c r="D1180" s="637" t="s">
        <v>50</v>
      </c>
      <c r="E1180" s="636"/>
      <c r="F1180" s="650" t="s">
        <v>2372</v>
      </c>
      <c r="G1180" s="636"/>
      <c r="H1180" s="635">
        <f si="29" t="shared"/>
        <v>0</v>
      </c>
    </row>
    <row r="1181" spans="1:8">
      <c r="A1181" s="638" t="s">
        <v>1242</v>
      </c>
      <c r="B1181" s="639">
        <v>1200045</v>
      </c>
      <c r="C1181" s="638" t="s">
        <v>1922</v>
      </c>
      <c r="D1181" s="637" t="s">
        <v>50</v>
      </c>
      <c r="E1181" s="636"/>
      <c r="F1181" s="650" t="s">
        <v>2372</v>
      </c>
      <c r="G1181" s="636"/>
      <c r="H1181" s="635">
        <f si="29" t="shared"/>
        <v>0</v>
      </c>
    </row>
    <row r="1182" spans="1:8">
      <c r="A1182" s="638" t="s">
        <v>1242</v>
      </c>
      <c r="B1182" s="639">
        <v>120005</v>
      </c>
      <c r="C1182" s="638" t="s">
        <v>1771</v>
      </c>
      <c r="D1182" s="637" t="s">
        <v>50</v>
      </c>
      <c r="E1182" s="636"/>
      <c r="F1182" s="650" t="s">
        <v>2372</v>
      </c>
      <c r="G1182" s="636"/>
      <c r="H1182" s="635">
        <f si="29" t="shared"/>
        <v>0</v>
      </c>
    </row>
    <row r="1183" spans="1:8">
      <c r="A1183" s="638" t="s">
        <v>1242</v>
      </c>
      <c r="B1183" s="639">
        <v>120006</v>
      </c>
      <c r="C1183" s="638" t="s">
        <v>1770</v>
      </c>
      <c r="D1183" s="637" t="s">
        <v>50</v>
      </c>
      <c r="E1183" s="636"/>
      <c r="F1183" s="650" t="s">
        <v>2372</v>
      </c>
      <c r="G1183" s="636"/>
      <c r="H1183" s="635">
        <f si="29" t="shared"/>
        <v>0</v>
      </c>
    </row>
    <row r="1184" spans="1:8">
      <c r="A1184" s="638" t="s">
        <v>1242</v>
      </c>
      <c r="B1184" s="639">
        <v>120007</v>
      </c>
      <c r="C1184" s="638" t="s">
        <v>1769</v>
      </c>
      <c r="D1184" s="637" t="s">
        <v>50</v>
      </c>
      <c r="E1184" s="636"/>
      <c r="F1184" s="650" t="s">
        <v>2372</v>
      </c>
      <c r="G1184" s="636"/>
      <c r="H1184" s="635">
        <f si="29" t="shared"/>
        <v>0</v>
      </c>
    </row>
    <row r="1185" spans="1:8">
      <c r="A1185" s="638" t="s">
        <v>1242</v>
      </c>
      <c r="B1185" s="639">
        <v>120008</v>
      </c>
      <c r="C1185" s="638" t="s">
        <v>1768</v>
      </c>
      <c r="D1185" s="637" t="s">
        <v>50</v>
      </c>
      <c r="E1185" s="636"/>
      <c r="F1185" s="650" t="s">
        <v>2372</v>
      </c>
      <c r="G1185" s="636"/>
      <c r="H1185" s="635">
        <f si="29" t="shared"/>
        <v>0</v>
      </c>
    </row>
    <row r="1186" spans="1:8">
      <c r="A1186" s="638" t="s">
        <v>1242</v>
      </c>
      <c r="B1186" s="639">
        <v>120009</v>
      </c>
      <c r="C1186" s="638" t="s">
        <v>1767</v>
      </c>
      <c r="D1186" s="637" t="s">
        <v>50</v>
      </c>
      <c r="E1186" s="636"/>
      <c r="F1186" s="650" t="s">
        <v>2372</v>
      </c>
      <c r="G1186" s="636"/>
      <c r="H1186" s="635">
        <f si="29" t="shared"/>
        <v>0</v>
      </c>
    </row>
    <row r="1187" spans="1:8">
      <c r="A1187" s="638" t="s">
        <v>1242</v>
      </c>
      <c r="B1187" s="639">
        <v>120010</v>
      </c>
      <c r="C1187" s="638" t="s">
        <v>1921</v>
      </c>
      <c r="D1187" s="637" t="s">
        <v>50</v>
      </c>
      <c r="E1187" s="636"/>
      <c r="F1187" s="650" t="s">
        <v>2372</v>
      </c>
      <c r="G1187" s="636"/>
      <c r="H1187" s="635">
        <f si="29" t="shared"/>
        <v>0</v>
      </c>
    </row>
    <row r="1188" spans="1:8">
      <c r="A1188" s="638" t="s">
        <v>1242</v>
      </c>
      <c r="B1188" s="639">
        <v>120011</v>
      </c>
      <c r="C1188" s="638" t="s">
        <v>1920</v>
      </c>
      <c r="D1188" s="637" t="s">
        <v>50</v>
      </c>
      <c r="E1188" s="636"/>
      <c r="F1188" s="650" t="s">
        <v>2372</v>
      </c>
      <c r="G1188" s="636"/>
      <c r="H1188" s="635">
        <f si="29" t="shared"/>
        <v>0</v>
      </c>
    </row>
    <row r="1189" spans="1:8">
      <c r="A1189" s="638" t="s">
        <v>1242</v>
      </c>
      <c r="B1189" s="639">
        <v>120012</v>
      </c>
      <c r="C1189" s="638" t="s">
        <v>1919</v>
      </c>
      <c r="D1189" s="637" t="s">
        <v>50</v>
      </c>
      <c r="E1189" s="636"/>
      <c r="F1189" s="650" t="s">
        <v>2372</v>
      </c>
      <c r="G1189" s="636"/>
      <c r="H1189" s="635">
        <f si="29" t="shared"/>
        <v>0</v>
      </c>
    </row>
    <row r="1190" spans="1:8">
      <c r="A1190" s="638" t="s">
        <v>1242</v>
      </c>
      <c r="B1190" s="639">
        <v>121</v>
      </c>
      <c r="C1190" s="638" t="s">
        <v>1762</v>
      </c>
      <c r="D1190" s="637" t="s">
        <v>50</v>
      </c>
      <c r="E1190" s="636"/>
      <c r="F1190" s="650" t="s">
        <v>2372</v>
      </c>
      <c r="G1190" s="636"/>
      <c r="H1190" s="635">
        <f si="29" t="shared"/>
        <v>0</v>
      </c>
    </row>
    <row r="1191" spans="1:8">
      <c r="A1191" s="638" t="s">
        <v>1242</v>
      </c>
      <c r="B1191" s="639">
        <v>121001</v>
      </c>
      <c r="C1191" s="638" t="s">
        <v>1761</v>
      </c>
      <c r="D1191" s="637" t="s">
        <v>50</v>
      </c>
      <c r="E1191" s="636"/>
      <c r="F1191" s="650" t="s">
        <v>2372</v>
      </c>
      <c r="G1191" s="636"/>
      <c r="H1191" s="635">
        <f si="29" t="shared"/>
        <v>0</v>
      </c>
    </row>
    <row r="1192" spans="1:8">
      <c r="A1192" s="638" t="s">
        <v>1242</v>
      </c>
      <c r="B1192" s="639">
        <v>121002</v>
      </c>
      <c r="C1192" s="638" t="s">
        <v>1918</v>
      </c>
      <c r="D1192" s="637" t="s">
        <v>50</v>
      </c>
      <c r="E1192" s="636"/>
      <c r="F1192" s="650" t="s">
        <v>2372</v>
      </c>
      <c r="G1192" s="636"/>
      <c r="H1192" s="635">
        <f si="29" t="shared"/>
        <v>0</v>
      </c>
    </row>
    <row r="1193" spans="1:8">
      <c r="A1193" s="638" t="s">
        <v>1242</v>
      </c>
      <c r="B1193" s="639">
        <v>122</v>
      </c>
      <c r="C1193" s="638" t="s">
        <v>1917</v>
      </c>
      <c r="D1193" s="637" t="s">
        <v>50</v>
      </c>
      <c r="E1193" s="636"/>
      <c r="F1193" s="650" t="s">
        <v>2372</v>
      </c>
      <c r="G1193" s="636"/>
      <c r="H1193" s="635">
        <f si="29" t="shared"/>
        <v>0</v>
      </c>
    </row>
    <row r="1194" spans="1:8">
      <c r="A1194" s="638" t="s">
        <v>1242</v>
      </c>
      <c r="B1194" s="639">
        <v>122001</v>
      </c>
      <c r="C1194" s="638" t="s">
        <v>1916</v>
      </c>
      <c r="D1194" s="637" t="s">
        <v>50</v>
      </c>
      <c r="E1194" s="636"/>
      <c r="F1194" s="650" t="s">
        <v>2372</v>
      </c>
      <c r="G1194" s="636"/>
      <c r="H1194" s="635">
        <f si="29" t="shared"/>
        <v>0</v>
      </c>
    </row>
    <row r="1195" spans="1:8">
      <c r="A1195" s="638" t="s">
        <v>1242</v>
      </c>
      <c r="B1195" s="639">
        <v>122002</v>
      </c>
      <c r="C1195" s="638" t="s">
        <v>1915</v>
      </c>
      <c r="D1195" s="637" t="s">
        <v>50</v>
      </c>
      <c r="E1195" s="636"/>
      <c r="F1195" s="650" t="s">
        <v>2372</v>
      </c>
      <c r="G1195" s="636"/>
      <c r="H1195" s="635">
        <f si="29" t="shared"/>
        <v>0</v>
      </c>
    </row>
    <row r="1196" spans="1:8">
      <c r="A1196" s="638" t="s">
        <v>1242</v>
      </c>
      <c r="B1196" s="639">
        <v>123</v>
      </c>
      <c r="C1196" s="638" t="s">
        <v>1758</v>
      </c>
      <c r="D1196" s="637" t="s">
        <v>50</v>
      </c>
      <c r="E1196" s="636"/>
      <c r="F1196" s="650" t="s">
        <v>2372</v>
      </c>
      <c r="G1196" s="636"/>
      <c r="H1196" s="635">
        <f si="29" t="shared"/>
        <v>0</v>
      </c>
    </row>
    <row r="1197" spans="1:8">
      <c r="A1197" s="638" t="s">
        <v>1242</v>
      </c>
      <c r="B1197" s="639">
        <v>123001</v>
      </c>
      <c r="C1197" s="638" t="s">
        <v>1914</v>
      </c>
      <c r="D1197" s="637" t="s">
        <v>50</v>
      </c>
      <c r="E1197" s="636"/>
      <c r="F1197" s="650" t="s">
        <v>2372</v>
      </c>
      <c r="G1197" s="636"/>
      <c r="H1197" s="635">
        <f si="29" t="shared"/>
        <v>0</v>
      </c>
    </row>
    <row r="1198" spans="1:8">
      <c r="A1198" s="638" t="s">
        <v>1242</v>
      </c>
      <c r="B1198" s="639">
        <v>123002</v>
      </c>
      <c r="C1198" s="638" t="s">
        <v>1913</v>
      </c>
      <c r="D1198" s="637" t="s">
        <v>50</v>
      </c>
      <c r="E1198" s="636"/>
      <c r="F1198" s="650" t="s">
        <v>2372</v>
      </c>
      <c r="G1198" s="636"/>
      <c r="H1198" s="635">
        <f si="29" t="shared"/>
        <v>0</v>
      </c>
    </row>
    <row r="1199" spans="1:8">
      <c r="A1199" s="638" t="s">
        <v>1242</v>
      </c>
      <c r="B1199" s="639">
        <v>123003</v>
      </c>
      <c r="C1199" s="638" t="s">
        <v>1912</v>
      </c>
      <c r="D1199" s="637" t="s">
        <v>50</v>
      </c>
      <c r="E1199" s="636"/>
      <c r="F1199" s="650" t="s">
        <v>2372</v>
      </c>
      <c r="G1199" s="636"/>
      <c r="H1199" s="635">
        <f si="29" t="shared"/>
        <v>0</v>
      </c>
    </row>
    <row r="1200" spans="1:8">
      <c r="A1200" s="638" t="s">
        <v>1242</v>
      </c>
      <c r="B1200" s="639">
        <v>123004</v>
      </c>
      <c r="C1200" s="638" t="s">
        <v>1911</v>
      </c>
      <c r="D1200" s="637" t="s">
        <v>50</v>
      </c>
      <c r="E1200" s="636"/>
      <c r="F1200" s="650" t="s">
        <v>2372</v>
      </c>
      <c r="G1200" s="636"/>
      <c r="H1200" s="635">
        <f si="29" t="shared"/>
        <v>0</v>
      </c>
    </row>
    <row r="1201" spans="1:8">
      <c r="A1201" s="638" t="s">
        <v>1242</v>
      </c>
      <c r="B1201" s="639">
        <v>124</v>
      </c>
      <c r="C1201" s="638" t="s">
        <v>1753</v>
      </c>
      <c r="D1201" s="637" t="s">
        <v>50</v>
      </c>
      <c r="E1201" s="636"/>
      <c r="F1201" s="650" t="s">
        <v>2372</v>
      </c>
      <c r="G1201" s="636"/>
      <c r="H1201" s="635">
        <f si="29" t="shared"/>
        <v>0</v>
      </c>
    </row>
    <row r="1202" spans="1:8">
      <c r="A1202" s="638" t="s">
        <v>1242</v>
      </c>
      <c r="B1202" s="639">
        <v>140002</v>
      </c>
      <c r="C1202" s="638" t="s">
        <v>1627</v>
      </c>
      <c r="D1202" s="637" t="s">
        <v>50</v>
      </c>
      <c r="E1202" s="636"/>
      <c r="F1202" s="650" t="s">
        <v>2372</v>
      </c>
      <c r="G1202" s="636"/>
      <c r="H1202" s="635">
        <f si="29" t="shared"/>
        <v>0</v>
      </c>
    </row>
    <row r="1203" spans="1:8">
      <c r="A1203" s="638" t="s">
        <v>1242</v>
      </c>
      <c r="B1203" s="639">
        <v>140003</v>
      </c>
      <c r="C1203" s="638" t="s">
        <v>1626</v>
      </c>
      <c r="D1203" s="637" t="s">
        <v>50</v>
      </c>
      <c r="E1203" s="636"/>
      <c r="F1203" s="650" t="s">
        <v>2372</v>
      </c>
      <c r="G1203" s="636"/>
      <c r="H1203" s="635">
        <f si="29" t="shared"/>
        <v>0</v>
      </c>
    </row>
    <row r="1204" spans="1:8">
      <c r="A1204" s="638" t="s">
        <v>1242</v>
      </c>
      <c r="B1204" s="639">
        <v>141001</v>
      </c>
      <c r="C1204" s="638" t="s">
        <v>1910</v>
      </c>
      <c r="D1204" s="637" t="s">
        <v>50</v>
      </c>
      <c r="E1204" s="636"/>
      <c r="F1204" s="650" t="s">
        <v>2372</v>
      </c>
      <c r="G1204" s="636"/>
      <c r="H1204" s="635">
        <f si="29" t="shared"/>
        <v>0</v>
      </c>
    </row>
    <row r="1205" spans="1:8">
      <c r="A1205" s="638" t="s">
        <v>1242</v>
      </c>
      <c r="B1205" s="639">
        <v>13</v>
      </c>
      <c r="C1205" s="638" t="s">
        <v>888</v>
      </c>
      <c r="D1205" s="637" t="s">
        <v>50</v>
      </c>
      <c r="E1205" s="636"/>
      <c r="F1205" s="650" t="s">
        <v>2372</v>
      </c>
      <c r="G1205" s="636"/>
      <c r="H1205" s="635">
        <f si="29" t="shared"/>
        <v>0</v>
      </c>
    </row>
    <row r="1206" spans="1:8">
      <c r="A1206" s="638" t="s">
        <v>1242</v>
      </c>
      <c r="B1206" s="639">
        <v>1310</v>
      </c>
      <c r="C1206" s="638" t="s">
        <v>1751</v>
      </c>
      <c r="D1206" s="637" t="s">
        <v>50</v>
      </c>
      <c r="E1206" s="636"/>
      <c r="F1206" s="650" t="s">
        <v>2372</v>
      </c>
      <c r="G1206" s="636"/>
      <c r="H1206" s="635">
        <f si="29" t="shared"/>
        <v>0</v>
      </c>
    </row>
    <row r="1207" spans="1:8">
      <c r="A1207" s="638" t="s">
        <v>1242</v>
      </c>
      <c r="B1207" s="639">
        <v>131001</v>
      </c>
      <c r="C1207" s="638" t="s">
        <v>1728</v>
      </c>
      <c r="D1207" s="637" t="s">
        <v>50</v>
      </c>
      <c r="E1207" s="636"/>
      <c r="F1207" s="650" t="s">
        <v>2372</v>
      </c>
      <c r="G1207" s="636"/>
      <c r="H1207" s="635">
        <f si="29" t="shared"/>
        <v>0</v>
      </c>
    </row>
    <row r="1208" spans="1:8">
      <c r="A1208" s="638" t="s">
        <v>1242</v>
      </c>
      <c r="B1208" s="639">
        <v>131002</v>
      </c>
      <c r="C1208" s="638" t="s">
        <v>1735</v>
      </c>
      <c r="D1208" s="637" t="s">
        <v>50</v>
      </c>
      <c r="E1208" s="636"/>
      <c r="F1208" s="650" t="s">
        <v>2372</v>
      </c>
      <c r="G1208" s="636"/>
      <c r="H1208" s="635">
        <f si="29" t="shared"/>
        <v>0</v>
      </c>
    </row>
    <row r="1209" spans="1:8">
      <c r="A1209" s="638" t="s">
        <v>1242</v>
      </c>
      <c r="B1209" s="639">
        <v>131003</v>
      </c>
      <c r="C1209" s="638" t="s">
        <v>1727</v>
      </c>
      <c r="D1209" s="637" t="s">
        <v>50</v>
      </c>
      <c r="E1209" s="636"/>
      <c r="F1209" s="650" t="s">
        <v>2372</v>
      </c>
      <c r="G1209" s="636"/>
      <c r="H1209" s="635">
        <f si="29" t="shared"/>
        <v>0</v>
      </c>
    </row>
    <row r="1210" spans="1:8">
      <c r="A1210" s="638" t="s">
        <v>1242</v>
      </c>
      <c r="B1210" s="639">
        <v>131004</v>
      </c>
      <c r="C1210" s="638" t="s">
        <v>1750</v>
      </c>
      <c r="D1210" s="637" t="s">
        <v>50</v>
      </c>
      <c r="E1210" s="636"/>
      <c r="F1210" s="650" t="s">
        <v>2372</v>
      </c>
      <c r="G1210" s="636"/>
      <c r="H1210" s="635">
        <f si="29" t="shared"/>
        <v>0</v>
      </c>
    </row>
    <row r="1211" spans="1:8">
      <c r="A1211" s="638" t="s">
        <v>1242</v>
      </c>
      <c r="B1211" s="639">
        <v>131005</v>
      </c>
      <c r="C1211" s="638" t="s">
        <v>1749</v>
      </c>
      <c r="D1211" s="637" t="s">
        <v>50</v>
      </c>
      <c r="E1211" s="636"/>
      <c r="F1211" s="650" t="s">
        <v>2372</v>
      </c>
      <c r="G1211" s="636"/>
      <c r="H1211" s="635">
        <f si="29" t="shared"/>
        <v>0</v>
      </c>
    </row>
    <row r="1212" spans="1:8">
      <c r="A1212" s="638" t="s">
        <v>1242</v>
      </c>
      <c r="B1212" s="639">
        <v>131006</v>
      </c>
      <c r="C1212" s="638" t="s">
        <v>1748</v>
      </c>
      <c r="D1212" s="637" t="s">
        <v>50</v>
      </c>
      <c r="E1212" s="636"/>
      <c r="F1212" s="650" t="s">
        <v>2372</v>
      </c>
      <c r="G1212" s="636"/>
      <c r="H1212" s="635">
        <f si="29" t="shared"/>
        <v>0</v>
      </c>
    </row>
    <row r="1213" spans="1:8">
      <c r="A1213" s="638" t="s">
        <v>1242</v>
      </c>
      <c r="B1213" s="639">
        <v>131007</v>
      </c>
      <c r="C1213" s="638" t="s">
        <v>1747</v>
      </c>
      <c r="D1213" s="637" t="s">
        <v>50</v>
      </c>
      <c r="E1213" s="636"/>
      <c r="F1213" s="650" t="s">
        <v>2372</v>
      </c>
      <c r="G1213" s="636"/>
      <c r="H1213" s="635">
        <f si="29" t="shared"/>
        <v>0</v>
      </c>
    </row>
    <row r="1214" spans="1:8">
      <c r="A1214" s="638" t="s">
        <v>1242</v>
      </c>
      <c r="B1214" s="639">
        <v>131008</v>
      </c>
      <c r="C1214" s="638" t="s">
        <v>1746</v>
      </c>
      <c r="D1214" s="637" t="s">
        <v>50</v>
      </c>
      <c r="E1214" s="636"/>
      <c r="F1214" s="650" t="s">
        <v>2372</v>
      </c>
      <c r="G1214" s="636"/>
      <c r="H1214" s="635">
        <f si="29" t="shared"/>
        <v>0</v>
      </c>
    </row>
    <row r="1215" spans="1:8">
      <c r="A1215" s="638" t="s">
        <v>1242</v>
      </c>
      <c r="B1215" s="639">
        <v>131009</v>
      </c>
      <c r="C1215" s="638" t="s">
        <v>1909</v>
      </c>
      <c r="D1215" s="637" t="s">
        <v>50</v>
      </c>
      <c r="E1215" s="636"/>
      <c r="F1215" s="650" t="s">
        <v>2372</v>
      </c>
      <c r="G1215" s="636"/>
      <c r="H1215" s="635">
        <f si="29" t="shared"/>
        <v>0</v>
      </c>
    </row>
    <row r="1216" spans="1:8">
      <c r="A1216" s="638" t="s">
        <v>1242</v>
      </c>
      <c r="B1216" s="639">
        <v>1311</v>
      </c>
      <c r="C1216" s="638" t="s">
        <v>1908</v>
      </c>
      <c r="D1216" s="637" t="s">
        <v>50</v>
      </c>
      <c r="E1216" s="636"/>
      <c r="F1216" s="650" t="s">
        <v>2372</v>
      </c>
      <c r="G1216" s="636"/>
      <c r="H1216" s="635">
        <f si="29" t="shared"/>
        <v>0</v>
      </c>
    </row>
    <row r="1217" spans="1:8">
      <c r="A1217" s="638" t="s">
        <v>1242</v>
      </c>
      <c r="B1217" s="639">
        <v>131101</v>
      </c>
      <c r="C1217" s="638" t="s">
        <v>1743</v>
      </c>
      <c r="D1217" s="637" t="s">
        <v>50</v>
      </c>
      <c r="E1217" s="636"/>
      <c r="F1217" s="650" t="s">
        <v>2372</v>
      </c>
      <c r="G1217" s="636"/>
      <c r="H1217" s="635">
        <f si="29" t="shared"/>
        <v>0</v>
      </c>
    </row>
    <row r="1218" spans="1:8">
      <c r="A1218" s="638" t="s">
        <v>1242</v>
      </c>
      <c r="B1218" s="639">
        <v>131102</v>
      </c>
      <c r="C1218" s="638" t="s">
        <v>1742</v>
      </c>
      <c r="D1218" s="637" t="s">
        <v>50</v>
      </c>
      <c r="E1218" s="636"/>
      <c r="F1218" s="650" t="s">
        <v>2372</v>
      </c>
      <c r="G1218" s="636"/>
      <c r="H1218" s="635">
        <f si="29" t="shared"/>
        <v>0</v>
      </c>
    </row>
    <row r="1219" spans="1:8">
      <c r="A1219" s="638" t="s">
        <v>1242</v>
      </c>
      <c r="B1219" s="639">
        <v>131103</v>
      </c>
      <c r="C1219" s="638" t="s">
        <v>1907</v>
      </c>
      <c r="D1219" s="637" t="s">
        <v>50</v>
      </c>
      <c r="E1219" s="636"/>
      <c r="F1219" s="650" t="s">
        <v>2372</v>
      </c>
      <c r="G1219" s="636"/>
      <c r="H1219" s="635">
        <f si="29" t="shared"/>
        <v>0</v>
      </c>
    </row>
    <row r="1220" spans="1:8">
      <c r="A1220" s="638" t="s">
        <v>1242</v>
      </c>
      <c r="B1220" s="639">
        <v>131104</v>
      </c>
      <c r="C1220" s="638" t="s">
        <v>1906</v>
      </c>
      <c r="D1220" s="637" t="s">
        <v>50</v>
      </c>
      <c r="E1220" s="636"/>
      <c r="F1220" s="650" t="s">
        <v>2372</v>
      </c>
      <c r="G1220" s="636"/>
      <c r="H1220" s="635">
        <f si="29" t="shared"/>
        <v>0</v>
      </c>
    </row>
    <row r="1221" spans="1:8">
      <c r="A1221" s="638" t="s">
        <v>1242</v>
      </c>
      <c r="B1221" s="639">
        <v>131105</v>
      </c>
      <c r="C1221" s="638" t="s">
        <v>1905</v>
      </c>
      <c r="D1221" s="637" t="s">
        <v>50</v>
      </c>
      <c r="E1221" s="636"/>
      <c r="F1221" s="650" t="s">
        <v>2372</v>
      </c>
      <c r="G1221" s="636"/>
      <c r="H1221" s="635">
        <f si="29" t="shared"/>
        <v>0</v>
      </c>
    </row>
    <row r="1222" spans="1:8">
      <c r="A1222" s="638" t="s">
        <v>1242</v>
      </c>
      <c r="B1222" s="639">
        <v>131106</v>
      </c>
      <c r="C1222" s="638" t="s">
        <v>1738</v>
      </c>
      <c r="D1222" s="637" t="s">
        <v>50</v>
      </c>
      <c r="E1222" s="636"/>
      <c r="F1222" s="650" t="s">
        <v>2372</v>
      </c>
      <c r="G1222" s="636"/>
      <c r="H1222" s="635">
        <f si="29" t="shared"/>
        <v>0</v>
      </c>
    </row>
    <row r="1223" spans="1:8">
      <c r="A1223" s="638" t="s">
        <v>1242</v>
      </c>
      <c r="B1223" s="639">
        <v>1320</v>
      </c>
      <c r="C1223" s="638" t="s">
        <v>1904</v>
      </c>
      <c r="D1223" s="637" t="s">
        <v>50</v>
      </c>
      <c r="E1223" s="636"/>
      <c r="F1223" s="650" t="s">
        <v>2372</v>
      </c>
      <c r="G1223" s="636"/>
      <c r="H1223" s="635">
        <f ref="H1223:H1286" si="30" t="shared">+E1223-G1223</f>
        <v>0</v>
      </c>
    </row>
    <row r="1224" spans="1:8">
      <c r="A1224" s="638" t="s">
        <v>1242</v>
      </c>
      <c r="B1224" s="639">
        <v>132001</v>
      </c>
      <c r="C1224" s="638" t="s">
        <v>1736</v>
      </c>
      <c r="D1224" s="637" t="s">
        <v>50</v>
      </c>
      <c r="E1224" s="636"/>
      <c r="F1224" s="650" t="s">
        <v>2372</v>
      </c>
      <c r="G1224" s="636"/>
      <c r="H1224" s="635">
        <f si="30" t="shared"/>
        <v>0</v>
      </c>
    </row>
    <row r="1225" spans="1:8">
      <c r="A1225" s="638" t="s">
        <v>1242</v>
      </c>
      <c r="B1225" s="639">
        <v>132002</v>
      </c>
      <c r="C1225" s="638" t="s">
        <v>1735</v>
      </c>
      <c r="D1225" s="637" t="s">
        <v>50</v>
      </c>
      <c r="E1225" s="636"/>
      <c r="F1225" s="650" t="s">
        <v>2372</v>
      </c>
      <c r="G1225" s="636"/>
      <c r="H1225" s="635">
        <f si="30" t="shared"/>
        <v>0</v>
      </c>
    </row>
    <row r="1226" spans="1:8">
      <c r="A1226" s="638" t="s">
        <v>1242</v>
      </c>
      <c r="B1226" s="639">
        <v>132003</v>
      </c>
      <c r="C1226" s="638" t="s">
        <v>1734</v>
      </c>
      <c r="D1226" s="637" t="s">
        <v>50</v>
      </c>
      <c r="E1226" s="636"/>
      <c r="F1226" s="650" t="s">
        <v>2372</v>
      </c>
      <c r="G1226" s="636"/>
      <c r="H1226" s="635">
        <f si="30" t="shared"/>
        <v>0</v>
      </c>
    </row>
    <row r="1227" spans="1:8">
      <c r="A1227" s="638" t="s">
        <v>1242</v>
      </c>
      <c r="B1227" s="639">
        <v>132004</v>
      </c>
      <c r="C1227" s="638" t="s">
        <v>1733</v>
      </c>
      <c r="D1227" s="637" t="s">
        <v>50</v>
      </c>
      <c r="E1227" s="636"/>
      <c r="F1227" s="650" t="s">
        <v>2372</v>
      </c>
      <c r="G1227" s="636"/>
      <c r="H1227" s="635">
        <f si="30" t="shared"/>
        <v>0</v>
      </c>
    </row>
    <row r="1228" spans="1:8">
      <c r="A1228" s="638" t="s">
        <v>1242</v>
      </c>
      <c r="B1228" s="639">
        <v>132005</v>
      </c>
      <c r="C1228" s="638" t="s">
        <v>1732</v>
      </c>
      <c r="D1228" s="637" t="s">
        <v>50</v>
      </c>
      <c r="E1228" s="636"/>
      <c r="F1228" s="650" t="s">
        <v>2372</v>
      </c>
      <c r="G1228" s="636"/>
      <c r="H1228" s="635">
        <f si="30" t="shared"/>
        <v>0</v>
      </c>
    </row>
    <row r="1229" spans="1:8">
      <c r="A1229" s="638" t="s">
        <v>1242</v>
      </c>
      <c r="B1229" s="639">
        <v>132006</v>
      </c>
      <c r="C1229" s="638" t="s">
        <v>1731</v>
      </c>
      <c r="D1229" s="637" t="s">
        <v>50</v>
      </c>
      <c r="E1229" s="636"/>
      <c r="F1229" s="650" t="s">
        <v>2372</v>
      </c>
      <c r="G1229" s="636"/>
      <c r="H1229" s="635">
        <f si="30" t="shared"/>
        <v>0</v>
      </c>
    </row>
    <row r="1230" spans="1:8">
      <c r="A1230" s="638" t="s">
        <v>1242</v>
      </c>
      <c r="B1230" s="639">
        <v>132007</v>
      </c>
      <c r="C1230" s="638" t="s">
        <v>1730</v>
      </c>
      <c r="D1230" s="637" t="s">
        <v>50</v>
      </c>
      <c r="E1230" s="636"/>
      <c r="F1230" s="650" t="s">
        <v>2372</v>
      </c>
      <c r="G1230" s="636"/>
      <c r="H1230" s="635">
        <f si="30" t="shared"/>
        <v>0</v>
      </c>
    </row>
    <row r="1231" spans="1:8">
      <c r="A1231" s="638" t="s">
        <v>1242</v>
      </c>
      <c r="B1231" s="639">
        <v>1330</v>
      </c>
      <c r="C1231" s="638" t="s">
        <v>1729</v>
      </c>
      <c r="D1231" s="637" t="s">
        <v>50</v>
      </c>
      <c r="E1231" s="636"/>
      <c r="F1231" s="650" t="s">
        <v>2372</v>
      </c>
      <c r="G1231" s="636"/>
      <c r="H1231" s="635">
        <f si="30" t="shared"/>
        <v>0</v>
      </c>
    </row>
    <row r="1232" spans="1:8">
      <c r="A1232" s="638" t="s">
        <v>1242</v>
      </c>
      <c r="B1232" s="639">
        <v>133001</v>
      </c>
      <c r="C1232" s="638" t="s">
        <v>1728</v>
      </c>
      <c r="D1232" s="637" t="s">
        <v>50</v>
      </c>
      <c r="E1232" s="636"/>
      <c r="F1232" s="650" t="s">
        <v>2372</v>
      </c>
      <c r="G1232" s="636"/>
      <c r="H1232" s="635">
        <f si="30" t="shared"/>
        <v>0</v>
      </c>
    </row>
    <row r="1233" spans="1:8">
      <c r="A1233" s="638" t="s">
        <v>1242</v>
      </c>
      <c r="B1233" s="639">
        <v>133002</v>
      </c>
      <c r="C1233" s="638" t="s">
        <v>1727</v>
      </c>
      <c r="D1233" s="637" t="s">
        <v>50</v>
      </c>
      <c r="E1233" s="636"/>
      <c r="F1233" s="650" t="s">
        <v>2372</v>
      </c>
      <c r="G1233" s="636"/>
      <c r="H1233" s="635">
        <f si="30" t="shared"/>
        <v>0</v>
      </c>
    </row>
    <row r="1234" spans="1:8">
      <c r="A1234" s="638" t="s">
        <v>1242</v>
      </c>
      <c r="B1234" s="639">
        <v>133003</v>
      </c>
      <c r="C1234" s="638" t="s">
        <v>1726</v>
      </c>
      <c r="D1234" s="637" t="s">
        <v>50</v>
      </c>
      <c r="E1234" s="636"/>
      <c r="F1234" s="650" t="s">
        <v>2372</v>
      </c>
      <c r="G1234" s="636"/>
      <c r="H1234" s="635">
        <f si="30" t="shared"/>
        <v>0</v>
      </c>
    </row>
    <row r="1235" spans="1:8">
      <c r="A1235" s="638" t="s">
        <v>1242</v>
      </c>
      <c r="B1235" s="639">
        <v>133004</v>
      </c>
      <c r="C1235" s="638" t="s">
        <v>1725</v>
      </c>
      <c r="D1235" s="637" t="s">
        <v>50</v>
      </c>
      <c r="E1235" s="636"/>
      <c r="F1235" s="650" t="s">
        <v>2372</v>
      </c>
      <c r="G1235" s="636"/>
      <c r="H1235" s="635">
        <f si="30" t="shared"/>
        <v>0</v>
      </c>
    </row>
    <row r="1236" spans="1:8">
      <c r="A1236" s="638" t="s">
        <v>1242</v>
      </c>
      <c r="B1236" s="639">
        <v>133005</v>
      </c>
      <c r="C1236" s="638" t="s">
        <v>1724</v>
      </c>
      <c r="D1236" s="637" t="s">
        <v>50</v>
      </c>
      <c r="E1236" s="636"/>
      <c r="F1236" s="650" t="s">
        <v>2372</v>
      </c>
      <c r="G1236" s="636"/>
      <c r="H1236" s="635">
        <f si="30" t="shared"/>
        <v>0</v>
      </c>
    </row>
    <row r="1237" spans="1:8">
      <c r="A1237" s="638" t="s">
        <v>1242</v>
      </c>
      <c r="B1237" s="639">
        <v>1340</v>
      </c>
      <c r="C1237" s="638" t="s">
        <v>1903</v>
      </c>
      <c r="D1237" s="637" t="s">
        <v>50</v>
      </c>
      <c r="E1237" s="636"/>
      <c r="F1237" s="650" t="s">
        <v>2372</v>
      </c>
      <c r="G1237" s="636"/>
      <c r="H1237" s="635">
        <f si="30" t="shared"/>
        <v>0</v>
      </c>
    </row>
    <row r="1238" spans="1:8">
      <c r="A1238" s="638" t="s">
        <v>1242</v>
      </c>
      <c r="B1238" s="639">
        <v>134001</v>
      </c>
      <c r="C1238" s="638" t="s">
        <v>1722</v>
      </c>
      <c r="D1238" s="637" t="s">
        <v>50</v>
      </c>
      <c r="E1238" s="636"/>
      <c r="F1238" s="650" t="s">
        <v>2372</v>
      </c>
      <c r="G1238" s="636"/>
      <c r="H1238" s="635">
        <f si="30" t="shared"/>
        <v>0</v>
      </c>
    </row>
    <row r="1239" spans="1:8">
      <c r="A1239" s="638" t="s">
        <v>1242</v>
      </c>
      <c r="B1239" s="639">
        <v>134002</v>
      </c>
      <c r="C1239" s="638" t="s">
        <v>1444</v>
      </c>
      <c r="D1239" s="637" t="s">
        <v>50</v>
      </c>
      <c r="E1239" s="636"/>
      <c r="F1239" s="650" t="s">
        <v>2372</v>
      </c>
      <c r="G1239" s="636"/>
      <c r="H1239" s="635">
        <f si="30" t="shared"/>
        <v>0</v>
      </c>
    </row>
    <row r="1240" spans="1:8">
      <c r="A1240" s="638" t="s">
        <v>1242</v>
      </c>
      <c r="B1240" s="639">
        <v>134003</v>
      </c>
      <c r="C1240" s="638" t="s">
        <v>1445</v>
      </c>
      <c r="D1240" s="637" t="s">
        <v>50</v>
      </c>
      <c r="E1240" s="636"/>
      <c r="F1240" s="650" t="s">
        <v>2372</v>
      </c>
      <c r="G1240" s="636"/>
      <c r="H1240" s="635">
        <f si="30" t="shared"/>
        <v>0</v>
      </c>
    </row>
    <row r="1241" spans="1:8">
      <c r="A1241" s="638" t="s">
        <v>1242</v>
      </c>
      <c r="B1241" s="639">
        <v>2</v>
      </c>
      <c r="C1241" s="638" t="s">
        <v>328</v>
      </c>
      <c r="D1241" s="637" t="s">
        <v>50</v>
      </c>
      <c r="E1241" s="636"/>
      <c r="F1241" s="650" t="s">
        <v>2372</v>
      </c>
      <c r="G1241" s="636"/>
      <c r="H1241" s="635">
        <f si="30" t="shared"/>
        <v>0</v>
      </c>
    </row>
    <row r="1242" spans="1:8">
      <c r="A1242" s="638" t="s">
        <v>1242</v>
      </c>
      <c r="B1242" s="639">
        <v>21</v>
      </c>
      <c r="C1242" s="638" t="s">
        <v>1902</v>
      </c>
      <c r="D1242" s="637" t="s">
        <v>50</v>
      </c>
      <c r="E1242" s="636"/>
      <c r="F1242" s="650" t="s">
        <v>2372</v>
      </c>
      <c r="G1242" s="636"/>
      <c r="H1242" s="635">
        <f si="30" t="shared"/>
        <v>0</v>
      </c>
    </row>
    <row r="1243" spans="1:8">
      <c r="A1243" s="638" t="s">
        <v>1242</v>
      </c>
      <c r="B1243" s="639">
        <v>210</v>
      </c>
      <c r="C1243" s="638" t="s">
        <v>1718</v>
      </c>
      <c r="D1243" s="637" t="s">
        <v>50</v>
      </c>
      <c r="E1243" s="636"/>
      <c r="F1243" s="650" t="s">
        <v>2372</v>
      </c>
      <c r="G1243" s="636"/>
      <c r="H1243" s="635">
        <f si="30" t="shared"/>
        <v>0</v>
      </c>
    </row>
    <row r="1244" spans="1:8">
      <c r="A1244" s="638" t="s">
        <v>1242</v>
      </c>
      <c r="B1244" s="639">
        <v>2101</v>
      </c>
      <c r="C1244" s="638" t="s">
        <v>1717</v>
      </c>
      <c r="D1244" s="637" t="s">
        <v>50</v>
      </c>
      <c r="E1244" s="636"/>
      <c r="F1244" s="650" t="s">
        <v>2372</v>
      </c>
      <c r="G1244" s="636"/>
      <c r="H1244" s="635">
        <f si="30" t="shared"/>
        <v>0</v>
      </c>
    </row>
    <row r="1245" spans="1:8">
      <c r="A1245" s="638" t="s">
        <v>1242</v>
      </c>
      <c r="B1245" s="639">
        <v>210101</v>
      </c>
      <c r="C1245" s="638" t="s">
        <v>624</v>
      </c>
      <c r="D1245" s="637" t="s">
        <v>50</v>
      </c>
      <c r="E1245" s="636"/>
      <c r="F1245" s="650" t="s">
        <v>2372</v>
      </c>
      <c r="G1245" s="636"/>
      <c r="H1245" s="635">
        <f si="30" t="shared"/>
        <v>0</v>
      </c>
    </row>
    <row r="1246" spans="1:8">
      <c r="A1246" s="638" t="s">
        <v>1242</v>
      </c>
      <c r="B1246" s="639">
        <v>210102</v>
      </c>
      <c r="C1246" s="638" t="s">
        <v>1901</v>
      </c>
      <c r="D1246" s="637" t="s">
        <v>50</v>
      </c>
      <c r="E1246" s="636"/>
      <c r="F1246" s="650" t="s">
        <v>2372</v>
      </c>
      <c r="G1246" s="636"/>
      <c r="H1246" s="635">
        <f si="30" t="shared"/>
        <v>0</v>
      </c>
    </row>
    <row r="1247" spans="1:8">
      <c r="A1247" s="638" t="s">
        <v>1242</v>
      </c>
      <c r="B1247" s="639">
        <v>210103</v>
      </c>
      <c r="C1247" s="638" t="s">
        <v>1900</v>
      </c>
      <c r="D1247" s="637" t="s">
        <v>50</v>
      </c>
      <c r="E1247" s="636"/>
      <c r="F1247" s="650" t="s">
        <v>2372</v>
      </c>
      <c r="G1247" s="636"/>
      <c r="H1247" s="635">
        <f si="30" t="shared"/>
        <v>0</v>
      </c>
    </row>
    <row r="1248" spans="1:8">
      <c r="A1248" s="638" t="s">
        <v>1242</v>
      </c>
      <c r="B1248" s="639">
        <v>210104</v>
      </c>
      <c r="C1248" s="638" t="s">
        <v>1899</v>
      </c>
      <c r="D1248" s="637" t="s">
        <v>50</v>
      </c>
      <c r="E1248" s="636"/>
      <c r="F1248" s="650" t="s">
        <v>2372</v>
      </c>
      <c r="G1248" s="636"/>
      <c r="H1248" s="635">
        <f si="30" t="shared"/>
        <v>0</v>
      </c>
    </row>
    <row r="1249" spans="1:8">
      <c r="A1249" s="638" t="s">
        <v>1242</v>
      </c>
      <c r="B1249" s="639">
        <v>210105</v>
      </c>
      <c r="C1249" s="638" t="s">
        <v>1898</v>
      </c>
      <c r="D1249" s="637" t="s">
        <v>50</v>
      </c>
      <c r="E1249" s="636"/>
      <c r="F1249" s="650" t="s">
        <v>2372</v>
      </c>
      <c r="G1249" s="636"/>
      <c r="H1249" s="635">
        <f si="30" t="shared"/>
        <v>0</v>
      </c>
    </row>
    <row r="1250" spans="1:8">
      <c r="A1250" s="638" t="s">
        <v>1242</v>
      </c>
      <c r="B1250" s="639">
        <v>210106</v>
      </c>
      <c r="C1250" s="638" t="s">
        <v>1711</v>
      </c>
      <c r="D1250" s="637" t="s">
        <v>50</v>
      </c>
      <c r="E1250" s="636"/>
      <c r="F1250" s="650" t="s">
        <v>2372</v>
      </c>
      <c r="G1250" s="636"/>
      <c r="H1250" s="635">
        <f si="30" t="shared"/>
        <v>0</v>
      </c>
    </row>
    <row r="1251" spans="1:8">
      <c r="A1251" s="638" t="s">
        <v>1242</v>
      </c>
      <c r="B1251" s="639">
        <v>2102</v>
      </c>
      <c r="C1251" s="638" t="s">
        <v>1897</v>
      </c>
      <c r="D1251" s="637" t="s">
        <v>50</v>
      </c>
      <c r="E1251" s="636"/>
      <c r="F1251" s="650" t="s">
        <v>2372</v>
      </c>
      <c r="G1251" s="636"/>
      <c r="H1251" s="635">
        <f si="30" t="shared"/>
        <v>0</v>
      </c>
    </row>
    <row r="1252" spans="1:8">
      <c r="A1252" s="638" t="s">
        <v>1242</v>
      </c>
      <c r="B1252" s="639">
        <v>210201</v>
      </c>
      <c r="C1252" s="638" t="s">
        <v>1709</v>
      </c>
      <c r="D1252" s="637" t="s">
        <v>50</v>
      </c>
      <c r="E1252" s="636"/>
      <c r="F1252" s="650" t="s">
        <v>2372</v>
      </c>
      <c r="G1252" s="636"/>
      <c r="H1252" s="635">
        <f si="30" t="shared"/>
        <v>0</v>
      </c>
    </row>
    <row r="1253" spans="1:8">
      <c r="A1253" s="638" t="s">
        <v>1242</v>
      </c>
      <c r="B1253" s="639">
        <v>210202</v>
      </c>
      <c r="C1253" s="638" t="s">
        <v>1708</v>
      </c>
      <c r="D1253" s="637" t="s">
        <v>50</v>
      </c>
      <c r="E1253" s="636"/>
      <c r="F1253" s="650" t="s">
        <v>2372</v>
      </c>
      <c r="G1253" s="636"/>
      <c r="H1253" s="635">
        <f si="30" t="shared"/>
        <v>0</v>
      </c>
    </row>
    <row r="1254" spans="1:8">
      <c r="A1254" s="638" t="s">
        <v>1242</v>
      </c>
      <c r="B1254" s="639">
        <v>210203</v>
      </c>
      <c r="C1254" s="638" t="s">
        <v>1707</v>
      </c>
      <c r="D1254" s="637" t="s">
        <v>50</v>
      </c>
      <c r="E1254" s="636"/>
      <c r="F1254" s="650" t="s">
        <v>2372</v>
      </c>
      <c r="G1254" s="636"/>
      <c r="H1254" s="635">
        <f si="30" t="shared"/>
        <v>0</v>
      </c>
    </row>
    <row r="1255" spans="1:8">
      <c r="A1255" s="638" t="s">
        <v>1242</v>
      </c>
      <c r="B1255" s="639">
        <v>210204</v>
      </c>
      <c r="C1255" s="638" t="s">
        <v>1706</v>
      </c>
      <c r="D1255" s="637" t="s">
        <v>50</v>
      </c>
      <c r="E1255" s="636"/>
      <c r="F1255" s="650" t="s">
        <v>2372</v>
      </c>
      <c r="G1255" s="636"/>
      <c r="H1255" s="635">
        <f si="30" t="shared"/>
        <v>0</v>
      </c>
    </row>
    <row r="1256" spans="1:8">
      <c r="A1256" s="638" t="s">
        <v>1242</v>
      </c>
      <c r="B1256" s="639">
        <v>210205</v>
      </c>
      <c r="C1256" s="638" t="s">
        <v>1705</v>
      </c>
      <c r="D1256" s="637" t="s">
        <v>50</v>
      </c>
      <c r="E1256" s="636"/>
      <c r="F1256" s="650" t="s">
        <v>2372</v>
      </c>
      <c r="G1256" s="636"/>
      <c r="H1256" s="635">
        <f si="30" t="shared"/>
        <v>0</v>
      </c>
    </row>
    <row r="1257" spans="1:8">
      <c r="A1257" s="638" t="s">
        <v>1242</v>
      </c>
      <c r="B1257" s="639">
        <v>210206</v>
      </c>
      <c r="C1257" s="638" t="s">
        <v>1704</v>
      </c>
      <c r="D1257" s="637" t="s">
        <v>50</v>
      </c>
      <c r="E1257" s="636"/>
      <c r="F1257" s="650" t="s">
        <v>2372</v>
      </c>
      <c r="G1257" s="636"/>
      <c r="H1257" s="635">
        <f si="30" t="shared"/>
        <v>0</v>
      </c>
    </row>
    <row r="1258" spans="1:8">
      <c r="A1258" s="638" t="s">
        <v>1242</v>
      </c>
      <c r="B1258" s="639">
        <v>2103</v>
      </c>
      <c r="C1258" s="638" t="s">
        <v>1703</v>
      </c>
      <c r="D1258" s="637" t="s">
        <v>50</v>
      </c>
      <c r="E1258" s="636"/>
      <c r="F1258" s="650" t="s">
        <v>2372</v>
      </c>
      <c r="G1258" s="636"/>
      <c r="H1258" s="635">
        <f si="30" t="shared"/>
        <v>0</v>
      </c>
    </row>
    <row r="1259" spans="1:8">
      <c r="A1259" s="638" t="s">
        <v>1242</v>
      </c>
      <c r="B1259" s="639">
        <v>210301</v>
      </c>
      <c r="C1259" s="638" t="s">
        <v>1896</v>
      </c>
      <c r="D1259" s="637" t="s">
        <v>50</v>
      </c>
      <c r="E1259" s="636"/>
      <c r="F1259" s="650" t="s">
        <v>2372</v>
      </c>
      <c r="G1259" s="636"/>
      <c r="H1259" s="635">
        <f si="30" t="shared"/>
        <v>0</v>
      </c>
    </row>
    <row r="1260" spans="1:8">
      <c r="A1260" s="638" t="s">
        <v>1242</v>
      </c>
      <c r="B1260" s="639">
        <v>210302</v>
      </c>
      <c r="C1260" s="638" t="s">
        <v>1895</v>
      </c>
      <c r="D1260" s="637" t="s">
        <v>50</v>
      </c>
      <c r="E1260" s="636"/>
      <c r="F1260" s="650" t="s">
        <v>2372</v>
      </c>
      <c r="G1260" s="636"/>
      <c r="H1260" s="635">
        <f si="30" t="shared"/>
        <v>0</v>
      </c>
    </row>
    <row r="1261" spans="1:8">
      <c r="A1261" s="638" t="s">
        <v>1242</v>
      </c>
      <c r="B1261" s="639">
        <v>210303</v>
      </c>
      <c r="C1261" s="638" t="s">
        <v>1894</v>
      </c>
      <c r="D1261" s="637" t="s">
        <v>50</v>
      </c>
      <c r="E1261" s="636"/>
      <c r="F1261" s="650" t="s">
        <v>2372</v>
      </c>
      <c r="G1261" s="636"/>
      <c r="H1261" s="635">
        <f si="30" t="shared"/>
        <v>0</v>
      </c>
    </row>
    <row r="1262" spans="1:8">
      <c r="A1262" s="638" t="s">
        <v>1242</v>
      </c>
      <c r="B1262" s="639">
        <v>210304</v>
      </c>
      <c r="C1262" s="638" t="s">
        <v>1893</v>
      </c>
      <c r="D1262" s="637" t="s">
        <v>50</v>
      </c>
      <c r="E1262" s="636"/>
      <c r="F1262" s="650" t="s">
        <v>2372</v>
      </c>
      <c r="G1262" s="636"/>
      <c r="H1262" s="635">
        <f si="30" t="shared"/>
        <v>0</v>
      </c>
    </row>
    <row r="1263" spans="1:8">
      <c r="A1263" s="638" t="s">
        <v>1242</v>
      </c>
      <c r="B1263" s="639">
        <v>210305</v>
      </c>
      <c r="C1263" s="638" t="s">
        <v>1892</v>
      </c>
      <c r="D1263" s="637" t="s">
        <v>50</v>
      </c>
      <c r="E1263" s="636"/>
      <c r="F1263" s="650" t="s">
        <v>2372</v>
      </c>
      <c r="G1263" s="636"/>
      <c r="H1263" s="635">
        <f si="30" t="shared"/>
        <v>0</v>
      </c>
    </row>
    <row r="1264" spans="1:8">
      <c r="A1264" s="638" t="s">
        <v>1242</v>
      </c>
      <c r="B1264" s="639">
        <v>2104</v>
      </c>
      <c r="C1264" s="638" t="s">
        <v>1697</v>
      </c>
      <c r="D1264" s="637" t="s">
        <v>50</v>
      </c>
      <c r="E1264" s="636"/>
      <c r="F1264" s="650" t="s">
        <v>2372</v>
      </c>
      <c r="G1264" s="636"/>
      <c r="H1264" s="635">
        <f si="30" t="shared"/>
        <v>0</v>
      </c>
    </row>
    <row r="1265" spans="1:8">
      <c r="A1265" s="638" t="s">
        <v>1242</v>
      </c>
      <c r="B1265" s="639">
        <v>210401</v>
      </c>
      <c r="C1265" s="638" t="s">
        <v>1696</v>
      </c>
      <c r="D1265" s="637" t="s">
        <v>50</v>
      </c>
      <c r="E1265" s="636"/>
      <c r="F1265" s="650" t="s">
        <v>2372</v>
      </c>
      <c r="G1265" s="636"/>
      <c r="H1265" s="635">
        <f si="30" t="shared"/>
        <v>0</v>
      </c>
    </row>
    <row r="1266" spans="1:8">
      <c r="A1266" s="638" t="s">
        <v>1242</v>
      </c>
      <c r="B1266" s="639">
        <v>210402</v>
      </c>
      <c r="C1266" s="638" t="s">
        <v>1695</v>
      </c>
      <c r="D1266" s="637" t="s">
        <v>50</v>
      </c>
      <c r="E1266" s="636"/>
      <c r="F1266" s="650" t="s">
        <v>2372</v>
      </c>
      <c r="G1266" s="636"/>
      <c r="H1266" s="635">
        <f si="30" t="shared"/>
        <v>0</v>
      </c>
    </row>
    <row r="1267" spans="1:8">
      <c r="A1267" s="638" t="s">
        <v>1242</v>
      </c>
      <c r="B1267" s="639">
        <v>210403</v>
      </c>
      <c r="C1267" s="638" t="s">
        <v>1694</v>
      </c>
      <c r="D1267" s="637" t="s">
        <v>50</v>
      </c>
      <c r="E1267" s="636"/>
      <c r="F1267" s="650" t="s">
        <v>2372</v>
      </c>
      <c r="G1267" s="636"/>
      <c r="H1267" s="635">
        <f si="30" t="shared"/>
        <v>0</v>
      </c>
    </row>
    <row r="1268" spans="1:8">
      <c r="A1268" s="638" t="s">
        <v>1242</v>
      </c>
      <c r="B1268" s="639">
        <v>210404</v>
      </c>
      <c r="C1268" s="638" t="s">
        <v>1693</v>
      </c>
      <c r="D1268" s="637" t="s">
        <v>50</v>
      </c>
      <c r="E1268" s="636"/>
      <c r="F1268" s="650" t="s">
        <v>2372</v>
      </c>
      <c r="G1268" s="636"/>
      <c r="H1268" s="635">
        <f si="30" t="shared"/>
        <v>0</v>
      </c>
    </row>
    <row r="1269" spans="1:8">
      <c r="A1269" s="638" t="s">
        <v>1242</v>
      </c>
      <c r="B1269" s="639">
        <v>210405</v>
      </c>
      <c r="C1269" s="638" t="s">
        <v>1692</v>
      </c>
      <c r="D1269" s="637" t="s">
        <v>50</v>
      </c>
      <c r="E1269" s="636"/>
      <c r="F1269" s="650" t="s">
        <v>2372</v>
      </c>
      <c r="G1269" s="636"/>
      <c r="H1269" s="635">
        <f si="30" t="shared"/>
        <v>0</v>
      </c>
    </row>
    <row r="1270" spans="1:8">
      <c r="A1270" s="638" t="s">
        <v>1242</v>
      </c>
      <c r="B1270" s="639">
        <v>210406</v>
      </c>
      <c r="C1270" s="638" t="s">
        <v>1891</v>
      </c>
      <c r="D1270" s="637" t="s">
        <v>50</v>
      </c>
      <c r="E1270" s="636"/>
      <c r="F1270" s="650" t="s">
        <v>2372</v>
      </c>
      <c r="G1270" s="636"/>
      <c r="H1270" s="635">
        <f si="30" t="shared"/>
        <v>0</v>
      </c>
    </row>
    <row r="1271" spans="1:8">
      <c r="A1271" s="638" t="s">
        <v>1242</v>
      </c>
      <c r="B1271" s="639">
        <v>210407</v>
      </c>
      <c r="C1271" s="638" t="s">
        <v>1890</v>
      </c>
      <c r="D1271" s="637" t="s">
        <v>50</v>
      </c>
      <c r="E1271" s="636"/>
      <c r="F1271" s="650" t="s">
        <v>2372</v>
      </c>
      <c r="G1271" s="636"/>
      <c r="H1271" s="635">
        <f si="30" t="shared"/>
        <v>0</v>
      </c>
    </row>
    <row r="1272" spans="1:8">
      <c r="A1272" s="638" t="s">
        <v>1242</v>
      </c>
      <c r="B1272" s="639">
        <v>210408</v>
      </c>
      <c r="C1272" s="638" t="s">
        <v>1689</v>
      </c>
      <c r="D1272" s="637" t="s">
        <v>50</v>
      </c>
      <c r="E1272" s="636"/>
      <c r="F1272" s="650" t="s">
        <v>2372</v>
      </c>
      <c r="G1272" s="636"/>
      <c r="H1272" s="635">
        <f si="30" t="shared"/>
        <v>0</v>
      </c>
    </row>
    <row r="1273" spans="1:8">
      <c r="A1273" s="638" t="s">
        <v>1242</v>
      </c>
      <c r="B1273" s="639">
        <v>210409</v>
      </c>
      <c r="C1273" s="638" t="s">
        <v>1688</v>
      </c>
      <c r="D1273" s="637" t="s">
        <v>50</v>
      </c>
      <c r="E1273" s="636"/>
      <c r="F1273" s="650" t="s">
        <v>2372</v>
      </c>
      <c r="G1273" s="636"/>
      <c r="H1273" s="635">
        <f si="30" t="shared"/>
        <v>0</v>
      </c>
    </row>
    <row r="1274" spans="1:8">
      <c r="A1274" s="638" t="s">
        <v>1242</v>
      </c>
      <c r="B1274" s="639">
        <v>210410</v>
      </c>
      <c r="C1274" s="638" t="s">
        <v>1687</v>
      </c>
      <c r="D1274" s="637" t="s">
        <v>50</v>
      </c>
      <c r="E1274" s="636"/>
      <c r="F1274" s="650" t="s">
        <v>2372</v>
      </c>
      <c r="G1274" s="636"/>
      <c r="H1274" s="635">
        <f si="30" t="shared"/>
        <v>0</v>
      </c>
    </row>
    <row r="1275" spans="1:8">
      <c r="A1275" s="638" t="s">
        <v>1242</v>
      </c>
      <c r="B1275" s="639">
        <v>2105</v>
      </c>
      <c r="C1275" s="638" t="s">
        <v>1686</v>
      </c>
      <c r="D1275" s="637" t="s">
        <v>50</v>
      </c>
      <c r="E1275" s="636"/>
      <c r="F1275" s="650" t="s">
        <v>2372</v>
      </c>
      <c r="G1275" s="636"/>
      <c r="H1275" s="635">
        <f si="30" t="shared"/>
        <v>0</v>
      </c>
    </row>
    <row r="1276" spans="1:8">
      <c r="A1276" s="638" t="s">
        <v>1242</v>
      </c>
      <c r="B1276" s="639">
        <v>210501</v>
      </c>
      <c r="C1276" s="638" t="s">
        <v>1685</v>
      </c>
      <c r="D1276" s="637" t="s">
        <v>50</v>
      </c>
      <c r="E1276" s="636"/>
      <c r="F1276" s="650" t="s">
        <v>2372</v>
      </c>
      <c r="G1276" s="636"/>
      <c r="H1276" s="635">
        <f si="30" t="shared"/>
        <v>0</v>
      </c>
    </row>
    <row r="1277" spans="1:8">
      <c r="A1277" s="638" t="s">
        <v>1242</v>
      </c>
      <c r="B1277" s="639">
        <v>210502</v>
      </c>
      <c r="C1277" s="638" t="s">
        <v>1684</v>
      </c>
      <c r="D1277" s="637" t="s">
        <v>50</v>
      </c>
      <c r="E1277" s="636"/>
      <c r="F1277" s="650" t="s">
        <v>2372</v>
      </c>
      <c r="G1277" s="636"/>
      <c r="H1277" s="635">
        <f si="30" t="shared"/>
        <v>0</v>
      </c>
    </row>
    <row r="1278" spans="1:8">
      <c r="A1278" s="638" t="s">
        <v>1242</v>
      </c>
      <c r="B1278" s="639">
        <v>210503</v>
      </c>
      <c r="C1278" s="638" t="s">
        <v>1683</v>
      </c>
      <c r="D1278" s="637" t="s">
        <v>50</v>
      </c>
      <c r="E1278" s="636"/>
      <c r="F1278" s="650" t="s">
        <v>2372</v>
      </c>
      <c r="G1278" s="636"/>
      <c r="H1278" s="635">
        <f si="30" t="shared"/>
        <v>0</v>
      </c>
    </row>
    <row r="1279" spans="1:8">
      <c r="A1279" s="638" t="s">
        <v>1242</v>
      </c>
      <c r="B1279" s="639">
        <v>2106</v>
      </c>
      <c r="C1279" s="638" t="s">
        <v>1682</v>
      </c>
      <c r="D1279" s="637" t="s">
        <v>50</v>
      </c>
      <c r="E1279" s="636"/>
      <c r="F1279" s="650" t="s">
        <v>2372</v>
      </c>
      <c r="G1279" s="636"/>
      <c r="H1279" s="635">
        <f si="30" t="shared"/>
        <v>0</v>
      </c>
    </row>
    <row r="1280" spans="1:8">
      <c r="A1280" s="638" t="s">
        <v>1242</v>
      </c>
      <c r="B1280" s="639">
        <v>210601</v>
      </c>
      <c r="C1280" s="638" t="s">
        <v>1681</v>
      </c>
      <c r="D1280" s="637" t="s">
        <v>50</v>
      </c>
      <c r="E1280" s="636"/>
      <c r="F1280" s="650" t="s">
        <v>2372</v>
      </c>
      <c r="G1280" s="636"/>
      <c r="H1280" s="635">
        <f si="30" t="shared"/>
        <v>0</v>
      </c>
    </row>
    <row r="1281" spans="1:8">
      <c r="A1281" s="638" t="s">
        <v>1242</v>
      </c>
      <c r="B1281" s="639">
        <v>210602</v>
      </c>
      <c r="C1281" s="638" t="s">
        <v>1680</v>
      </c>
      <c r="D1281" s="637" t="s">
        <v>50</v>
      </c>
      <c r="E1281" s="636"/>
      <c r="F1281" s="650" t="s">
        <v>2372</v>
      </c>
      <c r="G1281" s="636"/>
      <c r="H1281" s="635">
        <f si="30" t="shared"/>
        <v>0</v>
      </c>
    </row>
    <row r="1282" spans="1:8">
      <c r="A1282" s="638" t="s">
        <v>1242</v>
      </c>
      <c r="B1282" s="639">
        <v>210603</v>
      </c>
      <c r="C1282" s="638" t="s">
        <v>1679</v>
      </c>
      <c r="D1282" s="637" t="s">
        <v>50</v>
      </c>
      <c r="E1282" s="636"/>
      <c r="F1282" s="650" t="s">
        <v>2372</v>
      </c>
      <c r="G1282" s="636"/>
      <c r="H1282" s="635">
        <f si="30" t="shared"/>
        <v>0</v>
      </c>
    </row>
    <row r="1283" spans="1:8">
      <c r="A1283" s="638" t="s">
        <v>1242</v>
      </c>
      <c r="B1283" s="639">
        <v>210604</v>
      </c>
      <c r="C1283" s="638" t="s">
        <v>1678</v>
      </c>
      <c r="D1283" s="637" t="s">
        <v>50</v>
      </c>
      <c r="E1283" s="636"/>
      <c r="F1283" s="650" t="s">
        <v>2372</v>
      </c>
      <c r="G1283" s="636"/>
      <c r="H1283" s="635">
        <f si="30" t="shared"/>
        <v>0</v>
      </c>
    </row>
    <row r="1284" spans="1:8">
      <c r="A1284" s="638" t="s">
        <v>1242</v>
      </c>
      <c r="B1284" s="639">
        <v>2107</v>
      </c>
      <c r="C1284" s="638" t="s">
        <v>1677</v>
      </c>
      <c r="D1284" s="637" t="s">
        <v>50</v>
      </c>
      <c r="E1284" s="636"/>
      <c r="F1284" s="650" t="s">
        <v>2372</v>
      </c>
      <c r="G1284" s="636"/>
      <c r="H1284" s="635">
        <f si="30" t="shared"/>
        <v>0</v>
      </c>
    </row>
    <row r="1285" spans="1:8">
      <c r="A1285" s="638" t="s">
        <v>1242</v>
      </c>
      <c r="B1285" s="639">
        <v>210701</v>
      </c>
      <c r="C1285" s="638" t="s">
        <v>1676</v>
      </c>
      <c r="D1285" s="637" t="s">
        <v>50</v>
      </c>
      <c r="E1285" s="636"/>
      <c r="F1285" s="650" t="s">
        <v>2372</v>
      </c>
      <c r="G1285" s="636"/>
      <c r="H1285" s="635">
        <f si="30" t="shared"/>
        <v>0</v>
      </c>
    </row>
    <row r="1286" spans="1:8">
      <c r="A1286" s="638" t="s">
        <v>1242</v>
      </c>
      <c r="B1286" s="639">
        <v>210702</v>
      </c>
      <c r="C1286" s="638" t="s">
        <v>1675</v>
      </c>
      <c r="D1286" s="637" t="s">
        <v>50</v>
      </c>
      <c r="E1286" s="636"/>
      <c r="F1286" s="650" t="s">
        <v>2372</v>
      </c>
      <c r="G1286" s="636"/>
      <c r="H1286" s="635">
        <f si="30" t="shared"/>
        <v>0</v>
      </c>
    </row>
    <row r="1287" spans="1:8">
      <c r="A1287" s="638" t="s">
        <v>1242</v>
      </c>
      <c r="B1287" s="639">
        <v>210703</v>
      </c>
      <c r="C1287" s="638" t="s">
        <v>1889</v>
      </c>
      <c r="D1287" s="637" t="s">
        <v>50</v>
      </c>
      <c r="E1287" s="636"/>
      <c r="F1287" s="650" t="s">
        <v>2372</v>
      </c>
      <c r="G1287" s="636"/>
      <c r="H1287" s="635">
        <f ref="H1287:H1350" si="31" t="shared">+E1287-G1287</f>
        <v>0</v>
      </c>
    </row>
    <row r="1288" spans="1:8">
      <c r="A1288" s="638" t="s">
        <v>1242</v>
      </c>
      <c r="B1288" s="639">
        <v>2108</v>
      </c>
      <c r="C1288" s="638" t="s">
        <v>1673</v>
      </c>
      <c r="D1288" s="637" t="s">
        <v>50</v>
      </c>
      <c r="E1288" s="636"/>
      <c r="F1288" s="650" t="s">
        <v>2372</v>
      </c>
      <c r="G1288" s="636"/>
      <c r="H1288" s="635">
        <f si="31" t="shared"/>
        <v>0</v>
      </c>
    </row>
    <row r="1289" spans="1:8">
      <c r="A1289" s="638" t="s">
        <v>1242</v>
      </c>
      <c r="B1289" s="639">
        <v>210801</v>
      </c>
      <c r="C1289" s="638" t="s">
        <v>1672</v>
      </c>
      <c r="D1289" s="637" t="s">
        <v>50</v>
      </c>
      <c r="E1289" s="636"/>
      <c r="F1289" s="650" t="s">
        <v>2372</v>
      </c>
      <c r="G1289" s="636"/>
      <c r="H1289" s="635">
        <f si="31" t="shared"/>
        <v>0</v>
      </c>
    </row>
    <row r="1290" spans="1:8">
      <c r="A1290" s="638" t="s">
        <v>1242</v>
      </c>
      <c r="B1290" s="639">
        <v>210802</v>
      </c>
      <c r="C1290" s="638" t="s">
        <v>1888</v>
      </c>
      <c r="D1290" s="637" t="s">
        <v>50</v>
      </c>
      <c r="E1290" s="636"/>
      <c r="F1290" s="650" t="s">
        <v>2372</v>
      </c>
      <c r="G1290" s="636"/>
      <c r="H1290" s="635">
        <f si="31" t="shared"/>
        <v>0</v>
      </c>
    </row>
    <row r="1291" spans="1:8">
      <c r="A1291" s="638" t="s">
        <v>1242</v>
      </c>
      <c r="B1291" s="639">
        <v>210803</v>
      </c>
      <c r="C1291" s="638" t="s">
        <v>1670</v>
      </c>
      <c r="D1291" s="637" t="s">
        <v>50</v>
      </c>
      <c r="E1291" s="636"/>
      <c r="F1291" s="650" t="s">
        <v>2372</v>
      </c>
      <c r="G1291" s="636"/>
      <c r="H1291" s="635">
        <f si="31" t="shared"/>
        <v>0</v>
      </c>
    </row>
    <row r="1292" spans="1:8">
      <c r="A1292" s="638" t="s">
        <v>1242</v>
      </c>
      <c r="B1292" s="639">
        <v>210804</v>
      </c>
      <c r="C1292" s="638" t="s">
        <v>1669</v>
      </c>
      <c r="D1292" s="637" t="s">
        <v>50</v>
      </c>
      <c r="E1292" s="636"/>
      <c r="F1292" s="650" t="s">
        <v>2372</v>
      </c>
      <c r="G1292" s="636"/>
      <c r="H1292" s="635">
        <f si="31" t="shared"/>
        <v>0</v>
      </c>
    </row>
    <row r="1293" spans="1:8">
      <c r="A1293" s="638" t="s">
        <v>1242</v>
      </c>
      <c r="B1293" s="639">
        <v>210805</v>
      </c>
      <c r="C1293" s="638" t="s">
        <v>1668</v>
      </c>
      <c r="D1293" s="637" t="s">
        <v>50</v>
      </c>
      <c r="E1293" s="636"/>
      <c r="F1293" s="650" t="s">
        <v>2372</v>
      </c>
      <c r="G1293" s="636"/>
      <c r="H1293" s="635">
        <f si="31" t="shared"/>
        <v>0</v>
      </c>
    </row>
    <row r="1294" spans="1:8">
      <c r="A1294" s="638" t="s">
        <v>1242</v>
      </c>
      <c r="B1294" s="639">
        <v>210806</v>
      </c>
      <c r="C1294" s="638" t="s">
        <v>1667</v>
      </c>
      <c r="D1294" s="637" t="s">
        <v>50</v>
      </c>
      <c r="E1294" s="636"/>
      <c r="F1294" s="650" t="s">
        <v>2372</v>
      </c>
      <c r="G1294" s="636"/>
      <c r="H1294" s="635">
        <f si="31" t="shared"/>
        <v>0</v>
      </c>
    </row>
    <row r="1295" spans="1:8">
      <c r="A1295" s="638" t="s">
        <v>1242</v>
      </c>
      <c r="B1295" s="639">
        <v>210807</v>
      </c>
      <c r="C1295" s="638" t="s">
        <v>1788</v>
      </c>
      <c r="D1295" s="637" t="s">
        <v>50</v>
      </c>
      <c r="E1295" s="636"/>
      <c r="F1295" s="650" t="s">
        <v>2372</v>
      </c>
      <c r="G1295" s="636"/>
      <c r="H1295" s="635">
        <f si="31" t="shared"/>
        <v>0</v>
      </c>
    </row>
    <row r="1296" spans="1:8">
      <c r="A1296" s="638" t="s">
        <v>1242</v>
      </c>
      <c r="B1296" s="639">
        <v>210808</v>
      </c>
      <c r="C1296" s="638" t="s">
        <v>1665</v>
      </c>
      <c r="D1296" s="637" t="s">
        <v>50</v>
      </c>
      <c r="E1296" s="636"/>
      <c r="F1296" s="650" t="s">
        <v>2372</v>
      </c>
      <c r="G1296" s="636"/>
      <c r="H1296" s="635">
        <f si="31" t="shared"/>
        <v>0</v>
      </c>
    </row>
    <row r="1297" spans="1:8">
      <c r="A1297" s="638" t="s">
        <v>1242</v>
      </c>
      <c r="B1297" s="639">
        <v>210809</v>
      </c>
      <c r="C1297" s="638" t="s">
        <v>1664</v>
      </c>
      <c r="D1297" s="637" t="s">
        <v>50</v>
      </c>
      <c r="E1297" s="636"/>
      <c r="F1297" s="650" t="s">
        <v>2372</v>
      </c>
      <c r="G1297" s="636"/>
      <c r="H1297" s="635">
        <f si="31" t="shared"/>
        <v>0</v>
      </c>
    </row>
    <row r="1298" spans="1:8">
      <c r="A1298" s="638" t="s">
        <v>1242</v>
      </c>
      <c r="B1298" s="639">
        <v>210810</v>
      </c>
      <c r="C1298" s="638" t="s">
        <v>1887</v>
      </c>
      <c r="D1298" s="637" t="s">
        <v>50</v>
      </c>
      <c r="E1298" s="636"/>
      <c r="F1298" s="650" t="s">
        <v>2372</v>
      </c>
      <c r="G1298" s="636"/>
      <c r="H1298" s="635">
        <f si="31" t="shared"/>
        <v>0</v>
      </c>
    </row>
    <row r="1299" spans="1:8">
      <c r="A1299" s="638" t="s">
        <v>1242</v>
      </c>
      <c r="B1299" s="639">
        <v>210811</v>
      </c>
      <c r="C1299" s="638" t="s">
        <v>1886</v>
      </c>
      <c r="D1299" s="637" t="s">
        <v>50</v>
      </c>
      <c r="E1299" s="636"/>
      <c r="F1299" s="650" t="s">
        <v>2372</v>
      </c>
      <c r="G1299" s="636"/>
      <c r="H1299" s="635">
        <f si="31" t="shared"/>
        <v>0</v>
      </c>
    </row>
    <row r="1300" spans="1:8">
      <c r="A1300" s="638" t="s">
        <v>1242</v>
      </c>
      <c r="B1300" s="639">
        <v>210812</v>
      </c>
      <c r="C1300" s="638" t="s">
        <v>1885</v>
      </c>
      <c r="D1300" s="637" t="s">
        <v>50</v>
      </c>
      <c r="E1300" s="636"/>
      <c r="F1300" s="650" t="s">
        <v>2372</v>
      </c>
      <c r="G1300" s="636"/>
      <c r="H1300" s="635">
        <f si="31" t="shared"/>
        <v>0</v>
      </c>
    </row>
    <row r="1301" spans="1:8">
      <c r="A1301" s="638" t="s">
        <v>1242</v>
      </c>
      <c r="B1301" s="639">
        <v>210813</v>
      </c>
      <c r="C1301" s="638" t="s">
        <v>1884</v>
      </c>
      <c r="D1301" s="637" t="s">
        <v>50</v>
      </c>
      <c r="E1301" s="636"/>
      <c r="F1301" s="650" t="s">
        <v>2372</v>
      </c>
      <c r="G1301" s="636"/>
      <c r="H1301" s="635">
        <f si="31" t="shared"/>
        <v>0</v>
      </c>
    </row>
    <row r="1302" spans="1:8">
      <c r="A1302" s="638" t="s">
        <v>1242</v>
      </c>
      <c r="B1302" s="639">
        <v>210814</v>
      </c>
      <c r="C1302" s="638" t="s">
        <v>1883</v>
      </c>
      <c r="D1302" s="637" t="s">
        <v>50</v>
      </c>
      <c r="E1302" s="636"/>
      <c r="F1302" s="650" t="s">
        <v>2372</v>
      </c>
      <c r="G1302" s="636"/>
      <c r="H1302" s="635">
        <f si="31" t="shared"/>
        <v>0</v>
      </c>
    </row>
    <row r="1303" spans="1:8">
      <c r="A1303" s="638" t="s">
        <v>1242</v>
      </c>
      <c r="B1303" s="639">
        <v>2109</v>
      </c>
      <c r="C1303" s="638" t="s">
        <v>1659</v>
      </c>
      <c r="D1303" s="637" t="s">
        <v>50</v>
      </c>
      <c r="E1303" s="636"/>
      <c r="F1303" s="650" t="s">
        <v>2372</v>
      </c>
      <c r="G1303" s="636"/>
      <c r="H1303" s="635">
        <f si="31" t="shared"/>
        <v>0</v>
      </c>
    </row>
    <row r="1304" spans="1:8">
      <c r="A1304" s="638" t="s">
        <v>1242</v>
      </c>
      <c r="B1304" s="639">
        <v>210901</v>
      </c>
      <c r="C1304" s="638" t="s">
        <v>1659</v>
      </c>
      <c r="D1304" s="637" t="s">
        <v>50</v>
      </c>
      <c r="E1304" s="636"/>
      <c r="F1304" s="650" t="s">
        <v>2372</v>
      </c>
      <c r="G1304" s="636"/>
      <c r="H1304" s="635">
        <f si="31" t="shared"/>
        <v>0</v>
      </c>
    </row>
    <row r="1305" spans="1:8">
      <c r="A1305" s="638" t="s">
        <v>1242</v>
      </c>
      <c r="B1305" s="639">
        <v>210902</v>
      </c>
      <c r="C1305" s="638" t="s">
        <v>1882</v>
      </c>
      <c r="D1305" s="637" t="s">
        <v>50</v>
      </c>
      <c r="E1305" s="636"/>
      <c r="F1305" s="650" t="s">
        <v>2372</v>
      </c>
      <c r="G1305" s="636"/>
      <c r="H1305" s="635">
        <f si="31" t="shared"/>
        <v>0</v>
      </c>
    </row>
    <row r="1306" spans="1:8">
      <c r="A1306" s="638" t="s">
        <v>1242</v>
      </c>
      <c r="B1306" s="639">
        <v>210903</v>
      </c>
      <c r="C1306" s="638" t="s">
        <v>1881</v>
      </c>
      <c r="D1306" s="637" t="s">
        <v>50</v>
      </c>
      <c r="E1306" s="636"/>
      <c r="F1306" s="650" t="s">
        <v>2372</v>
      </c>
      <c r="G1306" s="636"/>
      <c r="H1306" s="635">
        <f si="31" t="shared"/>
        <v>0</v>
      </c>
    </row>
    <row r="1307" spans="1:8">
      <c r="A1307" s="638" t="s">
        <v>1242</v>
      </c>
      <c r="B1307" s="639">
        <v>210904</v>
      </c>
      <c r="C1307" s="638" t="s">
        <v>1855</v>
      </c>
      <c r="D1307" s="637" t="s">
        <v>50</v>
      </c>
      <c r="E1307" s="636"/>
      <c r="F1307" s="650" t="s">
        <v>2372</v>
      </c>
      <c r="G1307" s="636"/>
      <c r="H1307" s="635">
        <f si="31" t="shared"/>
        <v>0</v>
      </c>
    </row>
    <row r="1308" spans="1:8">
      <c r="A1308" s="638" t="s">
        <v>1242</v>
      </c>
      <c r="B1308" s="639">
        <v>211</v>
      </c>
      <c r="C1308" s="638" t="s">
        <v>1880</v>
      </c>
      <c r="D1308" s="637" t="s">
        <v>50</v>
      </c>
      <c r="E1308" s="636"/>
      <c r="F1308" s="650" t="s">
        <v>2372</v>
      </c>
      <c r="G1308" s="636"/>
      <c r="H1308" s="635">
        <f si="31" t="shared"/>
        <v>0</v>
      </c>
    </row>
    <row r="1309" spans="1:8">
      <c r="A1309" s="638" t="s">
        <v>1242</v>
      </c>
      <c r="B1309" s="639">
        <v>2111</v>
      </c>
      <c r="C1309" s="638" t="s">
        <v>1879</v>
      </c>
      <c r="D1309" s="637" t="s">
        <v>50</v>
      </c>
      <c r="E1309" s="636"/>
      <c r="F1309" s="650" t="s">
        <v>2372</v>
      </c>
      <c r="G1309" s="636"/>
      <c r="H1309" s="635">
        <f si="31" t="shared"/>
        <v>0</v>
      </c>
    </row>
    <row r="1310" spans="1:8">
      <c r="A1310" s="638" t="s">
        <v>1242</v>
      </c>
      <c r="B1310" s="639">
        <v>211101</v>
      </c>
      <c r="C1310" s="638" t="s">
        <v>1879</v>
      </c>
      <c r="D1310" s="637" t="s">
        <v>50</v>
      </c>
      <c r="E1310" s="636"/>
      <c r="F1310" s="650" t="s">
        <v>2372</v>
      </c>
      <c r="G1310" s="636"/>
      <c r="H1310" s="635">
        <f si="31" t="shared"/>
        <v>0</v>
      </c>
    </row>
    <row r="1311" spans="1:8">
      <c r="A1311" s="638" t="s">
        <v>1242</v>
      </c>
      <c r="B1311" s="639">
        <v>2112</v>
      </c>
      <c r="C1311" s="638" t="s">
        <v>1655</v>
      </c>
      <c r="D1311" s="637" t="s">
        <v>50</v>
      </c>
      <c r="E1311" s="636"/>
      <c r="F1311" s="650" t="s">
        <v>2372</v>
      </c>
      <c r="G1311" s="636"/>
      <c r="H1311" s="635">
        <f si="31" t="shared"/>
        <v>0</v>
      </c>
    </row>
    <row r="1312" spans="1:8">
      <c r="A1312" s="638" t="s">
        <v>1242</v>
      </c>
      <c r="B1312" s="639">
        <v>211201</v>
      </c>
      <c r="C1312" s="638" t="s">
        <v>1878</v>
      </c>
      <c r="D1312" s="637" t="s">
        <v>50</v>
      </c>
      <c r="E1312" s="636"/>
      <c r="F1312" s="650" t="s">
        <v>2372</v>
      </c>
      <c r="G1312" s="636"/>
      <c r="H1312" s="635">
        <f si="31" t="shared"/>
        <v>0</v>
      </c>
    </row>
    <row r="1313" spans="1:8">
      <c r="A1313" s="638" t="s">
        <v>1242</v>
      </c>
      <c r="B1313" s="639">
        <v>212</v>
      </c>
      <c r="C1313" s="638" t="s">
        <v>1654</v>
      </c>
      <c r="D1313" s="637" t="s">
        <v>50</v>
      </c>
      <c r="E1313" s="636"/>
      <c r="F1313" s="650" t="s">
        <v>2372</v>
      </c>
      <c r="G1313" s="636"/>
      <c r="H1313" s="635">
        <f si="31" t="shared"/>
        <v>0</v>
      </c>
    </row>
    <row r="1314" spans="1:8">
      <c r="A1314" s="638" t="s">
        <v>1242</v>
      </c>
      <c r="B1314" s="639">
        <v>2121</v>
      </c>
      <c r="C1314" s="638" t="s">
        <v>1653</v>
      </c>
      <c r="D1314" s="637" t="s">
        <v>50</v>
      </c>
      <c r="E1314" s="636"/>
      <c r="F1314" s="650" t="s">
        <v>2372</v>
      </c>
      <c r="G1314" s="636"/>
      <c r="H1314" s="635">
        <f si="31" t="shared"/>
        <v>0</v>
      </c>
    </row>
    <row r="1315" spans="1:8">
      <c r="A1315" s="638" t="s">
        <v>1242</v>
      </c>
      <c r="B1315" s="639">
        <v>212101</v>
      </c>
      <c r="C1315" s="638" t="s">
        <v>1653</v>
      </c>
      <c r="D1315" s="637" t="s">
        <v>50</v>
      </c>
      <c r="E1315" s="636"/>
      <c r="F1315" s="650" t="s">
        <v>2372</v>
      </c>
      <c r="G1315" s="636"/>
      <c r="H1315" s="635">
        <f si="31" t="shared"/>
        <v>0</v>
      </c>
    </row>
    <row r="1316" spans="1:8">
      <c r="A1316" s="638" t="s">
        <v>1242</v>
      </c>
      <c r="B1316" s="639">
        <v>2122</v>
      </c>
      <c r="C1316" s="638" t="s">
        <v>1652</v>
      </c>
      <c r="D1316" s="637" t="s">
        <v>50</v>
      </c>
      <c r="E1316" s="636"/>
      <c r="F1316" s="650" t="s">
        <v>2372</v>
      </c>
      <c r="G1316" s="636"/>
      <c r="H1316" s="635">
        <f si="31" t="shared"/>
        <v>0</v>
      </c>
    </row>
    <row r="1317" spans="1:8">
      <c r="A1317" s="638" t="s">
        <v>1242</v>
      </c>
      <c r="B1317" s="639">
        <v>212201</v>
      </c>
      <c r="C1317" s="638" t="s">
        <v>1652</v>
      </c>
      <c r="D1317" s="637" t="s">
        <v>50</v>
      </c>
      <c r="E1317" s="636"/>
      <c r="F1317" s="650" t="s">
        <v>2372</v>
      </c>
      <c r="G1317" s="636"/>
      <c r="H1317" s="635">
        <f si="31" t="shared"/>
        <v>0</v>
      </c>
    </row>
    <row r="1318" spans="1:8">
      <c r="A1318" s="638" t="s">
        <v>1242</v>
      </c>
      <c r="B1318" s="639">
        <v>213</v>
      </c>
      <c r="C1318" s="638" t="s">
        <v>1651</v>
      </c>
      <c r="D1318" s="637" t="s">
        <v>50</v>
      </c>
      <c r="E1318" s="636"/>
      <c r="F1318" s="650" t="s">
        <v>2372</v>
      </c>
      <c r="G1318" s="636"/>
      <c r="H1318" s="635">
        <f si="31" t="shared"/>
        <v>0</v>
      </c>
    </row>
    <row r="1319" spans="1:8">
      <c r="A1319" s="638" t="s">
        <v>1242</v>
      </c>
      <c r="B1319" s="639">
        <v>2131</v>
      </c>
      <c r="C1319" s="638" t="s">
        <v>1650</v>
      </c>
      <c r="D1319" s="637" t="s">
        <v>50</v>
      </c>
      <c r="E1319" s="636"/>
      <c r="F1319" s="650" t="s">
        <v>2372</v>
      </c>
      <c r="G1319" s="636"/>
      <c r="H1319" s="635">
        <f si="31" t="shared"/>
        <v>0</v>
      </c>
    </row>
    <row r="1320" spans="1:8">
      <c r="A1320" s="638" t="s">
        <v>1242</v>
      </c>
      <c r="B1320" s="639">
        <v>213101</v>
      </c>
      <c r="C1320" s="638" t="s">
        <v>1649</v>
      </c>
      <c r="D1320" s="637" t="s">
        <v>50</v>
      </c>
      <c r="E1320" s="636"/>
      <c r="F1320" s="650" t="s">
        <v>2372</v>
      </c>
      <c r="G1320" s="636"/>
      <c r="H1320" s="635">
        <f si="31" t="shared"/>
        <v>0</v>
      </c>
    </row>
    <row r="1321" spans="1:8">
      <c r="A1321" s="638" t="s">
        <v>1242</v>
      </c>
      <c r="B1321" s="639">
        <v>213102</v>
      </c>
      <c r="C1321" s="638" t="s">
        <v>1648</v>
      </c>
      <c r="D1321" s="637" t="s">
        <v>50</v>
      </c>
      <c r="E1321" s="636"/>
      <c r="F1321" s="650" t="s">
        <v>2372</v>
      </c>
      <c r="G1321" s="636"/>
      <c r="H1321" s="635">
        <f si="31" t="shared"/>
        <v>0</v>
      </c>
    </row>
    <row r="1322" spans="1:8">
      <c r="A1322" s="638" t="s">
        <v>1242</v>
      </c>
      <c r="B1322" s="639">
        <v>2132</v>
      </c>
      <c r="C1322" s="638" t="s">
        <v>1647</v>
      </c>
      <c r="D1322" s="637" t="s">
        <v>50</v>
      </c>
      <c r="E1322" s="636"/>
      <c r="F1322" s="650" t="s">
        <v>2372</v>
      </c>
      <c r="G1322" s="636"/>
      <c r="H1322" s="635">
        <f si="31" t="shared"/>
        <v>0</v>
      </c>
    </row>
    <row r="1323" spans="1:8">
      <c r="A1323" s="638" t="s">
        <v>1242</v>
      </c>
      <c r="B1323" s="639">
        <v>213202</v>
      </c>
      <c r="C1323" s="638" t="s">
        <v>1646</v>
      </c>
      <c r="D1323" s="637" t="s">
        <v>50</v>
      </c>
      <c r="E1323" s="636"/>
      <c r="F1323" s="650" t="s">
        <v>2372</v>
      </c>
      <c r="G1323" s="636"/>
      <c r="H1323" s="635">
        <f si="31" t="shared"/>
        <v>0</v>
      </c>
    </row>
    <row r="1324" spans="1:8">
      <c r="A1324" s="638" t="s">
        <v>1242</v>
      </c>
      <c r="B1324" s="639">
        <v>213203</v>
      </c>
      <c r="C1324" s="638" t="s">
        <v>1645</v>
      </c>
      <c r="D1324" s="637" t="s">
        <v>50</v>
      </c>
      <c r="E1324" s="636"/>
      <c r="F1324" s="650" t="s">
        <v>2372</v>
      </c>
      <c r="G1324" s="636"/>
      <c r="H1324" s="635">
        <f si="31" t="shared"/>
        <v>0</v>
      </c>
    </row>
    <row r="1325" spans="1:8">
      <c r="A1325" s="638" t="s">
        <v>1242</v>
      </c>
      <c r="B1325" s="639">
        <v>213204</v>
      </c>
      <c r="C1325" s="638" t="s">
        <v>1877</v>
      </c>
      <c r="D1325" s="637" t="s">
        <v>50</v>
      </c>
      <c r="E1325" s="636"/>
      <c r="F1325" s="650" t="s">
        <v>2372</v>
      </c>
      <c r="G1325" s="636"/>
      <c r="H1325" s="635">
        <f si="31" t="shared"/>
        <v>0</v>
      </c>
    </row>
    <row r="1326" spans="1:8">
      <c r="A1326" s="638" t="s">
        <v>1242</v>
      </c>
      <c r="B1326" s="639">
        <v>213205</v>
      </c>
      <c r="C1326" s="638" t="s">
        <v>1643</v>
      </c>
      <c r="D1326" s="637" t="s">
        <v>50</v>
      </c>
      <c r="E1326" s="636"/>
      <c r="F1326" s="650" t="s">
        <v>2372</v>
      </c>
      <c r="G1326" s="636"/>
      <c r="H1326" s="635">
        <f si="31" t="shared"/>
        <v>0</v>
      </c>
    </row>
    <row r="1327" spans="1:8">
      <c r="A1327" s="638" t="s">
        <v>1242</v>
      </c>
      <c r="B1327" s="639">
        <v>213206</v>
      </c>
      <c r="C1327" s="638" t="s">
        <v>1642</v>
      </c>
      <c r="D1327" s="637" t="s">
        <v>50</v>
      </c>
      <c r="E1327" s="636"/>
      <c r="F1327" s="650" t="s">
        <v>2372</v>
      </c>
      <c r="G1327" s="636"/>
      <c r="H1327" s="635">
        <f si="31" t="shared"/>
        <v>0</v>
      </c>
    </row>
    <row r="1328" spans="1:8">
      <c r="A1328" s="638" t="s">
        <v>1242</v>
      </c>
      <c r="B1328" s="639">
        <v>213207</v>
      </c>
      <c r="C1328" s="638" t="s">
        <v>1641</v>
      </c>
      <c r="D1328" s="637" t="s">
        <v>50</v>
      </c>
      <c r="E1328" s="636"/>
      <c r="F1328" s="650" t="s">
        <v>2372</v>
      </c>
      <c r="G1328" s="636"/>
      <c r="H1328" s="635">
        <f si="31" t="shared"/>
        <v>0</v>
      </c>
    </row>
    <row r="1329" spans="1:8">
      <c r="A1329" s="638" t="s">
        <v>1242</v>
      </c>
      <c r="B1329" s="639">
        <v>213208</v>
      </c>
      <c r="C1329" s="638" t="s">
        <v>1876</v>
      </c>
      <c r="D1329" s="637" t="s">
        <v>50</v>
      </c>
      <c r="E1329" s="636"/>
      <c r="F1329" s="650" t="s">
        <v>2372</v>
      </c>
      <c r="G1329" s="636"/>
      <c r="H1329" s="635">
        <f si="31" t="shared"/>
        <v>0</v>
      </c>
    </row>
    <row r="1330" spans="1:8">
      <c r="A1330" s="638" t="s">
        <v>1242</v>
      </c>
      <c r="B1330" s="639">
        <v>213209</v>
      </c>
      <c r="C1330" s="638" t="s">
        <v>1875</v>
      </c>
      <c r="D1330" s="637" t="s">
        <v>50</v>
      </c>
      <c r="E1330" s="636"/>
      <c r="F1330" s="650" t="s">
        <v>2372</v>
      </c>
      <c r="G1330" s="636"/>
      <c r="H1330" s="635">
        <f si="31" t="shared"/>
        <v>0</v>
      </c>
    </row>
    <row r="1331" spans="1:8">
      <c r="A1331" s="638" t="s">
        <v>1242</v>
      </c>
      <c r="B1331" s="639">
        <v>2133</v>
      </c>
      <c r="C1331" s="638" t="s">
        <v>1638</v>
      </c>
      <c r="D1331" s="637" t="s">
        <v>50</v>
      </c>
      <c r="E1331" s="636"/>
      <c r="F1331" s="650" t="s">
        <v>2372</v>
      </c>
      <c r="G1331" s="636"/>
      <c r="H1331" s="635">
        <f si="31" t="shared"/>
        <v>0</v>
      </c>
    </row>
    <row r="1332" spans="1:8">
      <c r="A1332" s="638" t="s">
        <v>1242</v>
      </c>
      <c r="B1332" s="639">
        <v>213301</v>
      </c>
      <c r="C1332" s="638" t="s">
        <v>1633</v>
      </c>
      <c r="D1332" s="637" t="s">
        <v>50</v>
      </c>
      <c r="E1332" s="636"/>
      <c r="F1332" s="650" t="s">
        <v>2372</v>
      </c>
      <c r="G1332" s="636"/>
      <c r="H1332" s="635">
        <f si="31" t="shared"/>
        <v>0</v>
      </c>
    </row>
    <row r="1333" spans="1:8">
      <c r="A1333" s="638" t="s">
        <v>1242</v>
      </c>
      <c r="B1333" s="639">
        <v>213302</v>
      </c>
      <c r="C1333" s="638" t="s">
        <v>1632</v>
      </c>
      <c r="D1333" s="637" t="s">
        <v>50</v>
      </c>
      <c r="E1333" s="636"/>
      <c r="F1333" s="650" t="s">
        <v>2372</v>
      </c>
      <c r="G1333" s="636"/>
      <c r="H1333" s="635">
        <f si="31" t="shared"/>
        <v>0</v>
      </c>
    </row>
    <row r="1334" spans="1:8">
      <c r="A1334" s="638" t="s">
        <v>1242</v>
      </c>
      <c r="B1334" s="639">
        <v>213303</v>
      </c>
      <c r="C1334" s="638" t="s">
        <v>1631</v>
      </c>
      <c r="D1334" s="637" t="s">
        <v>50</v>
      </c>
      <c r="E1334" s="636"/>
      <c r="F1334" s="650" t="s">
        <v>2372</v>
      </c>
      <c r="G1334" s="636"/>
      <c r="H1334" s="635">
        <f si="31" t="shared"/>
        <v>0</v>
      </c>
    </row>
    <row r="1335" spans="1:8">
      <c r="A1335" s="638" t="s">
        <v>1242</v>
      </c>
      <c r="B1335" s="639">
        <v>213304</v>
      </c>
      <c r="C1335" s="638" t="s">
        <v>1630</v>
      </c>
      <c r="D1335" s="637" t="s">
        <v>50</v>
      </c>
      <c r="E1335" s="636"/>
      <c r="F1335" s="650" t="s">
        <v>2372</v>
      </c>
      <c r="G1335" s="636"/>
      <c r="H1335" s="635">
        <f si="31" t="shared"/>
        <v>0</v>
      </c>
    </row>
    <row r="1336" spans="1:8">
      <c r="A1336" s="638" t="s">
        <v>1242</v>
      </c>
      <c r="B1336" s="639">
        <v>2134</v>
      </c>
      <c r="C1336" s="638" t="s">
        <v>1874</v>
      </c>
      <c r="D1336" s="637" t="s">
        <v>50</v>
      </c>
      <c r="E1336" s="636"/>
      <c r="F1336" s="650" t="s">
        <v>2372</v>
      </c>
      <c r="G1336" s="636"/>
      <c r="H1336" s="635">
        <f si="31" t="shared"/>
        <v>0</v>
      </c>
    </row>
    <row r="1337" spans="1:8">
      <c r="A1337" s="638" t="s">
        <v>1242</v>
      </c>
      <c r="B1337" s="639">
        <v>213401</v>
      </c>
      <c r="C1337" s="638" t="s">
        <v>1636</v>
      </c>
      <c r="D1337" s="637" t="s">
        <v>50</v>
      </c>
      <c r="E1337" s="636"/>
      <c r="F1337" s="650" t="s">
        <v>2372</v>
      </c>
      <c r="G1337" s="636"/>
      <c r="H1337" s="635">
        <f si="31" t="shared"/>
        <v>0</v>
      </c>
    </row>
    <row r="1338" spans="1:8">
      <c r="A1338" s="638" t="s">
        <v>1242</v>
      </c>
      <c r="B1338" s="639">
        <v>213402</v>
      </c>
      <c r="C1338" s="638" t="s">
        <v>1635</v>
      </c>
      <c r="D1338" s="637" t="s">
        <v>50</v>
      </c>
      <c r="E1338" s="636"/>
      <c r="F1338" s="650" t="s">
        <v>2372</v>
      </c>
      <c r="G1338" s="636"/>
      <c r="H1338" s="635">
        <f si="31" t="shared"/>
        <v>0</v>
      </c>
    </row>
    <row r="1339" spans="1:8">
      <c r="A1339" s="638" t="s">
        <v>1242</v>
      </c>
      <c r="B1339" s="639">
        <v>213403</v>
      </c>
      <c r="C1339" s="638" t="s">
        <v>1631</v>
      </c>
      <c r="D1339" s="637" t="s">
        <v>50</v>
      </c>
      <c r="E1339" s="636"/>
      <c r="F1339" s="650" t="s">
        <v>2372</v>
      </c>
      <c r="G1339" s="636"/>
      <c r="H1339" s="635">
        <f si="31" t="shared"/>
        <v>0</v>
      </c>
    </row>
    <row r="1340" spans="1:8">
      <c r="A1340" s="638" t="s">
        <v>1242</v>
      </c>
      <c r="B1340" s="639">
        <v>213404</v>
      </c>
      <c r="C1340" s="638" t="s">
        <v>1630</v>
      </c>
      <c r="D1340" s="637" t="s">
        <v>50</v>
      </c>
      <c r="E1340" s="636"/>
      <c r="F1340" s="650" t="s">
        <v>2372</v>
      </c>
      <c r="G1340" s="636"/>
      <c r="H1340" s="635">
        <f si="31" t="shared"/>
        <v>0</v>
      </c>
    </row>
    <row r="1341" spans="1:8">
      <c r="A1341" s="638" t="s">
        <v>1242</v>
      </c>
      <c r="B1341" s="639">
        <v>2135</v>
      </c>
      <c r="C1341" s="638" t="s">
        <v>1873</v>
      </c>
      <c r="D1341" s="637" t="s">
        <v>50</v>
      </c>
      <c r="E1341" s="636"/>
      <c r="F1341" s="650" t="s">
        <v>2372</v>
      </c>
      <c r="G1341" s="636"/>
      <c r="H1341" s="635">
        <f si="31" t="shared"/>
        <v>0</v>
      </c>
    </row>
    <row r="1342" spans="1:8">
      <c r="A1342" s="638" t="s">
        <v>1242</v>
      </c>
      <c r="B1342" s="639">
        <v>213501</v>
      </c>
      <c r="C1342" s="638" t="s">
        <v>1728</v>
      </c>
      <c r="D1342" s="637" t="s">
        <v>50</v>
      </c>
      <c r="E1342" s="636"/>
      <c r="F1342" s="650" t="s">
        <v>2372</v>
      </c>
      <c r="G1342" s="636"/>
      <c r="H1342" s="635">
        <f si="31" t="shared"/>
        <v>0</v>
      </c>
    </row>
    <row r="1343" spans="1:8">
      <c r="A1343" s="638" t="s">
        <v>1242</v>
      </c>
      <c r="B1343" s="639">
        <v>213502</v>
      </c>
      <c r="C1343" s="638" t="s">
        <v>1872</v>
      </c>
      <c r="D1343" s="637" t="s">
        <v>50</v>
      </c>
      <c r="E1343" s="636"/>
      <c r="F1343" s="650" t="s">
        <v>2372</v>
      </c>
      <c r="G1343" s="636"/>
      <c r="H1343" s="635">
        <f si="31" t="shared"/>
        <v>0</v>
      </c>
    </row>
    <row r="1344" spans="1:8">
      <c r="A1344" s="638" t="s">
        <v>1242</v>
      </c>
      <c r="B1344" s="639">
        <v>213503</v>
      </c>
      <c r="C1344" s="638" t="s">
        <v>1631</v>
      </c>
      <c r="D1344" s="637" t="s">
        <v>50</v>
      </c>
      <c r="E1344" s="636"/>
      <c r="F1344" s="650" t="s">
        <v>2372</v>
      </c>
      <c r="G1344" s="636"/>
      <c r="H1344" s="635">
        <f si="31" t="shared"/>
        <v>0</v>
      </c>
    </row>
    <row r="1345" spans="1:8">
      <c r="A1345" s="638" t="s">
        <v>1242</v>
      </c>
      <c r="B1345" s="639">
        <v>213504</v>
      </c>
      <c r="C1345" s="638" t="s">
        <v>1630</v>
      </c>
      <c r="D1345" s="637" t="s">
        <v>50</v>
      </c>
      <c r="E1345" s="636"/>
      <c r="F1345" s="650" t="s">
        <v>2372</v>
      </c>
      <c r="G1345" s="636"/>
      <c r="H1345" s="635">
        <f si="31" t="shared"/>
        <v>0</v>
      </c>
    </row>
    <row r="1346" spans="1:8">
      <c r="A1346" s="638" t="s">
        <v>1242</v>
      </c>
      <c r="B1346" s="639">
        <v>213505</v>
      </c>
      <c r="C1346" s="638" t="s">
        <v>1724</v>
      </c>
      <c r="D1346" s="637" t="s">
        <v>50</v>
      </c>
      <c r="E1346" s="636"/>
      <c r="F1346" s="650" t="s">
        <v>2372</v>
      </c>
      <c r="G1346" s="636"/>
      <c r="H1346" s="635">
        <f si="31" t="shared"/>
        <v>0</v>
      </c>
    </row>
    <row r="1347" spans="1:8">
      <c r="A1347" s="638" t="s">
        <v>1242</v>
      </c>
      <c r="B1347" s="639">
        <v>22</v>
      </c>
      <c r="C1347" s="638" t="s">
        <v>1871</v>
      </c>
      <c r="D1347" s="637" t="s">
        <v>50</v>
      </c>
      <c r="E1347" s="636"/>
      <c r="F1347" s="650" t="s">
        <v>2372</v>
      </c>
      <c r="G1347" s="636"/>
      <c r="H1347" s="635">
        <f si="31" t="shared"/>
        <v>0</v>
      </c>
    </row>
    <row r="1348" spans="1:8">
      <c r="A1348" s="638" t="s">
        <v>1242</v>
      </c>
      <c r="B1348" s="639">
        <v>2200</v>
      </c>
      <c r="C1348" s="638" t="s">
        <v>1870</v>
      </c>
      <c r="D1348" s="637" t="s">
        <v>50</v>
      </c>
      <c r="E1348" s="636"/>
      <c r="F1348" s="650" t="s">
        <v>2372</v>
      </c>
      <c r="G1348" s="636"/>
      <c r="H1348" s="635">
        <f si="31" t="shared"/>
        <v>0</v>
      </c>
    </row>
    <row r="1349" spans="1:8">
      <c r="A1349" s="638" t="s">
        <v>1242</v>
      </c>
      <c r="B1349" s="639">
        <v>220001</v>
      </c>
      <c r="C1349" s="638" t="s">
        <v>1252</v>
      </c>
      <c r="D1349" s="637" t="s">
        <v>50</v>
      </c>
      <c r="E1349" s="636"/>
      <c r="F1349" s="650" t="s">
        <v>2372</v>
      </c>
      <c r="G1349" s="636"/>
      <c r="H1349" s="635">
        <f si="31" t="shared"/>
        <v>0</v>
      </c>
    </row>
    <row r="1350" spans="1:8">
      <c r="A1350" s="638" t="s">
        <v>1242</v>
      </c>
      <c r="B1350" s="639">
        <v>221001</v>
      </c>
      <c r="C1350" s="638" t="s">
        <v>1869</v>
      </c>
      <c r="D1350" s="637" t="s">
        <v>50</v>
      </c>
      <c r="E1350" s="636"/>
      <c r="F1350" s="650" t="s">
        <v>2372</v>
      </c>
      <c r="G1350" s="636"/>
      <c r="H1350" s="635">
        <f si="31" t="shared"/>
        <v>0</v>
      </c>
    </row>
    <row r="1351" spans="1:8">
      <c r="A1351" s="638" t="s">
        <v>1242</v>
      </c>
      <c r="B1351" s="639">
        <v>222001</v>
      </c>
      <c r="C1351" s="638" t="s">
        <v>1868</v>
      </c>
      <c r="D1351" s="637" t="s">
        <v>50</v>
      </c>
      <c r="E1351" s="636"/>
      <c r="F1351" s="650" t="s">
        <v>2372</v>
      </c>
      <c r="G1351" s="636"/>
      <c r="H1351" s="635">
        <f ref="H1351:H1414" si="32" t="shared">+E1351-G1351</f>
        <v>0</v>
      </c>
    </row>
    <row r="1352" spans="1:8">
      <c r="A1352" s="638" t="s">
        <v>1242</v>
      </c>
      <c r="B1352" s="639">
        <v>223001</v>
      </c>
      <c r="C1352" s="638" t="s">
        <v>625</v>
      </c>
      <c r="D1352" s="637" t="s">
        <v>50</v>
      </c>
      <c r="E1352" s="636"/>
      <c r="F1352" s="650" t="s">
        <v>2372</v>
      </c>
      <c r="G1352" s="636"/>
      <c r="H1352" s="635">
        <f si="32" t="shared"/>
        <v>0</v>
      </c>
    </row>
    <row r="1353" spans="1:8">
      <c r="A1353" s="638" t="s">
        <v>1242</v>
      </c>
      <c r="B1353" s="639">
        <v>224001</v>
      </c>
      <c r="C1353" s="638" t="s">
        <v>1867</v>
      </c>
      <c r="D1353" s="637" t="s">
        <v>50</v>
      </c>
      <c r="E1353" s="636"/>
      <c r="F1353" s="650" t="s">
        <v>2372</v>
      </c>
      <c r="G1353" s="636"/>
      <c r="H1353" s="635">
        <f si="32" t="shared"/>
        <v>0</v>
      </c>
    </row>
    <row r="1354" spans="1:8">
      <c r="A1354" s="638" t="s">
        <v>1242</v>
      </c>
      <c r="B1354" s="639">
        <v>225101</v>
      </c>
      <c r="C1354" s="638" t="s">
        <v>1866</v>
      </c>
      <c r="D1354" s="637" t="s">
        <v>50</v>
      </c>
      <c r="E1354" s="636"/>
      <c r="F1354" s="650" t="s">
        <v>2372</v>
      </c>
      <c r="G1354" s="636"/>
      <c r="H1354" s="635">
        <f si="32" t="shared"/>
        <v>0</v>
      </c>
    </row>
    <row r="1355" spans="1:8">
      <c r="A1355" s="638" t="s">
        <v>1242</v>
      </c>
      <c r="B1355" s="639">
        <v>225102</v>
      </c>
      <c r="C1355" s="638" t="s">
        <v>1865</v>
      </c>
      <c r="D1355" s="637" t="s">
        <v>50</v>
      </c>
      <c r="E1355" s="636"/>
      <c r="F1355" s="650" t="s">
        <v>2372</v>
      </c>
      <c r="G1355" s="636"/>
      <c r="H1355" s="635">
        <f si="32" t="shared"/>
        <v>0</v>
      </c>
    </row>
    <row r="1356" spans="1:8">
      <c r="A1356" s="638" t="s">
        <v>1242</v>
      </c>
      <c r="B1356" s="639">
        <v>225103</v>
      </c>
      <c r="C1356" s="638" t="s">
        <v>1864</v>
      </c>
      <c r="D1356" s="637" t="s">
        <v>50</v>
      </c>
      <c r="E1356" s="636"/>
      <c r="F1356" s="650" t="s">
        <v>2372</v>
      </c>
      <c r="G1356" s="636"/>
      <c r="H1356" s="635">
        <f si="32" t="shared"/>
        <v>0</v>
      </c>
    </row>
    <row r="1357" spans="1:8">
      <c r="A1357" s="638" t="s">
        <v>1242</v>
      </c>
      <c r="B1357" s="639">
        <v>225104</v>
      </c>
      <c r="C1357" s="638" t="s">
        <v>1863</v>
      </c>
      <c r="D1357" s="637" t="s">
        <v>50</v>
      </c>
      <c r="E1357" s="636"/>
      <c r="F1357" s="650" t="s">
        <v>2372</v>
      </c>
      <c r="G1357" s="636"/>
      <c r="H1357" s="635">
        <f si="32" t="shared"/>
        <v>0</v>
      </c>
    </row>
    <row r="1358" spans="1:8">
      <c r="A1358" s="638" t="s">
        <v>1242</v>
      </c>
      <c r="B1358" s="639">
        <v>225105</v>
      </c>
      <c r="C1358" s="638" t="s">
        <v>1862</v>
      </c>
      <c r="D1358" s="637" t="s">
        <v>50</v>
      </c>
      <c r="E1358" s="636"/>
      <c r="F1358" s="650" t="s">
        <v>2372</v>
      </c>
      <c r="G1358" s="636"/>
      <c r="H1358" s="635">
        <f si="32" t="shared"/>
        <v>0</v>
      </c>
    </row>
    <row r="1359" spans="1:8">
      <c r="A1359" s="638" t="s">
        <v>1242</v>
      </c>
      <c r="B1359" s="639">
        <v>225106</v>
      </c>
      <c r="C1359" s="638" t="s">
        <v>1608</v>
      </c>
      <c r="D1359" s="637" t="s">
        <v>50</v>
      </c>
      <c r="E1359" s="636"/>
      <c r="F1359" s="650" t="s">
        <v>2372</v>
      </c>
      <c r="G1359" s="636"/>
      <c r="H1359" s="635">
        <f si="32" t="shared"/>
        <v>0</v>
      </c>
    </row>
    <row r="1360" spans="1:8">
      <c r="A1360" s="638" t="s">
        <v>1242</v>
      </c>
      <c r="B1360" s="639">
        <v>2260</v>
      </c>
      <c r="C1360" s="638" t="s">
        <v>1607</v>
      </c>
      <c r="D1360" s="637" t="s">
        <v>50</v>
      </c>
      <c r="E1360" s="636"/>
      <c r="F1360" s="650" t="s">
        <v>2372</v>
      </c>
      <c r="G1360" s="636"/>
      <c r="H1360" s="635">
        <f si="32" t="shared"/>
        <v>0</v>
      </c>
    </row>
    <row r="1361" spans="1:8">
      <c r="A1361" s="638" t="s">
        <v>1242</v>
      </c>
      <c r="B1361" s="639">
        <v>226001</v>
      </c>
      <c r="C1361" s="638" t="s">
        <v>1606</v>
      </c>
      <c r="D1361" s="637" t="s">
        <v>50</v>
      </c>
      <c r="E1361" s="636"/>
      <c r="F1361" s="650" t="s">
        <v>2372</v>
      </c>
      <c r="G1361" s="636"/>
      <c r="H1361" s="635">
        <f si="32" t="shared"/>
        <v>0</v>
      </c>
    </row>
    <row r="1362" spans="1:8">
      <c r="A1362" s="638" t="s">
        <v>1242</v>
      </c>
      <c r="B1362" s="639">
        <v>3</v>
      </c>
      <c r="C1362" s="638" t="s">
        <v>1084</v>
      </c>
      <c r="D1362" s="637" t="s">
        <v>50</v>
      </c>
      <c r="E1362" s="636"/>
      <c r="F1362" s="650" t="s">
        <v>2372</v>
      </c>
      <c r="G1362" s="636"/>
      <c r="H1362" s="635">
        <f si="32" t="shared"/>
        <v>0</v>
      </c>
    </row>
    <row r="1363" spans="1:8">
      <c r="A1363" s="638" t="s">
        <v>1242</v>
      </c>
      <c r="B1363" s="639">
        <v>145</v>
      </c>
      <c r="C1363" s="638" t="s">
        <v>445</v>
      </c>
      <c r="D1363" s="637" t="s">
        <v>50</v>
      </c>
      <c r="E1363" s="636"/>
      <c r="F1363" s="650" t="s">
        <v>2372</v>
      </c>
      <c r="G1363" s="636"/>
      <c r="H1363" s="635">
        <f si="32" t="shared"/>
        <v>0</v>
      </c>
    </row>
    <row r="1364" spans="1:8">
      <c r="A1364" s="638" t="s">
        <v>1242</v>
      </c>
      <c r="B1364" s="639">
        <v>145001</v>
      </c>
      <c r="C1364" s="638" t="s">
        <v>1861</v>
      </c>
      <c r="D1364" s="637" t="s">
        <v>50</v>
      </c>
      <c r="E1364" s="636"/>
      <c r="F1364" s="650" t="s">
        <v>2372</v>
      </c>
      <c r="G1364" s="636"/>
      <c r="H1364" s="635">
        <f si="32" t="shared"/>
        <v>0</v>
      </c>
    </row>
    <row r="1365" spans="1:8">
      <c r="A1365" s="638" t="s">
        <v>1242</v>
      </c>
      <c r="B1365" s="639">
        <v>145002</v>
      </c>
      <c r="C1365" s="638" t="s">
        <v>1860</v>
      </c>
      <c r="D1365" s="637" t="s">
        <v>50</v>
      </c>
      <c r="E1365" s="636"/>
      <c r="F1365" s="650" t="s">
        <v>2372</v>
      </c>
      <c r="G1365" s="636"/>
      <c r="H1365" s="635">
        <f si="32" t="shared"/>
        <v>0</v>
      </c>
    </row>
    <row r="1366" spans="1:8">
      <c r="A1366" s="638" t="s">
        <v>1242</v>
      </c>
      <c r="B1366" s="639">
        <v>145003</v>
      </c>
      <c r="C1366" s="638" t="s">
        <v>1625</v>
      </c>
      <c r="D1366" s="637" t="s">
        <v>50</v>
      </c>
      <c r="E1366" s="636"/>
      <c r="F1366" s="650" t="s">
        <v>2372</v>
      </c>
      <c r="G1366" s="636"/>
      <c r="H1366" s="635">
        <f si="32" t="shared"/>
        <v>0</v>
      </c>
    </row>
    <row r="1367" spans="1:8">
      <c r="A1367" s="638" t="s">
        <v>1242</v>
      </c>
      <c r="B1367" s="639">
        <v>145004</v>
      </c>
      <c r="C1367" s="638" t="s">
        <v>1859</v>
      </c>
      <c r="D1367" s="637" t="s">
        <v>50</v>
      </c>
      <c r="E1367" s="636"/>
      <c r="F1367" s="650" t="s">
        <v>2372</v>
      </c>
      <c r="G1367" s="636"/>
      <c r="H1367" s="635">
        <f si="32" t="shared"/>
        <v>0</v>
      </c>
    </row>
    <row r="1368" spans="1:8">
      <c r="A1368" s="638" t="s">
        <v>1242</v>
      </c>
      <c r="B1368" s="639">
        <v>145005</v>
      </c>
      <c r="C1368" s="638" t="s">
        <v>1858</v>
      </c>
      <c r="D1368" s="637" t="s">
        <v>50</v>
      </c>
      <c r="E1368" s="636"/>
      <c r="F1368" s="650" t="s">
        <v>2372</v>
      </c>
      <c r="G1368" s="636"/>
      <c r="H1368" s="635">
        <f si="32" t="shared"/>
        <v>0</v>
      </c>
    </row>
    <row r="1369" spans="1:8">
      <c r="A1369" s="638" t="s">
        <v>1242</v>
      </c>
      <c r="B1369" s="639">
        <v>145006</v>
      </c>
      <c r="C1369" s="638" t="s">
        <v>1857</v>
      </c>
      <c r="D1369" s="637" t="s">
        <v>50</v>
      </c>
      <c r="E1369" s="636"/>
      <c r="F1369" s="650" t="s">
        <v>2372</v>
      </c>
      <c r="G1369" s="636"/>
      <c r="H1369" s="635">
        <f si="32" t="shared"/>
        <v>0</v>
      </c>
    </row>
    <row r="1370" spans="1:8">
      <c r="A1370" s="638" t="s">
        <v>1242</v>
      </c>
      <c r="B1370" s="639">
        <v>225</v>
      </c>
      <c r="C1370" s="638" t="s">
        <v>447</v>
      </c>
      <c r="D1370" s="637" t="s">
        <v>50</v>
      </c>
      <c r="E1370" s="636"/>
      <c r="F1370" s="650" t="s">
        <v>2372</v>
      </c>
      <c r="G1370" s="636"/>
      <c r="H1370" s="635">
        <f si="32" t="shared"/>
        <v>0</v>
      </c>
    </row>
    <row r="1371" spans="1:8">
      <c r="A1371" s="638" t="s">
        <v>1242</v>
      </c>
      <c r="B1371" s="639">
        <v>225001</v>
      </c>
      <c r="C1371" s="638" t="s">
        <v>1856</v>
      </c>
      <c r="D1371" s="637" t="s">
        <v>50</v>
      </c>
      <c r="E1371" s="636"/>
      <c r="F1371" s="650" t="s">
        <v>2372</v>
      </c>
      <c r="G1371" s="636"/>
      <c r="H1371" s="635">
        <f si="32" t="shared"/>
        <v>0</v>
      </c>
    </row>
    <row r="1372" spans="1:8">
      <c r="A1372" s="638" t="s">
        <v>1242</v>
      </c>
      <c r="B1372" s="639">
        <v>225002</v>
      </c>
      <c r="C1372" s="638" t="s">
        <v>1855</v>
      </c>
      <c r="D1372" s="637" t="s">
        <v>50</v>
      </c>
      <c r="E1372" s="636"/>
      <c r="F1372" s="650" t="s">
        <v>2372</v>
      </c>
      <c r="G1372" s="636"/>
      <c r="H1372" s="635">
        <f si="32" t="shared"/>
        <v>0</v>
      </c>
    </row>
    <row r="1373" spans="1:8">
      <c r="A1373" s="638" t="s">
        <v>1242</v>
      </c>
      <c r="B1373" s="639">
        <v>225003</v>
      </c>
      <c r="C1373" s="638" t="s">
        <v>1854</v>
      </c>
      <c r="D1373" s="637" t="s">
        <v>50</v>
      </c>
      <c r="E1373" s="636"/>
      <c r="F1373" s="650" t="s">
        <v>2372</v>
      </c>
      <c r="G1373" s="636"/>
      <c r="H1373" s="635">
        <f si="32" t="shared"/>
        <v>0</v>
      </c>
    </row>
    <row r="1374" spans="1:8">
      <c r="A1374" s="638" t="s">
        <v>1242</v>
      </c>
      <c r="B1374" s="639">
        <v>225004</v>
      </c>
      <c r="C1374" s="638" t="s">
        <v>1853</v>
      </c>
      <c r="D1374" s="637" t="s">
        <v>50</v>
      </c>
      <c r="E1374" s="636"/>
      <c r="F1374" s="650" t="s">
        <v>2372</v>
      </c>
      <c r="G1374" s="636"/>
      <c r="H1374" s="635">
        <f si="32" t="shared"/>
        <v>0</v>
      </c>
    </row>
    <row r="1375" spans="1:8">
      <c r="A1375" s="638" t="s">
        <v>1242</v>
      </c>
      <c r="B1375" s="639">
        <v>225005</v>
      </c>
      <c r="C1375" s="638" t="s">
        <v>1852</v>
      </c>
      <c r="D1375" s="637" t="s">
        <v>50</v>
      </c>
      <c r="E1375" s="636"/>
      <c r="F1375" s="650" t="s">
        <v>2372</v>
      </c>
      <c r="G1375" s="636"/>
      <c r="H1375" s="635">
        <f si="32" t="shared"/>
        <v>0</v>
      </c>
    </row>
    <row r="1376" spans="1:8">
      <c r="A1376" s="638" t="s">
        <v>1242</v>
      </c>
      <c r="B1376" s="639">
        <v>225006</v>
      </c>
      <c r="C1376" s="638" t="s">
        <v>1851</v>
      </c>
      <c r="D1376" s="637" t="s">
        <v>50</v>
      </c>
      <c r="E1376" s="636"/>
      <c r="F1376" s="650" t="s">
        <v>2372</v>
      </c>
      <c r="G1376" s="636"/>
      <c r="H1376" s="635">
        <f si="32" t="shared"/>
        <v>0</v>
      </c>
    </row>
    <row r="1377" spans="1:8">
      <c r="A1377" s="638" t="s">
        <v>1242</v>
      </c>
      <c r="B1377" s="639">
        <v>225007</v>
      </c>
      <c r="C1377" s="638" t="s">
        <v>1850</v>
      </c>
      <c r="D1377" s="637" t="s">
        <v>50</v>
      </c>
      <c r="E1377" s="636"/>
      <c r="F1377" s="650" t="s">
        <v>2372</v>
      </c>
      <c r="G1377" s="636"/>
      <c r="H1377" s="635">
        <f si="32" t="shared"/>
        <v>0</v>
      </c>
    </row>
    <row r="1378" spans="1:8">
      <c r="A1378" s="638" t="s">
        <v>1242</v>
      </c>
      <c r="B1378" s="639">
        <v>225008</v>
      </c>
      <c r="C1378" s="638" t="s">
        <v>1849</v>
      </c>
      <c r="D1378" s="637" t="s">
        <v>50</v>
      </c>
      <c r="E1378" s="636"/>
      <c r="F1378" s="650" t="s">
        <v>2372</v>
      </c>
      <c r="G1378" s="636"/>
      <c r="H1378" s="635">
        <f si="32" t="shared"/>
        <v>0</v>
      </c>
    </row>
    <row r="1379" spans="1:8">
      <c r="A1379" s="638" t="s">
        <v>1242</v>
      </c>
      <c r="B1379" s="639">
        <v>225009</v>
      </c>
      <c r="C1379" s="638" t="s">
        <v>1848</v>
      </c>
      <c r="D1379" s="637" t="s">
        <v>50</v>
      </c>
      <c r="E1379" s="636"/>
      <c r="F1379" s="650" t="s">
        <v>2372</v>
      </c>
      <c r="G1379" s="636"/>
      <c r="H1379" s="635">
        <f si="32" t="shared"/>
        <v>0</v>
      </c>
    </row>
    <row r="1380" spans="1:8">
      <c r="A1380" s="638" t="s">
        <v>1242</v>
      </c>
      <c r="B1380" s="639">
        <v>230001</v>
      </c>
      <c r="C1380" s="638" t="s">
        <v>1847</v>
      </c>
      <c r="D1380" s="637" t="s">
        <v>50</v>
      </c>
      <c r="E1380" s="636"/>
      <c r="F1380" s="650" t="s">
        <v>2372</v>
      </c>
      <c r="G1380" s="636"/>
      <c r="H1380" s="635">
        <f si="32" t="shared"/>
        <v>0</v>
      </c>
    </row>
    <row r="1381" spans="1:8">
      <c r="A1381" s="638" t="s">
        <v>1242</v>
      </c>
      <c r="B1381" s="639">
        <v>4</v>
      </c>
      <c r="C1381" s="638" t="s">
        <v>1270</v>
      </c>
      <c r="D1381" s="637" t="s">
        <v>50</v>
      </c>
      <c r="E1381" s="636"/>
      <c r="F1381" s="650" t="s">
        <v>2372</v>
      </c>
      <c r="G1381" s="636"/>
      <c r="H1381" s="635">
        <f si="32" t="shared"/>
        <v>0</v>
      </c>
    </row>
    <row r="1382" spans="1:8">
      <c r="A1382" s="638" t="s">
        <v>1242</v>
      </c>
      <c r="B1382" s="639">
        <v>5</v>
      </c>
      <c r="C1382" s="638" t="s">
        <v>1085</v>
      </c>
      <c r="D1382" s="637" t="s">
        <v>50</v>
      </c>
      <c r="E1382" s="636"/>
      <c r="F1382" s="650" t="s">
        <v>2372</v>
      </c>
      <c r="G1382" s="636"/>
      <c r="H1382" s="635">
        <f si="32" t="shared"/>
        <v>0</v>
      </c>
    </row>
    <row r="1383" spans="1:8">
      <c r="A1383" s="638" t="s">
        <v>1243</v>
      </c>
      <c r="B1383" s="639">
        <v>1</v>
      </c>
      <c r="C1383" s="638" t="s">
        <v>1087</v>
      </c>
      <c r="D1383" s="637" t="s">
        <v>50</v>
      </c>
      <c r="E1383" s="636"/>
      <c r="F1383" s="650" t="s">
        <v>2372</v>
      </c>
      <c r="G1383" s="636"/>
      <c r="H1383" s="635">
        <f si="32" t="shared"/>
        <v>0</v>
      </c>
    </row>
    <row r="1384" spans="1:8">
      <c r="A1384" s="638" t="s">
        <v>1243</v>
      </c>
      <c r="B1384" s="639">
        <v>11</v>
      </c>
      <c r="C1384" s="638" t="s">
        <v>800</v>
      </c>
      <c r="D1384" s="637" t="s">
        <v>50</v>
      </c>
      <c r="E1384" s="636"/>
      <c r="F1384" s="650" t="s">
        <v>2372</v>
      </c>
      <c r="G1384" s="636"/>
      <c r="H1384" s="635">
        <f si="32" t="shared"/>
        <v>0</v>
      </c>
    </row>
    <row r="1385" spans="1:8">
      <c r="A1385" s="638" t="s">
        <v>1243</v>
      </c>
      <c r="B1385" s="639">
        <v>110</v>
      </c>
      <c r="C1385" s="638" t="s">
        <v>1846</v>
      </c>
      <c r="D1385" s="637" t="s">
        <v>50</v>
      </c>
      <c r="E1385" s="636"/>
      <c r="F1385" s="650" t="s">
        <v>2372</v>
      </c>
      <c r="G1385" s="636"/>
      <c r="H1385" s="635">
        <f si="32" t="shared"/>
        <v>0</v>
      </c>
    </row>
    <row r="1386" spans="1:8">
      <c r="A1386" s="638" t="s">
        <v>1243</v>
      </c>
      <c r="B1386" s="639">
        <v>1100</v>
      </c>
      <c r="C1386" s="638" t="s">
        <v>1845</v>
      </c>
      <c r="D1386" s="637" t="s">
        <v>50</v>
      </c>
      <c r="E1386" s="636"/>
      <c r="F1386" s="650" t="s">
        <v>2372</v>
      </c>
      <c r="G1386" s="636"/>
      <c r="H1386" s="635">
        <f si="32" t="shared"/>
        <v>0</v>
      </c>
    </row>
    <row r="1387" spans="1:8">
      <c r="A1387" s="638" t="s">
        <v>1243</v>
      </c>
      <c r="B1387" s="639">
        <v>110001</v>
      </c>
      <c r="C1387" s="638" t="s">
        <v>1844</v>
      </c>
      <c r="D1387" s="637" t="s">
        <v>50</v>
      </c>
      <c r="E1387" s="636"/>
      <c r="F1387" s="650" t="s">
        <v>2372</v>
      </c>
      <c r="G1387" s="636"/>
      <c r="H1387" s="635">
        <f si="32" t="shared"/>
        <v>0</v>
      </c>
    </row>
    <row r="1388" spans="1:8">
      <c r="A1388" s="638" t="s">
        <v>1243</v>
      </c>
      <c r="B1388" s="639">
        <v>110002</v>
      </c>
      <c r="C1388" s="638" t="s">
        <v>1843</v>
      </c>
      <c r="D1388" s="637" t="s">
        <v>50</v>
      </c>
      <c r="E1388" s="636"/>
      <c r="F1388" s="650" t="s">
        <v>2372</v>
      </c>
      <c r="G1388" s="636"/>
      <c r="H1388" s="635">
        <f si="32" t="shared"/>
        <v>0</v>
      </c>
    </row>
    <row r="1389" spans="1:8">
      <c r="A1389" s="638" t="s">
        <v>1243</v>
      </c>
      <c r="B1389" s="639">
        <v>110003</v>
      </c>
      <c r="C1389" s="638" t="s">
        <v>1842</v>
      </c>
      <c r="D1389" s="637" t="s">
        <v>50</v>
      </c>
      <c r="E1389" s="636"/>
      <c r="F1389" s="650" t="s">
        <v>2372</v>
      </c>
      <c r="G1389" s="636"/>
      <c r="H1389" s="635">
        <f si="32" t="shared"/>
        <v>0</v>
      </c>
    </row>
    <row r="1390" spans="1:8">
      <c r="A1390" s="638" t="s">
        <v>1243</v>
      </c>
      <c r="B1390" s="639">
        <v>110004</v>
      </c>
      <c r="C1390" s="638" t="s">
        <v>1841</v>
      </c>
      <c r="D1390" s="637" t="s">
        <v>50</v>
      </c>
      <c r="E1390" s="636"/>
      <c r="F1390" s="650" t="s">
        <v>2372</v>
      </c>
      <c r="G1390" s="636"/>
      <c r="H1390" s="635">
        <f si="32" t="shared"/>
        <v>0</v>
      </c>
    </row>
    <row r="1391" spans="1:8">
      <c r="A1391" s="638" t="s">
        <v>1243</v>
      </c>
      <c r="B1391" s="639">
        <v>110005</v>
      </c>
      <c r="C1391" s="638" t="s">
        <v>1840</v>
      </c>
      <c r="D1391" s="637" t="s">
        <v>50</v>
      </c>
      <c r="E1391" s="636"/>
      <c r="F1391" s="650" t="s">
        <v>2372</v>
      </c>
      <c r="G1391" s="636"/>
      <c r="H1391" s="635">
        <f si="32" t="shared"/>
        <v>0</v>
      </c>
    </row>
    <row r="1392" spans="1:8">
      <c r="A1392" s="638" t="s">
        <v>1243</v>
      </c>
      <c r="B1392" s="639">
        <v>110006</v>
      </c>
      <c r="C1392" s="638" t="s">
        <v>1839</v>
      </c>
      <c r="D1392" s="637" t="s">
        <v>50</v>
      </c>
      <c r="E1392" s="636"/>
      <c r="F1392" s="650" t="s">
        <v>2372</v>
      </c>
      <c r="G1392" s="636"/>
      <c r="H1392" s="635">
        <f si="32" t="shared"/>
        <v>0</v>
      </c>
    </row>
    <row r="1393" spans="1:8">
      <c r="A1393" s="638" t="s">
        <v>1243</v>
      </c>
      <c r="B1393" s="639">
        <v>110007</v>
      </c>
      <c r="C1393" s="638" t="s">
        <v>1838</v>
      </c>
      <c r="D1393" s="637" t="s">
        <v>50</v>
      </c>
      <c r="E1393" s="636"/>
      <c r="F1393" s="650" t="s">
        <v>2372</v>
      </c>
      <c r="G1393" s="636"/>
      <c r="H1393" s="635">
        <f si="32" t="shared"/>
        <v>0</v>
      </c>
    </row>
    <row r="1394" spans="1:8">
      <c r="A1394" s="638" t="s">
        <v>1243</v>
      </c>
      <c r="B1394" s="639">
        <v>110008</v>
      </c>
      <c r="C1394" s="638" t="s">
        <v>1837</v>
      </c>
      <c r="D1394" s="637" t="s">
        <v>50</v>
      </c>
      <c r="E1394" s="636"/>
      <c r="F1394" s="650" t="s">
        <v>2372</v>
      </c>
      <c r="G1394" s="636"/>
      <c r="H1394" s="635">
        <f si="32" t="shared"/>
        <v>0</v>
      </c>
    </row>
    <row r="1395" spans="1:8">
      <c r="A1395" s="638" t="s">
        <v>1243</v>
      </c>
      <c r="B1395" s="639">
        <v>1101</v>
      </c>
      <c r="C1395" s="638" t="s">
        <v>1836</v>
      </c>
      <c r="D1395" s="637" t="s">
        <v>50</v>
      </c>
      <c r="E1395" s="636"/>
      <c r="F1395" s="650" t="s">
        <v>2372</v>
      </c>
      <c r="G1395" s="636"/>
      <c r="H1395" s="635">
        <f si="32" t="shared"/>
        <v>0</v>
      </c>
    </row>
    <row r="1396" spans="1:8">
      <c r="A1396" s="638" t="s">
        <v>1243</v>
      </c>
      <c r="B1396" s="639">
        <v>110101</v>
      </c>
      <c r="C1396" s="638" t="s">
        <v>1836</v>
      </c>
      <c r="D1396" s="637" t="s">
        <v>50</v>
      </c>
      <c r="E1396" s="636"/>
      <c r="F1396" s="650" t="s">
        <v>2372</v>
      </c>
      <c r="G1396" s="636"/>
      <c r="H1396" s="635">
        <f si="32" t="shared"/>
        <v>0</v>
      </c>
    </row>
    <row r="1397" spans="1:8">
      <c r="A1397" s="638" t="s">
        <v>1243</v>
      </c>
      <c r="B1397" s="639">
        <v>1102</v>
      </c>
      <c r="C1397" s="638" t="s">
        <v>1835</v>
      </c>
      <c r="D1397" s="637" t="s">
        <v>50</v>
      </c>
      <c r="E1397" s="636"/>
      <c r="F1397" s="650" t="s">
        <v>2372</v>
      </c>
      <c r="G1397" s="636"/>
      <c r="H1397" s="635">
        <f si="32" t="shared"/>
        <v>0</v>
      </c>
    </row>
    <row r="1398" spans="1:8">
      <c r="A1398" s="638" t="s">
        <v>1243</v>
      </c>
      <c r="B1398" s="639">
        <v>110201</v>
      </c>
      <c r="C1398" s="638" t="s">
        <v>1834</v>
      </c>
      <c r="D1398" s="637" t="s">
        <v>50</v>
      </c>
      <c r="E1398" s="636"/>
      <c r="F1398" s="650" t="s">
        <v>2372</v>
      </c>
      <c r="G1398" s="636"/>
      <c r="H1398" s="635">
        <f si="32" t="shared"/>
        <v>0</v>
      </c>
    </row>
    <row r="1399" spans="1:8">
      <c r="A1399" s="638" t="s">
        <v>1243</v>
      </c>
      <c r="B1399" s="639">
        <v>1103</v>
      </c>
      <c r="C1399" s="638" t="s">
        <v>1833</v>
      </c>
      <c r="D1399" s="637" t="s">
        <v>50</v>
      </c>
      <c r="E1399" s="636"/>
      <c r="F1399" s="650" t="s">
        <v>2372</v>
      </c>
      <c r="G1399" s="636"/>
      <c r="H1399" s="635">
        <f si="32" t="shared"/>
        <v>0</v>
      </c>
    </row>
    <row r="1400" spans="1:8">
      <c r="A1400" s="638" t="s">
        <v>1243</v>
      </c>
      <c r="B1400" s="639">
        <v>110301</v>
      </c>
      <c r="C1400" s="638" t="s">
        <v>1833</v>
      </c>
      <c r="D1400" s="637" t="s">
        <v>50</v>
      </c>
      <c r="E1400" s="636"/>
      <c r="F1400" s="650" t="s">
        <v>2372</v>
      </c>
      <c r="G1400" s="636"/>
      <c r="H1400" s="635">
        <f si="32" t="shared"/>
        <v>0</v>
      </c>
    </row>
    <row r="1401" spans="1:8">
      <c r="A1401" s="638" t="s">
        <v>1243</v>
      </c>
      <c r="B1401" s="639">
        <v>1104</v>
      </c>
      <c r="C1401" s="638" t="s">
        <v>1832</v>
      </c>
      <c r="D1401" s="637" t="s">
        <v>50</v>
      </c>
      <c r="E1401" s="636"/>
      <c r="F1401" s="650" t="s">
        <v>2372</v>
      </c>
      <c r="G1401" s="636"/>
      <c r="H1401" s="635">
        <f si="32" t="shared"/>
        <v>0</v>
      </c>
    </row>
    <row r="1402" spans="1:8">
      <c r="A1402" s="638" t="s">
        <v>1243</v>
      </c>
      <c r="B1402" s="639">
        <v>110401</v>
      </c>
      <c r="C1402" s="638" t="s">
        <v>1832</v>
      </c>
      <c r="D1402" s="637" t="s">
        <v>50</v>
      </c>
      <c r="E1402" s="636"/>
      <c r="F1402" s="650" t="s">
        <v>2372</v>
      </c>
      <c r="G1402" s="636"/>
      <c r="H1402" s="635">
        <f si="32" t="shared"/>
        <v>0</v>
      </c>
    </row>
    <row r="1403" spans="1:8">
      <c r="A1403" s="638" t="s">
        <v>1243</v>
      </c>
      <c r="B1403" s="639">
        <v>112</v>
      </c>
      <c r="C1403" s="638" t="s">
        <v>1831</v>
      </c>
      <c r="D1403" s="637" t="s">
        <v>50</v>
      </c>
      <c r="E1403" s="636"/>
      <c r="F1403" s="650" t="s">
        <v>2372</v>
      </c>
      <c r="G1403" s="636"/>
      <c r="H1403" s="635">
        <f si="32" t="shared"/>
        <v>0</v>
      </c>
    </row>
    <row r="1404" spans="1:8">
      <c r="A1404" s="638" t="s">
        <v>1243</v>
      </c>
      <c r="B1404" s="639">
        <v>112001</v>
      </c>
      <c r="C1404" s="638" t="s">
        <v>1830</v>
      </c>
      <c r="D1404" s="637" t="s">
        <v>50</v>
      </c>
      <c r="E1404" s="636"/>
      <c r="F1404" s="650" t="s">
        <v>2372</v>
      </c>
      <c r="G1404" s="636"/>
      <c r="H1404" s="635">
        <f si="32" t="shared"/>
        <v>0</v>
      </c>
    </row>
    <row r="1405" spans="1:8">
      <c r="A1405" s="638" t="s">
        <v>1243</v>
      </c>
      <c r="B1405" s="639">
        <v>112002</v>
      </c>
      <c r="C1405" s="638" t="s">
        <v>1829</v>
      </c>
      <c r="D1405" s="637" t="s">
        <v>50</v>
      </c>
      <c r="E1405" s="636"/>
      <c r="F1405" s="650" t="s">
        <v>2372</v>
      </c>
      <c r="G1405" s="636"/>
      <c r="H1405" s="635">
        <f si="32" t="shared"/>
        <v>0</v>
      </c>
    </row>
    <row r="1406" spans="1:8">
      <c r="A1406" s="638" t="s">
        <v>1243</v>
      </c>
      <c r="B1406" s="639">
        <v>112003</v>
      </c>
      <c r="C1406" s="638" t="s">
        <v>1828</v>
      </c>
      <c r="D1406" s="637" t="s">
        <v>50</v>
      </c>
      <c r="E1406" s="636"/>
      <c r="F1406" s="650" t="s">
        <v>2372</v>
      </c>
      <c r="G1406" s="636"/>
      <c r="H1406" s="635">
        <f si="32" t="shared"/>
        <v>0</v>
      </c>
    </row>
    <row r="1407" spans="1:8">
      <c r="A1407" s="638" t="s">
        <v>1243</v>
      </c>
      <c r="B1407" s="639">
        <v>112004</v>
      </c>
      <c r="C1407" s="638" t="s">
        <v>1827</v>
      </c>
      <c r="D1407" s="637" t="s">
        <v>50</v>
      </c>
      <c r="E1407" s="636"/>
      <c r="F1407" s="650" t="s">
        <v>2372</v>
      </c>
      <c r="G1407" s="636"/>
      <c r="H1407" s="635">
        <f si="32" t="shared"/>
        <v>0</v>
      </c>
    </row>
    <row r="1408" spans="1:8">
      <c r="A1408" s="638" t="s">
        <v>1243</v>
      </c>
      <c r="B1408" s="639">
        <v>112005</v>
      </c>
      <c r="C1408" s="638" t="s">
        <v>1826</v>
      </c>
      <c r="D1408" s="637" t="s">
        <v>50</v>
      </c>
      <c r="E1408" s="636"/>
      <c r="F1408" s="650" t="s">
        <v>2372</v>
      </c>
      <c r="G1408" s="636"/>
      <c r="H1408" s="635">
        <f si="32" t="shared"/>
        <v>0</v>
      </c>
    </row>
    <row r="1409" spans="1:8">
      <c r="A1409" s="638" t="s">
        <v>1243</v>
      </c>
      <c r="B1409" s="639">
        <v>113</v>
      </c>
      <c r="C1409" s="638" t="s">
        <v>1825</v>
      </c>
      <c r="D1409" s="637" t="s">
        <v>50</v>
      </c>
      <c r="E1409" s="636"/>
      <c r="F1409" s="650" t="s">
        <v>2372</v>
      </c>
      <c r="G1409" s="636"/>
      <c r="H1409" s="635">
        <f si="32" t="shared"/>
        <v>0</v>
      </c>
    </row>
    <row r="1410" spans="1:8">
      <c r="A1410" s="638" t="s">
        <v>1243</v>
      </c>
      <c r="B1410" s="639">
        <v>113001</v>
      </c>
      <c r="C1410" s="638" t="s">
        <v>1824</v>
      </c>
      <c r="D1410" s="637" t="s">
        <v>50</v>
      </c>
      <c r="E1410" s="636"/>
      <c r="F1410" s="650" t="s">
        <v>2372</v>
      </c>
      <c r="G1410" s="636"/>
      <c r="H1410" s="635">
        <f si="32" t="shared"/>
        <v>0</v>
      </c>
    </row>
    <row r="1411" spans="1:8">
      <c r="A1411" s="638" t="s">
        <v>1243</v>
      </c>
      <c r="B1411" s="639">
        <v>113002</v>
      </c>
      <c r="C1411" s="638" t="s">
        <v>1823</v>
      </c>
      <c r="D1411" s="637" t="s">
        <v>50</v>
      </c>
      <c r="E1411" s="636"/>
      <c r="F1411" s="650" t="s">
        <v>2372</v>
      </c>
      <c r="G1411" s="636"/>
      <c r="H1411" s="635">
        <f si="32" t="shared"/>
        <v>0</v>
      </c>
    </row>
    <row r="1412" spans="1:8">
      <c r="A1412" s="638" t="s">
        <v>1243</v>
      </c>
      <c r="B1412" s="639">
        <v>113003</v>
      </c>
      <c r="C1412" s="638" t="s">
        <v>1822</v>
      </c>
      <c r="D1412" s="637" t="s">
        <v>50</v>
      </c>
      <c r="E1412" s="636"/>
      <c r="F1412" s="650" t="s">
        <v>2372</v>
      </c>
      <c r="G1412" s="636"/>
      <c r="H1412" s="635">
        <f si="32" t="shared"/>
        <v>0</v>
      </c>
    </row>
    <row r="1413" spans="1:8">
      <c r="A1413" s="638" t="s">
        <v>1243</v>
      </c>
      <c r="B1413" s="639">
        <v>113004</v>
      </c>
      <c r="C1413" s="638" t="s">
        <v>1821</v>
      </c>
      <c r="D1413" s="637" t="s">
        <v>50</v>
      </c>
      <c r="E1413" s="636"/>
      <c r="F1413" s="650" t="s">
        <v>2372</v>
      </c>
      <c r="G1413" s="636"/>
      <c r="H1413" s="635">
        <f si="32" t="shared"/>
        <v>0</v>
      </c>
    </row>
    <row r="1414" spans="1:8">
      <c r="A1414" s="638" t="s">
        <v>1243</v>
      </c>
      <c r="B1414" s="639">
        <v>114</v>
      </c>
      <c r="C1414" s="638" t="s">
        <v>1820</v>
      </c>
      <c r="D1414" s="637" t="s">
        <v>50</v>
      </c>
      <c r="E1414" s="636"/>
      <c r="F1414" s="650" t="s">
        <v>2372</v>
      </c>
      <c r="G1414" s="636"/>
      <c r="H1414" s="635">
        <f si="32" t="shared"/>
        <v>0</v>
      </c>
    </row>
    <row r="1415" spans="1:8">
      <c r="A1415" s="638" t="s">
        <v>1243</v>
      </c>
      <c r="B1415" s="639">
        <v>114001</v>
      </c>
      <c r="C1415" s="638" t="s">
        <v>1819</v>
      </c>
      <c r="D1415" s="637" t="s">
        <v>50</v>
      </c>
      <c r="E1415" s="636"/>
      <c r="F1415" s="650" t="s">
        <v>2372</v>
      </c>
      <c r="G1415" s="636"/>
      <c r="H1415" s="635">
        <f ref="H1415:H1478" si="33" t="shared">+E1415-G1415</f>
        <v>0</v>
      </c>
    </row>
    <row r="1416" spans="1:8">
      <c r="A1416" s="638" t="s">
        <v>1243</v>
      </c>
      <c r="B1416" s="639">
        <v>114002</v>
      </c>
      <c r="C1416" s="638" t="s">
        <v>1818</v>
      </c>
      <c r="D1416" s="637" t="s">
        <v>50</v>
      </c>
      <c r="E1416" s="636"/>
      <c r="F1416" s="650" t="s">
        <v>2372</v>
      </c>
      <c r="G1416" s="636"/>
      <c r="H1416" s="635">
        <f si="33" t="shared"/>
        <v>0</v>
      </c>
    </row>
    <row r="1417" spans="1:8">
      <c r="A1417" s="638" t="s">
        <v>1243</v>
      </c>
      <c r="B1417" s="639">
        <v>114003</v>
      </c>
      <c r="C1417" s="638" t="s">
        <v>1817</v>
      </c>
      <c r="D1417" s="637" t="s">
        <v>50</v>
      </c>
      <c r="E1417" s="636"/>
      <c r="F1417" s="650" t="s">
        <v>2372</v>
      </c>
      <c r="G1417" s="636"/>
      <c r="H1417" s="635">
        <f si="33" t="shared"/>
        <v>0</v>
      </c>
    </row>
    <row r="1418" spans="1:8">
      <c r="A1418" s="638" t="s">
        <v>1243</v>
      </c>
      <c r="B1418" s="639">
        <v>115</v>
      </c>
      <c r="C1418" s="638" t="s">
        <v>1816</v>
      </c>
      <c r="D1418" s="637" t="s">
        <v>50</v>
      </c>
      <c r="E1418" s="636"/>
      <c r="F1418" s="650" t="s">
        <v>2372</v>
      </c>
      <c r="G1418" s="636"/>
      <c r="H1418" s="635">
        <f si="33" t="shared"/>
        <v>0</v>
      </c>
    </row>
    <row r="1419" spans="1:8">
      <c r="A1419" s="638" t="s">
        <v>1243</v>
      </c>
      <c r="B1419" s="639">
        <v>115001</v>
      </c>
      <c r="C1419" s="638" t="s">
        <v>1815</v>
      </c>
      <c r="D1419" s="637" t="s">
        <v>50</v>
      </c>
      <c r="E1419" s="636"/>
      <c r="F1419" s="650" t="s">
        <v>2372</v>
      </c>
      <c r="G1419" s="636"/>
      <c r="H1419" s="635">
        <f si="33" t="shared"/>
        <v>0</v>
      </c>
    </row>
    <row r="1420" spans="1:8">
      <c r="A1420" s="638" t="s">
        <v>1243</v>
      </c>
      <c r="B1420" s="639">
        <v>115002</v>
      </c>
      <c r="C1420" s="638" t="s">
        <v>1814</v>
      </c>
      <c r="D1420" s="637" t="s">
        <v>50</v>
      </c>
      <c r="E1420" s="636"/>
      <c r="F1420" s="650" t="s">
        <v>2372</v>
      </c>
      <c r="G1420" s="636"/>
      <c r="H1420" s="635">
        <f si="33" t="shared"/>
        <v>0</v>
      </c>
    </row>
    <row r="1421" spans="1:8">
      <c r="A1421" s="638" t="s">
        <v>1243</v>
      </c>
      <c r="B1421" s="639">
        <v>115003</v>
      </c>
      <c r="C1421" s="638" t="s">
        <v>1813</v>
      </c>
      <c r="D1421" s="637" t="s">
        <v>50</v>
      </c>
      <c r="E1421" s="636"/>
      <c r="F1421" s="650" t="s">
        <v>2372</v>
      </c>
      <c r="G1421" s="636"/>
      <c r="H1421" s="635">
        <f si="33" t="shared"/>
        <v>0</v>
      </c>
    </row>
    <row r="1422" spans="1:8">
      <c r="A1422" s="638" t="s">
        <v>1243</v>
      </c>
      <c r="B1422" s="639">
        <v>115004</v>
      </c>
      <c r="C1422" s="638" t="s">
        <v>1812</v>
      </c>
      <c r="D1422" s="637" t="s">
        <v>50</v>
      </c>
      <c r="E1422" s="636"/>
      <c r="F1422" s="650" t="s">
        <v>2372</v>
      </c>
      <c r="G1422" s="636"/>
      <c r="H1422" s="635">
        <f si="33" t="shared"/>
        <v>0</v>
      </c>
    </row>
    <row r="1423" spans="1:8">
      <c r="A1423" s="638" t="s">
        <v>1243</v>
      </c>
      <c r="B1423" s="639">
        <v>115005</v>
      </c>
      <c r="C1423" s="638" t="s">
        <v>1811</v>
      </c>
      <c r="D1423" s="637" t="s">
        <v>50</v>
      </c>
      <c r="E1423" s="636"/>
      <c r="F1423" s="650" t="s">
        <v>2372</v>
      </c>
      <c r="G1423" s="636"/>
      <c r="H1423" s="635">
        <f si="33" t="shared"/>
        <v>0</v>
      </c>
    </row>
    <row r="1424" spans="1:8">
      <c r="A1424" s="638" t="s">
        <v>1243</v>
      </c>
      <c r="B1424" s="639">
        <v>115006</v>
      </c>
      <c r="C1424" s="638" t="s">
        <v>1810</v>
      </c>
      <c r="D1424" s="637" t="s">
        <v>50</v>
      </c>
      <c r="E1424" s="636"/>
      <c r="F1424" s="650" t="s">
        <v>2372</v>
      </c>
      <c r="G1424" s="636"/>
      <c r="H1424" s="635">
        <f si="33" t="shared"/>
        <v>0</v>
      </c>
    </row>
    <row r="1425" spans="1:8">
      <c r="A1425" s="638" t="s">
        <v>1243</v>
      </c>
      <c r="B1425" s="639">
        <v>115007</v>
      </c>
      <c r="C1425" s="638" t="s">
        <v>1809</v>
      </c>
      <c r="D1425" s="637" t="s">
        <v>50</v>
      </c>
      <c r="E1425" s="636"/>
      <c r="F1425" s="650" t="s">
        <v>2372</v>
      </c>
      <c r="G1425" s="636"/>
      <c r="H1425" s="635">
        <f si="33" t="shared"/>
        <v>0</v>
      </c>
    </row>
    <row r="1426" spans="1:8">
      <c r="A1426" s="638" t="s">
        <v>1243</v>
      </c>
      <c r="B1426" s="639">
        <v>115008</v>
      </c>
      <c r="C1426" s="638" t="s">
        <v>1808</v>
      </c>
      <c r="D1426" s="637" t="s">
        <v>50</v>
      </c>
      <c r="E1426" s="636"/>
      <c r="F1426" s="650" t="s">
        <v>2372</v>
      </c>
      <c r="G1426" s="636"/>
      <c r="H1426" s="635">
        <f si="33" t="shared"/>
        <v>0</v>
      </c>
    </row>
    <row r="1427" spans="1:8">
      <c r="A1427" s="638" t="s">
        <v>1243</v>
      </c>
      <c r="B1427" s="639">
        <v>116</v>
      </c>
      <c r="C1427" s="638" t="s">
        <v>1807</v>
      </c>
      <c r="D1427" s="637" t="s">
        <v>50</v>
      </c>
      <c r="E1427" s="636"/>
      <c r="F1427" s="650" t="s">
        <v>2372</v>
      </c>
      <c r="G1427" s="636"/>
      <c r="H1427" s="635">
        <f si="33" t="shared"/>
        <v>0</v>
      </c>
    </row>
    <row r="1428" spans="1:8">
      <c r="A1428" s="638" t="s">
        <v>1243</v>
      </c>
      <c r="B1428" s="639">
        <v>116001</v>
      </c>
      <c r="C1428" s="638" t="s">
        <v>1806</v>
      </c>
      <c r="D1428" s="637" t="s">
        <v>50</v>
      </c>
      <c r="E1428" s="636"/>
      <c r="F1428" s="650" t="s">
        <v>2372</v>
      </c>
      <c r="G1428" s="636"/>
      <c r="H1428" s="635">
        <f si="33" t="shared"/>
        <v>0</v>
      </c>
    </row>
    <row r="1429" spans="1:8">
      <c r="A1429" s="638" t="s">
        <v>1243</v>
      </c>
      <c r="B1429" s="639">
        <v>117</v>
      </c>
      <c r="C1429" s="638" t="s">
        <v>1805</v>
      </c>
      <c r="D1429" s="637" t="s">
        <v>50</v>
      </c>
      <c r="E1429" s="636"/>
      <c r="F1429" s="650" t="s">
        <v>2372</v>
      </c>
      <c r="G1429" s="636"/>
      <c r="H1429" s="635">
        <f si="33" t="shared"/>
        <v>0</v>
      </c>
    </row>
    <row r="1430" spans="1:8">
      <c r="A1430" s="638" t="s">
        <v>1243</v>
      </c>
      <c r="B1430" s="639">
        <v>117001</v>
      </c>
      <c r="C1430" s="638" t="s">
        <v>1804</v>
      </c>
      <c r="D1430" s="637" t="s">
        <v>50</v>
      </c>
      <c r="E1430" s="636"/>
      <c r="F1430" s="650" t="s">
        <v>2372</v>
      </c>
      <c r="G1430" s="636"/>
      <c r="H1430" s="635">
        <f si="33" t="shared"/>
        <v>0</v>
      </c>
    </row>
    <row r="1431" spans="1:8">
      <c r="A1431" s="638" t="s">
        <v>1243</v>
      </c>
      <c r="B1431" s="639">
        <v>117002</v>
      </c>
      <c r="C1431" s="638" t="s">
        <v>1803</v>
      </c>
      <c r="D1431" s="637" t="s">
        <v>50</v>
      </c>
      <c r="E1431" s="636"/>
      <c r="F1431" s="650" t="s">
        <v>2372</v>
      </c>
      <c r="G1431" s="636"/>
      <c r="H1431" s="635">
        <f si="33" t="shared"/>
        <v>0</v>
      </c>
    </row>
    <row r="1432" spans="1:8">
      <c r="A1432" s="638" t="s">
        <v>1243</v>
      </c>
      <c r="B1432" s="639">
        <v>118</v>
      </c>
      <c r="C1432" s="638" t="s">
        <v>1802</v>
      </c>
      <c r="D1432" s="637" t="s">
        <v>50</v>
      </c>
      <c r="E1432" s="636"/>
      <c r="F1432" s="650" t="s">
        <v>2372</v>
      </c>
      <c r="G1432" s="636"/>
      <c r="H1432" s="635">
        <f si="33" t="shared"/>
        <v>0</v>
      </c>
    </row>
    <row r="1433" spans="1:8">
      <c r="A1433" s="638" t="s">
        <v>1243</v>
      </c>
      <c r="B1433" s="639">
        <v>1180</v>
      </c>
      <c r="C1433" s="638" t="s">
        <v>1801</v>
      </c>
      <c r="D1433" s="637" t="s">
        <v>50</v>
      </c>
      <c r="E1433" s="636"/>
      <c r="F1433" s="650" t="s">
        <v>2372</v>
      </c>
      <c r="G1433" s="636"/>
      <c r="H1433" s="635">
        <f si="33" t="shared"/>
        <v>0</v>
      </c>
    </row>
    <row r="1434" spans="1:8">
      <c r="A1434" s="638" t="s">
        <v>1243</v>
      </c>
      <c r="B1434" s="639">
        <v>118001</v>
      </c>
      <c r="C1434" s="638" t="s">
        <v>1800</v>
      </c>
      <c r="D1434" s="637" t="s">
        <v>50</v>
      </c>
      <c r="E1434" s="636"/>
      <c r="F1434" s="650" t="s">
        <v>2372</v>
      </c>
      <c r="G1434" s="636"/>
      <c r="H1434" s="635">
        <f si="33" t="shared"/>
        <v>0</v>
      </c>
    </row>
    <row r="1435" spans="1:8">
      <c r="A1435" s="638" t="s">
        <v>1243</v>
      </c>
      <c r="B1435" s="639">
        <v>118002</v>
      </c>
      <c r="C1435" s="638" t="s">
        <v>1799</v>
      </c>
      <c r="D1435" s="637" t="s">
        <v>50</v>
      </c>
      <c r="E1435" s="636"/>
      <c r="F1435" s="650" t="s">
        <v>2372</v>
      </c>
      <c r="G1435" s="636"/>
      <c r="H1435" s="635">
        <f si="33" t="shared"/>
        <v>0</v>
      </c>
    </row>
    <row r="1436" spans="1:8">
      <c r="A1436" s="638" t="s">
        <v>1243</v>
      </c>
      <c r="B1436" s="639">
        <v>118003</v>
      </c>
      <c r="C1436" s="638" t="s">
        <v>1798</v>
      </c>
      <c r="D1436" s="637" t="s">
        <v>50</v>
      </c>
      <c r="E1436" s="636"/>
      <c r="F1436" s="650" t="s">
        <v>2372</v>
      </c>
      <c r="G1436" s="636"/>
      <c r="H1436" s="635">
        <f si="33" t="shared"/>
        <v>0</v>
      </c>
    </row>
    <row r="1437" spans="1:8">
      <c r="A1437" s="638" t="s">
        <v>1243</v>
      </c>
      <c r="B1437" s="639">
        <v>118004</v>
      </c>
      <c r="C1437" s="638" t="s">
        <v>1797</v>
      </c>
      <c r="D1437" s="637" t="s">
        <v>50</v>
      </c>
      <c r="E1437" s="636"/>
      <c r="F1437" s="650" t="s">
        <v>2372</v>
      </c>
      <c r="G1437" s="636"/>
      <c r="H1437" s="635">
        <f si="33" t="shared"/>
        <v>0</v>
      </c>
    </row>
    <row r="1438" spans="1:8">
      <c r="A1438" s="638" t="s">
        <v>1243</v>
      </c>
      <c r="B1438" s="639">
        <v>118005</v>
      </c>
      <c r="C1438" s="638" t="s">
        <v>1796</v>
      </c>
      <c r="D1438" s="637" t="s">
        <v>50</v>
      </c>
      <c r="E1438" s="636"/>
      <c r="F1438" s="650" t="s">
        <v>2372</v>
      </c>
      <c r="G1438" s="636"/>
      <c r="H1438" s="635">
        <f si="33" t="shared"/>
        <v>0</v>
      </c>
    </row>
    <row r="1439" spans="1:8">
      <c r="A1439" s="638" t="s">
        <v>1243</v>
      </c>
      <c r="B1439" s="639">
        <v>118006</v>
      </c>
      <c r="C1439" s="638" t="s">
        <v>1795</v>
      </c>
      <c r="D1439" s="637" t="s">
        <v>50</v>
      </c>
      <c r="E1439" s="636"/>
      <c r="F1439" s="650" t="s">
        <v>2372</v>
      </c>
      <c r="G1439" s="636"/>
      <c r="H1439" s="635">
        <f si="33" t="shared"/>
        <v>0</v>
      </c>
    </row>
    <row r="1440" spans="1:8">
      <c r="A1440" s="638" t="s">
        <v>1243</v>
      </c>
      <c r="B1440" s="639">
        <v>118007</v>
      </c>
      <c r="C1440" s="638" t="s">
        <v>1794</v>
      </c>
      <c r="D1440" s="637" t="s">
        <v>50</v>
      </c>
      <c r="E1440" s="636"/>
      <c r="F1440" s="650" t="s">
        <v>2372</v>
      </c>
      <c r="G1440" s="636"/>
      <c r="H1440" s="635">
        <f si="33" t="shared"/>
        <v>0</v>
      </c>
    </row>
    <row r="1441" spans="1:8">
      <c r="A1441" s="638" t="s">
        <v>1243</v>
      </c>
      <c r="B1441" s="639">
        <v>118008</v>
      </c>
      <c r="C1441" s="638" t="s">
        <v>1793</v>
      </c>
      <c r="D1441" s="637" t="s">
        <v>50</v>
      </c>
      <c r="E1441" s="636"/>
      <c r="F1441" s="650" t="s">
        <v>2372</v>
      </c>
      <c r="G1441" s="636"/>
      <c r="H1441" s="635">
        <f si="33" t="shared"/>
        <v>0</v>
      </c>
    </row>
    <row r="1442" spans="1:8">
      <c r="A1442" s="638" t="s">
        <v>1243</v>
      </c>
      <c r="B1442" s="639">
        <v>118009</v>
      </c>
      <c r="C1442" s="638" t="s">
        <v>1792</v>
      </c>
      <c r="D1442" s="637" t="s">
        <v>50</v>
      </c>
      <c r="E1442" s="636"/>
      <c r="F1442" s="650" t="s">
        <v>2372</v>
      </c>
      <c r="G1442" s="636"/>
      <c r="H1442" s="635">
        <f si="33" t="shared"/>
        <v>0</v>
      </c>
    </row>
    <row r="1443" spans="1:8">
      <c r="A1443" s="638" t="s">
        <v>1243</v>
      </c>
      <c r="B1443" s="639">
        <v>118010</v>
      </c>
      <c r="C1443" s="638" t="s">
        <v>1791</v>
      </c>
      <c r="D1443" s="637" t="s">
        <v>50</v>
      </c>
      <c r="E1443" s="636"/>
      <c r="F1443" s="650" t="s">
        <v>2372</v>
      </c>
      <c r="G1443" s="636"/>
      <c r="H1443" s="635">
        <f si="33" t="shared"/>
        <v>0</v>
      </c>
    </row>
    <row r="1444" spans="1:8">
      <c r="A1444" s="638" t="s">
        <v>1243</v>
      </c>
      <c r="B1444" s="639">
        <v>118011</v>
      </c>
      <c r="C1444" s="638" t="s">
        <v>1790</v>
      </c>
      <c r="D1444" s="637" t="s">
        <v>50</v>
      </c>
      <c r="E1444" s="636"/>
      <c r="F1444" s="650" t="s">
        <v>2372</v>
      </c>
      <c r="G1444" s="636"/>
      <c r="H1444" s="635">
        <f si="33" t="shared"/>
        <v>0</v>
      </c>
    </row>
    <row r="1445" spans="1:8">
      <c r="A1445" s="638" t="s">
        <v>1243</v>
      </c>
      <c r="B1445" s="639">
        <v>1181</v>
      </c>
      <c r="C1445" s="638" t="s">
        <v>1789</v>
      </c>
      <c r="D1445" s="637" t="s">
        <v>50</v>
      </c>
      <c r="E1445" s="636"/>
      <c r="F1445" s="650" t="s">
        <v>2372</v>
      </c>
      <c r="G1445" s="636"/>
      <c r="H1445" s="635">
        <f si="33" t="shared"/>
        <v>0</v>
      </c>
    </row>
    <row r="1446" spans="1:8">
      <c r="A1446" s="638" t="s">
        <v>1243</v>
      </c>
      <c r="B1446" s="639">
        <v>118101</v>
      </c>
      <c r="C1446" s="638" t="s">
        <v>1788</v>
      </c>
      <c r="D1446" s="637" t="s">
        <v>50</v>
      </c>
      <c r="E1446" s="636"/>
      <c r="F1446" s="650" t="s">
        <v>2372</v>
      </c>
      <c r="G1446" s="636"/>
      <c r="H1446" s="635">
        <f si="33" t="shared"/>
        <v>0</v>
      </c>
    </row>
    <row r="1447" spans="1:8">
      <c r="A1447" s="638" t="s">
        <v>1243</v>
      </c>
      <c r="B1447" s="639">
        <v>118102</v>
      </c>
      <c r="C1447" s="638" t="s">
        <v>1787</v>
      </c>
      <c r="D1447" s="637" t="s">
        <v>50</v>
      </c>
      <c r="E1447" s="636"/>
      <c r="F1447" s="650" t="s">
        <v>2372</v>
      </c>
      <c r="G1447" s="636"/>
      <c r="H1447" s="635">
        <f si="33" t="shared"/>
        <v>0</v>
      </c>
    </row>
    <row r="1448" spans="1:8">
      <c r="A1448" s="638" t="s">
        <v>1243</v>
      </c>
      <c r="B1448" s="639">
        <v>1182</v>
      </c>
      <c r="C1448" s="638" t="s">
        <v>1786</v>
      </c>
      <c r="D1448" s="637" t="s">
        <v>50</v>
      </c>
      <c r="E1448" s="636"/>
      <c r="F1448" s="650" t="s">
        <v>2372</v>
      </c>
      <c r="G1448" s="636"/>
      <c r="H1448" s="635">
        <f si="33" t="shared"/>
        <v>0</v>
      </c>
    </row>
    <row r="1449" spans="1:8">
      <c r="A1449" s="638" t="s">
        <v>1243</v>
      </c>
      <c r="B1449" s="639">
        <v>118201</v>
      </c>
      <c r="C1449" s="638" t="s">
        <v>1785</v>
      </c>
      <c r="D1449" s="637" t="s">
        <v>50</v>
      </c>
      <c r="E1449" s="636"/>
      <c r="F1449" s="650" t="s">
        <v>2372</v>
      </c>
      <c r="G1449" s="636"/>
      <c r="H1449" s="635">
        <f si="33" t="shared"/>
        <v>0</v>
      </c>
    </row>
    <row r="1450" spans="1:8">
      <c r="A1450" s="638" t="s">
        <v>1243</v>
      </c>
      <c r="B1450" s="639">
        <v>118202</v>
      </c>
      <c r="C1450" s="638" t="s">
        <v>1784</v>
      </c>
      <c r="D1450" s="637" t="s">
        <v>50</v>
      </c>
      <c r="E1450" s="636"/>
      <c r="F1450" s="650" t="s">
        <v>2372</v>
      </c>
      <c r="G1450" s="636"/>
      <c r="H1450" s="635">
        <f si="33" t="shared"/>
        <v>0</v>
      </c>
    </row>
    <row r="1451" spans="1:8">
      <c r="A1451" s="638" t="s">
        <v>1243</v>
      </c>
      <c r="B1451" s="639">
        <v>118203</v>
      </c>
      <c r="C1451" s="638" t="s">
        <v>1783</v>
      </c>
      <c r="D1451" s="637" t="s">
        <v>50</v>
      </c>
      <c r="E1451" s="636"/>
      <c r="F1451" s="650" t="s">
        <v>2372</v>
      </c>
      <c r="G1451" s="636"/>
      <c r="H1451" s="635">
        <f si="33" t="shared"/>
        <v>0</v>
      </c>
    </row>
    <row r="1452" spans="1:8">
      <c r="A1452" s="638" t="s">
        <v>1243</v>
      </c>
      <c r="B1452" s="639">
        <v>118204</v>
      </c>
      <c r="C1452" s="638" t="s">
        <v>1782</v>
      </c>
      <c r="D1452" s="637" t="s">
        <v>50</v>
      </c>
      <c r="E1452" s="636"/>
      <c r="F1452" s="650" t="s">
        <v>2372</v>
      </c>
      <c r="G1452" s="636"/>
      <c r="H1452" s="635">
        <f si="33" t="shared"/>
        <v>0</v>
      </c>
    </row>
    <row r="1453" spans="1:8">
      <c r="A1453" s="638" t="s">
        <v>1243</v>
      </c>
      <c r="B1453" s="639">
        <v>1183</v>
      </c>
      <c r="C1453" s="638" t="s">
        <v>1781</v>
      </c>
      <c r="D1453" s="637" t="s">
        <v>50</v>
      </c>
      <c r="E1453" s="636"/>
      <c r="F1453" s="650" t="s">
        <v>2372</v>
      </c>
      <c r="G1453" s="636"/>
      <c r="H1453" s="635">
        <f si="33" t="shared"/>
        <v>0</v>
      </c>
    </row>
    <row r="1454" spans="1:8">
      <c r="A1454" s="638" t="s">
        <v>1243</v>
      </c>
      <c r="B1454" s="639">
        <v>118301</v>
      </c>
      <c r="C1454" s="638" t="s">
        <v>1780</v>
      </c>
      <c r="D1454" s="637" t="s">
        <v>50</v>
      </c>
      <c r="E1454" s="636"/>
      <c r="F1454" s="650" t="s">
        <v>2372</v>
      </c>
      <c r="G1454" s="636"/>
      <c r="H1454" s="635">
        <f si="33" t="shared"/>
        <v>0</v>
      </c>
    </row>
    <row r="1455" spans="1:8">
      <c r="A1455" s="638" t="s">
        <v>1243</v>
      </c>
      <c r="B1455" s="639">
        <v>118302</v>
      </c>
      <c r="C1455" s="638" t="s">
        <v>1779</v>
      </c>
      <c r="D1455" s="637" t="s">
        <v>50</v>
      </c>
      <c r="E1455" s="636"/>
      <c r="F1455" s="650" t="s">
        <v>2372</v>
      </c>
      <c r="G1455" s="636"/>
      <c r="H1455" s="635">
        <f si="33" t="shared"/>
        <v>0</v>
      </c>
    </row>
    <row r="1456" spans="1:8">
      <c r="A1456" s="638" t="s">
        <v>1243</v>
      </c>
      <c r="B1456" s="639">
        <v>118303</v>
      </c>
      <c r="C1456" s="638" t="s">
        <v>1778</v>
      </c>
      <c r="D1456" s="637" t="s">
        <v>50</v>
      </c>
      <c r="E1456" s="636"/>
      <c r="F1456" s="650" t="s">
        <v>2372</v>
      </c>
      <c r="G1456" s="636"/>
      <c r="H1456" s="635">
        <f si="33" t="shared"/>
        <v>0</v>
      </c>
    </row>
    <row r="1457" spans="1:8">
      <c r="A1457" s="638" t="s">
        <v>1243</v>
      </c>
      <c r="B1457" s="639">
        <v>118304</v>
      </c>
      <c r="C1457" s="638" t="s">
        <v>1777</v>
      </c>
      <c r="D1457" s="637" t="s">
        <v>50</v>
      </c>
      <c r="E1457" s="636"/>
      <c r="F1457" s="650" t="s">
        <v>2372</v>
      </c>
      <c r="G1457" s="636"/>
      <c r="H1457" s="635">
        <f si="33" t="shared"/>
        <v>0</v>
      </c>
    </row>
    <row r="1458" spans="1:8">
      <c r="A1458" s="638" t="s">
        <v>1243</v>
      </c>
      <c r="B1458" s="639">
        <v>12</v>
      </c>
      <c r="C1458" s="638" t="s">
        <v>870</v>
      </c>
      <c r="D1458" s="637" t="s">
        <v>50</v>
      </c>
      <c r="E1458" s="636"/>
      <c r="F1458" s="650" t="s">
        <v>2372</v>
      </c>
      <c r="G1458" s="636"/>
      <c r="H1458" s="635">
        <f si="33" t="shared"/>
        <v>0</v>
      </c>
    </row>
    <row r="1459" spans="1:8">
      <c r="A1459" s="638" t="s">
        <v>1243</v>
      </c>
      <c r="B1459" s="639">
        <v>120</v>
      </c>
      <c r="C1459" s="638" t="s">
        <v>1776</v>
      </c>
      <c r="D1459" s="637" t="s">
        <v>50</v>
      </c>
      <c r="E1459" s="636"/>
      <c r="F1459" s="650" t="s">
        <v>2372</v>
      </c>
      <c r="G1459" s="636"/>
      <c r="H1459" s="635">
        <f si="33" t="shared"/>
        <v>0</v>
      </c>
    </row>
    <row r="1460" spans="1:8">
      <c r="A1460" s="638" t="s">
        <v>1243</v>
      </c>
      <c r="B1460" s="639">
        <v>120001</v>
      </c>
      <c r="C1460" s="638" t="s">
        <v>1775</v>
      </c>
      <c r="D1460" s="637" t="s">
        <v>50</v>
      </c>
      <c r="E1460" s="636"/>
      <c r="F1460" s="650" t="s">
        <v>2372</v>
      </c>
      <c r="G1460" s="636"/>
      <c r="H1460" s="635">
        <f si="33" t="shared"/>
        <v>0</v>
      </c>
    </row>
    <row r="1461" spans="1:8">
      <c r="A1461" s="638" t="s">
        <v>1243</v>
      </c>
      <c r="B1461" s="639">
        <v>120002</v>
      </c>
      <c r="C1461" s="638" t="s">
        <v>1774</v>
      </c>
      <c r="D1461" s="637" t="s">
        <v>50</v>
      </c>
      <c r="E1461" s="636"/>
      <c r="F1461" s="650" t="s">
        <v>2372</v>
      </c>
      <c r="G1461" s="636"/>
      <c r="H1461" s="635">
        <f si="33" t="shared"/>
        <v>0</v>
      </c>
    </row>
    <row r="1462" spans="1:8">
      <c r="A1462" s="638" t="s">
        <v>1243</v>
      </c>
      <c r="B1462" s="639">
        <v>120003</v>
      </c>
      <c r="C1462" s="638" t="s">
        <v>1773</v>
      </c>
      <c r="D1462" s="637" t="s">
        <v>50</v>
      </c>
      <c r="E1462" s="636"/>
      <c r="F1462" s="650" t="s">
        <v>2372</v>
      </c>
      <c r="G1462" s="636"/>
      <c r="H1462" s="635">
        <f si="33" t="shared"/>
        <v>0</v>
      </c>
    </row>
    <row r="1463" spans="1:8">
      <c r="A1463" s="638" t="s">
        <v>1243</v>
      </c>
      <c r="B1463" s="639">
        <v>120004</v>
      </c>
      <c r="C1463" s="638" t="s">
        <v>1542</v>
      </c>
      <c r="D1463" s="637" t="s">
        <v>50</v>
      </c>
      <c r="E1463" s="636"/>
      <c r="F1463" s="650" t="s">
        <v>2372</v>
      </c>
      <c r="G1463" s="636"/>
      <c r="H1463" s="635">
        <f si="33" t="shared"/>
        <v>0</v>
      </c>
    </row>
    <row r="1464" spans="1:8">
      <c r="A1464" s="638" t="s">
        <v>1243</v>
      </c>
      <c r="B1464" s="639">
        <v>1200041</v>
      </c>
      <c r="C1464" s="638" t="s">
        <v>1446</v>
      </c>
      <c r="D1464" s="637" t="s">
        <v>50</v>
      </c>
      <c r="E1464" s="636"/>
      <c r="F1464" s="650" t="s">
        <v>2372</v>
      </c>
      <c r="G1464" s="636"/>
      <c r="H1464" s="635">
        <f si="33" t="shared"/>
        <v>0</v>
      </c>
    </row>
    <row r="1465" spans="1:8">
      <c r="A1465" s="638" t="s">
        <v>1243</v>
      </c>
      <c r="B1465" s="639">
        <v>1200042</v>
      </c>
      <c r="C1465" s="638" t="s">
        <v>1447</v>
      </c>
      <c r="D1465" s="637" t="s">
        <v>50</v>
      </c>
      <c r="E1465" s="636"/>
      <c r="F1465" s="650" t="s">
        <v>2372</v>
      </c>
      <c r="G1465" s="636"/>
      <c r="H1465" s="635">
        <f si="33" t="shared"/>
        <v>0</v>
      </c>
    </row>
    <row r="1466" spans="1:8">
      <c r="A1466" s="638" t="s">
        <v>1243</v>
      </c>
      <c r="B1466" s="639">
        <v>1200043</v>
      </c>
      <c r="C1466" s="638" t="s">
        <v>1772</v>
      </c>
      <c r="D1466" s="637" t="s">
        <v>50</v>
      </c>
      <c r="E1466" s="636"/>
      <c r="F1466" s="650" t="s">
        <v>2372</v>
      </c>
      <c r="G1466" s="636"/>
      <c r="H1466" s="635">
        <f si="33" t="shared"/>
        <v>0</v>
      </c>
    </row>
    <row r="1467" spans="1:8">
      <c r="A1467" s="638" t="s">
        <v>1243</v>
      </c>
      <c r="B1467" s="639">
        <v>1200044</v>
      </c>
      <c r="C1467" s="638" t="s">
        <v>1448</v>
      </c>
      <c r="D1467" s="637" t="s">
        <v>50</v>
      </c>
      <c r="E1467" s="636"/>
      <c r="F1467" s="650" t="s">
        <v>2372</v>
      </c>
      <c r="G1467" s="636"/>
      <c r="H1467" s="635">
        <f si="33" t="shared"/>
        <v>0</v>
      </c>
    </row>
    <row r="1468" spans="1:8">
      <c r="A1468" s="638" t="s">
        <v>1243</v>
      </c>
      <c r="B1468" s="639">
        <v>120005</v>
      </c>
      <c r="C1468" s="638" t="s">
        <v>1771</v>
      </c>
      <c r="D1468" s="637" t="s">
        <v>50</v>
      </c>
      <c r="E1468" s="636"/>
      <c r="F1468" s="650" t="s">
        <v>2372</v>
      </c>
      <c r="G1468" s="636"/>
      <c r="H1468" s="635">
        <f si="33" t="shared"/>
        <v>0</v>
      </c>
    </row>
    <row r="1469" spans="1:8">
      <c r="A1469" s="638" t="s">
        <v>1243</v>
      </c>
      <c r="B1469" s="639">
        <v>120006</v>
      </c>
      <c r="C1469" s="638" t="s">
        <v>1770</v>
      </c>
      <c r="D1469" s="637" t="s">
        <v>50</v>
      </c>
      <c r="E1469" s="636"/>
      <c r="F1469" s="650" t="s">
        <v>2372</v>
      </c>
      <c r="G1469" s="636"/>
      <c r="H1469" s="635">
        <f si="33" t="shared"/>
        <v>0</v>
      </c>
    </row>
    <row r="1470" spans="1:8">
      <c r="A1470" s="638" t="s">
        <v>1243</v>
      </c>
      <c r="B1470" s="639">
        <v>120007</v>
      </c>
      <c r="C1470" s="638" t="s">
        <v>1769</v>
      </c>
      <c r="D1470" s="637" t="s">
        <v>50</v>
      </c>
      <c r="E1470" s="636"/>
      <c r="F1470" s="650" t="s">
        <v>2372</v>
      </c>
      <c r="G1470" s="636"/>
      <c r="H1470" s="635">
        <f si="33" t="shared"/>
        <v>0</v>
      </c>
    </row>
    <row r="1471" spans="1:8">
      <c r="A1471" s="638" t="s">
        <v>1243</v>
      </c>
      <c r="B1471" s="639">
        <v>120008</v>
      </c>
      <c r="C1471" s="638" t="s">
        <v>1768</v>
      </c>
      <c r="D1471" s="637" t="s">
        <v>50</v>
      </c>
      <c r="E1471" s="636"/>
      <c r="F1471" s="650" t="s">
        <v>2372</v>
      </c>
      <c r="G1471" s="636"/>
      <c r="H1471" s="635">
        <f si="33" t="shared"/>
        <v>0</v>
      </c>
    </row>
    <row r="1472" spans="1:8">
      <c r="A1472" s="638" t="s">
        <v>1243</v>
      </c>
      <c r="B1472" s="639">
        <v>120009</v>
      </c>
      <c r="C1472" s="638" t="s">
        <v>1767</v>
      </c>
      <c r="D1472" s="637" t="s">
        <v>50</v>
      </c>
      <c r="E1472" s="636"/>
      <c r="F1472" s="650" t="s">
        <v>2372</v>
      </c>
      <c r="G1472" s="636"/>
      <c r="H1472" s="635">
        <f si="33" t="shared"/>
        <v>0</v>
      </c>
    </row>
    <row r="1473" spans="1:8">
      <c r="A1473" s="638" t="s">
        <v>1243</v>
      </c>
      <c r="B1473" s="639">
        <v>120013</v>
      </c>
      <c r="C1473" s="638" t="s">
        <v>1766</v>
      </c>
      <c r="D1473" s="637" t="s">
        <v>50</v>
      </c>
      <c r="E1473" s="636"/>
      <c r="F1473" s="650" t="s">
        <v>2372</v>
      </c>
      <c r="G1473" s="636"/>
      <c r="H1473" s="635">
        <f si="33" t="shared"/>
        <v>0</v>
      </c>
    </row>
    <row r="1474" spans="1:8">
      <c r="A1474" s="638" t="s">
        <v>1243</v>
      </c>
      <c r="B1474" s="639">
        <v>120014</v>
      </c>
      <c r="C1474" s="638" t="s">
        <v>1765</v>
      </c>
      <c r="D1474" s="637" t="s">
        <v>50</v>
      </c>
      <c r="E1474" s="636"/>
      <c r="F1474" s="650" t="s">
        <v>2372</v>
      </c>
      <c r="G1474" s="636"/>
      <c r="H1474" s="635">
        <f si="33" t="shared"/>
        <v>0</v>
      </c>
    </row>
    <row r="1475" spans="1:8">
      <c r="A1475" s="638" t="s">
        <v>1243</v>
      </c>
      <c r="B1475" s="639">
        <v>120015</v>
      </c>
      <c r="C1475" s="638" t="s">
        <v>1764</v>
      </c>
      <c r="D1475" s="637" t="s">
        <v>50</v>
      </c>
      <c r="E1475" s="636"/>
      <c r="F1475" s="650" t="s">
        <v>2372</v>
      </c>
      <c r="G1475" s="636"/>
      <c r="H1475" s="635">
        <f si="33" t="shared"/>
        <v>0</v>
      </c>
    </row>
    <row r="1476" spans="1:8">
      <c r="A1476" s="638" t="s">
        <v>1243</v>
      </c>
      <c r="B1476" s="639">
        <v>120016</v>
      </c>
      <c r="C1476" s="638" t="s">
        <v>1763</v>
      </c>
      <c r="D1476" s="637" t="s">
        <v>50</v>
      </c>
      <c r="E1476" s="636"/>
      <c r="F1476" s="650" t="s">
        <v>2372</v>
      </c>
      <c r="G1476" s="636"/>
      <c r="H1476" s="635">
        <f si="33" t="shared"/>
        <v>0</v>
      </c>
    </row>
    <row r="1477" spans="1:8">
      <c r="A1477" s="638" t="s">
        <v>1243</v>
      </c>
      <c r="B1477" s="639">
        <v>121</v>
      </c>
      <c r="C1477" s="638" t="s">
        <v>1762</v>
      </c>
      <c r="D1477" s="637" t="s">
        <v>50</v>
      </c>
      <c r="E1477" s="636"/>
      <c r="F1477" s="650" t="s">
        <v>2372</v>
      </c>
      <c r="G1477" s="636"/>
      <c r="H1477" s="635">
        <f si="33" t="shared"/>
        <v>0</v>
      </c>
    </row>
    <row r="1478" spans="1:8">
      <c r="A1478" s="638" t="s">
        <v>1243</v>
      </c>
      <c r="B1478" s="639">
        <v>121001</v>
      </c>
      <c r="C1478" s="638" t="s">
        <v>1761</v>
      </c>
      <c r="D1478" s="637" t="s">
        <v>50</v>
      </c>
      <c r="E1478" s="636"/>
      <c r="F1478" s="650" t="s">
        <v>2372</v>
      </c>
      <c r="G1478" s="636"/>
      <c r="H1478" s="635">
        <f si="33" t="shared"/>
        <v>0</v>
      </c>
    </row>
    <row r="1479" spans="1:8">
      <c r="A1479" s="638" t="s">
        <v>1243</v>
      </c>
      <c r="B1479" s="639">
        <v>121002</v>
      </c>
      <c r="C1479" s="638" t="s">
        <v>1760</v>
      </c>
      <c r="D1479" s="637" t="s">
        <v>50</v>
      </c>
      <c r="E1479" s="636"/>
      <c r="F1479" s="650" t="s">
        <v>2372</v>
      </c>
      <c r="G1479" s="636"/>
      <c r="H1479" s="635">
        <f ref="H1479:H1542" si="34" t="shared">+E1479-G1479</f>
        <v>0</v>
      </c>
    </row>
    <row r="1480" spans="1:8">
      <c r="A1480" s="638" t="s">
        <v>1243</v>
      </c>
      <c r="B1480" s="639">
        <v>122</v>
      </c>
      <c r="C1480" s="638" t="s">
        <v>1759</v>
      </c>
      <c r="D1480" s="637" t="s">
        <v>50</v>
      </c>
      <c r="E1480" s="636"/>
      <c r="F1480" s="650" t="s">
        <v>2372</v>
      </c>
      <c r="G1480" s="636"/>
      <c r="H1480" s="635">
        <f si="34" t="shared"/>
        <v>0</v>
      </c>
    </row>
    <row r="1481" spans="1:8">
      <c r="A1481" s="638" t="s">
        <v>1243</v>
      </c>
      <c r="B1481" s="639">
        <v>122001</v>
      </c>
      <c r="C1481" s="638" t="s">
        <v>1449</v>
      </c>
      <c r="D1481" s="637" t="s">
        <v>50</v>
      </c>
      <c r="E1481" s="636"/>
      <c r="F1481" s="650" t="s">
        <v>2372</v>
      </c>
      <c r="G1481" s="636"/>
      <c r="H1481" s="635">
        <f si="34" t="shared"/>
        <v>0</v>
      </c>
    </row>
    <row r="1482" spans="1:8">
      <c r="A1482" s="638" t="s">
        <v>1243</v>
      </c>
      <c r="B1482" s="639">
        <v>122002</v>
      </c>
      <c r="C1482" s="638" t="s">
        <v>1450</v>
      </c>
      <c r="D1482" s="637" t="s">
        <v>50</v>
      </c>
      <c r="E1482" s="636"/>
      <c r="F1482" s="650" t="s">
        <v>2372</v>
      </c>
      <c r="G1482" s="636"/>
      <c r="H1482" s="635">
        <f si="34" t="shared"/>
        <v>0</v>
      </c>
    </row>
    <row r="1483" spans="1:8">
      <c r="A1483" s="638" t="s">
        <v>1243</v>
      </c>
      <c r="B1483" s="639">
        <v>123</v>
      </c>
      <c r="C1483" s="638" t="s">
        <v>1758</v>
      </c>
      <c r="D1483" s="637" t="s">
        <v>50</v>
      </c>
      <c r="E1483" s="636"/>
      <c r="F1483" s="650" t="s">
        <v>2372</v>
      </c>
      <c r="G1483" s="636"/>
      <c r="H1483" s="635">
        <f si="34" t="shared"/>
        <v>0</v>
      </c>
    </row>
    <row r="1484" spans="1:8">
      <c r="A1484" s="638" t="s">
        <v>1243</v>
      </c>
      <c r="B1484" s="639">
        <v>123001</v>
      </c>
      <c r="C1484" s="638" t="s">
        <v>1757</v>
      </c>
      <c r="D1484" s="637" t="s">
        <v>50</v>
      </c>
      <c r="E1484" s="636"/>
      <c r="F1484" s="650" t="s">
        <v>2372</v>
      </c>
      <c r="G1484" s="636"/>
      <c r="H1484" s="635">
        <f si="34" t="shared"/>
        <v>0</v>
      </c>
    </row>
    <row r="1485" spans="1:8">
      <c r="A1485" s="638" t="s">
        <v>1243</v>
      </c>
      <c r="B1485" s="639">
        <v>123002</v>
      </c>
      <c r="C1485" s="638" t="s">
        <v>1756</v>
      </c>
      <c r="D1485" s="637" t="s">
        <v>50</v>
      </c>
      <c r="E1485" s="636"/>
      <c r="F1485" s="650" t="s">
        <v>2372</v>
      </c>
      <c r="G1485" s="636"/>
      <c r="H1485" s="635">
        <f si="34" t="shared"/>
        <v>0</v>
      </c>
    </row>
    <row r="1486" spans="1:8">
      <c r="A1486" s="638" t="s">
        <v>1243</v>
      </c>
      <c r="B1486" s="639">
        <v>123003</v>
      </c>
      <c r="C1486" s="638" t="s">
        <v>1755</v>
      </c>
      <c r="D1486" s="637" t="s">
        <v>50</v>
      </c>
      <c r="E1486" s="636"/>
      <c r="F1486" s="650" t="s">
        <v>2372</v>
      </c>
      <c r="G1486" s="636"/>
      <c r="H1486" s="635">
        <f si="34" t="shared"/>
        <v>0</v>
      </c>
    </row>
    <row r="1487" spans="1:8">
      <c r="A1487" s="638" t="s">
        <v>1243</v>
      </c>
      <c r="B1487" s="639">
        <v>123004</v>
      </c>
      <c r="C1487" s="638" t="s">
        <v>1754</v>
      </c>
      <c r="D1487" s="637" t="s">
        <v>50</v>
      </c>
      <c r="E1487" s="636"/>
      <c r="F1487" s="650" t="s">
        <v>2372</v>
      </c>
      <c r="G1487" s="636"/>
      <c r="H1487" s="635">
        <f si="34" t="shared"/>
        <v>0</v>
      </c>
    </row>
    <row r="1488" spans="1:8">
      <c r="A1488" s="638" t="s">
        <v>1243</v>
      </c>
      <c r="B1488" s="639">
        <v>124</v>
      </c>
      <c r="C1488" s="638" t="s">
        <v>1753</v>
      </c>
      <c r="D1488" s="637" t="s">
        <v>50</v>
      </c>
      <c r="E1488" s="636"/>
      <c r="F1488" s="650" t="s">
        <v>2372</v>
      </c>
      <c r="G1488" s="636"/>
      <c r="H1488" s="635">
        <f si="34" t="shared"/>
        <v>0</v>
      </c>
    </row>
    <row r="1489" spans="1:8">
      <c r="A1489" s="638" t="s">
        <v>1243</v>
      </c>
      <c r="B1489" s="639">
        <v>141001</v>
      </c>
      <c r="C1489" s="638" t="s">
        <v>1752</v>
      </c>
      <c r="D1489" s="637" t="s">
        <v>50</v>
      </c>
      <c r="E1489" s="636"/>
      <c r="F1489" s="650" t="s">
        <v>2372</v>
      </c>
      <c r="G1489" s="636"/>
      <c r="H1489" s="635">
        <f si="34" t="shared"/>
        <v>0</v>
      </c>
    </row>
    <row r="1490" spans="1:8">
      <c r="A1490" s="638" t="s">
        <v>1243</v>
      </c>
      <c r="B1490" s="639">
        <v>13</v>
      </c>
      <c r="C1490" s="638" t="s">
        <v>888</v>
      </c>
      <c r="D1490" s="637" t="s">
        <v>50</v>
      </c>
      <c r="E1490" s="636"/>
      <c r="F1490" s="650" t="s">
        <v>2372</v>
      </c>
      <c r="G1490" s="636"/>
      <c r="H1490" s="635">
        <f si="34" t="shared"/>
        <v>0</v>
      </c>
    </row>
    <row r="1491" spans="1:8">
      <c r="A1491" s="638" t="s">
        <v>1243</v>
      </c>
      <c r="B1491" s="639">
        <v>1310</v>
      </c>
      <c r="C1491" s="638" t="s">
        <v>1751</v>
      </c>
      <c r="D1491" s="637" t="s">
        <v>50</v>
      </c>
      <c r="E1491" s="636"/>
      <c r="F1491" s="650" t="s">
        <v>2372</v>
      </c>
      <c r="G1491" s="636"/>
      <c r="H1491" s="635">
        <f si="34" t="shared"/>
        <v>0</v>
      </c>
    </row>
    <row r="1492" spans="1:8">
      <c r="A1492" s="638" t="s">
        <v>1243</v>
      </c>
      <c r="B1492" s="639">
        <v>131001</v>
      </c>
      <c r="C1492" s="638" t="s">
        <v>1728</v>
      </c>
      <c r="D1492" s="637" t="s">
        <v>50</v>
      </c>
      <c r="E1492" s="636"/>
      <c r="F1492" s="650" t="s">
        <v>2372</v>
      </c>
      <c r="G1492" s="636"/>
      <c r="H1492" s="635">
        <f si="34" t="shared"/>
        <v>0</v>
      </c>
    </row>
    <row r="1493" spans="1:8">
      <c r="A1493" s="638" t="s">
        <v>1243</v>
      </c>
      <c r="B1493" s="639">
        <v>131002</v>
      </c>
      <c r="C1493" s="638" t="s">
        <v>1735</v>
      </c>
      <c r="D1493" s="637" t="s">
        <v>50</v>
      </c>
      <c r="E1493" s="636"/>
      <c r="F1493" s="650" t="s">
        <v>2372</v>
      </c>
      <c r="G1493" s="636"/>
      <c r="H1493" s="635">
        <f si="34" t="shared"/>
        <v>0</v>
      </c>
    </row>
    <row r="1494" spans="1:8">
      <c r="A1494" s="638" t="s">
        <v>1243</v>
      </c>
      <c r="B1494" s="639">
        <v>131003</v>
      </c>
      <c r="C1494" s="638" t="s">
        <v>1727</v>
      </c>
      <c r="D1494" s="637" t="s">
        <v>50</v>
      </c>
      <c r="E1494" s="636"/>
      <c r="F1494" s="650" t="s">
        <v>2372</v>
      </c>
      <c r="G1494" s="636"/>
      <c r="H1494" s="635">
        <f si="34" t="shared"/>
        <v>0</v>
      </c>
    </row>
    <row r="1495" spans="1:8">
      <c r="A1495" s="638" t="s">
        <v>1243</v>
      </c>
      <c r="B1495" s="639">
        <v>131004</v>
      </c>
      <c r="C1495" s="638" t="s">
        <v>1750</v>
      </c>
      <c r="D1495" s="637" t="s">
        <v>50</v>
      </c>
      <c r="E1495" s="636"/>
      <c r="F1495" s="650" t="s">
        <v>2372</v>
      </c>
      <c r="G1495" s="636"/>
      <c r="H1495" s="635">
        <f si="34" t="shared"/>
        <v>0</v>
      </c>
    </row>
    <row r="1496" spans="1:8">
      <c r="A1496" s="638" t="s">
        <v>1243</v>
      </c>
      <c r="B1496" s="639">
        <v>131005</v>
      </c>
      <c r="C1496" s="638" t="s">
        <v>1749</v>
      </c>
      <c r="D1496" s="637" t="s">
        <v>50</v>
      </c>
      <c r="E1496" s="636"/>
      <c r="F1496" s="650" t="s">
        <v>2372</v>
      </c>
      <c r="G1496" s="636"/>
      <c r="H1496" s="635">
        <f si="34" t="shared"/>
        <v>0</v>
      </c>
    </row>
    <row r="1497" spans="1:8">
      <c r="A1497" s="638" t="s">
        <v>1243</v>
      </c>
      <c r="B1497" s="639">
        <v>131006</v>
      </c>
      <c r="C1497" s="638" t="s">
        <v>1748</v>
      </c>
      <c r="D1497" s="637" t="s">
        <v>50</v>
      </c>
      <c r="E1497" s="636"/>
      <c r="F1497" s="650" t="s">
        <v>2372</v>
      </c>
      <c r="G1497" s="636"/>
      <c r="H1497" s="635">
        <f si="34" t="shared"/>
        <v>0</v>
      </c>
    </row>
    <row r="1498" spans="1:8">
      <c r="A1498" s="638" t="s">
        <v>1243</v>
      </c>
      <c r="B1498" s="639">
        <v>131007</v>
      </c>
      <c r="C1498" s="638" t="s">
        <v>1747</v>
      </c>
      <c r="D1498" s="637" t="s">
        <v>50</v>
      </c>
      <c r="E1498" s="636"/>
      <c r="F1498" s="650" t="s">
        <v>2372</v>
      </c>
      <c r="G1498" s="636"/>
      <c r="H1498" s="635">
        <f si="34" t="shared"/>
        <v>0</v>
      </c>
    </row>
    <row r="1499" spans="1:8">
      <c r="A1499" s="638" t="s">
        <v>1243</v>
      </c>
      <c r="B1499" s="639">
        <v>131008</v>
      </c>
      <c r="C1499" s="638" t="s">
        <v>1746</v>
      </c>
      <c r="D1499" s="637" t="s">
        <v>50</v>
      </c>
      <c r="E1499" s="636"/>
      <c r="F1499" s="650" t="s">
        <v>2372</v>
      </c>
      <c r="G1499" s="636"/>
      <c r="H1499" s="635">
        <f si="34" t="shared"/>
        <v>0</v>
      </c>
    </row>
    <row r="1500" spans="1:8">
      <c r="A1500" s="638" t="s">
        <v>1243</v>
      </c>
      <c r="B1500" s="639">
        <v>131009</v>
      </c>
      <c r="C1500" s="638" t="s">
        <v>1745</v>
      </c>
      <c r="D1500" s="637" t="s">
        <v>50</v>
      </c>
      <c r="E1500" s="636"/>
      <c r="F1500" s="650" t="s">
        <v>2372</v>
      </c>
      <c r="G1500" s="636"/>
      <c r="H1500" s="635">
        <f si="34" t="shared"/>
        <v>0</v>
      </c>
    </row>
    <row r="1501" spans="1:8">
      <c r="A1501" s="638" t="s">
        <v>1243</v>
      </c>
      <c r="B1501" s="639">
        <v>1311</v>
      </c>
      <c r="C1501" s="638" t="s">
        <v>1744</v>
      </c>
      <c r="D1501" s="637" t="s">
        <v>50</v>
      </c>
      <c r="E1501" s="636"/>
      <c r="F1501" s="650" t="s">
        <v>2372</v>
      </c>
      <c r="G1501" s="636"/>
      <c r="H1501" s="635">
        <f si="34" t="shared"/>
        <v>0</v>
      </c>
    </row>
    <row r="1502" spans="1:8">
      <c r="A1502" s="638" t="s">
        <v>1243</v>
      </c>
      <c r="B1502" s="639">
        <v>131101</v>
      </c>
      <c r="C1502" s="638" t="s">
        <v>1743</v>
      </c>
      <c r="D1502" s="637" t="s">
        <v>50</v>
      </c>
      <c r="E1502" s="636"/>
      <c r="F1502" s="650" t="s">
        <v>2372</v>
      </c>
      <c r="G1502" s="636"/>
      <c r="H1502" s="635">
        <f si="34" t="shared"/>
        <v>0</v>
      </c>
    </row>
    <row r="1503" spans="1:8">
      <c r="A1503" s="638" t="s">
        <v>1243</v>
      </c>
      <c r="B1503" s="639">
        <v>131102</v>
      </c>
      <c r="C1503" s="638" t="s">
        <v>1742</v>
      </c>
      <c r="D1503" s="637" t="s">
        <v>50</v>
      </c>
      <c r="E1503" s="636"/>
      <c r="F1503" s="650" t="s">
        <v>2372</v>
      </c>
      <c r="G1503" s="636"/>
      <c r="H1503" s="635">
        <f si="34" t="shared"/>
        <v>0</v>
      </c>
    </row>
    <row r="1504" spans="1:8">
      <c r="A1504" s="638" t="s">
        <v>1243</v>
      </c>
      <c r="B1504" s="639">
        <v>131103</v>
      </c>
      <c r="C1504" s="638" t="s">
        <v>1741</v>
      </c>
      <c r="D1504" s="637" t="s">
        <v>50</v>
      </c>
      <c r="E1504" s="636"/>
      <c r="F1504" s="650" t="s">
        <v>2372</v>
      </c>
      <c r="G1504" s="636"/>
      <c r="H1504" s="635">
        <f si="34" t="shared"/>
        <v>0</v>
      </c>
    </row>
    <row r="1505" spans="1:8">
      <c r="A1505" s="638" t="s">
        <v>1243</v>
      </c>
      <c r="B1505" s="639">
        <v>131104</v>
      </c>
      <c r="C1505" s="638" t="s">
        <v>1740</v>
      </c>
      <c r="D1505" s="637" t="s">
        <v>50</v>
      </c>
      <c r="E1505" s="636"/>
      <c r="F1505" s="650" t="s">
        <v>2372</v>
      </c>
      <c r="G1505" s="636"/>
      <c r="H1505" s="635">
        <f si="34" t="shared"/>
        <v>0</v>
      </c>
    </row>
    <row r="1506" spans="1:8">
      <c r="A1506" s="638" t="s">
        <v>1243</v>
      </c>
      <c r="B1506" s="639">
        <v>131105</v>
      </c>
      <c r="C1506" s="638" t="s">
        <v>1739</v>
      </c>
      <c r="D1506" s="637" t="s">
        <v>50</v>
      </c>
      <c r="E1506" s="636"/>
      <c r="F1506" s="650" t="s">
        <v>2372</v>
      </c>
      <c r="G1506" s="636"/>
      <c r="H1506" s="635">
        <f si="34" t="shared"/>
        <v>0</v>
      </c>
    </row>
    <row r="1507" spans="1:8">
      <c r="A1507" s="638" t="s">
        <v>1243</v>
      </c>
      <c r="B1507" s="639">
        <v>131106</v>
      </c>
      <c r="C1507" s="638" t="s">
        <v>1738</v>
      </c>
      <c r="D1507" s="637" t="s">
        <v>50</v>
      </c>
      <c r="E1507" s="636"/>
      <c r="F1507" s="650" t="s">
        <v>2372</v>
      </c>
      <c r="G1507" s="636"/>
      <c r="H1507" s="635">
        <f si="34" t="shared"/>
        <v>0</v>
      </c>
    </row>
    <row r="1508" spans="1:8">
      <c r="A1508" s="638" t="s">
        <v>1243</v>
      </c>
      <c r="B1508" s="639">
        <v>1320</v>
      </c>
      <c r="C1508" s="638" t="s">
        <v>1737</v>
      </c>
      <c r="D1508" s="637" t="s">
        <v>50</v>
      </c>
      <c r="E1508" s="636"/>
      <c r="F1508" s="650" t="s">
        <v>2372</v>
      </c>
      <c r="G1508" s="636"/>
      <c r="H1508" s="635">
        <f si="34" t="shared"/>
        <v>0</v>
      </c>
    </row>
    <row r="1509" spans="1:8">
      <c r="A1509" s="638" t="s">
        <v>1243</v>
      </c>
      <c r="B1509" s="639">
        <v>132001</v>
      </c>
      <c r="C1509" s="638" t="s">
        <v>1736</v>
      </c>
      <c r="D1509" s="637" t="s">
        <v>50</v>
      </c>
      <c r="E1509" s="636"/>
      <c r="F1509" s="650" t="s">
        <v>2372</v>
      </c>
      <c r="G1509" s="636"/>
      <c r="H1509" s="635">
        <f si="34" t="shared"/>
        <v>0</v>
      </c>
    </row>
    <row r="1510" spans="1:8">
      <c r="A1510" s="638" t="s">
        <v>1243</v>
      </c>
      <c r="B1510" s="639">
        <v>132002</v>
      </c>
      <c r="C1510" s="638" t="s">
        <v>1735</v>
      </c>
      <c r="D1510" s="637" t="s">
        <v>50</v>
      </c>
      <c r="E1510" s="636"/>
      <c r="F1510" s="650" t="s">
        <v>2372</v>
      </c>
      <c r="G1510" s="636"/>
      <c r="H1510" s="635">
        <f si="34" t="shared"/>
        <v>0</v>
      </c>
    </row>
    <row r="1511" spans="1:8">
      <c r="A1511" s="638" t="s">
        <v>1243</v>
      </c>
      <c r="B1511" s="639">
        <v>132003</v>
      </c>
      <c r="C1511" s="638" t="s">
        <v>1734</v>
      </c>
      <c r="D1511" s="637" t="s">
        <v>50</v>
      </c>
      <c r="E1511" s="636"/>
      <c r="F1511" s="650" t="s">
        <v>2372</v>
      </c>
      <c r="G1511" s="636"/>
      <c r="H1511" s="635">
        <f si="34" t="shared"/>
        <v>0</v>
      </c>
    </row>
    <row r="1512" spans="1:8">
      <c r="A1512" s="638" t="s">
        <v>1243</v>
      </c>
      <c r="B1512" s="639">
        <v>132004</v>
      </c>
      <c r="C1512" s="638" t="s">
        <v>1733</v>
      </c>
      <c r="D1512" s="637" t="s">
        <v>50</v>
      </c>
      <c r="E1512" s="636"/>
      <c r="F1512" s="650" t="s">
        <v>2372</v>
      </c>
      <c r="G1512" s="636"/>
      <c r="H1512" s="635">
        <f si="34" t="shared"/>
        <v>0</v>
      </c>
    </row>
    <row r="1513" spans="1:8">
      <c r="A1513" s="638" t="s">
        <v>1243</v>
      </c>
      <c r="B1513" s="639">
        <v>132005</v>
      </c>
      <c r="C1513" s="638" t="s">
        <v>1732</v>
      </c>
      <c r="D1513" s="637" t="s">
        <v>50</v>
      </c>
      <c r="E1513" s="636"/>
      <c r="F1513" s="650" t="s">
        <v>2372</v>
      </c>
      <c r="G1513" s="636"/>
      <c r="H1513" s="635">
        <f si="34" t="shared"/>
        <v>0</v>
      </c>
    </row>
    <row r="1514" spans="1:8">
      <c r="A1514" s="638" t="s">
        <v>1243</v>
      </c>
      <c r="B1514" s="639">
        <v>132006</v>
      </c>
      <c r="C1514" s="638" t="s">
        <v>1731</v>
      </c>
      <c r="D1514" s="637" t="s">
        <v>50</v>
      </c>
      <c r="E1514" s="636"/>
      <c r="F1514" s="650" t="s">
        <v>2372</v>
      </c>
      <c r="G1514" s="636"/>
      <c r="H1514" s="635">
        <f si="34" t="shared"/>
        <v>0</v>
      </c>
    </row>
    <row r="1515" spans="1:8">
      <c r="A1515" s="638" t="s">
        <v>1243</v>
      </c>
      <c r="B1515" s="639">
        <v>132007</v>
      </c>
      <c r="C1515" s="638" t="s">
        <v>1730</v>
      </c>
      <c r="D1515" s="637" t="s">
        <v>50</v>
      </c>
      <c r="E1515" s="636"/>
      <c r="F1515" s="650" t="s">
        <v>2372</v>
      </c>
      <c r="G1515" s="636"/>
      <c r="H1515" s="635">
        <f si="34" t="shared"/>
        <v>0</v>
      </c>
    </row>
    <row r="1516" spans="1:8">
      <c r="A1516" s="638" t="s">
        <v>1243</v>
      </c>
      <c r="B1516" s="639">
        <v>1330</v>
      </c>
      <c r="C1516" s="638" t="s">
        <v>1729</v>
      </c>
      <c r="D1516" s="637" t="s">
        <v>50</v>
      </c>
      <c r="E1516" s="636"/>
      <c r="F1516" s="650" t="s">
        <v>2372</v>
      </c>
      <c r="G1516" s="636"/>
      <c r="H1516" s="635">
        <f si="34" t="shared"/>
        <v>0</v>
      </c>
    </row>
    <row r="1517" spans="1:8">
      <c r="A1517" s="638" t="s">
        <v>1243</v>
      </c>
      <c r="B1517" s="639">
        <v>133001</v>
      </c>
      <c r="C1517" s="638" t="s">
        <v>1728</v>
      </c>
      <c r="D1517" s="637" t="s">
        <v>50</v>
      </c>
      <c r="E1517" s="636"/>
      <c r="F1517" s="650" t="s">
        <v>2372</v>
      </c>
      <c r="G1517" s="636"/>
      <c r="H1517" s="635">
        <f si="34" t="shared"/>
        <v>0</v>
      </c>
    </row>
    <row r="1518" spans="1:8">
      <c r="A1518" s="638" t="s">
        <v>1243</v>
      </c>
      <c r="B1518" s="639">
        <v>133002</v>
      </c>
      <c r="C1518" s="638" t="s">
        <v>1727</v>
      </c>
      <c r="D1518" s="637" t="s">
        <v>50</v>
      </c>
      <c r="E1518" s="636"/>
      <c r="F1518" s="650" t="s">
        <v>2372</v>
      </c>
      <c r="G1518" s="636"/>
      <c r="H1518" s="635">
        <f si="34" t="shared"/>
        <v>0</v>
      </c>
    </row>
    <row r="1519" spans="1:8">
      <c r="A1519" s="638" t="s">
        <v>1243</v>
      </c>
      <c r="B1519" s="639">
        <v>133003</v>
      </c>
      <c r="C1519" s="638" t="s">
        <v>1726</v>
      </c>
      <c r="D1519" s="637" t="s">
        <v>50</v>
      </c>
      <c r="E1519" s="636"/>
      <c r="F1519" s="650" t="s">
        <v>2372</v>
      </c>
      <c r="G1519" s="636"/>
      <c r="H1519" s="635">
        <f si="34" t="shared"/>
        <v>0</v>
      </c>
    </row>
    <row r="1520" spans="1:8">
      <c r="A1520" s="638" t="s">
        <v>1243</v>
      </c>
      <c r="B1520" s="639">
        <v>133004</v>
      </c>
      <c r="C1520" s="638" t="s">
        <v>1725</v>
      </c>
      <c r="D1520" s="637" t="s">
        <v>50</v>
      </c>
      <c r="E1520" s="636"/>
      <c r="F1520" s="650" t="s">
        <v>2372</v>
      </c>
      <c r="G1520" s="636"/>
      <c r="H1520" s="635">
        <f si="34" t="shared"/>
        <v>0</v>
      </c>
    </row>
    <row r="1521" spans="1:8">
      <c r="A1521" s="638" t="s">
        <v>1243</v>
      </c>
      <c r="B1521" s="639">
        <v>133005</v>
      </c>
      <c r="C1521" s="638" t="s">
        <v>1724</v>
      </c>
      <c r="D1521" s="637" t="s">
        <v>50</v>
      </c>
      <c r="E1521" s="636"/>
      <c r="F1521" s="650" t="s">
        <v>2372</v>
      </c>
      <c r="G1521" s="636"/>
      <c r="H1521" s="635">
        <f si="34" t="shared"/>
        <v>0</v>
      </c>
    </row>
    <row r="1522" spans="1:8">
      <c r="A1522" s="638" t="s">
        <v>1243</v>
      </c>
      <c r="B1522" s="639">
        <v>1340</v>
      </c>
      <c r="C1522" s="638" t="s">
        <v>1723</v>
      </c>
      <c r="D1522" s="637" t="s">
        <v>50</v>
      </c>
      <c r="E1522" s="636"/>
      <c r="F1522" s="650" t="s">
        <v>2372</v>
      </c>
      <c r="G1522" s="636"/>
      <c r="H1522" s="635">
        <f si="34" t="shared"/>
        <v>0</v>
      </c>
    </row>
    <row r="1523" spans="1:8">
      <c r="A1523" s="638" t="s">
        <v>1243</v>
      </c>
      <c r="B1523" s="639">
        <v>134001</v>
      </c>
      <c r="C1523" s="638" t="s">
        <v>1722</v>
      </c>
      <c r="D1523" s="637" t="s">
        <v>50</v>
      </c>
      <c r="E1523" s="636"/>
      <c r="F1523" s="650" t="s">
        <v>2372</v>
      </c>
      <c r="G1523" s="636"/>
      <c r="H1523" s="635">
        <f si="34" t="shared"/>
        <v>0</v>
      </c>
    </row>
    <row r="1524" spans="1:8">
      <c r="A1524" s="638" t="s">
        <v>1243</v>
      </c>
      <c r="B1524" s="639">
        <v>134002</v>
      </c>
      <c r="C1524" s="638" t="s">
        <v>1721</v>
      </c>
      <c r="D1524" s="637" t="s">
        <v>50</v>
      </c>
      <c r="E1524" s="636"/>
      <c r="F1524" s="650" t="s">
        <v>2372</v>
      </c>
      <c r="G1524" s="636"/>
      <c r="H1524" s="635">
        <f si="34" t="shared"/>
        <v>0</v>
      </c>
    </row>
    <row r="1525" spans="1:8">
      <c r="A1525" s="638" t="s">
        <v>1243</v>
      </c>
      <c r="B1525" s="639">
        <v>134003</v>
      </c>
      <c r="C1525" s="638" t="s">
        <v>1720</v>
      </c>
      <c r="D1525" s="637" t="s">
        <v>50</v>
      </c>
      <c r="E1525" s="636"/>
      <c r="F1525" s="650" t="s">
        <v>2372</v>
      </c>
      <c r="G1525" s="636"/>
      <c r="H1525" s="635">
        <f si="34" t="shared"/>
        <v>0</v>
      </c>
    </row>
    <row r="1526" spans="1:8">
      <c r="A1526" s="638" t="s">
        <v>1243</v>
      </c>
      <c r="B1526" s="639">
        <v>2</v>
      </c>
      <c r="C1526" s="638" t="s">
        <v>1088</v>
      </c>
      <c r="D1526" s="637" t="s">
        <v>50</v>
      </c>
      <c r="E1526" s="636"/>
      <c r="F1526" s="650" t="s">
        <v>2372</v>
      </c>
      <c r="G1526" s="636"/>
      <c r="H1526" s="635">
        <f si="34" t="shared"/>
        <v>0</v>
      </c>
    </row>
    <row r="1527" spans="1:8">
      <c r="A1527" s="638" t="s">
        <v>1243</v>
      </c>
      <c r="B1527" s="639">
        <v>21</v>
      </c>
      <c r="C1527" s="638" t="s">
        <v>1719</v>
      </c>
      <c r="D1527" s="637" t="s">
        <v>50</v>
      </c>
      <c r="E1527" s="636"/>
      <c r="F1527" s="650" t="s">
        <v>2372</v>
      </c>
      <c r="G1527" s="636"/>
      <c r="H1527" s="635">
        <f si="34" t="shared"/>
        <v>0</v>
      </c>
    </row>
    <row r="1528" spans="1:8">
      <c r="A1528" s="638" t="s">
        <v>1243</v>
      </c>
      <c r="B1528" s="639">
        <v>210</v>
      </c>
      <c r="C1528" s="638" t="s">
        <v>1718</v>
      </c>
      <c r="D1528" s="637" t="s">
        <v>50</v>
      </c>
      <c r="E1528" s="636"/>
      <c r="F1528" s="650" t="s">
        <v>2372</v>
      </c>
      <c r="G1528" s="636"/>
      <c r="H1528" s="635">
        <f si="34" t="shared"/>
        <v>0</v>
      </c>
    </row>
    <row r="1529" spans="1:8">
      <c r="A1529" s="638" t="s">
        <v>1243</v>
      </c>
      <c r="B1529" s="639">
        <v>2101</v>
      </c>
      <c r="C1529" s="638" t="s">
        <v>1717</v>
      </c>
      <c r="D1529" s="637" t="s">
        <v>50</v>
      </c>
      <c r="E1529" s="636"/>
      <c r="F1529" s="650" t="s">
        <v>2372</v>
      </c>
      <c r="G1529" s="636"/>
      <c r="H1529" s="635">
        <f si="34" t="shared"/>
        <v>0</v>
      </c>
    </row>
    <row r="1530" spans="1:8">
      <c r="A1530" s="638" t="s">
        <v>1243</v>
      </c>
      <c r="B1530" s="639">
        <v>210101</v>
      </c>
      <c r="C1530" s="638" t="s">
        <v>1716</v>
      </c>
      <c r="D1530" s="637" t="s">
        <v>50</v>
      </c>
      <c r="E1530" s="636"/>
      <c r="F1530" s="650" t="s">
        <v>2372</v>
      </c>
      <c r="G1530" s="636"/>
      <c r="H1530" s="635">
        <f si="34" t="shared"/>
        <v>0</v>
      </c>
    </row>
    <row r="1531" spans="1:8">
      <c r="A1531" s="638" t="s">
        <v>1243</v>
      </c>
      <c r="B1531" s="639">
        <v>210102</v>
      </c>
      <c r="C1531" s="638" t="s">
        <v>1715</v>
      </c>
      <c r="D1531" s="637" t="s">
        <v>50</v>
      </c>
      <c r="E1531" s="636"/>
      <c r="F1531" s="650" t="s">
        <v>2372</v>
      </c>
      <c r="G1531" s="636"/>
      <c r="H1531" s="635">
        <f si="34" t="shared"/>
        <v>0</v>
      </c>
    </row>
    <row r="1532" spans="1:8">
      <c r="A1532" s="638" t="s">
        <v>1243</v>
      </c>
      <c r="B1532" s="639">
        <v>210103</v>
      </c>
      <c r="C1532" s="638" t="s">
        <v>1714</v>
      </c>
      <c r="D1532" s="637" t="s">
        <v>50</v>
      </c>
      <c r="E1532" s="636"/>
      <c r="F1532" s="650" t="s">
        <v>2372</v>
      </c>
      <c r="G1532" s="636"/>
      <c r="H1532" s="635">
        <f si="34" t="shared"/>
        <v>0</v>
      </c>
    </row>
    <row r="1533" spans="1:8">
      <c r="A1533" s="638" t="s">
        <v>1243</v>
      </c>
      <c r="B1533" s="639">
        <v>210104</v>
      </c>
      <c r="C1533" s="638" t="s">
        <v>1713</v>
      </c>
      <c r="D1533" s="637" t="s">
        <v>50</v>
      </c>
      <c r="E1533" s="636"/>
      <c r="F1533" s="650" t="s">
        <v>2372</v>
      </c>
      <c r="G1533" s="636"/>
      <c r="H1533" s="635">
        <f si="34" t="shared"/>
        <v>0</v>
      </c>
    </row>
    <row r="1534" spans="1:8">
      <c r="A1534" s="638" t="s">
        <v>1243</v>
      </c>
      <c r="B1534" s="639">
        <v>210105</v>
      </c>
      <c r="C1534" s="638" t="s">
        <v>1712</v>
      </c>
      <c r="D1534" s="637" t="s">
        <v>50</v>
      </c>
      <c r="E1534" s="636"/>
      <c r="F1534" s="650" t="s">
        <v>2372</v>
      </c>
      <c r="G1534" s="636"/>
      <c r="H1534" s="635">
        <f si="34" t="shared"/>
        <v>0</v>
      </c>
    </row>
    <row r="1535" spans="1:8">
      <c r="A1535" s="638" t="s">
        <v>1243</v>
      </c>
      <c r="B1535" s="639">
        <v>210106</v>
      </c>
      <c r="C1535" s="638" t="s">
        <v>1711</v>
      </c>
      <c r="D1535" s="637" t="s">
        <v>50</v>
      </c>
      <c r="E1535" s="636"/>
      <c r="F1535" s="650" t="s">
        <v>2372</v>
      </c>
      <c r="G1535" s="636"/>
      <c r="H1535" s="635">
        <f si="34" t="shared"/>
        <v>0</v>
      </c>
    </row>
    <row r="1536" spans="1:8">
      <c r="A1536" s="638" t="s">
        <v>1243</v>
      </c>
      <c r="B1536" s="639">
        <v>2102</v>
      </c>
      <c r="C1536" s="638" t="s">
        <v>1710</v>
      </c>
      <c r="D1536" s="637" t="s">
        <v>50</v>
      </c>
      <c r="E1536" s="636"/>
      <c r="F1536" s="650" t="s">
        <v>2372</v>
      </c>
      <c r="G1536" s="636"/>
      <c r="H1536" s="635">
        <f si="34" t="shared"/>
        <v>0</v>
      </c>
    </row>
    <row r="1537" spans="1:8">
      <c r="A1537" s="638" t="s">
        <v>1243</v>
      </c>
      <c r="B1537" s="639">
        <v>210201</v>
      </c>
      <c r="C1537" s="638" t="s">
        <v>1709</v>
      </c>
      <c r="D1537" s="637" t="s">
        <v>50</v>
      </c>
      <c r="E1537" s="636"/>
      <c r="F1537" s="650" t="s">
        <v>2372</v>
      </c>
      <c r="G1537" s="636"/>
      <c r="H1537" s="635">
        <f si="34" t="shared"/>
        <v>0</v>
      </c>
    </row>
    <row r="1538" spans="1:8">
      <c r="A1538" s="638" t="s">
        <v>1243</v>
      </c>
      <c r="B1538" s="639">
        <v>210202</v>
      </c>
      <c r="C1538" s="638" t="s">
        <v>1708</v>
      </c>
      <c r="D1538" s="637" t="s">
        <v>50</v>
      </c>
      <c r="E1538" s="636"/>
      <c r="F1538" s="650" t="s">
        <v>2372</v>
      </c>
      <c r="G1538" s="636"/>
      <c r="H1538" s="635">
        <f si="34" t="shared"/>
        <v>0</v>
      </c>
    </row>
    <row r="1539" spans="1:8">
      <c r="A1539" s="638" t="s">
        <v>1243</v>
      </c>
      <c r="B1539" s="639">
        <v>210203</v>
      </c>
      <c r="C1539" s="638" t="s">
        <v>1707</v>
      </c>
      <c r="D1539" s="637" t="s">
        <v>50</v>
      </c>
      <c r="E1539" s="636"/>
      <c r="F1539" s="650" t="s">
        <v>2372</v>
      </c>
      <c r="G1539" s="636"/>
      <c r="H1539" s="635">
        <f si="34" t="shared"/>
        <v>0</v>
      </c>
    </row>
    <row r="1540" spans="1:8">
      <c r="A1540" s="638" t="s">
        <v>1243</v>
      </c>
      <c r="B1540" s="639">
        <v>210204</v>
      </c>
      <c r="C1540" s="638" t="s">
        <v>1706</v>
      </c>
      <c r="D1540" s="637" t="s">
        <v>50</v>
      </c>
      <c r="E1540" s="636"/>
      <c r="F1540" s="650" t="s">
        <v>2372</v>
      </c>
      <c r="G1540" s="636"/>
      <c r="H1540" s="635">
        <f si="34" t="shared"/>
        <v>0</v>
      </c>
    </row>
    <row r="1541" spans="1:8">
      <c r="A1541" s="638" t="s">
        <v>1243</v>
      </c>
      <c r="B1541" s="639">
        <v>210205</v>
      </c>
      <c r="C1541" s="638" t="s">
        <v>1705</v>
      </c>
      <c r="D1541" s="637" t="s">
        <v>50</v>
      </c>
      <c r="E1541" s="636"/>
      <c r="F1541" s="650" t="s">
        <v>2372</v>
      </c>
      <c r="G1541" s="636"/>
      <c r="H1541" s="635">
        <f si="34" t="shared"/>
        <v>0</v>
      </c>
    </row>
    <row r="1542" spans="1:8">
      <c r="A1542" s="638" t="s">
        <v>1243</v>
      </c>
      <c r="B1542" s="639">
        <v>210206</v>
      </c>
      <c r="C1542" s="638" t="s">
        <v>1704</v>
      </c>
      <c r="D1542" s="637" t="s">
        <v>50</v>
      </c>
      <c r="E1542" s="636"/>
      <c r="F1542" s="650" t="s">
        <v>2372</v>
      </c>
      <c r="G1542" s="636"/>
      <c r="H1542" s="635">
        <f si="34" t="shared"/>
        <v>0</v>
      </c>
    </row>
    <row r="1543" spans="1:8">
      <c r="A1543" s="638" t="s">
        <v>1243</v>
      </c>
      <c r="B1543" s="639">
        <v>2103</v>
      </c>
      <c r="C1543" s="638" t="s">
        <v>1703</v>
      </c>
      <c r="D1543" s="637" t="s">
        <v>50</v>
      </c>
      <c r="E1543" s="636"/>
      <c r="F1543" s="650" t="s">
        <v>2372</v>
      </c>
      <c r="G1543" s="636"/>
      <c r="H1543" s="635">
        <f ref="H1543:H1606" si="35" t="shared">+E1543-G1543</f>
        <v>0</v>
      </c>
    </row>
    <row r="1544" spans="1:8">
      <c r="A1544" s="638" t="s">
        <v>1243</v>
      </c>
      <c r="B1544" s="639">
        <v>210301</v>
      </c>
      <c r="C1544" s="638" t="s">
        <v>1702</v>
      </c>
      <c r="D1544" s="637" t="s">
        <v>50</v>
      </c>
      <c r="E1544" s="636"/>
      <c r="F1544" s="650" t="s">
        <v>2372</v>
      </c>
      <c r="G1544" s="636"/>
      <c r="H1544" s="635">
        <f si="35" t="shared"/>
        <v>0</v>
      </c>
    </row>
    <row r="1545" spans="1:8">
      <c r="A1545" s="638" t="s">
        <v>1243</v>
      </c>
      <c r="B1545" s="639">
        <v>210302</v>
      </c>
      <c r="C1545" s="638" t="s">
        <v>1701</v>
      </c>
      <c r="D1545" s="637" t="s">
        <v>50</v>
      </c>
      <c r="E1545" s="636"/>
      <c r="F1545" s="650" t="s">
        <v>2372</v>
      </c>
      <c r="G1545" s="636"/>
      <c r="H1545" s="635">
        <f si="35" t="shared"/>
        <v>0</v>
      </c>
    </row>
    <row r="1546" spans="1:8">
      <c r="A1546" s="638" t="s">
        <v>1243</v>
      </c>
      <c r="B1546" s="639">
        <v>210303</v>
      </c>
      <c r="C1546" s="638" t="s">
        <v>1700</v>
      </c>
      <c r="D1546" s="637" t="s">
        <v>50</v>
      </c>
      <c r="E1546" s="636"/>
      <c r="F1546" s="650" t="s">
        <v>2372</v>
      </c>
      <c r="G1546" s="636"/>
      <c r="H1546" s="635">
        <f si="35" t="shared"/>
        <v>0</v>
      </c>
    </row>
    <row r="1547" spans="1:8">
      <c r="A1547" s="638" t="s">
        <v>1243</v>
      </c>
      <c r="B1547" s="639">
        <v>210304</v>
      </c>
      <c r="C1547" s="638" t="s">
        <v>1699</v>
      </c>
      <c r="D1547" s="637" t="s">
        <v>50</v>
      </c>
      <c r="E1547" s="636"/>
      <c r="F1547" s="650" t="s">
        <v>2372</v>
      </c>
      <c r="G1547" s="636"/>
      <c r="H1547" s="635">
        <f si="35" t="shared"/>
        <v>0</v>
      </c>
    </row>
    <row r="1548" spans="1:8">
      <c r="A1548" s="638" t="s">
        <v>1243</v>
      </c>
      <c r="B1548" s="639">
        <v>210305</v>
      </c>
      <c r="C1548" s="638" t="s">
        <v>1698</v>
      </c>
      <c r="D1548" s="637" t="s">
        <v>50</v>
      </c>
      <c r="E1548" s="636"/>
      <c r="F1548" s="650" t="s">
        <v>2372</v>
      </c>
      <c r="G1548" s="636"/>
      <c r="H1548" s="635">
        <f si="35" t="shared"/>
        <v>0</v>
      </c>
    </row>
    <row r="1549" spans="1:8">
      <c r="A1549" s="638" t="s">
        <v>1243</v>
      </c>
      <c r="B1549" s="639">
        <v>2104</v>
      </c>
      <c r="C1549" s="638" t="s">
        <v>1697</v>
      </c>
      <c r="D1549" s="637" t="s">
        <v>50</v>
      </c>
      <c r="E1549" s="636"/>
      <c r="F1549" s="650" t="s">
        <v>2372</v>
      </c>
      <c r="G1549" s="636"/>
      <c r="H1549" s="635">
        <f si="35" t="shared"/>
        <v>0</v>
      </c>
    </row>
    <row r="1550" spans="1:8">
      <c r="A1550" s="638" t="s">
        <v>1243</v>
      </c>
      <c r="B1550" s="639">
        <v>210401</v>
      </c>
      <c r="C1550" s="638" t="s">
        <v>1696</v>
      </c>
      <c r="D1550" s="637" t="s">
        <v>50</v>
      </c>
      <c r="E1550" s="636"/>
      <c r="F1550" s="650" t="s">
        <v>2372</v>
      </c>
      <c r="G1550" s="636"/>
      <c r="H1550" s="635">
        <f si="35" t="shared"/>
        <v>0</v>
      </c>
    </row>
    <row r="1551" spans="1:8">
      <c r="A1551" s="638" t="s">
        <v>1243</v>
      </c>
      <c r="B1551" s="639">
        <v>210402</v>
      </c>
      <c r="C1551" s="638" t="s">
        <v>1695</v>
      </c>
      <c r="D1551" s="637" t="s">
        <v>50</v>
      </c>
      <c r="E1551" s="636"/>
      <c r="F1551" s="650" t="s">
        <v>2372</v>
      </c>
      <c r="G1551" s="636"/>
      <c r="H1551" s="635">
        <f si="35" t="shared"/>
        <v>0</v>
      </c>
    </row>
    <row r="1552" spans="1:8">
      <c r="A1552" s="638" t="s">
        <v>1243</v>
      </c>
      <c r="B1552" s="639">
        <v>210403</v>
      </c>
      <c r="C1552" s="638" t="s">
        <v>1694</v>
      </c>
      <c r="D1552" s="637" t="s">
        <v>50</v>
      </c>
      <c r="E1552" s="636"/>
      <c r="F1552" s="650" t="s">
        <v>2372</v>
      </c>
      <c r="G1552" s="636"/>
      <c r="H1552" s="635">
        <f si="35" t="shared"/>
        <v>0</v>
      </c>
    </row>
    <row r="1553" spans="1:8">
      <c r="A1553" s="638" t="s">
        <v>1243</v>
      </c>
      <c r="B1553" s="639">
        <v>210404</v>
      </c>
      <c r="C1553" s="638" t="s">
        <v>1693</v>
      </c>
      <c r="D1553" s="637" t="s">
        <v>50</v>
      </c>
      <c r="E1553" s="636"/>
      <c r="F1553" s="650" t="s">
        <v>2372</v>
      </c>
      <c r="G1553" s="636"/>
      <c r="H1553" s="635">
        <f si="35" t="shared"/>
        <v>0</v>
      </c>
    </row>
    <row r="1554" spans="1:8">
      <c r="A1554" s="638" t="s">
        <v>1243</v>
      </c>
      <c r="B1554" s="639">
        <v>210405</v>
      </c>
      <c r="C1554" s="638" t="s">
        <v>1692</v>
      </c>
      <c r="D1554" s="637" t="s">
        <v>50</v>
      </c>
      <c r="E1554" s="636"/>
      <c r="F1554" s="650" t="s">
        <v>2372</v>
      </c>
      <c r="G1554" s="636"/>
      <c r="H1554" s="635">
        <f si="35" t="shared"/>
        <v>0</v>
      </c>
    </row>
    <row r="1555" spans="1:8">
      <c r="A1555" s="638" t="s">
        <v>1243</v>
      </c>
      <c r="B1555" s="639">
        <v>210406</v>
      </c>
      <c r="C1555" s="638" t="s">
        <v>1691</v>
      </c>
      <c r="D1555" s="637" t="s">
        <v>50</v>
      </c>
      <c r="E1555" s="636"/>
      <c r="F1555" s="650" t="s">
        <v>2372</v>
      </c>
      <c r="G1555" s="636"/>
      <c r="H1555" s="635">
        <f si="35" t="shared"/>
        <v>0</v>
      </c>
    </row>
    <row r="1556" spans="1:8">
      <c r="A1556" s="638" t="s">
        <v>1243</v>
      </c>
      <c r="B1556" s="639">
        <v>210407</v>
      </c>
      <c r="C1556" s="638" t="s">
        <v>1690</v>
      </c>
      <c r="D1556" s="637" t="s">
        <v>50</v>
      </c>
      <c r="E1556" s="636"/>
      <c r="F1556" s="650" t="s">
        <v>2372</v>
      </c>
      <c r="G1556" s="636"/>
      <c r="H1556" s="635">
        <f si="35" t="shared"/>
        <v>0</v>
      </c>
    </row>
    <row r="1557" spans="1:8">
      <c r="A1557" s="638" t="s">
        <v>1243</v>
      </c>
      <c r="B1557" s="639">
        <v>210408</v>
      </c>
      <c r="C1557" s="638" t="s">
        <v>1689</v>
      </c>
      <c r="D1557" s="637" t="s">
        <v>50</v>
      </c>
      <c r="E1557" s="636"/>
      <c r="F1557" s="650" t="s">
        <v>2372</v>
      </c>
      <c r="G1557" s="636"/>
      <c r="H1557" s="635">
        <f si="35" t="shared"/>
        <v>0</v>
      </c>
    </row>
    <row r="1558" spans="1:8">
      <c r="A1558" s="638" t="s">
        <v>1243</v>
      </c>
      <c r="B1558" s="639">
        <v>210409</v>
      </c>
      <c r="C1558" s="638" t="s">
        <v>1688</v>
      </c>
      <c r="D1558" s="637" t="s">
        <v>50</v>
      </c>
      <c r="E1558" s="636"/>
      <c r="F1558" s="650" t="s">
        <v>2372</v>
      </c>
      <c r="G1558" s="636"/>
      <c r="H1558" s="635">
        <f si="35" t="shared"/>
        <v>0</v>
      </c>
    </row>
    <row r="1559" spans="1:8">
      <c r="A1559" s="638" t="s">
        <v>1243</v>
      </c>
      <c r="B1559" s="639">
        <v>210410</v>
      </c>
      <c r="C1559" s="638" t="s">
        <v>1687</v>
      </c>
      <c r="D1559" s="637" t="s">
        <v>50</v>
      </c>
      <c r="E1559" s="636"/>
      <c r="F1559" s="650" t="s">
        <v>2372</v>
      </c>
      <c r="G1559" s="636"/>
      <c r="H1559" s="635">
        <f si="35" t="shared"/>
        <v>0</v>
      </c>
    </row>
    <row r="1560" spans="1:8">
      <c r="A1560" s="638" t="s">
        <v>1243</v>
      </c>
      <c r="B1560" s="639">
        <v>2105</v>
      </c>
      <c r="C1560" s="638" t="s">
        <v>1686</v>
      </c>
      <c r="D1560" s="637" t="s">
        <v>50</v>
      </c>
      <c r="E1560" s="636"/>
      <c r="F1560" s="650" t="s">
        <v>2372</v>
      </c>
      <c r="G1560" s="636"/>
      <c r="H1560" s="635">
        <f si="35" t="shared"/>
        <v>0</v>
      </c>
    </row>
    <row r="1561" spans="1:8">
      <c r="A1561" s="638" t="s">
        <v>1243</v>
      </c>
      <c r="B1561" s="639">
        <v>210501</v>
      </c>
      <c r="C1561" s="638" t="s">
        <v>1685</v>
      </c>
      <c r="D1561" s="637" t="s">
        <v>50</v>
      </c>
      <c r="E1561" s="636"/>
      <c r="F1561" s="650" t="s">
        <v>2372</v>
      </c>
      <c r="G1561" s="636"/>
      <c r="H1561" s="635">
        <f si="35" t="shared"/>
        <v>0</v>
      </c>
    </row>
    <row r="1562" spans="1:8">
      <c r="A1562" s="638" t="s">
        <v>1243</v>
      </c>
      <c r="B1562" s="639">
        <v>210502</v>
      </c>
      <c r="C1562" s="638" t="s">
        <v>1684</v>
      </c>
      <c r="D1562" s="637" t="s">
        <v>50</v>
      </c>
      <c r="E1562" s="636"/>
      <c r="F1562" s="650" t="s">
        <v>2372</v>
      </c>
      <c r="G1562" s="636"/>
      <c r="H1562" s="635">
        <f si="35" t="shared"/>
        <v>0</v>
      </c>
    </row>
    <row r="1563" spans="1:8">
      <c r="A1563" s="638" t="s">
        <v>1243</v>
      </c>
      <c r="B1563" s="639">
        <v>210503</v>
      </c>
      <c r="C1563" s="638" t="s">
        <v>1683</v>
      </c>
      <c r="D1563" s="637" t="s">
        <v>50</v>
      </c>
      <c r="E1563" s="636"/>
      <c r="F1563" s="650" t="s">
        <v>2372</v>
      </c>
      <c r="G1563" s="636"/>
      <c r="H1563" s="635">
        <f si="35" t="shared"/>
        <v>0</v>
      </c>
    </row>
    <row r="1564" spans="1:8">
      <c r="A1564" s="638" t="s">
        <v>1243</v>
      </c>
      <c r="B1564" s="639">
        <v>2106</v>
      </c>
      <c r="C1564" s="638" t="s">
        <v>1682</v>
      </c>
      <c r="D1564" s="637" t="s">
        <v>50</v>
      </c>
      <c r="E1564" s="636"/>
      <c r="F1564" s="650" t="s">
        <v>2372</v>
      </c>
      <c r="G1564" s="636"/>
      <c r="H1564" s="635">
        <f si="35" t="shared"/>
        <v>0</v>
      </c>
    </row>
    <row r="1565" spans="1:8">
      <c r="A1565" s="638" t="s">
        <v>1243</v>
      </c>
      <c r="B1565" s="639">
        <v>210601</v>
      </c>
      <c r="C1565" s="638" t="s">
        <v>1681</v>
      </c>
      <c r="D1565" s="637" t="s">
        <v>50</v>
      </c>
      <c r="E1565" s="636"/>
      <c r="F1565" s="650" t="s">
        <v>2372</v>
      </c>
      <c r="G1565" s="636"/>
      <c r="H1565" s="635">
        <f si="35" t="shared"/>
        <v>0</v>
      </c>
    </row>
    <row r="1566" spans="1:8">
      <c r="A1566" s="638" t="s">
        <v>1243</v>
      </c>
      <c r="B1566" s="639">
        <v>210602</v>
      </c>
      <c r="C1566" s="638" t="s">
        <v>1680</v>
      </c>
      <c r="D1566" s="637" t="s">
        <v>50</v>
      </c>
      <c r="E1566" s="636"/>
      <c r="F1566" s="650" t="s">
        <v>2372</v>
      </c>
      <c r="G1566" s="636"/>
      <c r="H1566" s="635">
        <f si="35" t="shared"/>
        <v>0</v>
      </c>
    </row>
    <row r="1567" spans="1:8">
      <c r="A1567" s="638" t="s">
        <v>1243</v>
      </c>
      <c r="B1567" s="639">
        <v>210603</v>
      </c>
      <c r="C1567" s="638" t="s">
        <v>1679</v>
      </c>
      <c r="D1567" s="637" t="s">
        <v>50</v>
      </c>
      <c r="E1567" s="636"/>
      <c r="F1567" s="650" t="s">
        <v>2372</v>
      </c>
      <c r="G1567" s="636"/>
      <c r="H1567" s="635">
        <f si="35" t="shared"/>
        <v>0</v>
      </c>
    </row>
    <row r="1568" spans="1:8">
      <c r="A1568" s="638" t="s">
        <v>1243</v>
      </c>
      <c r="B1568" s="639">
        <v>210604</v>
      </c>
      <c r="C1568" s="638" t="s">
        <v>1678</v>
      </c>
      <c r="D1568" s="637" t="s">
        <v>50</v>
      </c>
      <c r="E1568" s="636"/>
      <c r="F1568" s="650" t="s">
        <v>2372</v>
      </c>
      <c r="G1568" s="636"/>
      <c r="H1568" s="635">
        <f si="35" t="shared"/>
        <v>0</v>
      </c>
    </row>
    <row r="1569" spans="1:8">
      <c r="A1569" s="638" t="s">
        <v>1243</v>
      </c>
      <c r="B1569" s="639">
        <v>2107</v>
      </c>
      <c r="C1569" s="638" t="s">
        <v>1677</v>
      </c>
      <c r="D1569" s="637" t="s">
        <v>50</v>
      </c>
      <c r="E1569" s="636"/>
      <c r="F1569" s="650" t="s">
        <v>2372</v>
      </c>
      <c r="G1569" s="636"/>
      <c r="H1569" s="635">
        <f si="35" t="shared"/>
        <v>0</v>
      </c>
    </row>
    <row r="1570" spans="1:8">
      <c r="A1570" s="638" t="s">
        <v>1243</v>
      </c>
      <c r="B1570" s="639">
        <v>210701</v>
      </c>
      <c r="C1570" s="638" t="s">
        <v>1676</v>
      </c>
      <c r="D1570" s="637" t="s">
        <v>50</v>
      </c>
      <c r="E1570" s="636"/>
      <c r="F1570" s="650" t="s">
        <v>2372</v>
      </c>
      <c r="G1570" s="636"/>
      <c r="H1570" s="635">
        <f si="35" t="shared"/>
        <v>0</v>
      </c>
    </row>
    <row r="1571" spans="1:8">
      <c r="A1571" s="638" t="s">
        <v>1243</v>
      </c>
      <c r="B1571" s="639">
        <v>210702</v>
      </c>
      <c r="C1571" s="638" t="s">
        <v>1675</v>
      </c>
      <c r="D1571" s="637" t="s">
        <v>50</v>
      </c>
      <c r="E1571" s="636"/>
      <c r="F1571" s="650" t="s">
        <v>2372</v>
      </c>
      <c r="G1571" s="636"/>
      <c r="H1571" s="635">
        <f si="35" t="shared"/>
        <v>0</v>
      </c>
    </row>
    <row r="1572" spans="1:8">
      <c r="A1572" s="638" t="s">
        <v>1243</v>
      </c>
      <c r="B1572" s="639">
        <v>210703</v>
      </c>
      <c r="C1572" s="638" t="s">
        <v>1674</v>
      </c>
      <c r="D1572" s="637" t="s">
        <v>50</v>
      </c>
      <c r="E1572" s="636"/>
      <c r="F1572" s="650" t="s">
        <v>2372</v>
      </c>
      <c r="G1572" s="636"/>
      <c r="H1572" s="635">
        <f si="35" t="shared"/>
        <v>0</v>
      </c>
    </row>
    <row r="1573" spans="1:8">
      <c r="A1573" s="638" t="s">
        <v>1243</v>
      </c>
      <c r="B1573" s="639">
        <v>2108</v>
      </c>
      <c r="C1573" s="638" t="s">
        <v>1673</v>
      </c>
      <c r="D1573" s="637" t="s">
        <v>50</v>
      </c>
      <c r="E1573" s="636"/>
      <c r="F1573" s="650" t="s">
        <v>2372</v>
      </c>
      <c r="G1573" s="636"/>
      <c r="H1573" s="635">
        <f si="35" t="shared"/>
        <v>0</v>
      </c>
    </row>
    <row r="1574" spans="1:8">
      <c r="A1574" s="638" t="s">
        <v>1243</v>
      </c>
      <c r="B1574" s="639">
        <v>210801</v>
      </c>
      <c r="C1574" s="638" t="s">
        <v>1672</v>
      </c>
      <c r="D1574" s="637" t="s">
        <v>50</v>
      </c>
      <c r="E1574" s="636"/>
      <c r="F1574" s="650" t="s">
        <v>2372</v>
      </c>
      <c r="G1574" s="636"/>
      <c r="H1574" s="635">
        <f si="35" t="shared"/>
        <v>0</v>
      </c>
    </row>
    <row r="1575" spans="1:8">
      <c r="A1575" s="638" t="s">
        <v>1243</v>
      </c>
      <c r="B1575" s="639">
        <v>210802</v>
      </c>
      <c r="C1575" s="638" t="s">
        <v>1671</v>
      </c>
      <c r="D1575" s="637" t="s">
        <v>50</v>
      </c>
      <c r="E1575" s="636"/>
      <c r="F1575" s="650" t="s">
        <v>2372</v>
      </c>
      <c r="G1575" s="636"/>
      <c r="H1575" s="635">
        <f si="35" t="shared"/>
        <v>0</v>
      </c>
    </row>
    <row r="1576" spans="1:8">
      <c r="A1576" s="638" t="s">
        <v>1243</v>
      </c>
      <c r="B1576" s="639">
        <v>210803</v>
      </c>
      <c r="C1576" s="638" t="s">
        <v>1670</v>
      </c>
      <c r="D1576" s="637" t="s">
        <v>50</v>
      </c>
      <c r="E1576" s="636"/>
      <c r="F1576" s="650" t="s">
        <v>2372</v>
      </c>
      <c r="G1576" s="636"/>
      <c r="H1576" s="635">
        <f si="35" t="shared"/>
        <v>0</v>
      </c>
    </row>
    <row r="1577" spans="1:8">
      <c r="A1577" s="638" t="s">
        <v>1243</v>
      </c>
      <c r="B1577" s="639">
        <v>210804</v>
      </c>
      <c r="C1577" s="638" t="s">
        <v>1669</v>
      </c>
      <c r="D1577" s="637" t="s">
        <v>50</v>
      </c>
      <c r="E1577" s="636"/>
      <c r="F1577" s="650" t="s">
        <v>2372</v>
      </c>
      <c r="G1577" s="636"/>
      <c r="H1577" s="635">
        <f si="35" t="shared"/>
        <v>0</v>
      </c>
    </row>
    <row r="1578" spans="1:8">
      <c r="A1578" s="638" t="s">
        <v>1243</v>
      </c>
      <c r="B1578" s="639">
        <v>210805</v>
      </c>
      <c r="C1578" s="638" t="s">
        <v>1668</v>
      </c>
      <c r="D1578" s="637" t="s">
        <v>50</v>
      </c>
      <c r="E1578" s="636"/>
      <c r="F1578" s="650" t="s">
        <v>2372</v>
      </c>
      <c r="G1578" s="636"/>
      <c r="H1578" s="635">
        <f si="35" t="shared"/>
        <v>0</v>
      </c>
    </row>
    <row r="1579" spans="1:8">
      <c r="A1579" s="638" t="s">
        <v>1243</v>
      </c>
      <c r="B1579" s="639">
        <v>210806</v>
      </c>
      <c r="C1579" s="638" t="s">
        <v>1667</v>
      </c>
      <c r="D1579" s="637" t="s">
        <v>50</v>
      </c>
      <c r="E1579" s="636"/>
      <c r="F1579" s="650" t="s">
        <v>2372</v>
      </c>
      <c r="G1579" s="636"/>
      <c r="H1579" s="635">
        <f si="35" t="shared"/>
        <v>0</v>
      </c>
    </row>
    <row r="1580" spans="1:8">
      <c r="A1580" s="638" t="s">
        <v>1243</v>
      </c>
      <c r="B1580" s="639">
        <v>210807</v>
      </c>
      <c r="C1580" s="638" t="s">
        <v>1666</v>
      </c>
      <c r="D1580" s="637" t="s">
        <v>50</v>
      </c>
      <c r="E1580" s="636"/>
      <c r="F1580" s="650" t="s">
        <v>2372</v>
      </c>
      <c r="G1580" s="636"/>
      <c r="H1580" s="635">
        <f si="35" t="shared"/>
        <v>0</v>
      </c>
    </row>
    <row r="1581" spans="1:8">
      <c r="A1581" s="638" t="s">
        <v>1243</v>
      </c>
      <c r="B1581" s="639">
        <v>210808</v>
      </c>
      <c r="C1581" s="638" t="s">
        <v>1665</v>
      </c>
      <c r="D1581" s="637" t="s">
        <v>50</v>
      </c>
      <c r="E1581" s="636"/>
      <c r="F1581" s="650" t="s">
        <v>2372</v>
      </c>
      <c r="G1581" s="636"/>
      <c r="H1581" s="635">
        <f si="35" t="shared"/>
        <v>0</v>
      </c>
    </row>
    <row r="1582" spans="1:8">
      <c r="A1582" s="638" t="s">
        <v>1243</v>
      </c>
      <c r="B1582" s="639">
        <v>210809</v>
      </c>
      <c r="C1582" s="638" t="s">
        <v>1664</v>
      </c>
      <c r="D1582" s="637" t="s">
        <v>50</v>
      </c>
      <c r="E1582" s="636"/>
      <c r="F1582" s="650" t="s">
        <v>2372</v>
      </c>
      <c r="G1582" s="636"/>
      <c r="H1582" s="635">
        <f si="35" t="shared"/>
        <v>0</v>
      </c>
    </row>
    <row r="1583" spans="1:8">
      <c r="A1583" s="638" t="s">
        <v>1243</v>
      </c>
      <c r="B1583" s="639">
        <v>210815</v>
      </c>
      <c r="C1583" s="638" t="s">
        <v>1663</v>
      </c>
      <c r="D1583" s="637" t="s">
        <v>50</v>
      </c>
      <c r="E1583" s="636"/>
      <c r="F1583" s="650" t="s">
        <v>2372</v>
      </c>
      <c r="G1583" s="636"/>
      <c r="H1583" s="635">
        <f si="35" t="shared"/>
        <v>0</v>
      </c>
    </row>
    <row r="1584" spans="1:8">
      <c r="A1584" s="638" t="s">
        <v>1243</v>
      </c>
      <c r="B1584" s="639">
        <v>210816</v>
      </c>
      <c r="C1584" s="638" t="s">
        <v>1662</v>
      </c>
      <c r="D1584" s="637" t="s">
        <v>50</v>
      </c>
      <c r="E1584" s="636"/>
      <c r="F1584" s="650" t="s">
        <v>2372</v>
      </c>
      <c r="G1584" s="636"/>
      <c r="H1584" s="635">
        <f si="35" t="shared"/>
        <v>0</v>
      </c>
    </row>
    <row r="1585" spans="1:8">
      <c r="A1585" s="638" t="s">
        <v>1243</v>
      </c>
      <c r="B1585" s="639">
        <v>210817</v>
      </c>
      <c r="C1585" s="638" t="s">
        <v>1661</v>
      </c>
      <c r="D1585" s="637" t="s">
        <v>50</v>
      </c>
      <c r="E1585" s="636"/>
      <c r="F1585" s="650" t="s">
        <v>2372</v>
      </c>
      <c r="G1585" s="636"/>
      <c r="H1585" s="635">
        <f si="35" t="shared"/>
        <v>0</v>
      </c>
    </row>
    <row r="1586" spans="1:8">
      <c r="A1586" s="638" t="s">
        <v>1243</v>
      </c>
      <c r="B1586" s="639">
        <v>210818</v>
      </c>
      <c r="C1586" s="638" t="s">
        <v>1660</v>
      </c>
      <c r="D1586" s="637" t="s">
        <v>50</v>
      </c>
      <c r="E1586" s="636"/>
      <c r="F1586" s="650" t="s">
        <v>2372</v>
      </c>
      <c r="G1586" s="636"/>
      <c r="H1586" s="635">
        <f si="35" t="shared"/>
        <v>0</v>
      </c>
    </row>
    <row r="1587" spans="1:8">
      <c r="A1587" s="638" t="s">
        <v>1243</v>
      </c>
      <c r="B1587" s="639">
        <v>2109</v>
      </c>
      <c r="C1587" s="638" t="s">
        <v>1659</v>
      </c>
      <c r="D1587" s="637" t="s">
        <v>50</v>
      </c>
      <c r="E1587" s="636"/>
      <c r="F1587" s="650" t="s">
        <v>2372</v>
      </c>
      <c r="G1587" s="636"/>
      <c r="H1587" s="635">
        <f si="35" t="shared"/>
        <v>0</v>
      </c>
    </row>
    <row r="1588" spans="1:8">
      <c r="A1588" s="638" t="s">
        <v>1243</v>
      </c>
      <c r="B1588" s="639">
        <v>210901</v>
      </c>
      <c r="C1588" s="638" t="s">
        <v>1659</v>
      </c>
      <c r="D1588" s="637" t="s">
        <v>50</v>
      </c>
      <c r="E1588" s="636"/>
      <c r="F1588" s="650" t="s">
        <v>2372</v>
      </c>
      <c r="G1588" s="636"/>
      <c r="H1588" s="635">
        <f si="35" t="shared"/>
        <v>0</v>
      </c>
    </row>
    <row r="1589" spans="1:8">
      <c r="A1589" s="638" t="s">
        <v>1243</v>
      </c>
      <c r="B1589" s="639">
        <v>210902</v>
      </c>
      <c r="C1589" s="638" t="s">
        <v>1658</v>
      </c>
      <c r="D1589" s="637" t="s">
        <v>50</v>
      </c>
      <c r="E1589" s="636"/>
      <c r="F1589" s="650" t="s">
        <v>2372</v>
      </c>
      <c r="G1589" s="636"/>
      <c r="H1589" s="635">
        <f si="35" t="shared"/>
        <v>0</v>
      </c>
    </row>
    <row r="1590" spans="1:8">
      <c r="A1590" s="638" t="s">
        <v>1243</v>
      </c>
      <c r="B1590" s="639">
        <v>211</v>
      </c>
      <c r="C1590" s="638" t="s">
        <v>1657</v>
      </c>
      <c r="D1590" s="637" t="s">
        <v>50</v>
      </c>
      <c r="E1590" s="636"/>
      <c r="F1590" s="650" t="s">
        <v>2372</v>
      </c>
      <c r="G1590" s="636"/>
      <c r="H1590" s="635">
        <f si="35" t="shared"/>
        <v>0</v>
      </c>
    </row>
    <row r="1591" spans="1:8">
      <c r="A1591" s="638" t="s">
        <v>1243</v>
      </c>
      <c r="B1591" s="639">
        <v>2111</v>
      </c>
      <c r="C1591" s="638" t="s">
        <v>1656</v>
      </c>
      <c r="D1591" s="637" t="s">
        <v>50</v>
      </c>
      <c r="E1591" s="636"/>
      <c r="F1591" s="650" t="s">
        <v>2372</v>
      </c>
      <c r="G1591" s="636"/>
      <c r="H1591" s="635">
        <f si="35" t="shared"/>
        <v>0</v>
      </c>
    </row>
    <row r="1592" spans="1:8">
      <c r="A1592" s="638" t="s">
        <v>1243</v>
      </c>
      <c r="B1592" s="639">
        <v>211101</v>
      </c>
      <c r="C1592" s="638" t="s">
        <v>1656</v>
      </c>
      <c r="D1592" s="637" t="s">
        <v>50</v>
      </c>
      <c r="E1592" s="636"/>
      <c r="F1592" s="650" t="s">
        <v>2372</v>
      </c>
      <c r="G1592" s="636"/>
      <c r="H1592" s="635">
        <f si="35" t="shared"/>
        <v>0</v>
      </c>
    </row>
    <row r="1593" spans="1:8">
      <c r="A1593" s="638" t="s">
        <v>1243</v>
      </c>
      <c r="B1593" s="639">
        <v>2112</v>
      </c>
      <c r="C1593" s="638" t="s">
        <v>1655</v>
      </c>
      <c r="D1593" s="637" t="s">
        <v>50</v>
      </c>
      <c r="E1593" s="636"/>
      <c r="F1593" s="650" t="s">
        <v>2372</v>
      </c>
      <c r="G1593" s="636"/>
      <c r="H1593" s="635">
        <f si="35" t="shared"/>
        <v>0</v>
      </c>
    </row>
    <row r="1594" spans="1:8">
      <c r="A1594" s="638" t="s">
        <v>1243</v>
      </c>
      <c r="B1594" s="639">
        <v>211201</v>
      </c>
      <c r="C1594" s="638" t="s">
        <v>1655</v>
      </c>
      <c r="D1594" s="637" t="s">
        <v>50</v>
      </c>
      <c r="E1594" s="636"/>
      <c r="F1594" s="650" t="s">
        <v>2372</v>
      </c>
      <c r="G1594" s="636"/>
      <c r="H1594" s="635">
        <f si="35" t="shared"/>
        <v>0</v>
      </c>
    </row>
    <row r="1595" spans="1:8">
      <c r="A1595" s="638" t="s">
        <v>1243</v>
      </c>
      <c r="B1595" s="639">
        <v>212</v>
      </c>
      <c r="C1595" s="638" t="s">
        <v>1654</v>
      </c>
      <c r="D1595" s="637" t="s">
        <v>50</v>
      </c>
      <c r="E1595" s="636"/>
      <c r="F1595" s="650" t="s">
        <v>2372</v>
      </c>
      <c r="G1595" s="636"/>
      <c r="H1595" s="635">
        <f si="35" t="shared"/>
        <v>0</v>
      </c>
    </row>
    <row r="1596" spans="1:8">
      <c r="A1596" s="638" t="s">
        <v>1243</v>
      </c>
      <c r="B1596" s="639">
        <v>2121</v>
      </c>
      <c r="C1596" s="638" t="s">
        <v>1653</v>
      </c>
      <c r="D1596" s="637" t="s">
        <v>50</v>
      </c>
      <c r="E1596" s="636"/>
      <c r="F1596" s="650" t="s">
        <v>2372</v>
      </c>
      <c r="G1596" s="636"/>
      <c r="H1596" s="635">
        <f si="35" t="shared"/>
        <v>0</v>
      </c>
    </row>
    <row r="1597" spans="1:8">
      <c r="A1597" s="638" t="s">
        <v>1243</v>
      </c>
      <c r="B1597" s="639">
        <v>212101</v>
      </c>
      <c r="C1597" s="638" t="s">
        <v>1653</v>
      </c>
      <c r="D1597" s="637" t="s">
        <v>50</v>
      </c>
      <c r="E1597" s="636"/>
      <c r="F1597" s="650" t="s">
        <v>2372</v>
      </c>
      <c r="G1597" s="636"/>
      <c r="H1597" s="635">
        <f si="35" t="shared"/>
        <v>0</v>
      </c>
    </row>
    <row r="1598" spans="1:8">
      <c r="A1598" s="638" t="s">
        <v>1243</v>
      </c>
      <c r="B1598" s="639">
        <v>2122</v>
      </c>
      <c r="C1598" s="638" t="s">
        <v>1652</v>
      </c>
      <c r="D1598" s="637" t="s">
        <v>50</v>
      </c>
      <c r="E1598" s="636"/>
      <c r="F1598" s="650" t="s">
        <v>2372</v>
      </c>
      <c r="G1598" s="636"/>
      <c r="H1598" s="635">
        <f si="35" t="shared"/>
        <v>0</v>
      </c>
    </row>
    <row r="1599" spans="1:8">
      <c r="A1599" s="638" t="s">
        <v>1243</v>
      </c>
      <c r="B1599" s="639">
        <v>212201</v>
      </c>
      <c r="C1599" s="638" t="s">
        <v>1652</v>
      </c>
      <c r="D1599" s="637" t="s">
        <v>50</v>
      </c>
      <c r="E1599" s="636"/>
      <c r="F1599" s="650" t="s">
        <v>2372</v>
      </c>
      <c r="G1599" s="636"/>
      <c r="H1599" s="635">
        <f si="35" t="shared"/>
        <v>0</v>
      </c>
    </row>
    <row r="1600" spans="1:8">
      <c r="A1600" s="638" t="s">
        <v>1243</v>
      </c>
      <c r="B1600" s="639">
        <v>213</v>
      </c>
      <c r="C1600" s="638" t="s">
        <v>1651</v>
      </c>
      <c r="D1600" s="637" t="s">
        <v>50</v>
      </c>
      <c r="E1600" s="636"/>
      <c r="F1600" s="650" t="s">
        <v>2372</v>
      </c>
      <c r="G1600" s="636"/>
      <c r="H1600" s="635">
        <f si="35" t="shared"/>
        <v>0</v>
      </c>
    </row>
    <row r="1601" spans="1:8">
      <c r="A1601" s="638" t="s">
        <v>1243</v>
      </c>
      <c r="B1601" s="639">
        <v>2131</v>
      </c>
      <c r="C1601" s="638" t="s">
        <v>1650</v>
      </c>
      <c r="D1601" s="637" t="s">
        <v>50</v>
      </c>
      <c r="E1601" s="636"/>
      <c r="F1601" s="650" t="s">
        <v>2372</v>
      </c>
      <c r="G1601" s="636"/>
      <c r="H1601" s="635">
        <f si="35" t="shared"/>
        <v>0</v>
      </c>
    </row>
    <row r="1602" spans="1:8">
      <c r="A1602" s="638" t="s">
        <v>1243</v>
      </c>
      <c r="B1602" s="639">
        <v>213101</v>
      </c>
      <c r="C1602" s="638" t="s">
        <v>1649</v>
      </c>
      <c r="D1602" s="637" t="s">
        <v>50</v>
      </c>
      <c r="E1602" s="636"/>
      <c r="F1602" s="650" t="s">
        <v>2372</v>
      </c>
      <c r="G1602" s="636"/>
      <c r="H1602" s="635">
        <f si="35" t="shared"/>
        <v>0</v>
      </c>
    </row>
    <row r="1603" spans="1:8">
      <c r="A1603" s="638" t="s">
        <v>1243</v>
      </c>
      <c r="B1603" s="639">
        <v>213102</v>
      </c>
      <c r="C1603" s="638" t="s">
        <v>1648</v>
      </c>
      <c r="D1603" s="637" t="s">
        <v>50</v>
      </c>
      <c r="E1603" s="636"/>
      <c r="F1603" s="650" t="s">
        <v>2372</v>
      </c>
      <c r="G1603" s="636"/>
      <c r="H1603" s="635">
        <f si="35" t="shared"/>
        <v>0</v>
      </c>
    </row>
    <row r="1604" spans="1:8">
      <c r="A1604" s="638" t="s">
        <v>1243</v>
      </c>
      <c r="B1604" s="639">
        <v>2132</v>
      </c>
      <c r="C1604" s="638" t="s">
        <v>1647</v>
      </c>
      <c r="D1604" s="637" t="s">
        <v>50</v>
      </c>
      <c r="E1604" s="636"/>
      <c r="F1604" s="650" t="s">
        <v>2372</v>
      </c>
      <c r="G1604" s="636"/>
      <c r="H1604" s="635">
        <f si="35" t="shared"/>
        <v>0</v>
      </c>
    </row>
    <row r="1605" spans="1:8">
      <c r="A1605" s="638" t="s">
        <v>1243</v>
      </c>
      <c r="B1605" s="639">
        <v>213202</v>
      </c>
      <c r="C1605" s="638" t="s">
        <v>1646</v>
      </c>
      <c r="D1605" s="637" t="s">
        <v>50</v>
      </c>
      <c r="E1605" s="636"/>
      <c r="F1605" s="650" t="s">
        <v>2372</v>
      </c>
      <c r="G1605" s="636"/>
      <c r="H1605" s="635">
        <f si="35" t="shared"/>
        <v>0</v>
      </c>
    </row>
    <row r="1606" spans="1:8">
      <c r="A1606" s="638" t="s">
        <v>1243</v>
      </c>
      <c r="B1606" s="639">
        <v>213203</v>
      </c>
      <c r="C1606" s="638" t="s">
        <v>1645</v>
      </c>
      <c r="D1606" s="637" t="s">
        <v>50</v>
      </c>
      <c r="E1606" s="636"/>
      <c r="F1606" s="650" t="s">
        <v>2372</v>
      </c>
      <c r="G1606" s="636"/>
      <c r="H1606" s="635">
        <f si="35" t="shared"/>
        <v>0</v>
      </c>
    </row>
    <row r="1607" spans="1:8">
      <c r="A1607" s="638" t="s">
        <v>1243</v>
      </c>
      <c r="B1607" s="639">
        <v>213204</v>
      </c>
      <c r="C1607" s="638" t="s">
        <v>1644</v>
      </c>
      <c r="D1607" s="637" t="s">
        <v>50</v>
      </c>
      <c r="E1607" s="636"/>
      <c r="F1607" s="650" t="s">
        <v>2372</v>
      </c>
      <c r="G1607" s="636"/>
      <c r="H1607" s="635">
        <f ref="H1607:H1670" si="36" t="shared">+E1607-G1607</f>
        <v>0</v>
      </c>
    </row>
    <row r="1608" spans="1:8">
      <c r="A1608" s="638" t="s">
        <v>1243</v>
      </c>
      <c r="B1608" s="639">
        <v>213205</v>
      </c>
      <c r="C1608" s="638" t="s">
        <v>1643</v>
      </c>
      <c r="D1608" s="637" t="s">
        <v>50</v>
      </c>
      <c r="E1608" s="636"/>
      <c r="F1608" s="650" t="s">
        <v>2372</v>
      </c>
      <c r="G1608" s="636"/>
      <c r="H1608" s="635">
        <f si="36" t="shared"/>
        <v>0</v>
      </c>
    </row>
    <row r="1609" spans="1:8">
      <c r="A1609" s="638" t="s">
        <v>1243</v>
      </c>
      <c r="B1609" s="639">
        <v>213206</v>
      </c>
      <c r="C1609" s="638" t="s">
        <v>1642</v>
      </c>
      <c r="D1609" s="637" t="s">
        <v>50</v>
      </c>
      <c r="E1609" s="636"/>
      <c r="F1609" s="650" t="s">
        <v>2372</v>
      </c>
      <c r="G1609" s="636"/>
      <c r="H1609" s="635">
        <f si="36" t="shared"/>
        <v>0</v>
      </c>
    </row>
    <row r="1610" spans="1:8">
      <c r="A1610" s="638" t="s">
        <v>1243</v>
      </c>
      <c r="B1610" s="639">
        <v>213207</v>
      </c>
      <c r="C1610" s="638" t="s">
        <v>1641</v>
      </c>
      <c r="D1610" s="637" t="s">
        <v>50</v>
      </c>
      <c r="E1610" s="636"/>
      <c r="F1610" s="650" t="s">
        <v>2372</v>
      </c>
      <c r="G1610" s="636"/>
      <c r="H1610" s="635">
        <f si="36" t="shared"/>
        <v>0</v>
      </c>
    </row>
    <row r="1611" spans="1:8">
      <c r="A1611" s="638" t="s">
        <v>1243</v>
      </c>
      <c r="B1611" s="639">
        <v>213208</v>
      </c>
      <c r="C1611" s="638" t="s">
        <v>1640</v>
      </c>
      <c r="D1611" s="637" t="s">
        <v>50</v>
      </c>
      <c r="E1611" s="636"/>
      <c r="F1611" s="650" t="s">
        <v>2372</v>
      </c>
      <c r="G1611" s="636"/>
      <c r="H1611" s="635">
        <f si="36" t="shared"/>
        <v>0</v>
      </c>
    </row>
    <row r="1612" spans="1:8">
      <c r="A1612" s="638" t="s">
        <v>1243</v>
      </c>
      <c r="B1612" s="639">
        <v>213209</v>
      </c>
      <c r="C1612" s="638" t="s">
        <v>1639</v>
      </c>
      <c r="D1612" s="637" t="s">
        <v>50</v>
      </c>
      <c r="E1612" s="636"/>
      <c r="F1612" s="650" t="s">
        <v>2372</v>
      </c>
      <c r="G1612" s="636"/>
      <c r="H1612" s="635">
        <f si="36" t="shared"/>
        <v>0</v>
      </c>
    </row>
    <row r="1613" spans="1:8">
      <c r="A1613" s="638" t="s">
        <v>1243</v>
      </c>
      <c r="B1613" s="639">
        <v>2133</v>
      </c>
      <c r="C1613" s="638" t="s">
        <v>1638</v>
      </c>
      <c r="D1613" s="637" t="s">
        <v>50</v>
      </c>
      <c r="E1613" s="636"/>
      <c r="F1613" s="650" t="s">
        <v>2372</v>
      </c>
      <c r="G1613" s="636"/>
      <c r="H1613" s="635">
        <f si="36" t="shared"/>
        <v>0</v>
      </c>
    </row>
    <row r="1614" spans="1:8">
      <c r="A1614" s="638" t="s">
        <v>1243</v>
      </c>
      <c r="B1614" s="639">
        <v>213301</v>
      </c>
      <c r="C1614" s="638" t="s">
        <v>1633</v>
      </c>
      <c r="D1614" s="637" t="s">
        <v>50</v>
      </c>
      <c r="E1614" s="636"/>
      <c r="F1614" s="650" t="s">
        <v>2372</v>
      </c>
      <c r="G1614" s="636"/>
      <c r="H1614" s="635">
        <f si="36" t="shared"/>
        <v>0</v>
      </c>
    </row>
    <row r="1615" spans="1:8">
      <c r="A1615" s="638" t="s">
        <v>1243</v>
      </c>
      <c r="B1615" s="639">
        <v>213302</v>
      </c>
      <c r="C1615" s="638" t="s">
        <v>1632</v>
      </c>
      <c r="D1615" s="637" t="s">
        <v>50</v>
      </c>
      <c r="E1615" s="636"/>
      <c r="F1615" s="650" t="s">
        <v>2372</v>
      </c>
      <c r="G1615" s="636"/>
      <c r="H1615" s="635">
        <f si="36" t="shared"/>
        <v>0</v>
      </c>
    </row>
    <row r="1616" spans="1:8">
      <c r="A1616" s="638" t="s">
        <v>1243</v>
      </c>
      <c r="B1616" s="639">
        <v>213303</v>
      </c>
      <c r="C1616" s="638" t="s">
        <v>1631</v>
      </c>
      <c r="D1616" s="637" t="s">
        <v>50</v>
      </c>
      <c r="E1616" s="636"/>
      <c r="F1616" s="650" t="s">
        <v>2372</v>
      </c>
      <c r="G1616" s="636"/>
      <c r="H1616" s="635">
        <f si="36" t="shared"/>
        <v>0</v>
      </c>
    </row>
    <row r="1617" spans="1:8">
      <c r="A1617" s="638" t="s">
        <v>1243</v>
      </c>
      <c r="B1617" s="639">
        <v>213304</v>
      </c>
      <c r="C1617" s="638" t="s">
        <v>1630</v>
      </c>
      <c r="D1617" s="637" t="s">
        <v>50</v>
      </c>
      <c r="E1617" s="636"/>
      <c r="F1617" s="650" t="s">
        <v>2372</v>
      </c>
      <c r="G1617" s="636"/>
      <c r="H1617" s="635">
        <f si="36" t="shared"/>
        <v>0</v>
      </c>
    </row>
    <row r="1618" spans="1:8">
      <c r="A1618" s="638" t="s">
        <v>1243</v>
      </c>
      <c r="B1618" s="639">
        <v>2134</v>
      </c>
      <c r="C1618" s="638" t="s">
        <v>1637</v>
      </c>
      <c r="D1618" s="637" t="s">
        <v>50</v>
      </c>
      <c r="E1618" s="636"/>
      <c r="F1618" s="650" t="s">
        <v>2372</v>
      </c>
      <c r="G1618" s="636"/>
      <c r="H1618" s="635">
        <f si="36" t="shared"/>
        <v>0</v>
      </c>
    </row>
    <row r="1619" spans="1:8">
      <c r="A1619" s="638" t="s">
        <v>1243</v>
      </c>
      <c r="B1619" s="639">
        <v>213401</v>
      </c>
      <c r="C1619" s="638" t="s">
        <v>1636</v>
      </c>
      <c r="D1619" s="637" t="s">
        <v>50</v>
      </c>
      <c r="E1619" s="636"/>
      <c r="F1619" s="650" t="s">
        <v>2372</v>
      </c>
      <c r="G1619" s="636"/>
      <c r="H1619" s="635">
        <f si="36" t="shared"/>
        <v>0</v>
      </c>
    </row>
    <row r="1620" spans="1:8">
      <c r="A1620" s="638" t="s">
        <v>1243</v>
      </c>
      <c r="B1620" s="639">
        <v>213402</v>
      </c>
      <c r="C1620" s="638" t="s">
        <v>1635</v>
      </c>
      <c r="D1620" s="637" t="s">
        <v>50</v>
      </c>
      <c r="E1620" s="636"/>
      <c r="F1620" s="650" t="s">
        <v>2372</v>
      </c>
      <c r="G1620" s="636"/>
      <c r="H1620" s="635">
        <f si="36" t="shared"/>
        <v>0</v>
      </c>
    </row>
    <row r="1621" spans="1:8">
      <c r="A1621" s="638" t="s">
        <v>1243</v>
      </c>
      <c r="B1621" s="639">
        <v>213403</v>
      </c>
      <c r="C1621" s="638" t="s">
        <v>1631</v>
      </c>
      <c r="D1621" s="637" t="s">
        <v>50</v>
      </c>
      <c r="E1621" s="636"/>
      <c r="F1621" s="650" t="s">
        <v>2372</v>
      </c>
      <c r="G1621" s="636"/>
      <c r="H1621" s="635">
        <f si="36" t="shared"/>
        <v>0</v>
      </c>
    </row>
    <row r="1622" spans="1:8">
      <c r="A1622" s="638" t="s">
        <v>1243</v>
      </c>
      <c r="B1622" s="639">
        <v>213404</v>
      </c>
      <c r="C1622" s="638" t="s">
        <v>1630</v>
      </c>
      <c r="D1622" s="637" t="s">
        <v>50</v>
      </c>
      <c r="E1622" s="636"/>
      <c r="F1622" s="650" t="s">
        <v>2372</v>
      </c>
      <c r="G1622" s="636"/>
      <c r="H1622" s="635">
        <f si="36" t="shared"/>
        <v>0</v>
      </c>
    </row>
    <row r="1623" spans="1:8">
      <c r="A1623" s="638" t="s">
        <v>1243</v>
      </c>
      <c r="B1623" s="639">
        <v>2135</v>
      </c>
      <c r="C1623" s="638" t="s">
        <v>1634</v>
      </c>
      <c r="D1623" s="637" t="s">
        <v>50</v>
      </c>
      <c r="E1623" s="636"/>
      <c r="F1623" s="650" t="s">
        <v>2372</v>
      </c>
      <c r="G1623" s="636"/>
      <c r="H1623" s="635">
        <f si="36" t="shared"/>
        <v>0</v>
      </c>
    </row>
    <row r="1624" spans="1:8">
      <c r="A1624" s="638" t="s">
        <v>1243</v>
      </c>
      <c r="B1624" s="639">
        <v>213501</v>
      </c>
      <c r="C1624" s="638" t="s">
        <v>1633</v>
      </c>
      <c r="D1624" s="637" t="s">
        <v>50</v>
      </c>
      <c r="E1624" s="636"/>
      <c r="F1624" s="650" t="s">
        <v>2372</v>
      </c>
      <c r="G1624" s="636"/>
      <c r="H1624" s="635">
        <f si="36" t="shared"/>
        <v>0</v>
      </c>
    </row>
    <row r="1625" spans="1:8">
      <c r="A1625" s="638" t="s">
        <v>1243</v>
      </c>
      <c r="B1625" s="639">
        <v>213502</v>
      </c>
      <c r="C1625" s="638" t="s">
        <v>1632</v>
      </c>
      <c r="D1625" s="637" t="s">
        <v>50</v>
      </c>
      <c r="E1625" s="636"/>
      <c r="F1625" s="650" t="s">
        <v>2372</v>
      </c>
      <c r="G1625" s="636"/>
      <c r="H1625" s="635">
        <f si="36" t="shared"/>
        <v>0</v>
      </c>
    </row>
    <row r="1626" spans="1:8">
      <c r="A1626" s="638" t="s">
        <v>1243</v>
      </c>
      <c r="B1626" s="639">
        <v>213503</v>
      </c>
      <c r="C1626" s="638" t="s">
        <v>1631</v>
      </c>
      <c r="D1626" s="637" t="s">
        <v>50</v>
      </c>
      <c r="E1626" s="636"/>
      <c r="F1626" s="650" t="s">
        <v>2372</v>
      </c>
      <c r="G1626" s="636"/>
      <c r="H1626" s="635">
        <f si="36" t="shared"/>
        <v>0</v>
      </c>
    </row>
    <row r="1627" spans="1:8">
      <c r="A1627" s="638" t="s">
        <v>1243</v>
      </c>
      <c r="B1627" s="639">
        <v>213504</v>
      </c>
      <c r="C1627" s="638" t="s">
        <v>1630</v>
      </c>
      <c r="D1627" s="637" t="s">
        <v>50</v>
      </c>
      <c r="E1627" s="636"/>
      <c r="F1627" s="650" t="s">
        <v>2372</v>
      </c>
      <c r="G1627" s="636"/>
      <c r="H1627" s="635">
        <f si="36" t="shared"/>
        <v>0</v>
      </c>
    </row>
    <row r="1628" spans="1:8">
      <c r="A1628" s="638" t="s">
        <v>1243</v>
      </c>
      <c r="B1628" s="639">
        <v>213505</v>
      </c>
      <c r="C1628" s="638" t="s">
        <v>1629</v>
      </c>
      <c r="D1628" s="637" t="s">
        <v>50</v>
      </c>
      <c r="E1628" s="636"/>
      <c r="F1628" s="650" t="s">
        <v>2372</v>
      </c>
      <c r="G1628" s="636"/>
      <c r="H1628" s="635">
        <f si="36" t="shared"/>
        <v>0</v>
      </c>
    </row>
    <row r="1629" spans="1:8">
      <c r="A1629" s="638" t="s">
        <v>1243</v>
      </c>
      <c r="B1629" s="639">
        <v>3</v>
      </c>
      <c r="C1629" s="638" t="s">
        <v>1352</v>
      </c>
      <c r="D1629" s="637" t="s">
        <v>50</v>
      </c>
      <c r="E1629" s="636"/>
      <c r="F1629" s="650" t="s">
        <v>2372</v>
      </c>
      <c r="G1629" s="636"/>
      <c r="H1629" s="635">
        <f si="36" t="shared"/>
        <v>0</v>
      </c>
    </row>
    <row r="1630" spans="1:8">
      <c r="A1630" s="638" t="s">
        <v>1243</v>
      </c>
      <c r="B1630" s="639">
        <f>'4.CT3A'!I256</f>
        <v>0</v>
      </c>
      <c r="C1630" s="638" t="s">
        <v>634</v>
      </c>
      <c r="D1630" s="637" t="s">
        <v>50</v>
      </c>
      <c r="E1630" s="636"/>
      <c r="F1630" s="650" t="s">
        <v>2372</v>
      </c>
      <c r="G1630" s="636"/>
      <c r="H1630" s="635">
        <f si="36" t="shared"/>
        <v>0</v>
      </c>
    </row>
    <row r="1631" spans="1:8">
      <c r="A1631" s="638" t="s">
        <v>1243</v>
      </c>
      <c r="B1631" s="639">
        <v>4</v>
      </c>
      <c r="C1631" s="638" t="s">
        <v>1086</v>
      </c>
      <c r="D1631" s="637" t="s">
        <v>50</v>
      </c>
      <c r="E1631" s="636"/>
      <c r="F1631" s="650" t="s">
        <v>2372</v>
      </c>
      <c r="G1631" s="636"/>
      <c r="H1631" s="635">
        <f si="36" t="shared"/>
        <v>0</v>
      </c>
    </row>
    <row r="1632" spans="1:8">
      <c r="A1632" s="638" t="s">
        <v>1243</v>
      </c>
      <c r="B1632" s="639">
        <v>140001</v>
      </c>
      <c r="C1632" s="638" t="s">
        <v>1628</v>
      </c>
      <c r="D1632" s="637" t="s">
        <v>50</v>
      </c>
      <c r="E1632" s="636"/>
      <c r="F1632" s="650" t="s">
        <v>2372</v>
      </c>
      <c r="G1632" s="636"/>
      <c r="H1632" s="635">
        <f si="36" t="shared"/>
        <v>0</v>
      </c>
    </row>
    <row r="1633" spans="1:8">
      <c r="A1633" s="638" t="s">
        <v>1243</v>
      </c>
      <c r="B1633" s="639">
        <v>140002</v>
      </c>
      <c r="C1633" s="638" t="s">
        <v>1627</v>
      </c>
      <c r="D1633" s="637" t="s">
        <v>50</v>
      </c>
      <c r="E1633" s="636"/>
      <c r="F1633" s="650" t="s">
        <v>2372</v>
      </c>
      <c r="G1633" s="636"/>
      <c r="H1633" s="635">
        <f si="36" t="shared"/>
        <v>0</v>
      </c>
    </row>
    <row r="1634" spans="1:8">
      <c r="A1634" s="638" t="s">
        <v>1243</v>
      </c>
      <c r="B1634" s="639">
        <v>140003</v>
      </c>
      <c r="C1634" s="638" t="s">
        <v>1626</v>
      </c>
      <c r="D1634" s="637" t="s">
        <v>50</v>
      </c>
      <c r="E1634" s="636"/>
      <c r="F1634" s="650" t="s">
        <v>2372</v>
      </c>
      <c r="G1634" s="636"/>
      <c r="H1634" s="635">
        <f si="36" t="shared"/>
        <v>0</v>
      </c>
    </row>
    <row r="1635" spans="1:8">
      <c r="A1635" s="638" t="s">
        <v>1243</v>
      </c>
      <c r="B1635" s="639">
        <v>140004</v>
      </c>
      <c r="C1635" s="638" t="s">
        <v>1625</v>
      </c>
      <c r="D1635" s="637" t="s">
        <v>50</v>
      </c>
      <c r="E1635" s="636"/>
      <c r="F1635" s="650" t="s">
        <v>2372</v>
      </c>
      <c r="G1635" s="636"/>
      <c r="H1635" s="635">
        <f si="36" t="shared"/>
        <v>0</v>
      </c>
    </row>
    <row r="1636" spans="1:8">
      <c r="A1636" s="638" t="s">
        <v>1243</v>
      </c>
      <c r="B1636" s="639">
        <v>140005</v>
      </c>
      <c r="C1636" s="638" t="s">
        <v>1624</v>
      </c>
      <c r="D1636" s="637" t="s">
        <v>50</v>
      </c>
      <c r="E1636" s="636"/>
      <c r="F1636" s="650" t="s">
        <v>2372</v>
      </c>
      <c r="G1636" s="636"/>
      <c r="H1636" s="635">
        <f si="36" t="shared"/>
        <v>0</v>
      </c>
    </row>
    <row r="1637" spans="1:8">
      <c r="A1637" s="638" t="s">
        <v>1243</v>
      </c>
      <c r="B1637" s="639">
        <v>140006</v>
      </c>
      <c r="C1637" s="638" t="s">
        <v>1623</v>
      </c>
      <c r="D1637" s="637" t="s">
        <v>50</v>
      </c>
      <c r="E1637" s="636"/>
      <c r="F1637" s="650" t="s">
        <v>2372</v>
      </c>
      <c r="G1637" s="636"/>
      <c r="H1637" s="635">
        <f si="36" t="shared"/>
        <v>0</v>
      </c>
    </row>
    <row r="1638" spans="1:8">
      <c r="A1638" s="638" t="s">
        <v>1243</v>
      </c>
      <c r="B1638" s="639">
        <v>140007</v>
      </c>
      <c r="C1638" s="638" t="s">
        <v>1622</v>
      </c>
      <c r="D1638" s="637" t="s">
        <v>50</v>
      </c>
      <c r="E1638" s="636"/>
      <c r="F1638" s="650" t="s">
        <v>2372</v>
      </c>
      <c r="G1638" s="636"/>
      <c r="H1638" s="635">
        <f si="36" t="shared"/>
        <v>0</v>
      </c>
    </row>
    <row r="1639" spans="1:8">
      <c r="A1639" s="638" t="s">
        <v>1243</v>
      </c>
      <c r="B1639" s="639">
        <v>140008</v>
      </c>
      <c r="C1639" s="638" t="s">
        <v>1621</v>
      </c>
      <c r="D1639" s="637" t="s">
        <v>50</v>
      </c>
      <c r="E1639" s="636"/>
      <c r="F1639" s="650" t="s">
        <v>2372</v>
      </c>
      <c r="G1639" s="636"/>
      <c r="H1639" s="635">
        <f si="36" t="shared"/>
        <v>0</v>
      </c>
    </row>
    <row r="1640" spans="1:8">
      <c r="A1640" s="638" t="s">
        <v>1243</v>
      </c>
      <c r="B1640" s="639">
        <v>5</v>
      </c>
      <c r="C1640" s="638" t="s">
        <v>1353</v>
      </c>
      <c r="D1640" s="637" t="s">
        <v>50</v>
      </c>
      <c r="E1640" s="636"/>
      <c r="F1640" s="650" t="s">
        <v>2372</v>
      </c>
      <c r="G1640" s="636"/>
      <c r="H1640" s="635">
        <f si="36" t="shared"/>
        <v>0</v>
      </c>
    </row>
    <row r="1641" spans="1:8">
      <c r="A1641" s="638" t="s">
        <v>1243</v>
      </c>
      <c r="B1641" s="639">
        <v>22</v>
      </c>
      <c r="C1641" s="638" t="s">
        <v>1620</v>
      </c>
      <c r="D1641" s="637" t="s">
        <v>50</v>
      </c>
      <c r="E1641" s="636"/>
      <c r="F1641" s="650" t="s">
        <v>2372</v>
      </c>
      <c r="G1641" s="636"/>
      <c r="H1641" s="635">
        <f si="36" t="shared"/>
        <v>0</v>
      </c>
    </row>
    <row r="1642" spans="1:8">
      <c r="A1642" s="638" t="s">
        <v>1243</v>
      </c>
      <c r="B1642" s="639">
        <v>2200</v>
      </c>
      <c r="C1642" s="638" t="s">
        <v>1619</v>
      </c>
      <c r="D1642" s="637" t="s">
        <v>50</v>
      </c>
      <c r="E1642" s="636"/>
      <c r="F1642" s="650" t="s">
        <v>2372</v>
      </c>
      <c r="G1642" s="636"/>
      <c r="H1642" s="635">
        <f si="36" t="shared"/>
        <v>0</v>
      </c>
    </row>
    <row r="1643" spans="1:8">
      <c r="A1643" s="638" t="s">
        <v>1243</v>
      </c>
      <c r="B1643" s="639">
        <v>220001</v>
      </c>
      <c r="C1643" s="638" t="s">
        <v>1618</v>
      </c>
      <c r="D1643" s="637" t="s">
        <v>50</v>
      </c>
      <c r="E1643" s="636"/>
      <c r="F1643" s="650" t="s">
        <v>2372</v>
      </c>
      <c r="G1643" s="636"/>
      <c r="H1643" s="635">
        <f si="36" t="shared"/>
        <v>0</v>
      </c>
    </row>
    <row r="1644" spans="1:8">
      <c r="A1644" s="638" t="s">
        <v>1243</v>
      </c>
      <c r="B1644" s="639">
        <v>221001</v>
      </c>
      <c r="C1644" s="638" t="s">
        <v>1617</v>
      </c>
      <c r="D1644" s="637" t="s">
        <v>50</v>
      </c>
      <c r="E1644" s="636"/>
      <c r="F1644" s="650" t="s">
        <v>2372</v>
      </c>
      <c r="G1644" s="636"/>
      <c r="H1644" s="635">
        <f si="36" t="shared"/>
        <v>0</v>
      </c>
    </row>
    <row r="1645" spans="1:8">
      <c r="A1645" s="638" t="s">
        <v>1243</v>
      </c>
      <c r="B1645" s="639">
        <v>222001</v>
      </c>
      <c r="C1645" s="638" t="s">
        <v>1616</v>
      </c>
      <c r="D1645" s="637" t="s">
        <v>50</v>
      </c>
      <c r="E1645" s="636"/>
      <c r="F1645" s="650" t="s">
        <v>2372</v>
      </c>
      <c r="G1645" s="636"/>
      <c r="H1645" s="635">
        <f si="36" t="shared"/>
        <v>0</v>
      </c>
    </row>
    <row r="1646" spans="1:8">
      <c r="A1646" s="638" t="s">
        <v>1243</v>
      </c>
      <c r="B1646" s="639">
        <v>223001</v>
      </c>
      <c r="C1646" s="638" t="s">
        <v>1615</v>
      </c>
      <c r="D1646" s="637" t="s">
        <v>50</v>
      </c>
      <c r="E1646" s="636"/>
      <c r="F1646" s="650" t="s">
        <v>2372</v>
      </c>
      <c r="G1646" s="636"/>
      <c r="H1646" s="635">
        <f si="36" t="shared"/>
        <v>0</v>
      </c>
    </row>
    <row r="1647" spans="1:8">
      <c r="A1647" s="638" t="s">
        <v>1243</v>
      </c>
      <c r="B1647" s="639">
        <v>224001</v>
      </c>
      <c r="C1647" s="638" t="s">
        <v>1614</v>
      </c>
      <c r="D1647" s="637" t="s">
        <v>50</v>
      </c>
      <c r="E1647" s="636"/>
      <c r="F1647" s="650" t="s">
        <v>2372</v>
      </c>
      <c r="G1647" s="636"/>
      <c r="H1647" s="635">
        <f si="36" t="shared"/>
        <v>0</v>
      </c>
    </row>
    <row r="1648" spans="1:8">
      <c r="A1648" s="638" t="s">
        <v>1243</v>
      </c>
      <c r="B1648" s="639">
        <v>225101</v>
      </c>
      <c r="C1648" s="638" t="s">
        <v>1613</v>
      </c>
      <c r="D1648" s="637" t="s">
        <v>50</v>
      </c>
      <c r="E1648" s="636"/>
      <c r="F1648" s="650" t="s">
        <v>2372</v>
      </c>
      <c r="G1648" s="636"/>
      <c r="H1648" s="635">
        <f si="36" t="shared"/>
        <v>0</v>
      </c>
    </row>
    <row r="1649" spans="1:8">
      <c r="A1649" s="638" t="s">
        <v>1243</v>
      </c>
      <c r="B1649" s="639">
        <v>225102</v>
      </c>
      <c r="C1649" s="638" t="s">
        <v>1612</v>
      </c>
      <c r="D1649" s="637" t="s">
        <v>50</v>
      </c>
      <c r="E1649" s="636"/>
      <c r="F1649" s="650" t="s">
        <v>2372</v>
      </c>
      <c r="G1649" s="636"/>
      <c r="H1649" s="635">
        <f si="36" t="shared"/>
        <v>0</v>
      </c>
    </row>
    <row r="1650" spans="1:8">
      <c r="A1650" s="638" t="s">
        <v>1243</v>
      </c>
      <c r="B1650" s="639">
        <v>225103</v>
      </c>
      <c r="C1650" s="638" t="s">
        <v>1611</v>
      </c>
      <c r="D1650" s="637" t="s">
        <v>50</v>
      </c>
      <c r="E1650" s="636"/>
      <c r="F1650" s="650" t="s">
        <v>2372</v>
      </c>
      <c r="G1650" s="636"/>
      <c r="H1650" s="635">
        <f si="36" t="shared"/>
        <v>0</v>
      </c>
    </row>
    <row r="1651" spans="1:8">
      <c r="A1651" s="638" t="s">
        <v>1243</v>
      </c>
      <c r="B1651" s="639">
        <v>225104</v>
      </c>
      <c r="C1651" s="638" t="s">
        <v>1610</v>
      </c>
      <c r="D1651" s="637" t="s">
        <v>50</v>
      </c>
      <c r="E1651" s="636"/>
      <c r="F1651" s="650" t="s">
        <v>2372</v>
      </c>
      <c r="G1651" s="636"/>
      <c r="H1651" s="635">
        <f si="36" t="shared"/>
        <v>0</v>
      </c>
    </row>
    <row r="1652" spans="1:8">
      <c r="A1652" s="638" t="s">
        <v>1243</v>
      </c>
      <c r="B1652" s="639">
        <v>225105</v>
      </c>
      <c r="C1652" s="638" t="s">
        <v>1609</v>
      </c>
      <c r="D1652" s="637" t="s">
        <v>50</v>
      </c>
      <c r="E1652" s="636"/>
      <c r="F1652" s="650" t="s">
        <v>2372</v>
      </c>
      <c r="G1652" s="636"/>
      <c r="H1652" s="635">
        <f si="36" t="shared"/>
        <v>0</v>
      </c>
    </row>
    <row r="1653" spans="1:8">
      <c r="A1653" s="638" t="s">
        <v>1243</v>
      </c>
      <c r="B1653" s="639">
        <v>225106</v>
      </c>
      <c r="C1653" s="638" t="s">
        <v>1608</v>
      </c>
      <c r="D1653" s="637" t="s">
        <v>50</v>
      </c>
      <c r="E1653" s="636"/>
      <c r="F1653" s="650" t="s">
        <v>2372</v>
      </c>
      <c r="G1653" s="636"/>
      <c r="H1653" s="635">
        <f si="36" t="shared"/>
        <v>0</v>
      </c>
    </row>
    <row r="1654" spans="1:8">
      <c r="A1654" s="638" t="s">
        <v>1243</v>
      </c>
      <c r="B1654" s="639">
        <v>2260</v>
      </c>
      <c r="C1654" s="638" t="s">
        <v>1607</v>
      </c>
      <c r="D1654" s="637" t="s">
        <v>50</v>
      </c>
      <c r="E1654" s="636"/>
      <c r="F1654" s="650" t="s">
        <v>2372</v>
      </c>
      <c r="G1654" s="636"/>
      <c r="H1654" s="635">
        <f si="36" t="shared"/>
        <v>0</v>
      </c>
    </row>
    <row r="1655" spans="1:8">
      <c r="A1655" s="638" t="s">
        <v>1243</v>
      </c>
      <c r="B1655" s="639">
        <v>226001</v>
      </c>
      <c r="C1655" s="638" t="s">
        <v>1606</v>
      </c>
      <c r="D1655" s="637" t="s">
        <v>50</v>
      </c>
      <c r="E1655" s="636"/>
      <c r="F1655" s="650" t="s">
        <v>2372</v>
      </c>
      <c r="G1655" s="636"/>
      <c r="H1655" s="635">
        <f si="36" t="shared"/>
        <v>0</v>
      </c>
    </row>
    <row r="1656" spans="1:8">
      <c r="A1656" s="638" t="s">
        <v>1243</v>
      </c>
      <c r="B1656" s="639">
        <v>6</v>
      </c>
      <c r="C1656" s="638" t="s">
        <v>1354</v>
      </c>
      <c r="D1656" s="637" t="s">
        <v>50</v>
      </c>
      <c r="E1656" s="636"/>
      <c r="F1656" s="650" t="s">
        <v>2372</v>
      </c>
      <c r="G1656" s="636"/>
      <c r="H1656" s="635">
        <f si="36" t="shared"/>
        <v>0</v>
      </c>
    </row>
    <row r="1657" spans="1:8">
      <c r="A1657" s="638" t="s">
        <v>1243</v>
      </c>
      <c r="B1657" s="639">
        <f>+'4.CT3A'!I283</f>
        <v>0</v>
      </c>
      <c r="C1657" s="638" t="s">
        <v>1052</v>
      </c>
      <c r="D1657" s="637" t="s">
        <v>50</v>
      </c>
      <c r="E1657" s="636"/>
      <c r="F1657" s="650" t="s">
        <v>2372</v>
      </c>
      <c r="G1657" s="636"/>
      <c r="H1657" s="635">
        <f si="36" t="shared"/>
        <v>0</v>
      </c>
    </row>
    <row r="1658" spans="1:8">
      <c r="A1658" s="638" t="s">
        <v>1243</v>
      </c>
      <c r="B1658" s="639">
        <v>14</v>
      </c>
      <c r="C1658" s="638" t="s">
        <v>1605</v>
      </c>
      <c r="D1658" s="637" t="s">
        <v>50</v>
      </c>
      <c r="E1658" s="636"/>
      <c r="F1658" s="650" t="s">
        <v>2372</v>
      </c>
      <c r="G1658" s="636"/>
      <c r="H1658" s="635">
        <f si="36" t="shared"/>
        <v>0</v>
      </c>
    </row>
    <row r="1659" spans="1:8">
      <c r="A1659" s="638" t="s">
        <v>1243</v>
      </c>
      <c r="B1659" s="639">
        <v>145004</v>
      </c>
      <c r="C1659" s="638" t="s">
        <v>1604</v>
      </c>
      <c r="D1659" s="637" t="s">
        <v>50</v>
      </c>
      <c r="E1659" s="636"/>
      <c r="F1659" s="650" t="s">
        <v>2372</v>
      </c>
      <c r="G1659" s="636"/>
      <c r="H1659" s="635">
        <f si="36" t="shared"/>
        <v>0</v>
      </c>
    </row>
    <row r="1660" spans="1:8">
      <c r="A1660" s="638" t="s">
        <v>1243</v>
      </c>
      <c r="B1660" s="639">
        <v>145005</v>
      </c>
      <c r="C1660" s="638" t="s">
        <v>1603</v>
      </c>
      <c r="D1660" s="637" t="s">
        <v>50</v>
      </c>
      <c r="E1660" s="636"/>
      <c r="F1660" s="650" t="s">
        <v>2372</v>
      </c>
      <c r="G1660" s="636"/>
      <c r="H1660" s="635">
        <f si="36" t="shared"/>
        <v>0</v>
      </c>
    </row>
    <row r="1661" spans="1:8">
      <c r="A1661" s="638" t="s">
        <v>1243</v>
      </c>
      <c r="B1661" s="639">
        <v>145006</v>
      </c>
      <c r="C1661" s="638" t="s">
        <v>1602</v>
      </c>
      <c r="D1661" s="637" t="s">
        <v>50</v>
      </c>
      <c r="E1661" s="636"/>
      <c r="F1661" s="650" t="s">
        <v>2372</v>
      </c>
      <c r="G1661" s="636"/>
      <c r="H1661" s="635">
        <f si="36" t="shared"/>
        <v>0</v>
      </c>
    </row>
    <row r="1662" spans="1:8">
      <c r="A1662" s="638" t="s">
        <v>1243</v>
      </c>
      <c r="B1662" s="639">
        <v>145007</v>
      </c>
      <c r="C1662" s="638" t="s">
        <v>1601</v>
      </c>
      <c r="D1662" s="637" t="s">
        <v>50</v>
      </c>
      <c r="E1662" s="636"/>
      <c r="F1662" s="650" t="s">
        <v>2372</v>
      </c>
      <c r="G1662" s="636"/>
      <c r="H1662" s="635">
        <f si="36" t="shared"/>
        <v>0</v>
      </c>
    </row>
    <row r="1663" spans="1:8">
      <c r="A1663" s="638" t="s">
        <v>1243</v>
      </c>
      <c r="B1663" s="639">
        <v>145008</v>
      </c>
      <c r="C1663" s="638" t="s">
        <v>1600</v>
      </c>
      <c r="D1663" s="637" t="s">
        <v>50</v>
      </c>
      <c r="E1663" s="636"/>
      <c r="F1663" s="650" t="s">
        <v>2372</v>
      </c>
      <c r="G1663" s="636"/>
      <c r="H1663" s="635">
        <f si="36" t="shared"/>
        <v>0</v>
      </c>
    </row>
    <row r="1664" spans="1:8">
      <c r="A1664" s="638" t="s">
        <v>1243</v>
      </c>
      <c r="B1664" s="639">
        <v>145009</v>
      </c>
      <c r="C1664" s="638" t="s">
        <v>1599</v>
      </c>
      <c r="D1664" s="637" t="s">
        <v>50</v>
      </c>
      <c r="E1664" s="636"/>
      <c r="F1664" s="650" t="s">
        <v>2372</v>
      </c>
      <c r="G1664" s="636"/>
      <c r="H1664" s="635">
        <f si="36" t="shared"/>
        <v>0</v>
      </c>
    </row>
    <row r="1665" spans="1:8">
      <c r="A1665" s="638" t="s">
        <v>1243</v>
      </c>
      <c r="B1665" s="639">
        <v>23</v>
      </c>
      <c r="C1665" s="638" t="s">
        <v>1598</v>
      </c>
      <c r="D1665" s="637" t="s">
        <v>50</v>
      </c>
      <c r="E1665" s="636"/>
      <c r="F1665" s="650" t="s">
        <v>2372</v>
      </c>
      <c r="G1665" s="636"/>
      <c r="H1665" s="635">
        <f si="36" t="shared"/>
        <v>0</v>
      </c>
    </row>
    <row r="1666" spans="1:8">
      <c r="A1666" s="638" t="s">
        <v>1243</v>
      </c>
      <c r="B1666" s="639">
        <v>230001</v>
      </c>
      <c r="C1666" s="638" t="s">
        <v>1597</v>
      </c>
      <c r="D1666" s="637" t="s">
        <v>50</v>
      </c>
      <c r="E1666" s="636"/>
      <c r="F1666" s="650" t="s">
        <v>2372</v>
      </c>
      <c r="G1666" s="636"/>
      <c r="H1666" s="635">
        <f si="36" t="shared"/>
        <v>0</v>
      </c>
    </row>
    <row r="1667" spans="1:8">
      <c r="A1667" s="638" t="s">
        <v>1243</v>
      </c>
      <c r="B1667" s="639">
        <v>231001</v>
      </c>
      <c r="C1667" s="638" t="s">
        <v>1596</v>
      </c>
      <c r="D1667" s="637" t="s">
        <v>50</v>
      </c>
      <c r="E1667" s="636"/>
      <c r="F1667" s="650" t="s">
        <v>2372</v>
      </c>
      <c r="G1667" s="636"/>
      <c r="H1667" s="635">
        <f si="36" t="shared"/>
        <v>0</v>
      </c>
    </row>
    <row r="1668" spans="1:8">
      <c r="A1668" s="638" t="s">
        <v>1243</v>
      </c>
      <c r="B1668" s="639">
        <v>232001</v>
      </c>
      <c r="C1668" s="638" t="s">
        <v>1595</v>
      </c>
      <c r="D1668" s="637" t="s">
        <v>50</v>
      </c>
      <c r="E1668" s="636"/>
      <c r="F1668" s="650" t="s">
        <v>2372</v>
      </c>
      <c r="G1668" s="636"/>
      <c r="H1668" s="635">
        <f si="36" t="shared"/>
        <v>0</v>
      </c>
    </row>
    <row r="1669" spans="1:8">
      <c r="A1669" s="638" t="s">
        <v>1243</v>
      </c>
      <c r="B1669" s="639">
        <v>24</v>
      </c>
      <c r="C1669" s="638" t="s">
        <v>1594</v>
      </c>
      <c r="D1669" s="637" t="s">
        <v>50</v>
      </c>
      <c r="E1669" s="636"/>
      <c r="F1669" s="650" t="s">
        <v>2372</v>
      </c>
      <c r="G1669" s="636"/>
      <c r="H1669" s="635">
        <f si="36" t="shared"/>
        <v>0</v>
      </c>
    </row>
    <row r="1670" spans="1:8">
      <c r="A1670" s="638" t="s">
        <v>1243</v>
      </c>
      <c r="B1670" s="639">
        <v>240001</v>
      </c>
      <c r="C1670" s="638" t="s">
        <v>1593</v>
      </c>
      <c r="D1670" s="637" t="s">
        <v>50</v>
      </c>
      <c r="E1670" s="636"/>
      <c r="F1670" s="650" t="s">
        <v>2372</v>
      </c>
      <c r="G1670" s="636"/>
      <c r="H1670" s="635">
        <f si="36" t="shared"/>
        <v>0</v>
      </c>
    </row>
    <row r="1671" spans="1:8">
      <c r="A1671" s="638" t="s">
        <v>1243</v>
      </c>
      <c r="B1671" s="639">
        <v>241001</v>
      </c>
      <c r="C1671" s="638" t="s">
        <v>1592</v>
      </c>
      <c r="D1671" s="637" t="s">
        <v>50</v>
      </c>
      <c r="E1671" s="636"/>
      <c r="F1671" s="650" t="s">
        <v>2372</v>
      </c>
      <c r="G1671" s="636"/>
      <c r="H1671" s="635">
        <f ref="H1671:H1699" si="37" t="shared">+E1671-G1671</f>
        <v>0</v>
      </c>
    </row>
    <row r="1672" spans="1:8">
      <c r="A1672" s="638" t="s">
        <v>1243</v>
      </c>
      <c r="B1672" s="639">
        <v>242001</v>
      </c>
      <c r="C1672" s="638" t="s">
        <v>1591</v>
      </c>
      <c r="D1672" s="637" t="s">
        <v>50</v>
      </c>
      <c r="E1672" s="636"/>
      <c r="F1672" s="650" t="s">
        <v>2372</v>
      </c>
      <c r="G1672" s="636"/>
      <c r="H1672" s="635">
        <f si="37" t="shared"/>
        <v>0</v>
      </c>
    </row>
    <row r="1673" spans="1:8">
      <c r="A1673" s="638" t="s">
        <v>1243</v>
      </c>
      <c r="B1673" s="639">
        <v>25</v>
      </c>
      <c r="C1673" s="638" t="s">
        <v>1590</v>
      </c>
      <c r="D1673" s="637" t="s">
        <v>50</v>
      </c>
      <c r="E1673" s="636"/>
      <c r="F1673" s="650" t="s">
        <v>2372</v>
      </c>
      <c r="G1673" s="636"/>
      <c r="H1673" s="635">
        <f si="37" t="shared"/>
        <v>0</v>
      </c>
    </row>
    <row r="1674" spans="1:8">
      <c r="A1674" s="638" t="s">
        <v>1243</v>
      </c>
      <c r="B1674" s="639">
        <v>250001</v>
      </c>
      <c r="C1674" s="638" t="s">
        <v>1589</v>
      </c>
      <c r="D1674" s="637" t="s">
        <v>50</v>
      </c>
      <c r="E1674" s="636"/>
      <c r="F1674" s="650" t="s">
        <v>2372</v>
      </c>
      <c r="G1674" s="636"/>
      <c r="H1674" s="635">
        <f si="37" t="shared"/>
        <v>0</v>
      </c>
    </row>
    <row r="1675" spans="1:8">
      <c r="A1675" s="638" t="s">
        <v>1243</v>
      </c>
      <c r="B1675" s="639">
        <v>250002</v>
      </c>
      <c r="C1675" s="638" t="s">
        <v>1588</v>
      </c>
      <c r="D1675" s="637" t="s">
        <v>50</v>
      </c>
      <c r="E1675" s="636"/>
      <c r="F1675" s="650" t="s">
        <v>2372</v>
      </c>
      <c r="G1675" s="636"/>
      <c r="H1675" s="635">
        <f si="37" t="shared"/>
        <v>0</v>
      </c>
    </row>
    <row r="1676" spans="1:8">
      <c r="A1676" s="638" t="s">
        <v>1243</v>
      </c>
      <c r="B1676" s="639">
        <v>250003</v>
      </c>
      <c r="C1676" s="638" t="s">
        <v>1587</v>
      </c>
      <c r="D1676" s="637" t="s">
        <v>50</v>
      </c>
      <c r="E1676" s="636"/>
      <c r="F1676" s="650" t="s">
        <v>2372</v>
      </c>
      <c r="G1676" s="636"/>
      <c r="H1676" s="635">
        <f si="37" t="shared"/>
        <v>0</v>
      </c>
    </row>
    <row r="1677" spans="1:8">
      <c r="A1677" s="638" t="s">
        <v>1243</v>
      </c>
      <c r="B1677" s="639">
        <v>250004</v>
      </c>
      <c r="C1677" s="638" t="s">
        <v>1586</v>
      </c>
      <c r="D1677" s="637" t="s">
        <v>50</v>
      </c>
      <c r="E1677" s="636"/>
      <c r="F1677" s="650" t="s">
        <v>2372</v>
      </c>
      <c r="G1677" s="636"/>
      <c r="H1677" s="635">
        <f si="37" t="shared"/>
        <v>0</v>
      </c>
    </row>
    <row r="1678" spans="1:8">
      <c r="A1678" s="638" t="s">
        <v>1243</v>
      </c>
      <c r="B1678" s="639">
        <v>250005</v>
      </c>
      <c r="C1678" s="638" t="s">
        <v>1585</v>
      </c>
      <c r="D1678" s="637" t="s">
        <v>50</v>
      </c>
      <c r="E1678" s="636"/>
      <c r="F1678" s="650" t="s">
        <v>2372</v>
      </c>
      <c r="G1678" s="636"/>
      <c r="H1678" s="635">
        <f si="37" t="shared"/>
        <v>0</v>
      </c>
    </row>
    <row r="1679" spans="1:8">
      <c r="A1679" s="638" t="s">
        <v>1243</v>
      </c>
      <c r="B1679" s="639">
        <v>7</v>
      </c>
      <c r="C1679" s="638" t="s">
        <v>1355</v>
      </c>
      <c r="D1679" s="637" t="s">
        <v>50</v>
      </c>
      <c r="E1679" s="636"/>
      <c r="F1679" s="650" t="s">
        <v>2372</v>
      </c>
      <c r="G1679" s="636"/>
      <c r="H1679" s="635">
        <f si="37" t="shared"/>
        <v>0</v>
      </c>
    </row>
    <row r="1680" spans="1:8">
      <c r="A1680" s="638" t="s">
        <v>1243</v>
      </c>
      <c r="B1680" s="639">
        <v>8</v>
      </c>
      <c r="C1680" s="640" t="s">
        <v>1356</v>
      </c>
      <c r="D1680" s="637" t="s">
        <v>50</v>
      </c>
      <c r="E1680" s="636"/>
      <c r="F1680" s="650" t="s">
        <v>2372</v>
      </c>
      <c r="G1680" s="636"/>
      <c r="H1680" s="635">
        <f si="37" t="shared"/>
        <v>0</v>
      </c>
    </row>
    <row r="1681" spans="1:8">
      <c r="A1681" s="638" t="s">
        <v>1243</v>
      </c>
      <c r="B1681" s="639">
        <v>9</v>
      </c>
      <c r="C1681" s="640" t="s">
        <v>478</v>
      </c>
      <c r="D1681" s="637" t="s">
        <v>50</v>
      </c>
      <c r="E1681" s="636"/>
      <c r="F1681" s="650" t="s">
        <v>2372</v>
      </c>
      <c r="G1681" s="636"/>
      <c r="H1681" s="635">
        <f si="37" t="shared"/>
        <v>0</v>
      </c>
    </row>
    <row r="1682" spans="1:8">
      <c r="A1682" s="638" t="s">
        <v>1243</v>
      </c>
      <c r="B1682" s="639">
        <v>10</v>
      </c>
      <c r="C1682" s="640" t="s">
        <v>479</v>
      </c>
      <c r="D1682" s="637" t="s">
        <v>50</v>
      </c>
      <c r="E1682" s="636"/>
      <c r="F1682" s="650" t="s">
        <v>2372</v>
      </c>
      <c r="G1682" s="636"/>
      <c r="H1682" s="635">
        <f si="37" t="shared"/>
        <v>0</v>
      </c>
    </row>
    <row r="1683" spans="1:8">
      <c r="A1683" s="638" t="s">
        <v>1244</v>
      </c>
      <c r="B1683" s="639" t="s">
        <v>1217</v>
      </c>
      <c r="C1683" s="638" t="s">
        <v>1360</v>
      </c>
      <c r="D1683" s="637" t="s">
        <v>50</v>
      </c>
      <c r="E1683" s="636"/>
      <c r="F1683" s="650" t="s">
        <v>2372</v>
      </c>
      <c r="G1683" s="636"/>
      <c r="H1683" s="635">
        <f si="37" t="shared"/>
        <v>0</v>
      </c>
    </row>
    <row r="1684" spans="1:8">
      <c r="A1684" s="638" t="s">
        <v>1244</v>
      </c>
      <c r="B1684" s="639" t="s">
        <v>1218</v>
      </c>
      <c r="C1684" s="638" t="s">
        <v>104</v>
      </c>
      <c r="D1684" s="637" t="s">
        <v>50</v>
      </c>
      <c r="E1684" s="636"/>
      <c r="F1684" s="650" t="s">
        <v>2372</v>
      </c>
      <c r="G1684" s="636"/>
      <c r="H1684" s="635">
        <f si="37" t="shared"/>
        <v>0</v>
      </c>
    </row>
    <row r="1685" spans="1:8">
      <c r="A1685" s="638" t="s">
        <v>1244</v>
      </c>
      <c r="B1685" s="639" t="s">
        <v>1219</v>
      </c>
      <c r="C1685" s="638" t="s">
        <v>105</v>
      </c>
      <c r="D1685" s="637" t="s">
        <v>50</v>
      </c>
      <c r="E1685" s="636"/>
      <c r="F1685" s="650" t="s">
        <v>2372</v>
      </c>
      <c r="G1685" s="636"/>
      <c r="H1685" s="635">
        <f si="37" t="shared"/>
        <v>0</v>
      </c>
    </row>
    <row r="1686" spans="1:8">
      <c r="A1686" s="638" t="s">
        <v>1244</v>
      </c>
      <c r="B1686" s="639" t="s">
        <v>1220</v>
      </c>
      <c r="C1686" s="638" t="s">
        <v>1361</v>
      </c>
      <c r="D1686" s="637" t="s">
        <v>50</v>
      </c>
      <c r="E1686" s="636"/>
      <c r="F1686" s="650" t="s">
        <v>2372</v>
      </c>
      <c r="G1686" s="636"/>
      <c r="H1686" s="635">
        <f si="37" t="shared"/>
        <v>0</v>
      </c>
    </row>
    <row r="1687" spans="1:8">
      <c r="A1687" s="638" t="s">
        <v>1244</v>
      </c>
      <c r="B1687" s="639" t="s">
        <v>1221</v>
      </c>
      <c r="C1687" s="638" t="s">
        <v>1584</v>
      </c>
      <c r="D1687" s="637" t="s">
        <v>50</v>
      </c>
      <c r="E1687" s="636"/>
      <c r="F1687" s="650" t="s">
        <v>2372</v>
      </c>
      <c r="G1687" s="636"/>
      <c r="H1687" s="635">
        <f si="37" t="shared"/>
        <v>0</v>
      </c>
    </row>
    <row r="1688" spans="1:8">
      <c r="A1688" s="638" t="s">
        <v>1244</v>
      </c>
      <c r="B1688" s="639" t="s">
        <v>1222</v>
      </c>
      <c r="C1688" s="638" t="s">
        <v>1363</v>
      </c>
      <c r="D1688" s="637" t="s">
        <v>50</v>
      </c>
      <c r="E1688" s="636"/>
      <c r="F1688" s="650" t="s">
        <v>2372</v>
      </c>
      <c r="G1688" s="636"/>
      <c r="H1688" s="635">
        <f si="37" t="shared"/>
        <v>0</v>
      </c>
    </row>
    <row r="1689" spans="1:8">
      <c r="A1689" s="638" t="s">
        <v>1244</v>
      </c>
      <c r="B1689" s="639" t="s">
        <v>1223</v>
      </c>
      <c r="C1689" s="638" t="s">
        <v>103</v>
      </c>
      <c r="D1689" s="637" t="s">
        <v>50</v>
      </c>
      <c r="E1689" s="636"/>
      <c r="F1689" s="650" t="s">
        <v>2372</v>
      </c>
      <c r="G1689" s="636"/>
      <c r="H1689" s="635">
        <f si="37" t="shared"/>
        <v>0</v>
      </c>
    </row>
    <row r="1690" spans="1:8">
      <c r="A1690" s="638" t="s">
        <v>1244</v>
      </c>
      <c r="B1690" s="639" t="s">
        <v>1224</v>
      </c>
      <c r="C1690" s="638" t="s">
        <v>1364</v>
      </c>
      <c r="D1690" s="637" t="s">
        <v>50</v>
      </c>
      <c r="E1690" s="636"/>
      <c r="F1690" s="650" t="s">
        <v>2372</v>
      </c>
      <c r="G1690" s="636"/>
      <c r="H1690" s="635">
        <f si="37" t="shared"/>
        <v>0</v>
      </c>
    </row>
    <row r="1691" spans="1:8">
      <c r="A1691" s="638" t="s">
        <v>1244</v>
      </c>
      <c r="B1691" s="639" t="s">
        <v>1225</v>
      </c>
      <c r="C1691" s="638" t="s">
        <v>488</v>
      </c>
      <c r="D1691" s="637" t="s">
        <v>50</v>
      </c>
      <c r="E1691" s="636"/>
      <c r="F1691" s="650" t="s">
        <v>2372</v>
      </c>
      <c r="G1691" s="636"/>
      <c r="H1691" s="635">
        <f si="37" t="shared"/>
        <v>0</v>
      </c>
    </row>
    <row r="1692" spans="1:8">
      <c r="A1692" s="638" t="s">
        <v>1244</v>
      </c>
      <c r="B1692" s="639" t="s">
        <v>1226</v>
      </c>
      <c r="C1692" s="638" t="s">
        <v>104</v>
      </c>
      <c r="D1692" s="637" t="s">
        <v>50</v>
      </c>
      <c r="E1692" s="636"/>
      <c r="F1692" s="650" t="s">
        <v>2372</v>
      </c>
      <c r="G1692" s="636"/>
      <c r="H1692" s="635">
        <f si="37" t="shared"/>
        <v>0</v>
      </c>
    </row>
    <row r="1693" spans="1:8">
      <c r="A1693" s="638" t="s">
        <v>1244</v>
      </c>
      <c r="B1693" s="639" t="s">
        <v>1227</v>
      </c>
      <c r="C1693" s="638" t="s">
        <v>105</v>
      </c>
      <c r="D1693" s="637" t="s">
        <v>50</v>
      </c>
      <c r="E1693" s="636"/>
      <c r="F1693" s="650" t="s">
        <v>2372</v>
      </c>
      <c r="G1693" s="636"/>
      <c r="H1693" s="635">
        <f si="37" t="shared"/>
        <v>0</v>
      </c>
    </row>
    <row r="1694" spans="1:8">
      <c r="A1694" s="638" t="s">
        <v>1244</v>
      </c>
      <c r="B1694" s="639" t="s">
        <v>1228</v>
      </c>
      <c r="C1694" s="638" t="s">
        <v>1583</v>
      </c>
      <c r="D1694" s="637" t="s">
        <v>50</v>
      </c>
      <c r="E1694" s="636"/>
      <c r="F1694" s="650" t="s">
        <v>2372</v>
      </c>
      <c r="G1694" s="636"/>
      <c r="H1694" s="635">
        <f si="37" t="shared"/>
        <v>0</v>
      </c>
    </row>
    <row r="1695" spans="1:8">
      <c r="A1695" s="638" t="s">
        <v>1244</v>
      </c>
      <c r="B1695" s="639" t="s">
        <v>1229</v>
      </c>
      <c r="C1695" s="638" t="s">
        <v>1366</v>
      </c>
      <c r="D1695" s="637" t="s">
        <v>50</v>
      </c>
      <c r="E1695" s="636"/>
      <c r="F1695" s="650" t="s">
        <v>2372</v>
      </c>
      <c r="G1695" s="636"/>
      <c r="H1695" s="635">
        <f si="37" t="shared"/>
        <v>0</v>
      </c>
    </row>
    <row r="1696" spans="1:8">
      <c r="A1696" s="638" t="s">
        <v>1244</v>
      </c>
      <c r="B1696" s="639" t="s">
        <v>1230</v>
      </c>
      <c r="C1696" s="638" t="s">
        <v>1363</v>
      </c>
      <c r="D1696" s="637" t="s">
        <v>50</v>
      </c>
      <c r="E1696" s="636"/>
      <c r="F1696" s="650" t="s">
        <v>2372</v>
      </c>
      <c r="G1696" s="636"/>
      <c r="H1696" s="635">
        <f si="37" t="shared"/>
        <v>0</v>
      </c>
    </row>
    <row r="1697" spans="1:8">
      <c r="A1697" s="638" t="s">
        <v>1244</v>
      </c>
      <c r="B1697" s="639" t="s">
        <v>1231</v>
      </c>
      <c r="C1697" s="638" t="s">
        <v>1367</v>
      </c>
      <c r="D1697" s="637" t="s">
        <v>50</v>
      </c>
      <c r="E1697" s="636"/>
      <c r="F1697" s="650" t="s">
        <v>2372</v>
      </c>
      <c r="G1697" s="636"/>
      <c r="H1697" s="635">
        <f si="37" t="shared"/>
        <v>0</v>
      </c>
    </row>
    <row r="1698" spans="1:8">
      <c r="A1698" s="638" t="s">
        <v>1244</v>
      </c>
      <c r="B1698" s="639" t="s">
        <v>1232</v>
      </c>
      <c r="C1698" s="638" t="s">
        <v>103</v>
      </c>
      <c r="D1698" s="637" t="s">
        <v>50</v>
      </c>
      <c r="E1698" s="636"/>
      <c r="F1698" s="650" t="s">
        <v>2372</v>
      </c>
      <c r="G1698" s="636"/>
      <c r="H1698" s="635">
        <f si="37" t="shared"/>
        <v>0</v>
      </c>
    </row>
    <row r="1699" spans="1:8">
      <c r="A1699" s="638" t="s">
        <v>1244</v>
      </c>
      <c r="B1699" s="639" t="s">
        <v>1233</v>
      </c>
      <c r="C1699" s="638" t="s">
        <v>488</v>
      </c>
      <c r="D1699" s="637" t="s">
        <v>50</v>
      </c>
      <c r="E1699" s="636"/>
      <c r="F1699" s="650" t="s">
        <v>2372</v>
      </c>
      <c r="G1699" s="636"/>
      <c r="H1699" s="635">
        <f si="37" t="shared"/>
        <v>0</v>
      </c>
    </row>
  </sheetData>
  <autoFilter ref="A1:AH1699"/>
  <pageMargins bottom="0.75" footer="0.3" header="0.3" left="0.7" right="0.7" top="0.75"/>
  <pageSetup orientation="portrait" r:id="rId1"/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 tint="0.39997558519241921"/>
  </sheetPr>
  <dimension ref="A1:G115"/>
  <sheetViews>
    <sheetView workbookViewId="0">
      <selection activeCell="B5" sqref="B5:D5"/>
    </sheetView>
  </sheetViews>
  <sheetFormatPr defaultColWidth="9" defaultRowHeight="12.75"/>
  <cols>
    <col min="1" max="1" customWidth="true" style="12" width="3.7109375" collapsed="false"/>
    <col min="2" max="2" customWidth="true" style="12" width="4.85546875" collapsed="false"/>
    <col min="3" max="3" customWidth="true" style="1" width="13.28515625" collapsed="false"/>
    <col min="4" max="4" customWidth="true" style="1" width="11.5703125" collapsed="false"/>
    <col min="5" max="5" customWidth="true" style="1" width="26.28515625" collapsed="false"/>
    <col min="6" max="6" customWidth="true" style="1" width="31.5703125" collapsed="false"/>
    <col min="7" max="7" customWidth="true" style="1" width="15.85546875" collapsed="false"/>
    <col min="8" max="8" customWidth="true" style="1" width="13.0" collapsed="false"/>
    <col min="9" max="9" bestFit="true" customWidth="true" style="1" width="38.0" collapsed="false"/>
    <col min="10" max="10" customWidth="true" style="1" width="16.28515625" collapsed="false"/>
    <col min="11" max="11" customWidth="true" style="1" width="13.42578125" collapsed="false"/>
    <col min="12" max="12" customWidth="true" style="1" width="16.7109375" collapsed="false"/>
    <col min="13" max="13" customWidth="true" style="1" width="15.85546875" collapsed="false"/>
    <col min="14" max="14" customWidth="true" style="1" width="19.42578125" collapsed="false"/>
    <col min="15" max="16384" style="1" width="9.0" collapsed="false"/>
  </cols>
  <sheetData>
    <row ht="15" r="1" spans="1:7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G1" s="63" t="s">
        <v>102</v>
      </c>
    </row>
    <row r="3" spans="1:7">
      <c r="A3" s="699" t="s">
        <v>699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  <c r="G3" s="699" t="s">
        <v>102</v>
      </c>
    </row>
    <row r="4" spans="1:7">
      <c r="A4" s="2" t="s">
        <v>102</v>
      </c>
      <c r="B4" s="2" t="s">
        <v>102</v>
      </c>
      <c r="C4" s="2" t="s">
        <v>102</v>
      </c>
      <c r="D4" s="2" t="s">
        <v>102</v>
      </c>
      <c r="E4" s="2" t="s">
        <v>102</v>
      </c>
      <c r="F4" s="2" t="s">
        <v>102</v>
      </c>
      <c r="G4" s="2" t="s">
        <v>102</v>
      </c>
    </row>
    <row customHeight="1" ht="21" r="5" spans="1:7">
      <c r="A5" s="2" t="s">
        <v>102</v>
      </c>
      <c r="B5" s="692" t="s">
        <v>700</v>
      </c>
      <c r="C5" s="692" t="s">
        <v>102</v>
      </c>
      <c r="D5" s="692" t="s">
        <v>102</v>
      </c>
      <c r="E5" s="700"/>
      <c r="F5" s="700"/>
      <c r="G5" s="700"/>
    </row>
    <row r="6" spans="1:7">
      <c r="A6" s="2" t="s">
        <v>102</v>
      </c>
      <c r="B6" s="23" t="s">
        <v>102</v>
      </c>
      <c r="C6" s="23" t="s">
        <v>102</v>
      </c>
      <c r="D6" s="23" t="s">
        <v>102</v>
      </c>
      <c r="E6" s="26" t="s">
        <v>102</v>
      </c>
      <c r="F6" s="26" t="s">
        <v>102</v>
      </c>
      <c r="G6" s="12" t="s">
        <v>102</v>
      </c>
    </row>
    <row ht="15" r="7" spans="1:7">
      <c r="A7" t="s">
        <v>102</v>
      </c>
      <c r="B7" s="6" t="s">
        <v>102</v>
      </c>
      <c r="C7" t="s">
        <v>102</v>
      </c>
      <c r="D7" t="s">
        <v>102</v>
      </c>
      <c r="E7" t="s">
        <v>102</v>
      </c>
    </row>
    <row customHeight="1" ht="42.75" r="8" spans="1:7">
      <c r="A8" s="64" t="s">
        <v>650</v>
      </c>
      <c r="B8" s="701" t="s">
        <v>12</v>
      </c>
      <c r="C8" s="701" t="s">
        <v>102</v>
      </c>
      <c r="D8" s="701" t="s">
        <v>102</v>
      </c>
      <c r="E8" s="701" t="s">
        <v>102</v>
      </c>
      <c r="F8" s="64" t="s">
        <v>701</v>
      </c>
      <c r="G8" s="64" t="s">
        <v>702</v>
      </c>
    </row>
    <row customHeight="1" ht="14.25" r="9" spans="1:7">
      <c r="A9" s="65" t="s">
        <v>703</v>
      </c>
      <c r="B9" s="65">
        <v>1</v>
      </c>
      <c r="C9" s="66">
        <v>2</v>
      </c>
      <c r="D9" s="703">
        <v>3</v>
      </c>
      <c r="E9" s="704" t="s">
        <v>102</v>
      </c>
      <c r="F9" s="65">
        <v>4</v>
      </c>
      <c r="G9" s="65">
        <v>6</v>
      </c>
    </row>
    <row customFormat="1" customHeight="1" ht="21.75" r="10" s="4" spans="1:7">
      <c r="A10" s="67">
        <v>1</v>
      </c>
      <c r="B10" s="686" t="s">
        <v>704</v>
      </c>
      <c r="C10" s="705" t="s">
        <v>699</v>
      </c>
      <c r="D10" s="693" t="s">
        <v>705</v>
      </c>
      <c r="E10" s="693" t="s">
        <v>102</v>
      </c>
      <c r="F10" s="68"/>
      <c r="G10" s="69" t="s">
        <v>102</v>
      </c>
    </row>
    <row customFormat="1" customHeight="1" ht="23.25" r="11" s="4" spans="1:7">
      <c r="A11" s="67">
        <f ref="A11:A34" si="0" t="shared">A10+1</f>
        <v>2</v>
      </c>
      <c r="B11" s="687" t="s">
        <v>102</v>
      </c>
      <c r="C11" s="706" t="s">
        <v>102</v>
      </c>
      <c r="D11" s="693" t="s">
        <v>706</v>
      </c>
      <c r="E11" s="693" t="s">
        <v>102</v>
      </c>
      <c r="F11" s="68"/>
      <c r="G11" s="70" t="s">
        <v>102</v>
      </c>
    </row>
    <row customFormat="1" customHeight="1" ht="21.75" r="12" s="4" spans="1:7">
      <c r="A12" s="67">
        <f si="0" t="shared"/>
        <v>3</v>
      </c>
      <c r="B12" s="687" t="s">
        <v>102</v>
      </c>
      <c r="C12" s="706" t="s">
        <v>102</v>
      </c>
      <c r="D12" s="693" t="s">
        <v>707</v>
      </c>
      <c r="E12" s="693" t="s">
        <v>102</v>
      </c>
      <c r="F12" s="68"/>
      <c r="G12" s="70" t="s">
        <v>102</v>
      </c>
    </row>
    <row customFormat="1" customHeight="1" ht="22.5" r="13" s="4" spans="1:7">
      <c r="A13" s="67">
        <f si="0" t="shared"/>
        <v>4</v>
      </c>
      <c r="B13" s="687" t="s">
        <v>102</v>
      </c>
      <c r="C13" s="706" t="s">
        <v>102</v>
      </c>
      <c r="D13" s="685" t="s">
        <v>708</v>
      </c>
      <c r="E13" s="685" t="s">
        <v>102</v>
      </c>
      <c r="F13" s="68"/>
      <c r="G13" s="70" t="s">
        <v>102</v>
      </c>
    </row>
    <row customFormat="1" customHeight="1" ht="30.75" r="14" s="4" spans="1:7">
      <c r="A14" s="67">
        <f si="0" t="shared"/>
        <v>5</v>
      </c>
      <c r="B14" s="687" t="s">
        <v>102</v>
      </c>
      <c r="C14" s="706" t="s">
        <v>102</v>
      </c>
      <c r="D14" s="685" t="s">
        <v>709</v>
      </c>
      <c r="E14" s="685" t="s">
        <v>102</v>
      </c>
      <c r="F14" s="68"/>
      <c r="G14" s="70" t="s">
        <v>102</v>
      </c>
    </row>
    <row customFormat="1" customHeight="1" ht="20.25" r="15" s="4" spans="1:7">
      <c r="A15" s="67">
        <f si="0" t="shared"/>
        <v>6</v>
      </c>
      <c r="B15" s="687" t="s">
        <v>102</v>
      </c>
      <c r="C15" s="706" t="s">
        <v>102</v>
      </c>
      <c r="D15" s="693" t="s">
        <v>710</v>
      </c>
      <c r="E15" s="693" t="s">
        <v>102</v>
      </c>
      <c r="F15" s="68"/>
      <c r="G15" s="70" t="s">
        <v>102</v>
      </c>
    </row>
    <row customFormat="1" customHeight="1" ht="21.75" r="16" s="4" spans="1:7">
      <c r="A16" s="67">
        <f si="0" t="shared"/>
        <v>7</v>
      </c>
      <c r="B16" s="687" t="s">
        <v>102</v>
      </c>
      <c r="C16" s="706" t="s">
        <v>102</v>
      </c>
      <c r="D16" s="693" t="s">
        <v>711</v>
      </c>
      <c r="E16" s="693" t="s">
        <v>102</v>
      </c>
      <c r="F16" s="68"/>
      <c r="G16" s="70" t="s">
        <v>102</v>
      </c>
    </row>
    <row customFormat="1" customHeight="1" ht="20.25" r="17" s="4" spans="1:7">
      <c r="A17" s="67">
        <f si="0" t="shared"/>
        <v>8</v>
      </c>
      <c r="B17" s="687" t="s">
        <v>102</v>
      </c>
      <c r="C17" s="706" t="s">
        <v>102</v>
      </c>
      <c r="D17" s="693" t="s">
        <v>712</v>
      </c>
      <c r="E17" s="693" t="s">
        <v>102</v>
      </c>
      <c r="F17" s="68"/>
      <c r="G17" s="70" t="s">
        <v>102</v>
      </c>
    </row>
    <row customFormat="1" customHeight="1" ht="19.5" r="18" s="4" spans="1:7">
      <c r="A18" s="67">
        <f si="0" t="shared"/>
        <v>9</v>
      </c>
      <c r="B18" s="687" t="s">
        <v>102</v>
      </c>
      <c r="C18" s="706" t="s">
        <v>102</v>
      </c>
      <c r="D18" s="693" t="s">
        <v>713</v>
      </c>
      <c r="E18" s="693" t="s">
        <v>102</v>
      </c>
      <c r="F18" s="68"/>
      <c r="G18" s="702" t="s">
        <v>714</v>
      </c>
    </row>
    <row customFormat="1" customHeight="1" ht="22.5" r="19" s="4" spans="1:7">
      <c r="A19" s="67">
        <f si="0" t="shared"/>
        <v>10</v>
      </c>
      <c r="B19" s="687" t="s">
        <v>102</v>
      </c>
      <c r="C19" s="706" t="s">
        <v>102</v>
      </c>
      <c r="D19" s="693" t="s">
        <v>715</v>
      </c>
      <c r="E19" s="693" t="s">
        <v>102</v>
      </c>
      <c r="F19" s="68"/>
      <c r="G19" s="702" t="s">
        <v>102</v>
      </c>
    </row>
    <row customFormat="1" customHeight="1" ht="20.25" r="20" s="4" spans="1:7">
      <c r="A20" s="67">
        <f si="0" t="shared"/>
        <v>11</v>
      </c>
      <c r="B20" s="687" t="s">
        <v>102</v>
      </c>
      <c r="C20" s="706" t="s">
        <v>102</v>
      </c>
      <c r="D20" s="693" t="s">
        <v>716</v>
      </c>
      <c r="E20" s="693" t="s">
        <v>102</v>
      </c>
      <c r="F20" s="68"/>
      <c r="G20" s="71" t="s">
        <v>102</v>
      </c>
    </row>
    <row customFormat="1" customHeight="1" ht="18" r="21" s="4" spans="1:7">
      <c r="A21" s="67">
        <f si="0" t="shared"/>
        <v>12</v>
      </c>
      <c r="B21" s="687" t="s">
        <v>102</v>
      </c>
      <c r="C21" s="706" t="s">
        <v>102</v>
      </c>
      <c r="D21" s="693" t="s">
        <v>717</v>
      </c>
      <c r="E21" s="693" t="s">
        <v>102</v>
      </c>
      <c r="F21" s="68"/>
      <c r="G21" s="71" t="s">
        <v>102</v>
      </c>
    </row>
    <row customFormat="1" customHeight="1" ht="20.25" r="22" s="4" spans="1:7">
      <c r="A22" s="67">
        <f si="0" t="shared"/>
        <v>13</v>
      </c>
      <c r="B22" s="687" t="s">
        <v>102</v>
      </c>
      <c r="C22" s="706" t="s">
        <v>102</v>
      </c>
      <c r="D22" s="685" t="s">
        <v>718</v>
      </c>
      <c r="E22" s="685" t="s">
        <v>102</v>
      </c>
      <c r="F22" s="68"/>
      <c r="G22" s="71" t="s">
        <v>102</v>
      </c>
    </row>
    <row customFormat="1" customHeight="1" ht="22.5" r="23" s="4" spans="1:7">
      <c r="A23" s="67">
        <f si="0" t="shared"/>
        <v>14</v>
      </c>
      <c r="B23" s="687" t="s">
        <v>102</v>
      </c>
      <c r="C23" s="706" t="s">
        <v>102</v>
      </c>
      <c r="D23" s="685" t="s">
        <v>719</v>
      </c>
      <c r="E23" s="685" t="s">
        <v>102</v>
      </c>
      <c r="F23" s="68"/>
      <c r="G23" s="71" t="s">
        <v>102</v>
      </c>
    </row>
    <row customFormat="1" customHeight="1" ht="22.5" r="24" s="4" spans="1:7">
      <c r="A24" s="67">
        <f si="0" t="shared"/>
        <v>15</v>
      </c>
      <c r="B24" s="687" t="s">
        <v>102</v>
      </c>
      <c r="C24" s="706" t="s">
        <v>102</v>
      </c>
      <c r="D24" s="693" t="s">
        <v>720</v>
      </c>
      <c r="E24" s="693" t="s">
        <v>102</v>
      </c>
      <c r="F24" s="68"/>
      <c r="G24" s="71" t="s">
        <v>102</v>
      </c>
    </row>
    <row customFormat="1" customHeight="1" ht="38.25" r="25" s="4" spans="1:7">
      <c r="A25" s="67">
        <f si="0" t="shared"/>
        <v>16</v>
      </c>
      <c r="B25" s="687" t="s">
        <v>102</v>
      </c>
      <c r="C25" s="706" t="s">
        <v>102</v>
      </c>
      <c r="D25" s="693" t="s">
        <v>721</v>
      </c>
      <c r="E25" s="693" t="s">
        <v>102</v>
      </c>
      <c r="F25" s="68"/>
      <c r="G25" s="72" t="s">
        <v>722</v>
      </c>
    </row>
    <row customFormat="1" customHeight="1" ht="33.75" r="26" s="4" spans="1:7">
      <c r="A26" s="67">
        <f si="0" t="shared"/>
        <v>17</v>
      </c>
      <c r="B26" s="687" t="s">
        <v>102</v>
      </c>
      <c r="C26" s="706" t="s">
        <v>102</v>
      </c>
      <c r="D26" s="705" t="s">
        <v>723</v>
      </c>
      <c r="E26" s="73" t="s">
        <v>724</v>
      </c>
      <c r="F26" s="68"/>
      <c r="G26" s="72" t="s">
        <v>102</v>
      </c>
    </row>
    <row customFormat="1" customHeight="1" ht="43.5" r="27" s="4" spans="1:7">
      <c r="A27" s="67">
        <f si="0" t="shared"/>
        <v>18</v>
      </c>
      <c r="B27" s="687" t="s">
        <v>102</v>
      </c>
      <c r="C27" s="707" t="s">
        <v>102</v>
      </c>
      <c r="D27" s="707" t="s">
        <v>102</v>
      </c>
      <c r="E27" s="73" t="s">
        <v>725</v>
      </c>
      <c r="F27" s="68"/>
      <c r="G27" s="72" t="s">
        <v>102</v>
      </c>
    </row>
    <row customFormat="1" customHeight="1" ht="19.5" r="28" s="4" spans="1:7">
      <c r="A28" s="67">
        <f si="0" t="shared"/>
        <v>19</v>
      </c>
      <c r="B28" s="687" t="s">
        <v>102</v>
      </c>
      <c r="C28" s="689" t="s">
        <v>726</v>
      </c>
      <c r="D28" s="693" t="s">
        <v>61</v>
      </c>
      <c r="E28" s="693" t="s">
        <v>102</v>
      </c>
      <c r="F28" s="68"/>
      <c r="G28" s="71" t="s">
        <v>102</v>
      </c>
    </row>
    <row customFormat="1" customHeight="1" ht="19.5" r="29" s="4" spans="1:7">
      <c r="A29" s="67">
        <f si="0" t="shared"/>
        <v>20</v>
      </c>
      <c r="B29" s="687" t="s">
        <v>102</v>
      </c>
      <c r="C29" s="689" t="s">
        <v>102</v>
      </c>
      <c r="D29" s="693" t="s">
        <v>62</v>
      </c>
      <c r="E29" s="693" t="s">
        <v>102</v>
      </c>
      <c r="F29" s="68"/>
      <c r="G29" s="71" t="s">
        <v>102</v>
      </c>
    </row>
    <row customFormat="1" customHeight="1" ht="19.5" r="30" s="4" spans="1:7">
      <c r="A30" s="67">
        <f si="0" t="shared"/>
        <v>21</v>
      </c>
      <c r="B30" s="687" t="s">
        <v>102</v>
      </c>
      <c r="C30" s="689" t="s">
        <v>102</v>
      </c>
      <c r="D30" s="693" t="s">
        <v>727</v>
      </c>
      <c r="E30" s="693" t="s">
        <v>102</v>
      </c>
      <c r="F30" s="68"/>
      <c r="G30" s="71" t="s">
        <v>102</v>
      </c>
    </row>
    <row customFormat="1" customHeight="1" ht="19.5" r="31" s="4" spans="1:7">
      <c r="A31" s="67">
        <f si="0" t="shared"/>
        <v>22</v>
      </c>
      <c r="B31" s="687" t="s">
        <v>102</v>
      </c>
      <c r="C31" s="689" t="s">
        <v>102</v>
      </c>
      <c r="D31" s="693" t="s">
        <v>719</v>
      </c>
      <c r="E31" s="693" t="s">
        <v>102</v>
      </c>
      <c r="F31" s="68"/>
      <c r="G31" s="71" t="s">
        <v>102</v>
      </c>
    </row>
    <row customFormat="1" customHeight="1" ht="19.5" r="32" s="4" spans="1:7">
      <c r="A32" s="67">
        <f si="0" t="shared"/>
        <v>23</v>
      </c>
      <c r="B32" s="687" t="s">
        <v>102</v>
      </c>
      <c r="C32" s="689" t="s">
        <v>102</v>
      </c>
      <c r="D32" s="693" t="s">
        <v>717</v>
      </c>
      <c r="E32" s="693" t="s">
        <v>102</v>
      </c>
      <c r="F32" s="68"/>
      <c r="G32" s="71" t="s">
        <v>102</v>
      </c>
    </row>
    <row customFormat="1" customHeight="1" ht="19.5" r="33" s="4" spans="1:7">
      <c r="A33" s="67">
        <f si="0" t="shared"/>
        <v>24</v>
      </c>
      <c r="B33" s="687" t="s">
        <v>102</v>
      </c>
      <c r="C33" s="689" t="s">
        <v>102</v>
      </c>
      <c r="D33" s="693" t="s">
        <v>728</v>
      </c>
      <c r="E33" s="693" t="s">
        <v>102</v>
      </c>
      <c r="F33" s="68"/>
      <c r="G33" s="71" t="s">
        <v>102</v>
      </c>
    </row>
    <row customFormat="1" customHeight="1" ht="19.5" r="34" s="4" spans="1:7">
      <c r="A34" s="67">
        <f si="0" t="shared"/>
        <v>25</v>
      </c>
      <c r="B34" s="687" t="s">
        <v>102</v>
      </c>
      <c r="C34" s="689" t="s">
        <v>102</v>
      </c>
      <c r="D34" s="693" t="s">
        <v>729</v>
      </c>
      <c r="E34" s="693" t="s">
        <v>102</v>
      </c>
      <c r="F34" s="68"/>
      <c r="G34" s="71" t="s">
        <v>102</v>
      </c>
    </row>
    <row customFormat="1" customHeight="1" ht="48" r="35" s="4" spans="1:7">
      <c r="A35" s="67">
        <v>26</v>
      </c>
      <c r="B35" s="687" t="s">
        <v>102</v>
      </c>
      <c r="C35" s="331" t="s">
        <v>730</v>
      </c>
      <c r="D35" s="186" t="s">
        <v>61</v>
      </c>
      <c r="E35" s="186" t="s">
        <v>102</v>
      </c>
      <c r="F35" s="68"/>
      <c r="G35" s="71" t="s">
        <v>102</v>
      </c>
    </row>
    <row customFormat="1" customHeight="1" ht="19.5" r="36" s="4" spans="1:7">
      <c r="A36" s="67">
        <f>A34+1</f>
        <v>26</v>
      </c>
      <c r="B36" s="687" t="s">
        <v>102</v>
      </c>
      <c r="C36" s="689" t="s">
        <v>102</v>
      </c>
      <c r="D36" s="693" t="s">
        <v>62</v>
      </c>
      <c r="E36" s="693" t="s">
        <v>102</v>
      </c>
      <c r="F36" s="68" t="s">
        <v>102</v>
      </c>
      <c r="G36" s="71" t="s">
        <v>102</v>
      </c>
    </row>
    <row customFormat="1" customHeight="1" ht="19.5" r="37" s="4" spans="1:7">
      <c r="A37" s="67">
        <f ref="A37:A53" si="1" t="shared">A36+1</f>
        <v>27</v>
      </c>
      <c r="B37" s="687" t="s">
        <v>102</v>
      </c>
      <c r="C37" s="689" t="s">
        <v>102</v>
      </c>
      <c r="D37" s="693" t="s">
        <v>727</v>
      </c>
      <c r="E37" s="693" t="s">
        <v>102</v>
      </c>
      <c r="F37" s="68" t="s">
        <v>102</v>
      </c>
      <c r="G37" s="71" t="s">
        <v>102</v>
      </c>
    </row>
    <row customFormat="1" customHeight="1" ht="19.5" r="38" s="4" spans="1:7">
      <c r="A38" s="85">
        <f si="1" t="shared"/>
        <v>28</v>
      </c>
      <c r="B38" s="687" t="s">
        <v>102</v>
      </c>
      <c r="C38" s="689" t="s">
        <v>102</v>
      </c>
      <c r="D38" s="693" t="s">
        <v>719</v>
      </c>
      <c r="E38" s="693" t="s">
        <v>102</v>
      </c>
      <c r="F38" s="68" t="s">
        <v>102</v>
      </c>
      <c r="G38" s="71" t="s">
        <v>102</v>
      </c>
    </row>
    <row customFormat="1" customHeight="1" ht="19.5" r="39" s="4" spans="1:7">
      <c r="A39" s="67">
        <f si="1" t="shared"/>
        <v>29</v>
      </c>
      <c r="B39" s="687" t="s">
        <v>102</v>
      </c>
      <c r="C39" s="689" t="s">
        <v>102</v>
      </c>
      <c r="D39" s="693" t="s">
        <v>717</v>
      </c>
      <c r="E39" s="693" t="s">
        <v>102</v>
      </c>
      <c r="F39" s="68" t="s">
        <v>102</v>
      </c>
      <c r="G39" s="71" t="s">
        <v>102</v>
      </c>
    </row>
    <row customFormat="1" customHeight="1" ht="19.5" r="40" s="4" spans="1:7">
      <c r="A40" s="67">
        <f si="1" t="shared"/>
        <v>30</v>
      </c>
      <c r="B40" s="687" t="s">
        <v>102</v>
      </c>
      <c r="C40" s="689" t="s">
        <v>102</v>
      </c>
      <c r="D40" s="693" t="s">
        <v>728</v>
      </c>
      <c r="E40" s="693" t="s">
        <v>102</v>
      </c>
      <c r="F40" s="68" t="s">
        <v>102</v>
      </c>
      <c r="G40" s="71" t="s">
        <v>102</v>
      </c>
    </row>
    <row customFormat="1" customHeight="1" ht="19.5" r="41" s="4" spans="1:7">
      <c r="A41" s="67">
        <f si="1" t="shared"/>
        <v>31</v>
      </c>
      <c r="B41" s="687" t="s">
        <v>102</v>
      </c>
      <c r="C41" s="689" t="s">
        <v>102</v>
      </c>
      <c r="D41" s="693" t="s">
        <v>729</v>
      </c>
      <c r="E41" s="693" t="s">
        <v>102</v>
      </c>
      <c r="F41" s="68" t="s">
        <v>102</v>
      </c>
      <c r="G41" s="71" t="s">
        <v>102</v>
      </c>
    </row>
    <row customFormat="1" customHeight="1" ht="19.5" r="42" s="4" spans="1:7">
      <c r="A42" s="67">
        <f si="1" t="shared"/>
        <v>32</v>
      </c>
      <c r="B42" s="687" t="s">
        <v>102</v>
      </c>
      <c r="C42" s="689" t="s">
        <v>731</v>
      </c>
      <c r="D42" s="698" t="s">
        <v>1439</v>
      </c>
      <c r="E42" s="698" t="s">
        <v>732</v>
      </c>
      <c r="F42" s="68" t="s">
        <v>102</v>
      </c>
      <c r="G42" s="72" t="s">
        <v>733</v>
      </c>
    </row>
    <row customFormat="1" customHeight="1" ht="17.25" r="43" s="4" spans="1:7">
      <c r="A43" s="67">
        <f si="1" t="shared"/>
        <v>33</v>
      </c>
      <c r="B43" s="687" t="s">
        <v>102</v>
      </c>
      <c r="C43" s="689" t="s">
        <v>102</v>
      </c>
      <c r="D43" s="689" t="s">
        <v>102</v>
      </c>
      <c r="E43" s="74" t="s">
        <v>734</v>
      </c>
      <c r="F43" s="68" t="s">
        <v>102</v>
      </c>
      <c r="G43" s="694" t="s">
        <v>102</v>
      </c>
    </row>
    <row customFormat="1" customHeight="1" ht="17.25" r="44" s="4" spans="1:7">
      <c r="A44" s="67">
        <f si="1" t="shared"/>
        <v>34</v>
      </c>
      <c r="B44" s="687" t="s">
        <v>102</v>
      </c>
      <c r="C44" s="689" t="s">
        <v>102</v>
      </c>
      <c r="D44" s="689" t="s">
        <v>102</v>
      </c>
      <c r="E44" s="74" t="s">
        <v>735</v>
      </c>
      <c r="F44" s="68" t="s">
        <v>102</v>
      </c>
      <c r="G44" s="694" t="s">
        <v>102</v>
      </c>
    </row>
    <row customFormat="1" customHeight="1" ht="17.25" r="45" s="4" spans="1:7">
      <c r="A45" s="67">
        <f si="1" t="shared"/>
        <v>35</v>
      </c>
      <c r="B45" s="687" t="s">
        <v>102</v>
      </c>
      <c r="C45" s="689" t="s">
        <v>736</v>
      </c>
      <c r="D45" s="689" t="s">
        <v>102</v>
      </c>
      <c r="E45" s="74" t="s">
        <v>732</v>
      </c>
      <c r="F45" s="68" t="s">
        <v>102</v>
      </c>
      <c r="G45" s="694" t="s">
        <v>102</v>
      </c>
    </row>
    <row customFormat="1" customHeight="1" ht="17.25" r="46" s="4" spans="1:7">
      <c r="A46" s="67">
        <f si="1" t="shared"/>
        <v>36</v>
      </c>
      <c r="B46" s="687" t="s">
        <v>102</v>
      </c>
      <c r="C46" s="333" t="s">
        <v>102</v>
      </c>
      <c r="D46" s="331" t="s">
        <v>102</v>
      </c>
      <c r="E46" s="74" t="s">
        <v>734</v>
      </c>
      <c r="F46" s="68" t="s">
        <v>102</v>
      </c>
      <c r="G46" s="694" t="s">
        <v>102</v>
      </c>
    </row>
    <row customFormat="1" customHeight="1" ht="17.25" r="47" s="4" spans="1:7">
      <c r="A47" s="67">
        <f si="1" t="shared"/>
        <v>37</v>
      </c>
      <c r="B47" s="687" t="s">
        <v>102</v>
      </c>
      <c r="C47" s="333" t="s">
        <v>102</v>
      </c>
      <c r="D47" s="331" t="s">
        <v>102</v>
      </c>
      <c r="E47" s="74" t="s">
        <v>735</v>
      </c>
      <c r="F47" s="68" t="s">
        <v>102</v>
      </c>
      <c r="G47" s="694" t="s">
        <v>102</v>
      </c>
    </row>
    <row customFormat="1" customHeight="1" ht="28.5" r="48" s="4" spans="1:7">
      <c r="A48" s="67">
        <f si="1" t="shared"/>
        <v>38</v>
      </c>
      <c r="B48" s="687" t="s">
        <v>102</v>
      </c>
      <c r="C48" s="331" t="s">
        <v>792</v>
      </c>
      <c r="D48" s="331" t="s">
        <v>80</v>
      </c>
      <c r="E48" s="74" t="s">
        <v>102</v>
      </c>
      <c r="F48" s="68" t="s">
        <v>102</v>
      </c>
      <c r="G48" s="694" t="s">
        <v>102</v>
      </c>
    </row>
    <row customFormat="1" customHeight="1" ht="22.5" r="49" s="4" spans="1:7">
      <c r="A49" s="67">
        <f si="1" t="shared"/>
        <v>39</v>
      </c>
      <c r="B49" s="687" t="s">
        <v>102</v>
      </c>
      <c r="C49" s="689" t="s">
        <v>102</v>
      </c>
      <c r="D49" s="685" t="s">
        <v>81</v>
      </c>
      <c r="E49" s="685" t="s">
        <v>102</v>
      </c>
      <c r="F49" s="68" t="s">
        <v>102</v>
      </c>
      <c r="G49" s="75" t="s">
        <v>102</v>
      </c>
    </row>
    <row customFormat="1" customHeight="1" ht="22.5" r="50" s="4" spans="1:7">
      <c r="A50" s="67">
        <f si="1" t="shared"/>
        <v>40</v>
      </c>
      <c r="B50" s="687" t="s">
        <v>102</v>
      </c>
      <c r="C50" s="689" t="s">
        <v>102</v>
      </c>
      <c r="D50" s="685" t="s">
        <v>662</v>
      </c>
      <c r="E50" s="685" t="s">
        <v>102</v>
      </c>
      <c r="F50" s="68" t="s">
        <v>102</v>
      </c>
      <c r="G50" s="75" t="s">
        <v>102</v>
      </c>
    </row>
    <row customFormat="1" customHeight="1" ht="22.5" r="51" s="4" spans="1:7">
      <c r="A51" s="67">
        <f si="1" t="shared"/>
        <v>41</v>
      </c>
      <c r="B51" s="687" t="s">
        <v>102</v>
      </c>
      <c r="C51" s="689" t="s">
        <v>102</v>
      </c>
      <c r="D51" s="685" t="s">
        <v>663</v>
      </c>
      <c r="E51" s="685" t="s">
        <v>102</v>
      </c>
      <c r="F51" s="68" t="s">
        <v>102</v>
      </c>
      <c r="G51" s="75" t="s">
        <v>102</v>
      </c>
    </row>
    <row customFormat="1" customHeight="1" ht="22.5" r="52" s="4" spans="1:7">
      <c r="A52" s="67">
        <f si="1" t="shared"/>
        <v>42</v>
      </c>
      <c r="B52" s="687" t="s">
        <v>102</v>
      </c>
      <c r="C52" s="689" t="s">
        <v>102</v>
      </c>
      <c r="D52" s="685" t="s">
        <v>793</v>
      </c>
      <c r="E52" s="685" t="s">
        <v>102</v>
      </c>
      <c r="F52" s="68" t="s">
        <v>102</v>
      </c>
      <c r="G52" s="75" t="s">
        <v>102</v>
      </c>
    </row>
    <row customFormat="1" customHeight="1" ht="22.5" r="53" s="4" spans="1:7">
      <c r="A53" s="67">
        <f si="1" t="shared"/>
        <v>43</v>
      </c>
      <c r="B53" s="688" t="s">
        <v>737</v>
      </c>
      <c r="C53" s="689" t="s">
        <v>738</v>
      </c>
      <c r="D53" s="685" t="s">
        <v>732</v>
      </c>
      <c r="E53" s="685" t="s">
        <v>739</v>
      </c>
      <c r="F53" s="68" t="s">
        <v>102</v>
      </c>
      <c r="G53" s="75" t="s">
        <v>740</v>
      </c>
    </row>
    <row customFormat="1" customHeight="1" ht="17.25" r="54" s="4" spans="1:7">
      <c r="A54" s="691" t="s">
        <v>102</v>
      </c>
      <c r="B54" s="695" t="s">
        <v>102</v>
      </c>
      <c r="C54" s="689" t="s">
        <v>102</v>
      </c>
      <c r="D54" s="696" t="s">
        <v>102</v>
      </c>
      <c r="E54" s="76" t="s">
        <v>741</v>
      </c>
      <c r="F54" s="77" t="s">
        <v>102</v>
      </c>
      <c r="G54" s="697" t="s">
        <v>102</v>
      </c>
    </row>
    <row customFormat="1" customHeight="1" ht="17.25" r="55" s="4" spans="1:7">
      <c r="A55" s="691" t="s">
        <v>102</v>
      </c>
      <c r="B55" s="695" t="s">
        <v>102</v>
      </c>
      <c r="C55" s="689" t="s">
        <v>102</v>
      </c>
      <c r="D55" s="696" t="s">
        <v>102</v>
      </c>
      <c r="E55" s="76" t="s">
        <v>742</v>
      </c>
      <c r="F55" s="77" t="s">
        <v>102</v>
      </c>
      <c r="G55" s="697" t="s">
        <v>102</v>
      </c>
    </row>
    <row customFormat="1" customHeight="1" ht="17.25" r="56" s="4" spans="1:7">
      <c r="A56" s="691" t="s">
        <v>102</v>
      </c>
      <c r="B56" s="695" t="s">
        <v>102</v>
      </c>
      <c r="C56" s="689" t="s">
        <v>102</v>
      </c>
      <c r="D56" s="696" t="s">
        <v>102</v>
      </c>
      <c r="E56" s="76" t="s">
        <v>743</v>
      </c>
      <c r="F56" s="77" t="s">
        <v>102</v>
      </c>
      <c r="G56" s="697" t="s">
        <v>102</v>
      </c>
    </row>
    <row customFormat="1" customHeight="1" ht="17.25" r="57" s="4" spans="1:7">
      <c r="A57" s="691" t="s">
        <v>102</v>
      </c>
      <c r="B57" s="695" t="s">
        <v>102</v>
      </c>
      <c r="C57" s="689" t="s">
        <v>102</v>
      </c>
      <c r="D57" s="696" t="s">
        <v>102</v>
      </c>
      <c r="E57" s="76" t="s">
        <v>744</v>
      </c>
      <c r="F57" s="77" t="s">
        <v>102</v>
      </c>
      <c r="G57" s="697" t="s">
        <v>102</v>
      </c>
    </row>
    <row customFormat="1" customHeight="1" ht="27.75" r="58" s="4" spans="1:7">
      <c r="A58" s="691" t="s">
        <v>102</v>
      </c>
      <c r="B58" s="695" t="s">
        <v>102</v>
      </c>
      <c r="C58" s="689" t="s">
        <v>102</v>
      </c>
      <c r="D58" s="696" t="s">
        <v>102</v>
      </c>
      <c r="E58" s="78" t="s">
        <v>745</v>
      </c>
      <c r="F58" s="77" t="s">
        <v>102</v>
      </c>
      <c r="G58" s="697" t="s">
        <v>102</v>
      </c>
    </row>
    <row customFormat="1" customHeight="1" ht="17.25" r="59" s="4" spans="1:7">
      <c r="A59" s="691">
        <v>45</v>
      </c>
      <c r="B59" s="695" t="s">
        <v>102</v>
      </c>
      <c r="C59" s="689" t="s">
        <v>102</v>
      </c>
      <c r="D59" s="696" t="s">
        <v>734</v>
      </c>
      <c r="E59" s="76" t="s">
        <v>739</v>
      </c>
      <c r="F59" s="77" t="s">
        <v>102</v>
      </c>
      <c r="G59" s="697" t="s">
        <v>740</v>
      </c>
    </row>
    <row customFormat="1" customHeight="1" ht="18.75" r="60" s="4" spans="1:7">
      <c r="A60" s="691" t="s">
        <v>102</v>
      </c>
      <c r="B60" s="695" t="s">
        <v>102</v>
      </c>
      <c r="C60" s="689" t="s">
        <v>102</v>
      </c>
      <c r="D60" s="696" t="s">
        <v>102</v>
      </c>
      <c r="E60" s="76" t="s">
        <v>741</v>
      </c>
      <c r="F60" s="77" t="s">
        <v>102</v>
      </c>
      <c r="G60" s="697" t="s">
        <v>102</v>
      </c>
    </row>
    <row customFormat="1" customHeight="1" ht="19.5" r="61" s="4" spans="1:7">
      <c r="A61" s="691" t="s">
        <v>102</v>
      </c>
      <c r="B61" s="695" t="s">
        <v>102</v>
      </c>
      <c r="C61" s="689" t="s">
        <v>102</v>
      </c>
      <c r="D61" s="696" t="s">
        <v>102</v>
      </c>
      <c r="E61" s="76" t="s">
        <v>742</v>
      </c>
      <c r="F61" s="77" t="s">
        <v>102</v>
      </c>
      <c r="G61" s="697" t="s">
        <v>102</v>
      </c>
    </row>
    <row customFormat="1" customHeight="1" ht="18" r="62" s="4" spans="1:7">
      <c r="A62" s="691" t="s">
        <v>102</v>
      </c>
      <c r="B62" s="695" t="s">
        <v>102</v>
      </c>
      <c r="C62" s="689" t="s">
        <v>102</v>
      </c>
      <c r="D62" s="696" t="s">
        <v>102</v>
      </c>
      <c r="E62" s="76" t="s">
        <v>743</v>
      </c>
      <c r="F62" s="77" t="s">
        <v>102</v>
      </c>
      <c r="G62" s="697" t="s">
        <v>102</v>
      </c>
    </row>
    <row customFormat="1" customHeight="1" ht="18.75" r="63" s="4" spans="1:7">
      <c r="A63" s="691" t="s">
        <v>102</v>
      </c>
      <c r="B63" s="695" t="s">
        <v>102</v>
      </c>
      <c r="C63" s="689" t="s">
        <v>102</v>
      </c>
      <c r="D63" s="696" t="s">
        <v>102</v>
      </c>
      <c r="E63" s="76" t="s">
        <v>744</v>
      </c>
      <c r="F63" s="77" t="s">
        <v>102</v>
      </c>
      <c r="G63" s="697" t="s">
        <v>102</v>
      </c>
    </row>
    <row customFormat="1" customHeight="1" ht="30.75" r="64" s="4" spans="1:7">
      <c r="A64" s="691" t="s">
        <v>102</v>
      </c>
      <c r="B64" s="695" t="s">
        <v>102</v>
      </c>
      <c r="C64" s="689" t="s">
        <v>102</v>
      </c>
      <c r="D64" s="696" t="s">
        <v>102</v>
      </c>
      <c r="E64" s="78" t="s">
        <v>745</v>
      </c>
      <c r="F64" s="77" t="s">
        <v>102</v>
      </c>
      <c r="G64" s="697" t="s">
        <v>102</v>
      </c>
    </row>
    <row customFormat="1" customHeight="1" ht="18" r="65" s="4" spans="1:7">
      <c r="A65" s="691">
        <v>46</v>
      </c>
      <c r="B65" s="695" t="s">
        <v>102</v>
      </c>
      <c r="C65" s="689" t="s">
        <v>102</v>
      </c>
      <c r="D65" s="696" t="s">
        <v>735</v>
      </c>
      <c r="E65" s="76" t="s">
        <v>739</v>
      </c>
      <c r="F65" s="77" t="s">
        <v>102</v>
      </c>
      <c r="G65" s="697" t="s">
        <v>740</v>
      </c>
    </row>
    <row customFormat="1" r="66" s="4" spans="1:7">
      <c r="A66" s="691" t="s">
        <v>102</v>
      </c>
      <c r="B66" s="695" t="s">
        <v>102</v>
      </c>
      <c r="C66" s="689" t="s">
        <v>102</v>
      </c>
      <c r="D66" s="696" t="s">
        <v>102</v>
      </c>
      <c r="E66" s="76" t="s">
        <v>741</v>
      </c>
      <c r="F66" s="77" t="s">
        <v>102</v>
      </c>
      <c r="G66" s="697" t="s">
        <v>102</v>
      </c>
    </row>
    <row customFormat="1" r="67" s="4" spans="1:7">
      <c r="A67" s="691" t="s">
        <v>102</v>
      </c>
      <c r="B67" s="695" t="s">
        <v>102</v>
      </c>
      <c r="C67" s="689" t="s">
        <v>102</v>
      </c>
      <c r="D67" s="696" t="s">
        <v>102</v>
      </c>
      <c r="E67" s="76" t="s">
        <v>742</v>
      </c>
      <c r="F67" s="77" t="s">
        <v>102</v>
      </c>
      <c r="G67" s="697" t="s">
        <v>102</v>
      </c>
    </row>
    <row customFormat="1" r="68" s="4" spans="1:7">
      <c r="A68" s="691" t="s">
        <v>102</v>
      </c>
      <c r="B68" s="695" t="s">
        <v>102</v>
      </c>
      <c r="C68" s="689" t="s">
        <v>102</v>
      </c>
      <c r="D68" s="696" t="s">
        <v>102</v>
      </c>
      <c r="E68" s="76" t="s">
        <v>743</v>
      </c>
      <c r="F68" s="77" t="s">
        <v>102</v>
      </c>
      <c r="G68" s="697" t="s">
        <v>102</v>
      </c>
    </row>
    <row customFormat="1" r="69" s="4" spans="1:7">
      <c r="A69" s="691" t="s">
        <v>102</v>
      </c>
      <c r="B69" s="695" t="s">
        <v>102</v>
      </c>
      <c r="C69" s="689" t="s">
        <v>102</v>
      </c>
      <c r="D69" s="696" t="s">
        <v>102</v>
      </c>
      <c r="E69" s="76" t="s">
        <v>744</v>
      </c>
      <c r="F69" s="77" t="s">
        <v>102</v>
      </c>
      <c r="G69" s="697" t="s">
        <v>102</v>
      </c>
    </row>
    <row customFormat="1" customHeight="1" ht="33" r="70" s="4" spans="1:7">
      <c r="A70" s="691" t="s">
        <v>102</v>
      </c>
      <c r="B70" s="695" t="s">
        <v>102</v>
      </c>
      <c r="C70" s="689" t="s">
        <v>102</v>
      </c>
      <c r="D70" s="696" t="s">
        <v>102</v>
      </c>
      <c r="E70" s="78" t="s">
        <v>745</v>
      </c>
      <c r="F70" s="77" t="s">
        <v>102</v>
      </c>
      <c r="G70" s="697" t="s">
        <v>102</v>
      </c>
    </row>
    <row customFormat="1" customHeight="1" ht="17.25" r="71" s="4" spans="1:7">
      <c r="A71" s="691">
        <v>47</v>
      </c>
      <c r="B71" s="695" t="s">
        <v>102</v>
      </c>
      <c r="C71" s="689" t="s">
        <v>746</v>
      </c>
      <c r="D71" s="696" t="s">
        <v>747</v>
      </c>
      <c r="E71" s="76" t="s">
        <v>102</v>
      </c>
      <c r="F71" s="77" t="s">
        <v>102</v>
      </c>
      <c r="G71" s="697" t="s">
        <v>102</v>
      </c>
    </row>
    <row customFormat="1" customHeight="1" ht="17.25" r="72" s="4" spans="1:7">
      <c r="A72" s="691" t="s">
        <v>102</v>
      </c>
      <c r="B72" s="695" t="s">
        <v>102</v>
      </c>
      <c r="C72" s="689" t="s">
        <v>102</v>
      </c>
      <c r="D72" s="693" t="s">
        <v>748</v>
      </c>
      <c r="E72" s="693" t="s">
        <v>102</v>
      </c>
      <c r="F72" s="77" t="s">
        <v>102</v>
      </c>
      <c r="G72" s="70" t="s">
        <v>102</v>
      </c>
    </row>
    <row customFormat="1" customHeight="1" ht="17.25" r="73" s="4" spans="1:7">
      <c r="A73" s="691" t="s">
        <v>102</v>
      </c>
      <c r="B73" s="695" t="s">
        <v>102</v>
      </c>
      <c r="C73" s="689" t="s">
        <v>102</v>
      </c>
      <c r="D73" s="693" t="s">
        <v>749</v>
      </c>
      <c r="E73" s="693" t="s">
        <v>102</v>
      </c>
      <c r="F73" s="77" t="s">
        <v>102</v>
      </c>
      <c r="G73" s="70" t="s">
        <v>102</v>
      </c>
    </row>
    <row customFormat="1" customHeight="1" ht="17.25" r="74" s="4" spans="1:7">
      <c r="A74" s="691" t="s">
        <v>102</v>
      </c>
      <c r="B74" s="695" t="s">
        <v>102</v>
      </c>
      <c r="C74" s="689" t="s">
        <v>102</v>
      </c>
      <c r="D74" s="693" t="s">
        <v>750</v>
      </c>
      <c r="E74" s="693" t="s">
        <v>102</v>
      </c>
      <c r="F74" s="77" t="s">
        <v>102</v>
      </c>
      <c r="G74" s="70" t="s">
        <v>102</v>
      </c>
    </row>
    <row customFormat="1" customHeight="1" ht="17.25" r="75" s="4" spans="1:7">
      <c r="A75" s="691" t="s">
        <v>102</v>
      </c>
      <c r="B75" s="695" t="s">
        <v>102</v>
      </c>
      <c r="C75" s="689" t="s">
        <v>102</v>
      </c>
      <c r="D75" s="693" t="s">
        <v>751</v>
      </c>
      <c r="E75" s="693" t="s">
        <v>102</v>
      </c>
      <c r="F75" s="77" t="s">
        <v>102</v>
      </c>
      <c r="G75" s="70" t="s">
        <v>102</v>
      </c>
    </row>
    <row customFormat="1" customHeight="1" ht="17.25" r="76" s="4" spans="1:7">
      <c r="A76" s="691" t="s">
        <v>102</v>
      </c>
      <c r="B76" s="695" t="s">
        <v>102</v>
      </c>
      <c r="C76" s="689" t="s">
        <v>102</v>
      </c>
      <c r="D76" s="693" t="s">
        <v>752</v>
      </c>
      <c r="E76" s="693" t="s">
        <v>102</v>
      </c>
      <c r="F76" s="77" t="s">
        <v>102</v>
      </c>
      <c r="G76" s="70" t="s">
        <v>102</v>
      </c>
    </row>
    <row customFormat="1" customHeight="1" ht="17.25" r="77" s="4" spans="1:7">
      <c r="A77" s="691" t="s">
        <v>102</v>
      </c>
      <c r="B77" s="695" t="s">
        <v>102</v>
      </c>
      <c r="C77" s="689" t="s">
        <v>102</v>
      </c>
      <c r="D77" s="693" t="s">
        <v>753</v>
      </c>
      <c r="E77" s="693" t="s">
        <v>102</v>
      </c>
      <c r="F77" s="77" t="s">
        <v>102</v>
      </c>
      <c r="G77" s="70" t="s">
        <v>102</v>
      </c>
    </row>
    <row customFormat="1" customHeight="1" ht="17.25" r="78" s="4" spans="1:7">
      <c r="A78" s="691" t="s">
        <v>102</v>
      </c>
      <c r="B78" s="695" t="s">
        <v>102</v>
      </c>
      <c r="C78" s="689" t="s">
        <v>102</v>
      </c>
      <c r="D78" s="693" t="s">
        <v>754</v>
      </c>
      <c r="E78" s="693" t="s">
        <v>102</v>
      </c>
      <c r="F78" s="77" t="s">
        <v>102</v>
      </c>
      <c r="G78" s="70" t="s">
        <v>102</v>
      </c>
    </row>
    <row customFormat="1" customHeight="1" ht="17.25" r="79" s="4" spans="1:7">
      <c r="A79" s="691" t="s">
        <v>102</v>
      </c>
      <c r="B79" s="695" t="s">
        <v>102</v>
      </c>
      <c r="C79" s="689" t="s">
        <v>102</v>
      </c>
      <c r="D79" s="693" t="s">
        <v>755</v>
      </c>
      <c r="E79" s="693" t="s">
        <v>102</v>
      </c>
      <c r="F79" s="77" t="s">
        <v>102</v>
      </c>
      <c r="G79" s="70" t="s">
        <v>102</v>
      </c>
    </row>
    <row customFormat="1" customHeight="1" ht="17.25" r="80" s="4" spans="1:7">
      <c r="A80" s="691" t="s">
        <v>102</v>
      </c>
      <c r="B80" s="695" t="s">
        <v>102</v>
      </c>
      <c r="C80" s="689" t="s">
        <v>102</v>
      </c>
      <c r="D80" s="693" t="s">
        <v>82</v>
      </c>
      <c r="E80" s="693" t="s">
        <v>102</v>
      </c>
      <c r="F80" s="77" t="s">
        <v>102</v>
      </c>
      <c r="G80" s="70" t="s">
        <v>102</v>
      </c>
    </row>
    <row customFormat="1" customHeight="1" ht="17.25" r="81" s="4" spans="1:7">
      <c r="A81" s="691">
        <v>48</v>
      </c>
      <c r="B81" s="695" t="s">
        <v>102</v>
      </c>
      <c r="C81" s="689" t="s">
        <v>756</v>
      </c>
      <c r="D81" s="693" t="s">
        <v>757</v>
      </c>
      <c r="E81" s="693" t="s">
        <v>102</v>
      </c>
      <c r="F81" s="77" t="s">
        <v>102</v>
      </c>
      <c r="G81" s="70" t="s">
        <v>102</v>
      </c>
    </row>
    <row customFormat="1" customHeight="1" ht="17.25" r="82" s="4" spans="1:7">
      <c r="A82" s="691" t="s">
        <v>102</v>
      </c>
      <c r="B82" s="695" t="s">
        <v>102</v>
      </c>
      <c r="C82" s="689" t="s">
        <v>102</v>
      </c>
      <c r="D82" s="690" t="s">
        <v>758</v>
      </c>
      <c r="E82" s="690" t="s">
        <v>102</v>
      </c>
      <c r="F82" s="77" t="s">
        <v>102</v>
      </c>
      <c r="G82" s="70" t="s">
        <v>102</v>
      </c>
    </row>
    <row customFormat="1" customHeight="1" ht="17.25" r="83" s="4" spans="1:7">
      <c r="A83" s="691" t="s">
        <v>102</v>
      </c>
      <c r="B83" s="695" t="s">
        <v>102</v>
      </c>
      <c r="C83" s="689" t="s">
        <v>102</v>
      </c>
      <c r="D83" s="690" t="s">
        <v>759</v>
      </c>
      <c r="E83" s="690" t="s">
        <v>102</v>
      </c>
      <c r="F83" s="77" t="s">
        <v>102</v>
      </c>
      <c r="G83" s="70" t="s">
        <v>102</v>
      </c>
    </row>
    <row customFormat="1" customHeight="1" ht="17.25" r="84" s="4" spans="1:7">
      <c r="A84" s="691" t="s">
        <v>102</v>
      </c>
      <c r="B84" s="695" t="s">
        <v>102</v>
      </c>
      <c r="C84" s="689" t="s">
        <v>102</v>
      </c>
      <c r="D84" s="690" t="s">
        <v>760</v>
      </c>
      <c r="E84" s="690" t="s">
        <v>102</v>
      </c>
      <c r="F84" s="77" t="s">
        <v>102</v>
      </c>
      <c r="G84" s="70" t="s">
        <v>102</v>
      </c>
    </row>
    <row customFormat="1" customHeight="1" ht="30" r="85" s="4" spans="1:7">
      <c r="A85" s="691" t="s">
        <v>102</v>
      </c>
      <c r="B85" s="695" t="s">
        <v>102</v>
      </c>
      <c r="C85" s="689" t="s">
        <v>102</v>
      </c>
      <c r="D85" s="690" t="s">
        <v>761</v>
      </c>
      <c r="E85" s="690" t="s">
        <v>102</v>
      </c>
      <c r="F85" s="77" t="s">
        <v>102</v>
      </c>
      <c r="G85" s="70" t="s">
        <v>102</v>
      </c>
    </row>
    <row customFormat="1" customHeight="1" ht="20.25" r="86" s="4" spans="1:7">
      <c r="A86" s="691" t="s">
        <v>102</v>
      </c>
      <c r="B86" s="695" t="s">
        <v>102</v>
      </c>
      <c r="C86" s="689" t="s">
        <v>102</v>
      </c>
      <c r="D86" s="690" t="s">
        <v>762</v>
      </c>
      <c r="E86" s="690" t="s">
        <v>102</v>
      </c>
      <c r="F86" s="77" t="s">
        <v>102</v>
      </c>
      <c r="G86" s="70" t="s">
        <v>102</v>
      </c>
    </row>
    <row customFormat="1" customHeight="1" ht="31.5" r="87" s="4" spans="1:7">
      <c r="A87" s="691" t="s">
        <v>102</v>
      </c>
      <c r="B87" s="695" t="s">
        <v>102</v>
      </c>
      <c r="C87" s="689" t="s">
        <v>102</v>
      </c>
      <c r="D87" s="690" t="s">
        <v>763</v>
      </c>
      <c r="E87" s="690" t="s">
        <v>102</v>
      </c>
      <c r="F87" s="77" t="s">
        <v>102</v>
      </c>
      <c r="G87" s="70" t="s">
        <v>102</v>
      </c>
    </row>
    <row customFormat="1" customHeight="1" ht="30.75" r="88" s="4" spans="1:7">
      <c r="A88" s="691" t="s">
        <v>102</v>
      </c>
      <c r="B88" s="695" t="s">
        <v>102</v>
      </c>
      <c r="C88" s="689" t="s">
        <v>102</v>
      </c>
      <c r="D88" s="690" t="s">
        <v>764</v>
      </c>
      <c r="E88" s="690" t="s">
        <v>102</v>
      </c>
      <c r="F88" s="77" t="s">
        <v>102</v>
      </c>
      <c r="G88" s="70" t="s">
        <v>102</v>
      </c>
    </row>
    <row customFormat="1" customHeight="1" ht="30.75" r="89" s="4" spans="1:7">
      <c r="A89" s="691" t="s">
        <v>102</v>
      </c>
      <c r="B89" s="695" t="s">
        <v>102</v>
      </c>
      <c r="C89" s="689" t="s">
        <v>102</v>
      </c>
      <c r="D89" s="690" t="s">
        <v>765</v>
      </c>
      <c r="E89" s="690" t="s">
        <v>102</v>
      </c>
      <c r="F89" s="77" t="s">
        <v>102</v>
      </c>
      <c r="G89" s="70" t="s">
        <v>102</v>
      </c>
    </row>
    <row customFormat="1" customHeight="1" ht="21.75" r="90" s="4" spans="1:7">
      <c r="A90" s="691" t="s">
        <v>102</v>
      </c>
      <c r="B90" s="695" t="s">
        <v>102</v>
      </c>
      <c r="C90" s="689" t="s">
        <v>102</v>
      </c>
      <c r="D90" s="690" t="s">
        <v>766</v>
      </c>
      <c r="E90" s="690" t="s">
        <v>102</v>
      </c>
      <c r="F90" s="77" t="s">
        <v>102</v>
      </c>
      <c r="G90" s="70" t="s">
        <v>102</v>
      </c>
    </row>
    <row customFormat="1" customHeight="1" ht="17.25" r="91" s="4" spans="1:7">
      <c r="A91" s="691" t="s">
        <v>102</v>
      </c>
      <c r="B91" s="695" t="s">
        <v>102</v>
      </c>
      <c r="C91" s="689" t="s">
        <v>102</v>
      </c>
      <c r="D91" s="690" t="s">
        <v>767</v>
      </c>
      <c r="E91" s="690" t="s">
        <v>102</v>
      </c>
      <c r="F91" s="77" t="s">
        <v>102</v>
      </c>
      <c r="G91" s="70" t="s">
        <v>102</v>
      </c>
    </row>
    <row customFormat="1" customHeight="1" ht="17.25" r="92" s="4" spans="1:7">
      <c r="A92" s="691" t="s">
        <v>102</v>
      </c>
      <c r="B92" s="695" t="s">
        <v>102</v>
      </c>
      <c r="C92" s="689" t="s">
        <v>102</v>
      </c>
      <c r="D92" s="690" t="s">
        <v>768</v>
      </c>
      <c r="E92" s="690" t="s">
        <v>102</v>
      </c>
      <c r="F92" s="77" t="s">
        <v>102</v>
      </c>
      <c r="G92" s="70" t="s">
        <v>102</v>
      </c>
    </row>
    <row customFormat="1" customHeight="1" ht="17.25" r="93" s="4" spans="1:7">
      <c r="A93" s="691" t="s">
        <v>102</v>
      </c>
      <c r="B93" s="695" t="s">
        <v>102</v>
      </c>
      <c r="C93" s="689" t="s">
        <v>102</v>
      </c>
      <c r="D93" s="690" t="s">
        <v>769</v>
      </c>
      <c r="E93" s="690" t="s">
        <v>102</v>
      </c>
      <c r="F93" s="77" t="s">
        <v>102</v>
      </c>
      <c r="G93" s="70" t="s">
        <v>102</v>
      </c>
    </row>
    <row customFormat="1" customHeight="1" ht="17.25" r="94" s="4" spans="1:7">
      <c r="A94" s="691" t="s">
        <v>102</v>
      </c>
      <c r="B94" s="695" t="s">
        <v>102</v>
      </c>
      <c r="C94" s="689" t="s">
        <v>102</v>
      </c>
      <c r="D94" s="692" t="s">
        <v>770</v>
      </c>
      <c r="E94" s="692" t="s">
        <v>102</v>
      </c>
      <c r="F94" s="77" t="s">
        <v>102</v>
      </c>
      <c r="G94" s="70" t="s">
        <v>102</v>
      </c>
    </row>
    <row customFormat="1" customHeight="1" ht="26.25" r="95" s="4" spans="1:7">
      <c r="A95" s="691">
        <v>49</v>
      </c>
      <c r="B95" s="695" t="s">
        <v>102</v>
      </c>
      <c r="C95" s="689" t="s">
        <v>771</v>
      </c>
      <c r="D95" s="690" t="s">
        <v>772</v>
      </c>
      <c r="E95" s="690" t="s">
        <v>102</v>
      </c>
      <c r="F95" s="77" t="s">
        <v>102</v>
      </c>
      <c r="G95" s="70" t="s">
        <v>102</v>
      </c>
    </row>
    <row customFormat="1" customHeight="1" ht="27" r="96" s="4" spans="1:7">
      <c r="A96" s="691" t="s">
        <v>102</v>
      </c>
      <c r="B96" s="695" t="s">
        <v>102</v>
      </c>
      <c r="C96" s="689" t="s">
        <v>102</v>
      </c>
      <c r="D96" s="685" t="s">
        <v>773</v>
      </c>
      <c r="E96" s="685" t="s">
        <v>102</v>
      </c>
      <c r="F96" s="77" t="s">
        <v>102</v>
      </c>
      <c r="G96" s="79" t="s">
        <v>102</v>
      </c>
    </row>
    <row customFormat="1" customHeight="1" ht="18.75" r="97" s="4" spans="1:7">
      <c r="A97" s="691" t="s">
        <v>102</v>
      </c>
      <c r="B97" s="695" t="s">
        <v>102</v>
      </c>
      <c r="C97" s="689" t="s">
        <v>102</v>
      </c>
      <c r="D97" s="685" t="s">
        <v>774</v>
      </c>
      <c r="E97" s="685" t="s">
        <v>102</v>
      </c>
      <c r="F97" s="77" t="s">
        <v>102</v>
      </c>
      <c r="G97" s="79" t="s">
        <v>102</v>
      </c>
    </row>
    <row customFormat="1" customHeight="1" ht="18.75" r="98" s="4" spans="1:7">
      <c r="A98" s="691" t="s">
        <v>102</v>
      </c>
      <c r="B98" s="695" t="s">
        <v>102</v>
      </c>
      <c r="C98" s="689" t="s">
        <v>102</v>
      </c>
      <c r="D98" s="685" t="s">
        <v>775</v>
      </c>
      <c r="E98" s="685" t="s">
        <v>102</v>
      </c>
      <c r="F98" s="77" t="s">
        <v>102</v>
      </c>
      <c r="G98" s="79" t="s">
        <v>102</v>
      </c>
    </row>
    <row customFormat="1" customHeight="1" ht="25.5" r="99" s="4" spans="1:7">
      <c r="A99" s="691" t="s">
        <v>102</v>
      </c>
      <c r="B99" s="695" t="s">
        <v>102</v>
      </c>
      <c r="C99" s="689" t="s">
        <v>102</v>
      </c>
      <c r="D99" s="685" t="s">
        <v>776</v>
      </c>
      <c r="E99" s="685" t="s">
        <v>102</v>
      </c>
      <c r="F99" s="77" t="s">
        <v>102</v>
      </c>
      <c r="G99" s="79" t="s">
        <v>102</v>
      </c>
    </row>
    <row customFormat="1" customHeight="1" ht="27.75" r="100" s="4" spans="1:7">
      <c r="A100" s="691" t="s">
        <v>102</v>
      </c>
      <c r="B100" s="695" t="s">
        <v>102</v>
      </c>
      <c r="C100" s="689" t="s">
        <v>102</v>
      </c>
      <c r="D100" s="685" t="s">
        <v>777</v>
      </c>
      <c r="E100" s="685" t="s">
        <v>102</v>
      </c>
      <c r="F100" s="77" t="s">
        <v>102</v>
      </c>
      <c r="G100" s="79" t="s">
        <v>102</v>
      </c>
    </row>
    <row customFormat="1" customHeight="1" ht="23.25" r="101" s="4" spans="1:7">
      <c r="A101" s="691" t="s">
        <v>102</v>
      </c>
      <c r="B101" s="695" t="s">
        <v>102</v>
      </c>
      <c r="C101" s="689" t="s">
        <v>102</v>
      </c>
      <c r="D101" s="685" t="s">
        <v>778</v>
      </c>
      <c r="E101" s="685" t="s">
        <v>102</v>
      </c>
      <c r="F101" s="77" t="s">
        <v>102</v>
      </c>
      <c r="G101" s="79" t="s">
        <v>102</v>
      </c>
    </row>
    <row customFormat="1" customHeight="1" ht="29.25" r="102" s="4" spans="1:7">
      <c r="A102" s="691" t="s">
        <v>102</v>
      </c>
      <c r="B102" s="695" t="s">
        <v>102</v>
      </c>
      <c r="C102" s="689" t="s">
        <v>102</v>
      </c>
      <c r="D102" s="685" t="s">
        <v>779</v>
      </c>
      <c r="E102" s="685" t="s">
        <v>102</v>
      </c>
      <c r="F102" s="77" t="s">
        <v>102</v>
      </c>
      <c r="G102" s="79" t="s">
        <v>102</v>
      </c>
    </row>
    <row customFormat="1" customHeight="1" ht="21.75" r="103" s="4" spans="1:7">
      <c r="A103" s="691" t="s">
        <v>102</v>
      </c>
      <c r="B103" s="695" t="s">
        <v>102</v>
      </c>
      <c r="C103" s="689" t="s">
        <v>102</v>
      </c>
      <c r="D103" s="685" t="s">
        <v>780</v>
      </c>
      <c r="E103" s="685" t="s">
        <v>102</v>
      </c>
      <c r="F103" s="77" t="s">
        <v>102</v>
      </c>
      <c r="G103" s="79" t="s">
        <v>102</v>
      </c>
    </row>
    <row customFormat="1" customHeight="1" ht="21" r="104" s="4" spans="1:7">
      <c r="A104" s="691" t="s">
        <v>102</v>
      </c>
      <c r="B104" s="695" t="s">
        <v>102</v>
      </c>
      <c r="C104" s="689" t="s">
        <v>102</v>
      </c>
      <c r="D104" s="685" t="s">
        <v>781</v>
      </c>
      <c r="E104" s="685" t="s">
        <v>102</v>
      </c>
      <c r="F104" s="77" t="s">
        <v>102</v>
      </c>
      <c r="G104" s="79" t="s">
        <v>102</v>
      </c>
    </row>
    <row customFormat="1" customHeight="1" ht="21.75" r="105" s="4" spans="1:7">
      <c r="A105" s="691" t="s">
        <v>102</v>
      </c>
      <c r="B105" s="695" t="s">
        <v>102</v>
      </c>
      <c r="C105" s="689" t="s">
        <v>102</v>
      </c>
      <c r="D105" s="685" t="s">
        <v>782</v>
      </c>
      <c r="E105" s="685" t="s">
        <v>102</v>
      </c>
      <c r="F105" s="77" t="s">
        <v>102</v>
      </c>
      <c r="G105" s="79" t="s">
        <v>102</v>
      </c>
    </row>
    <row customFormat="1" customHeight="1" ht="21.75" r="106" s="4" spans="1:7">
      <c r="A106" s="691" t="s">
        <v>102</v>
      </c>
      <c r="B106" s="695" t="s">
        <v>102</v>
      </c>
      <c r="C106" s="689" t="s">
        <v>102</v>
      </c>
      <c r="D106" s="685" t="s">
        <v>783</v>
      </c>
      <c r="E106" s="685" t="s">
        <v>102</v>
      </c>
      <c r="F106" s="77" t="s">
        <v>102</v>
      </c>
      <c r="G106" s="79" t="s">
        <v>102</v>
      </c>
    </row>
    <row customFormat="1" customHeight="1" ht="19.5" r="107" s="4" spans="1:7">
      <c r="A107" s="691" t="s">
        <v>102</v>
      </c>
      <c r="B107" s="695" t="s">
        <v>102</v>
      </c>
      <c r="C107" s="689" t="s">
        <v>102</v>
      </c>
      <c r="D107" s="685" t="s">
        <v>784</v>
      </c>
      <c r="E107" s="685" t="s">
        <v>102</v>
      </c>
      <c r="F107" s="77" t="s">
        <v>102</v>
      </c>
      <c r="G107" s="79" t="s">
        <v>102</v>
      </c>
    </row>
    <row customFormat="1" customHeight="1" ht="19.5" r="108" s="4" spans="1:7">
      <c r="A108" s="691" t="s">
        <v>102</v>
      </c>
      <c r="B108" s="695" t="s">
        <v>102</v>
      </c>
      <c r="C108" s="689" t="s">
        <v>102</v>
      </c>
      <c r="D108" s="685" t="s">
        <v>785</v>
      </c>
      <c r="E108" s="685" t="s">
        <v>102</v>
      </c>
      <c r="F108" s="77" t="s">
        <v>102</v>
      </c>
      <c r="G108" s="79" t="s">
        <v>102</v>
      </c>
    </row>
    <row customFormat="1" customHeight="1" ht="21" r="109" s="4" spans="1:7">
      <c r="A109" s="691" t="s">
        <v>102</v>
      </c>
      <c r="B109" s="695" t="s">
        <v>102</v>
      </c>
      <c r="C109" s="689" t="s">
        <v>102</v>
      </c>
      <c r="D109" s="685" t="s">
        <v>786</v>
      </c>
      <c r="E109" s="685" t="s">
        <v>102</v>
      </c>
      <c r="F109" s="77" t="s">
        <v>102</v>
      </c>
      <c r="G109" s="79" t="s">
        <v>102</v>
      </c>
    </row>
    <row customFormat="1" customHeight="1" ht="17.25" r="110" s="4" spans="1:7">
      <c r="A110" s="691" t="s">
        <v>102</v>
      </c>
      <c r="B110" s="695" t="s">
        <v>102</v>
      </c>
      <c r="C110" s="689" t="s">
        <v>102</v>
      </c>
      <c r="D110" s="685" t="s">
        <v>787</v>
      </c>
      <c r="E110" s="685" t="s">
        <v>102</v>
      </c>
      <c r="F110" s="77" t="s">
        <v>102</v>
      </c>
      <c r="G110" s="79" t="s">
        <v>102</v>
      </c>
    </row>
    <row customFormat="1" customHeight="1" ht="16.5" r="111" s="4" spans="1:7">
      <c r="A111" s="691" t="s">
        <v>102</v>
      </c>
      <c r="B111" s="695" t="s">
        <v>102</v>
      </c>
      <c r="C111" s="689" t="s">
        <v>102</v>
      </c>
      <c r="D111" s="685" t="s">
        <v>788</v>
      </c>
      <c r="E111" s="685" t="s">
        <v>102</v>
      </c>
      <c r="F111" s="77" t="s">
        <v>102</v>
      </c>
      <c r="G111" s="79" t="s">
        <v>102</v>
      </c>
    </row>
    <row customFormat="1" customHeight="1" ht="17.25" r="112" s="4" spans="1:7">
      <c r="A112" s="691" t="s">
        <v>102</v>
      </c>
      <c r="B112" s="695" t="s">
        <v>102</v>
      </c>
      <c r="C112" s="689" t="s">
        <v>102</v>
      </c>
      <c r="D112" s="685" t="s">
        <v>789</v>
      </c>
      <c r="E112" s="685" t="s">
        <v>102</v>
      </c>
      <c r="F112" s="77" t="s">
        <v>102</v>
      </c>
      <c r="G112" s="79" t="s">
        <v>102</v>
      </c>
    </row>
    <row customFormat="1" customHeight="1" ht="18" r="113" s="4" spans="1:7">
      <c r="A113" s="691" t="s">
        <v>102</v>
      </c>
      <c r="B113" s="695" t="s">
        <v>102</v>
      </c>
      <c r="C113" s="689" t="s">
        <v>102</v>
      </c>
      <c r="D113" s="685" t="s">
        <v>790</v>
      </c>
      <c r="E113" s="685" t="s">
        <v>102</v>
      </c>
      <c r="F113" s="77" t="s">
        <v>102</v>
      </c>
      <c r="G113" s="79" t="s">
        <v>102</v>
      </c>
    </row>
    <row customFormat="1" customHeight="1" ht="21" r="114" s="4" spans="1:7">
      <c r="A114" s="691" t="s">
        <v>102</v>
      </c>
      <c r="B114" s="695" t="s">
        <v>102</v>
      </c>
      <c r="C114" s="689" t="s">
        <v>102</v>
      </c>
      <c r="D114" s="685" t="s">
        <v>791</v>
      </c>
      <c r="E114" s="685" t="s">
        <v>102</v>
      </c>
      <c r="F114" s="77" t="s">
        <v>102</v>
      </c>
      <c r="G114" s="79" t="s">
        <v>102</v>
      </c>
    </row>
    <row customFormat="1" customHeight="1" ht="18.75" r="115" s="4" spans="1:7">
      <c r="A115" s="691" t="s">
        <v>102</v>
      </c>
      <c r="B115" s="695" t="s">
        <v>102</v>
      </c>
      <c r="C115" s="689" t="s">
        <v>102</v>
      </c>
      <c r="D115" s="685" t="s">
        <v>102</v>
      </c>
      <c r="E115" s="685" t="s">
        <v>102</v>
      </c>
      <c r="F115" s="77" t="s">
        <v>102</v>
      </c>
      <c r="G115" s="79" t="s">
        <v>102</v>
      </c>
    </row>
  </sheetData>
  <mergeCells count="110">
    <mergeCell ref="D21:E21"/>
    <mergeCell ref="D9:E9"/>
    <mergeCell ref="C10:C27"/>
    <mergeCell ref="D10:E10"/>
    <mergeCell ref="D11:E11"/>
    <mergeCell ref="D12:E12"/>
    <mergeCell ref="D13:E13"/>
    <mergeCell ref="D14:E14"/>
    <mergeCell ref="D15:E15"/>
    <mergeCell ref="D16:E16"/>
    <mergeCell ref="D22:E22"/>
    <mergeCell ref="D23:E23"/>
    <mergeCell ref="D24:E24"/>
    <mergeCell ref="D25:E25"/>
    <mergeCell ref="D26:D27"/>
    <mergeCell ref="A3:G3"/>
    <mergeCell ref="B5:D5"/>
    <mergeCell ref="E5:G5"/>
    <mergeCell ref="B8:E8"/>
    <mergeCell ref="D17:E17"/>
    <mergeCell ref="D18:E18"/>
    <mergeCell ref="G18:G19"/>
    <mergeCell ref="D19:E19"/>
    <mergeCell ref="D20:E20"/>
    <mergeCell ref="C28:C34"/>
    <mergeCell ref="D28:E28"/>
    <mergeCell ref="D29:E29"/>
    <mergeCell ref="D30:E30"/>
    <mergeCell ref="D31:E31"/>
    <mergeCell ref="D32:E32"/>
    <mergeCell ref="D33:E33"/>
    <mergeCell ref="D34:E34"/>
    <mergeCell ref="C36:C42"/>
    <mergeCell ref="D36:E36"/>
    <mergeCell ref="D37:E37"/>
    <mergeCell ref="D38:E38"/>
    <mergeCell ref="D39:E39"/>
    <mergeCell ref="D40:E40"/>
    <mergeCell ref="D41:E41"/>
    <mergeCell ref="D42:E42"/>
    <mergeCell ref="C43:D45"/>
    <mergeCell ref="G43:G48"/>
    <mergeCell ref="A54:A59"/>
    <mergeCell ref="B54:B115"/>
    <mergeCell ref="C54:C71"/>
    <mergeCell ref="D54:D59"/>
    <mergeCell ref="G54:G59"/>
    <mergeCell ref="A60:A65"/>
    <mergeCell ref="D75:E75"/>
    <mergeCell ref="D76:E76"/>
    <mergeCell ref="D77:E77"/>
    <mergeCell ref="D78:E78"/>
    <mergeCell ref="D79:E79"/>
    <mergeCell ref="D80:E80"/>
    <mergeCell ref="D60:D65"/>
    <mergeCell ref="G60:G65"/>
    <mergeCell ref="A66:A71"/>
    <mergeCell ref="D66:D71"/>
    <mergeCell ref="G66:G71"/>
    <mergeCell ref="A72:A81"/>
    <mergeCell ref="C72:C81"/>
    <mergeCell ref="D72:E72"/>
    <mergeCell ref="D73:E73"/>
    <mergeCell ref="D74:E74"/>
    <mergeCell ref="D92:E92"/>
    <mergeCell ref="D93:E93"/>
    <mergeCell ref="D94:E94"/>
    <mergeCell ref="D81:E81"/>
    <mergeCell ref="A82:A95"/>
    <mergeCell ref="C82:C95"/>
    <mergeCell ref="D82:E82"/>
    <mergeCell ref="D83:E83"/>
    <mergeCell ref="D84:E84"/>
    <mergeCell ref="D85:E85"/>
    <mergeCell ref="D86:E86"/>
    <mergeCell ref="D87:E87"/>
    <mergeCell ref="D88:E88"/>
    <mergeCell ref="A96:A115"/>
    <mergeCell ref="C96:C115"/>
    <mergeCell ref="D96:E96"/>
    <mergeCell ref="D97:E97"/>
    <mergeCell ref="D98:E98"/>
    <mergeCell ref="D99:E99"/>
    <mergeCell ref="D100:E100"/>
    <mergeCell ref="D101:E101"/>
    <mergeCell ref="D102:E102"/>
    <mergeCell ref="D49:E49"/>
    <mergeCell ref="D50:E50"/>
    <mergeCell ref="D51:E51"/>
    <mergeCell ref="D52:E52"/>
    <mergeCell ref="D53:E53"/>
    <mergeCell ref="B10:B53"/>
    <mergeCell ref="C49:C53"/>
    <mergeCell ref="D115:E115"/>
    <mergeCell ref="D109:E109"/>
    <mergeCell ref="D110:E110"/>
    <mergeCell ref="D111:E111"/>
    <mergeCell ref="D112:E112"/>
    <mergeCell ref="D113:E113"/>
    <mergeCell ref="D114:E114"/>
    <mergeCell ref="D103:E103"/>
    <mergeCell ref="D104:E104"/>
    <mergeCell ref="D105:E105"/>
    <mergeCell ref="D106:E106"/>
    <mergeCell ref="D107:E107"/>
    <mergeCell ref="D108:E108"/>
    <mergeCell ref="D95:E95"/>
    <mergeCell ref="D89:E89"/>
    <mergeCell ref="D90:E90"/>
    <mergeCell ref="D91:E91"/>
  </mergeCells>
  <pageMargins bottom="0.75" footer="0.3" header="0.3" left="0.7" right="0.7" top="0.75"/>
  <pageSetup orientation="portrait" r:id="rId1" verticalDpi="0"/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296"/>
  <sheetViews>
    <sheetView workbookViewId="0" zoomScale="85" zoomScaleNormal="85">
      <selection activeCell="A7" sqref="A7"/>
    </sheetView>
  </sheetViews>
  <sheetFormatPr defaultColWidth="9.140625" defaultRowHeight="15"/>
  <cols>
    <col min="1" max="1" customWidth="true" style="215" width="8.42578125" collapsed="false"/>
    <col min="2" max="2" customWidth="true" style="216" width="65.7109375" collapsed="false"/>
    <col min="3" max="3" customWidth="true" style="217" width="18.85546875" collapsed="false"/>
    <col min="4" max="4" customWidth="true" style="217" width="18.5703125" collapsed="false"/>
    <col min="5" max="16384" style="216" width="9.140625" collapsed="false"/>
  </cols>
  <sheetData>
    <row r="1" spans="1:5">
      <c r="C1" t="s">
        <v>102</v>
      </c>
      <c r="D1" s="218" t="s">
        <v>450</v>
      </c>
      <c r="E1"/>
    </row>
    <row r="3" spans="1:5">
      <c r="A3" s="708" t="s">
        <v>5</v>
      </c>
      <c r="B3" s="708" t="s">
        <v>102</v>
      </c>
      <c r="C3" s="708" t="s">
        <v>102</v>
      </c>
      <c r="D3" s="708" t="s">
        <v>102</v>
      </c>
      <c r="E3"/>
    </row>
    <row r="4" spans="1:5">
      <c r="A4" s="219" t="s">
        <v>102</v>
      </c>
      <c r="B4" s="262" t="s">
        <v>102</v>
      </c>
      <c r="C4" s="220" t="s">
        <v>102</v>
      </c>
      <c r="D4" s="220" t="s">
        <v>102</v>
      </c>
      <c r="E4"/>
    </row>
    <row r="5" spans="1:5">
      <c r="A5" s="219" t="s">
        <v>102</v>
      </c>
      <c r="B5" s="221" t="s">
        <v>102</v>
      </c>
      <c r="C5" s="222" t="s">
        <v>102</v>
      </c>
      <c r="D5" s="223" t="s">
        <v>795</v>
      </c>
      <c r="E5"/>
    </row>
    <row r="6" spans="1:5">
      <c r="A6" s="219" t="s">
        <v>102</v>
      </c>
      <c r="B6" s="221" t="s">
        <v>102</v>
      </c>
      <c r="C6" s="222" t="s">
        <v>102</v>
      </c>
      <c r="D6" s="224" t="s">
        <v>102</v>
      </c>
      <c r="E6"/>
    </row>
    <row customHeight="1" ht="42.75" r="7" spans="1:5">
      <c r="A7" s="187" t="s">
        <v>64</v>
      </c>
      <c r="B7" s="188" t="s">
        <v>63</v>
      </c>
      <c r="C7" s="189" t="s">
        <v>49</v>
      </c>
      <c r="D7" s="189" t="s">
        <v>50</v>
      </c>
      <c r="E7"/>
    </row>
    <row r="8" spans="1:5">
      <c r="A8" s="190">
        <v>1</v>
      </c>
      <c r="B8" s="191" t="s">
        <v>121</v>
      </c>
      <c r="C8" s="192">
        <f>C9+C30+C34+C55+C67+C83</f>
        <v>0</v>
      </c>
      <c r="D8" s="192">
        <f>D9+D30+D34+D55+D67+D83</f>
        <v>0</v>
      </c>
      <c r="E8"/>
    </row>
    <row r="9" spans="1:5">
      <c r="A9" s="190">
        <v>31</v>
      </c>
      <c r="B9" s="191" t="s">
        <v>123</v>
      </c>
      <c r="C9" s="193">
        <f>C10+C15+C28+C29</f>
        <v>0</v>
      </c>
      <c r="D9" s="193">
        <f>D10+D15+D28+D29</f>
        <v>0</v>
      </c>
      <c r="E9"/>
    </row>
    <row r="10" spans="1:5">
      <c r="A10" s="190">
        <v>311</v>
      </c>
      <c r="B10" s="191" t="s">
        <v>124</v>
      </c>
      <c r="C10" s="193">
        <f>SUM(C11:C14)</f>
        <v>0</v>
      </c>
      <c r="D10" s="193">
        <f>SUM(D11:D14)</f>
        <v>0</v>
      </c>
      <c r="E10"/>
    </row>
    <row r="11" spans="1:5">
      <c r="A11" s="194">
        <v>31110</v>
      </c>
      <c r="B11" s="195" t="s">
        <v>125</v>
      </c>
      <c r="C11" s="196">
        <v>0</v>
      </c>
      <c r="D11" s="196">
        <v>0</v>
      </c>
      <c r="E11"/>
    </row>
    <row r="12" spans="1:5">
      <c r="A12" s="194">
        <v>31120</v>
      </c>
      <c r="B12" s="195" t="s">
        <v>126</v>
      </c>
      <c r="C12" s="196">
        <v>0</v>
      </c>
      <c r="D12" s="196">
        <v>0</v>
      </c>
      <c r="E12"/>
    </row>
    <row r="13" spans="1:5">
      <c r="A13" s="194">
        <v>31130</v>
      </c>
      <c r="B13" s="195" t="s">
        <v>127</v>
      </c>
      <c r="C13" s="196">
        <v>0</v>
      </c>
      <c r="D13" s="196">
        <v>0</v>
      </c>
      <c r="E13"/>
    </row>
    <row r="14" spans="1:5">
      <c r="A14" s="197">
        <v>31140</v>
      </c>
      <c r="B14" s="198" t="s">
        <v>657</v>
      </c>
      <c r="C14" s="196">
        <v>0</v>
      </c>
      <c r="D14" s="196">
        <v>0</v>
      </c>
      <c r="E14"/>
    </row>
    <row r="15" spans="1:5">
      <c r="A15" s="190">
        <v>312</v>
      </c>
      <c r="B15" s="191" t="s">
        <v>128</v>
      </c>
      <c r="C15" s="193">
        <f>C16+C23</f>
        <v>0</v>
      </c>
      <c r="D15" s="193">
        <f>D16+D23</f>
        <v>0</v>
      </c>
      <c r="E15"/>
    </row>
    <row r="16" spans="1:5">
      <c r="A16" s="190">
        <v>3121</v>
      </c>
      <c r="B16" s="191" t="s">
        <v>129</v>
      </c>
      <c r="C16" s="193">
        <f>SUM(C17:C22)</f>
        <v>0</v>
      </c>
      <c r="D16" s="193">
        <f>SUM(D17:D22)</f>
        <v>0</v>
      </c>
      <c r="E16"/>
    </row>
    <row r="17" spans="1:5">
      <c r="A17" s="194">
        <v>31211</v>
      </c>
      <c r="B17" s="195" t="s">
        <v>130</v>
      </c>
      <c r="C17" s="196">
        <v>0</v>
      </c>
      <c r="D17" s="196">
        <v>0</v>
      </c>
      <c r="E17"/>
    </row>
    <row r="18" spans="1:5">
      <c r="A18" s="194">
        <v>31212</v>
      </c>
      <c r="B18" s="195" t="s">
        <v>131</v>
      </c>
      <c r="C18" s="196">
        <v>0</v>
      </c>
      <c r="D18" s="196">
        <v>0</v>
      </c>
      <c r="E18"/>
    </row>
    <row r="19" spans="1:5">
      <c r="A19" s="194">
        <v>31213</v>
      </c>
      <c r="B19" s="195" t="s">
        <v>132</v>
      </c>
      <c r="C19" s="196">
        <v>0</v>
      </c>
      <c r="D19" s="196">
        <v>0</v>
      </c>
      <c r="E19"/>
    </row>
    <row r="20" spans="1:5">
      <c r="A20" s="194">
        <v>31214</v>
      </c>
      <c r="B20" s="195" t="s">
        <v>133</v>
      </c>
      <c r="C20" s="196">
        <v>0</v>
      </c>
      <c r="D20" s="196">
        <v>0</v>
      </c>
      <c r="E20"/>
    </row>
    <row r="21" spans="1:5">
      <c r="A21" s="194">
        <v>31215</v>
      </c>
      <c r="B21" s="195" t="s">
        <v>134</v>
      </c>
      <c r="C21" s="196">
        <v>0</v>
      </c>
      <c r="D21" s="196">
        <v>0</v>
      </c>
      <c r="E21"/>
    </row>
    <row r="22" spans="1:5">
      <c r="A22" s="197">
        <v>31216</v>
      </c>
      <c r="B22" s="198" t="s">
        <v>656</v>
      </c>
      <c r="C22" s="196">
        <v>0</v>
      </c>
      <c r="D22" s="196">
        <v>0</v>
      </c>
      <c r="E22"/>
    </row>
    <row r="23" spans="1:5">
      <c r="A23" s="190">
        <v>3122</v>
      </c>
      <c r="B23" s="191" t="s">
        <v>135</v>
      </c>
      <c r="C23" s="193">
        <f>SUM(C24:C27)</f>
        <v>0</v>
      </c>
      <c r="D23" s="193">
        <f>SUM(D24:D27)</f>
        <v>0</v>
      </c>
      <c r="E23"/>
    </row>
    <row r="24" spans="1:5">
      <c r="A24" s="194">
        <v>31221</v>
      </c>
      <c r="B24" s="195" t="s">
        <v>130</v>
      </c>
      <c r="C24" s="196">
        <v>0</v>
      </c>
      <c r="D24" s="196">
        <v>0</v>
      </c>
      <c r="E24"/>
    </row>
    <row r="25" spans="1:5">
      <c r="A25" s="194">
        <v>31222</v>
      </c>
      <c r="B25" s="195" t="s">
        <v>136</v>
      </c>
      <c r="C25" s="196">
        <v>0</v>
      </c>
      <c r="D25" s="196">
        <v>0</v>
      </c>
      <c r="E25"/>
    </row>
    <row r="26" spans="1:5">
      <c r="A26" s="194">
        <v>31223</v>
      </c>
      <c r="B26" s="195" t="s">
        <v>132</v>
      </c>
      <c r="C26" s="196">
        <v>0</v>
      </c>
      <c r="D26" s="196">
        <v>0</v>
      </c>
      <c r="E26"/>
    </row>
    <row r="27" spans="1:5">
      <c r="A27" s="194">
        <v>31224</v>
      </c>
      <c r="B27" s="195" t="s">
        <v>133</v>
      </c>
      <c r="C27" s="196">
        <v>0</v>
      </c>
      <c r="D27" s="196">
        <v>0</v>
      </c>
      <c r="E27"/>
    </row>
    <row r="28" spans="1:5">
      <c r="A28" s="194">
        <v>31400</v>
      </c>
      <c r="B28" s="195" t="s">
        <v>137</v>
      </c>
      <c r="C28" s="196">
        <v>0</v>
      </c>
      <c r="D28" s="196">
        <v>0</v>
      </c>
      <c r="E28"/>
    </row>
    <row r="29" spans="1:5">
      <c r="A29" s="194">
        <v>31500</v>
      </c>
      <c r="B29" s="195" t="s">
        <v>138</v>
      </c>
      <c r="C29" s="196">
        <v>0</v>
      </c>
      <c r="D29" s="196">
        <v>0</v>
      </c>
      <c r="E29"/>
    </row>
    <row r="30" spans="1:5">
      <c r="A30" s="190">
        <v>32</v>
      </c>
      <c r="B30" s="191" t="s">
        <v>140</v>
      </c>
      <c r="C30" s="193">
        <f>SUM(C31)</f>
        <v>0</v>
      </c>
      <c r="D30" s="193">
        <f>SUM(D31)</f>
        <v>0</v>
      </c>
      <c r="E30"/>
    </row>
    <row r="31" spans="1:5">
      <c r="A31" s="190">
        <v>321</v>
      </c>
      <c r="B31" s="191" t="s">
        <v>141</v>
      </c>
      <c r="C31" s="193">
        <f>SUM(C32:C33)</f>
        <v>0</v>
      </c>
      <c r="D31" s="193">
        <f>SUM(D32:D33)</f>
        <v>0</v>
      </c>
      <c r="E31"/>
    </row>
    <row r="32" spans="1:5">
      <c r="A32" s="194">
        <v>32110</v>
      </c>
      <c r="B32" s="195" t="s">
        <v>125</v>
      </c>
      <c r="C32" s="196">
        <v>0</v>
      </c>
      <c r="D32" s="196">
        <v>0</v>
      </c>
      <c r="E32"/>
    </row>
    <row r="33" spans="1:5">
      <c r="A33" s="194">
        <v>32120</v>
      </c>
      <c r="B33" s="195" t="s">
        <v>126</v>
      </c>
      <c r="C33" s="196">
        <v>0</v>
      </c>
      <c r="D33" s="196">
        <v>0</v>
      </c>
      <c r="E33"/>
    </row>
    <row r="34" spans="1:5">
      <c r="A34" s="190">
        <v>33</v>
      </c>
      <c r="B34" s="191" t="s">
        <v>143</v>
      </c>
      <c r="C34" s="193">
        <f>C35+C36+C37+C38+C39+C40+C41+C44</f>
        <v>0</v>
      </c>
      <c r="D34" s="193">
        <f>D35+D36+D37+D38+D39+D40+D41+D44</f>
        <v>0</v>
      </c>
      <c r="E34"/>
    </row>
    <row r="35" spans="1:5">
      <c r="A35" s="194">
        <v>33100</v>
      </c>
      <c r="B35" s="195" t="s">
        <v>144</v>
      </c>
      <c r="C35" s="196">
        <v>0</v>
      </c>
      <c r="D35" s="196">
        <v>0</v>
      </c>
      <c r="E35"/>
    </row>
    <row r="36" spans="1:5">
      <c r="A36" s="194">
        <v>33200</v>
      </c>
      <c r="B36" s="195" t="s">
        <v>145</v>
      </c>
      <c r="C36" s="196">
        <v>0</v>
      </c>
      <c r="D36" s="196">
        <v>0</v>
      </c>
      <c r="E36"/>
    </row>
    <row r="37" spans="1:5">
      <c r="A37" s="194">
        <v>33300</v>
      </c>
      <c r="B37" s="195" t="s">
        <v>146</v>
      </c>
      <c r="C37" s="196">
        <v>0</v>
      </c>
      <c r="D37" s="196">
        <v>0</v>
      </c>
      <c r="E37"/>
    </row>
    <row r="38" spans="1:5">
      <c r="A38" s="194">
        <v>33400</v>
      </c>
      <c r="B38" s="195" t="s">
        <v>147</v>
      </c>
      <c r="C38" s="196">
        <v>0</v>
      </c>
      <c r="D38" s="196">
        <v>0</v>
      </c>
      <c r="E38"/>
    </row>
    <row r="39" spans="1:5">
      <c r="A39" s="194">
        <v>33401</v>
      </c>
      <c r="B39" s="195" t="s">
        <v>635</v>
      </c>
      <c r="C39" s="196">
        <v>0</v>
      </c>
      <c r="D39" s="196">
        <v>0</v>
      </c>
      <c r="E39"/>
    </row>
    <row r="40" spans="1:5">
      <c r="A40" s="194">
        <v>33402</v>
      </c>
      <c r="B40" s="195" t="s">
        <v>636</v>
      </c>
      <c r="C40" s="196">
        <v>0</v>
      </c>
      <c r="D40" s="196">
        <v>0</v>
      </c>
      <c r="E40"/>
    </row>
    <row r="41" spans="1:5">
      <c r="A41" s="190">
        <v>335</v>
      </c>
      <c r="B41" s="191" t="s">
        <v>148</v>
      </c>
      <c r="C41" s="193">
        <f>SUM(C42:C43)</f>
        <v>0</v>
      </c>
      <c r="D41" s="193">
        <f>SUM(D42:D43)</f>
        <v>0</v>
      </c>
      <c r="E41"/>
    </row>
    <row r="42" spans="1:5">
      <c r="A42" s="194">
        <v>3351</v>
      </c>
      <c r="B42" s="195" t="s">
        <v>149</v>
      </c>
      <c r="C42" s="196">
        <v>0</v>
      </c>
      <c r="D42" s="196">
        <v>0</v>
      </c>
      <c r="E42"/>
    </row>
    <row r="43" spans="1:5">
      <c r="A43" s="194">
        <v>3352</v>
      </c>
      <c r="B43" s="195" t="s">
        <v>150</v>
      </c>
      <c r="C43" s="196">
        <v>0</v>
      </c>
      <c r="D43" s="196">
        <v>0</v>
      </c>
      <c r="E43"/>
    </row>
    <row r="44" spans="1:5">
      <c r="A44" s="190">
        <v>336</v>
      </c>
      <c r="B44" s="191" t="s">
        <v>151</v>
      </c>
      <c r="C44" s="193">
        <f>C45+C51</f>
        <v>0</v>
      </c>
      <c r="D44" s="193">
        <f>D45+D51</f>
        <v>0</v>
      </c>
      <c r="E44"/>
    </row>
    <row r="45" spans="1:5">
      <c r="A45" s="190">
        <v>3361</v>
      </c>
      <c r="B45" s="199" t="s">
        <v>152</v>
      </c>
      <c r="C45" s="193">
        <f>SUM(C46:C50)</f>
        <v>0</v>
      </c>
      <c r="D45" s="193">
        <f>SUM(D46:D50)</f>
        <v>0</v>
      </c>
      <c r="E45"/>
    </row>
    <row r="46" spans="1:5">
      <c r="A46" s="194">
        <v>33611</v>
      </c>
      <c r="B46" s="200" t="s">
        <v>153</v>
      </c>
      <c r="C46" s="196">
        <v>0</v>
      </c>
      <c r="D46" s="196">
        <v>0</v>
      </c>
      <c r="E46"/>
    </row>
    <row r="47" spans="1:5">
      <c r="A47" s="194">
        <v>33612</v>
      </c>
      <c r="B47" s="200" t="s">
        <v>154</v>
      </c>
      <c r="C47" s="196">
        <v>0</v>
      </c>
      <c r="D47" s="196">
        <v>0</v>
      </c>
      <c r="E47"/>
    </row>
    <row r="48" spans="1:5">
      <c r="A48" s="194">
        <v>33613</v>
      </c>
      <c r="B48" s="200" t="s">
        <v>155</v>
      </c>
      <c r="C48" s="196">
        <v>0</v>
      </c>
      <c r="D48" s="196">
        <v>0</v>
      </c>
      <c r="E48"/>
    </row>
    <row r="49" spans="1:5">
      <c r="A49" s="194">
        <v>33614</v>
      </c>
      <c r="B49" s="200" t="s">
        <v>156</v>
      </c>
      <c r="C49" s="196">
        <v>0</v>
      </c>
      <c r="D49" s="196">
        <v>0</v>
      </c>
      <c r="E49"/>
    </row>
    <row r="50" spans="1:5">
      <c r="A50" s="194">
        <v>33615</v>
      </c>
      <c r="B50" s="200" t="s">
        <v>157</v>
      </c>
      <c r="C50" s="196">
        <v>0</v>
      </c>
      <c r="D50" s="196">
        <v>0</v>
      </c>
      <c r="E50"/>
    </row>
    <row r="51" spans="1:5">
      <c r="A51" s="190">
        <v>3362</v>
      </c>
      <c r="B51" s="199" t="s">
        <v>158</v>
      </c>
      <c r="C51" s="193">
        <f>SUM(C52:C54)</f>
        <v>0</v>
      </c>
      <c r="D51" s="193">
        <f>SUM(D52:D54)</f>
        <v>0</v>
      </c>
      <c r="E51"/>
    </row>
    <row r="52" spans="1:5">
      <c r="A52" s="194">
        <v>33621</v>
      </c>
      <c r="B52" s="200" t="s">
        <v>153</v>
      </c>
      <c r="C52" s="196">
        <v>0</v>
      </c>
      <c r="D52" s="196">
        <v>0</v>
      </c>
      <c r="E52"/>
    </row>
    <row r="53" spans="1:5">
      <c r="A53" s="194">
        <v>33622</v>
      </c>
      <c r="B53" s="200" t="s">
        <v>156</v>
      </c>
      <c r="C53" s="196">
        <v>0</v>
      </c>
      <c r="D53" s="196">
        <v>0</v>
      </c>
      <c r="E53"/>
    </row>
    <row r="54" spans="1:5">
      <c r="A54" s="194">
        <v>33623</v>
      </c>
      <c r="B54" s="200" t="s">
        <v>157</v>
      </c>
      <c r="C54" s="196">
        <v>0</v>
      </c>
      <c r="D54" s="196">
        <v>0</v>
      </c>
      <c r="E54"/>
    </row>
    <row r="55" spans="1:5">
      <c r="A55" s="190">
        <v>34</v>
      </c>
      <c r="B55" s="191" t="s">
        <v>160</v>
      </c>
      <c r="C55" s="193">
        <f>SUM(C56:C62)</f>
        <v>0</v>
      </c>
      <c r="D55" s="193">
        <f>SUM(D56:D62)</f>
        <v>0</v>
      </c>
      <c r="E55"/>
    </row>
    <row r="56" spans="1:5">
      <c r="A56" s="194">
        <v>34100</v>
      </c>
      <c r="B56" s="195" t="s">
        <v>161</v>
      </c>
      <c r="C56" s="196">
        <v>0</v>
      </c>
      <c r="D56" s="196">
        <v>0</v>
      </c>
      <c r="E56"/>
    </row>
    <row r="57" spans="1:5">
      <c r="A57" s="194">
        <v>34200</v>
      </c>
      <c r="B57" s="195" t="s">
        <v>162</v>
      </c>
      <c r="C57" s="196">
        <v>0</v>
      </c>
      <c r="D57" s="196">
        <v>0</v>
      </c>
      <c r="E57"/>
    </row>
    <row r="58" spans="1:5">
      <c r="A58" s="194">
        <v>34300</v>
      </c>
      <c r="B58" s="195" t="s">
        <v>163</v>
      </c>
      <c r="C58" s="196">
        <v>0</v>
      </c>
      <c r="D58" s="196">
        <v>0</v>
      </c>
      <c r="E58"/>
    </row>
    <row r="59" spans="1:5">
      <c r="A59" s="194">
        <v>34400</v>
      </c>
      <c r="B59" s="195" t="s">
        <v>164</v>
      </c>
      <c r="C59" s="196">
        <v>0</v>
      </c>
      <c r="D59" s="196">
        <v>0</v>
      </c>
      <c r="E59"/>
    </row>
    <row r="60" spans="1:5">
      <c r="A60" s="194">
        <v>34500</v>
      </c>
      <c r="B60" s="195" t="s">
        <v>165</v>
      </c>
      <c r="C60" s="196">
        <v>0</v>
      </c>
      <c r="D60" s="196">
        <v>0</v>
      </c>
      <c r="E60"/>
    </row>
    <row r="61" spans="1:5">
      <c r="A61" s="194">
        <v>34600</v>
      </c>
      <c r="B61" s="195" t="s">
        <v>166</v>
      </c>
      <c r="C61" s="196">
        <v>0</v>
      </c>
      <c r="D61" s="196">
        <v>0</v>
      </c>
      <c r="E61"/>
    </row>
    <row r="62" spans="1:5">
      <c r="A62" s="190">
        <v>3471</v>
      </c>
      <c r="B62" s="191" t="s">
        <v>167</v>
      </c>
      <c r="C62" s="193">
        <f>SUM(C63:C66)</f>
        <v>0</v>
      </c>
      <c r="D62" s="193">
        <f>SUM(D63:D66)</f>
        <v>0</v>
      </c>
      <c r="E62"/>
    </row>
    <row r="63" spans="1:5">
      <c r="A63" s="194">
        <v>34711</v>
      </c>
      <c r="B63" s="195" t="s">
        <v>168</v>
      </c>
      <c r="C63" s="196">
        <v>0</v>
      </c>
      <c r="D63" s="196">
        <v>0</v>
      </c>
      <c r="E63"/>
    </row>
    <row r="64" spans="1:5">
      <c r="A64" s="194">
        <v>34712</v>
      </c>
      <c r="B64" s="195" t="s">
        <v>169</v>
      </c>
      <c r="C64" s="196">
        <v>0</v>
      </c>
      <c r="D64" s="196">
        <v>0</v>
      </c>
      <c r="E64"/>
    </row>
    <row r="65" spans="1:5">
      <c r="A65" s="194">
        <v>34713</v>
      </c>
      <c r="B65" s="195" t="s">
        <v>170</v>
      </c>
      <c r="C65" s="196">
        <v>0</v>
      </c>
      <c r="D65" s="196">
        <v>0</v>
      </c>
      <c r="E65"/>
    </row>
    <row r="66" spans="1:5">
      <c r="A66" s="194">
        <v>34714</v>
      </c>
      <c r="B66" s="195" t="s">
        <v>171</v>
      </c>
      <c r="C66" s="196">
        <v>0</v>
      </c>
      <c r="D66" s="196">
        <v>0</v>
      </c>
      <c r="E66"/>
    </row>
    <row r="67" spans="1:5">
      <c r="A67" s="190">
        <v>35</v>
      </c>
      <c r="B67" s="191" t="s">
        <v>173</v>
      </c>
      <c r="C67" s="193">
        <f>C68+C71+C72+C73+C81+C82</f>
        <v>0</v>
      </c>
      <c r="D67" s="193">
        <f>D68+D71+D72+D73+D81+D82</f>
        <v>0</v>
      </c>
      <c r="E67"/>
    </row>
    <row r="68" spans="1:5">
      <c r="A68" s="190">
        <v>351</v>
      </c>
      <c r="B68" s="191" t="s">
        <v>448</v>
      </c>
      <c r="C68" s="193">
        <f>C69+C70</f>
        <v>0</v>
      </c>
      <c r="D68" s="193">
        <f>D69+D70</f>
        <v>0</v>
      </c>
      <c r="E68"/>
    </row>
    <row r="69" spans="1:5">
      <c r="A69" s="194">
        <v>35110</v>
      </c>
      <c r="B69" s="195" t="s">
        <v>175</v>
      </c>
      <c r="C69" s="196">
        <v>0</v>
      </c>
      <c r="D69" s="196">
        <v>0</v>
      </c>
      <c r="E69"/>
    </row>
    <row r="70" spans="1:5">
      <c r="A70" s="194">
        <v>35130</v>
      </c>
      <c r="B70" s="195" t="s">
        <v>177</v>
      </c>
      <c r="C70" s="196">
        <v>0</v>
      </c>
      <c r="D70" s="196">
        <v>0</v>
      </c>
      <c r="E70"/>
    </row>
    <row r="71" spans="1:5">
      <c r="A71" s="194">
        <v>35200</v>
      </c>
      <c r="B71" s="195" t="s">
        <v>179</v>
      </c>
      <c r="C71" s="196">
        <v>0</v>
      </c>
      <c r="D71" s="196">
        <v>0</v>
      </c>
      <c r="E71"/>
    </row>
    <row r="72" spans="1:5">
      <c r="A72" s="194">
        <v>35300</v>
      </c>
      <c r="B72" s="195" t="s">
        <v>181</v>
      </c>
      <c r="C72" s="196">
        <v>0</v>
      </c>
      <c r="D72" s="196">
        <v>0</v>
      </c>
      <c r="E72"/>
    </row>
    <row r="73" spans="1:5">
      <c r="A73" s="190">
        <v>354</v>
      </c>
      <c r="B73" s="191" t="s">
        <v>182</v>
      </c>
      <c r="C73" s="193">
        <f>SUM(C74:C80)</f>
        <v>0</v>
      </c>
      <c r="D73" s="193">
        <f>SUM(D74:D80)</f>
        <v>0</v>
      </c>
      <c r="E73"/>
    </row>
    <row r="74" spans="1:5">
      <c r="A74" s="194">
        <v>35410</v>
      </c>
      <c r="B74" s="195" t="s">
        <v>184</v>
      </c>
      <c r="C74" s="196">
        <v>0</v>
      </c>
      <c r="D74" s="196">
        <v>0</v>
      </c>
      <c r="E74"/>
    </row>
    <row r="75" spans="1:5">
      <c r="A75" s="194">
        <v>35420</v>
      </c>
      <c r="B75" s="195" t="s">
        <v>186</v>
      </c>
      <c r="C75" s="196">
        <v>0</v>
      </c>
      <c r="D75" s="196">
        <v>0</v>
      </c>
      <c r="E75"/>
    </row>
    <row r="76" spans="1:5">
      <c r="A76" s="194">
        <v>35430</v>
      </c>
      <c r="B76" s="195" t="s">
        <v>188</v>
      </c>
      <c r="C76" s="196">
        <v>0</v>
      </c>
      <c r="D76" s="196">
        <v>0</v>
      </c>
      <c r="E76"/>
    </row>
    <row r="77" spans="1:5">
      <c r="A77" s="194">
        <v>35440</v>
      </c>
      <c r="B77" s="195" t="s">
        <v>190</v>
      </c>
      <c r="C77" s="196">
        <v>0</v>
      </c>
      <c r="D77" s="196">
        <v>0</v>
      </c>
      <c r="E77"/>
    </row>
    <row r="78" spans="1:5">
      <c r="A78" s="194">
        <v>35450</v>
      </c>
      <c r="B78" s="195" t="s">
        <v>192</v>
      </c>
      <c r="C78" s="196">
        <v>0</v>
      </c>
      <c r="D78" s="196">
        <v>0</v>
      </c>
      <c r="E78"/>
    </row>
    <row r="79" spans="1:5">
      <c r="A79" s="194">
        <v>35460</v>
      </c>
      <c r="B79" s="195" t="s">
        <v>194</v>
      </c>
      <c r="C79" s="196">
        <v>0</v>
      </c>
      <c r="D79" s="196">
        <v>0</v>
      </c>
      <c r="E79"/>
    </row>
    <row r="80" spans="1:5">
      <c r="A80" s="194">
        <v>35470</v>
      </c>
      <c r="B80" s="195" t="s">
        <v>196</v>
      </c>
      <c r="C80" s="196">
        <v>0</v>
      </c>
      <c r="D80" s="196">
        <v>0</v>
      </c>
      <c r="E80"/>
    </row>
    <row r="81" spans="1:5">
      <c r="A81" s="194">
        <v>35500</v>
      </c>
      <c r="B81" s="195" t="s">
        <v>198</v>
      </c>
      <c r="C81" s="196">
        <v>0</v>
      </c>
      <c r="D81" s="196">
        <v>0</v>
      </c>
      <c r="E81"/>
    </row>
    <row r="82" spans="1:5">
      <c r="A82" s="194">
        <v>35600</v>
      </c>
      <c r="B82" s="195" t="s">
        <v>200</v>
      </c>
      <c r="C82" s="196">
        <v>0</v>
      </c>
      <c r="D82" s="196">
        <v>0</v>
      </c>
      <c r="E82"/>
    </row>
    <row r="83" spans="1:5">
      <c r="A83" s="190">
        <v>36</v>
      </c>
      <c r="B83" s="191" t="s">
        <v>202</v>
      </c>
      <c r="C83" s="193">
        <f>SUM(C84:C92)</f>
        <v>0</v>
      </c>
      <c r="D83" s="193">
        <f>SUM(D84:D92)</f>
        <v>0</v>
      </c>
      <c r="E83"/>
    </row>
    <row r="84" spans="1:5">
      <c r="A84" s="194">
        <v>36100</v>
      </c>
      <c r="B84" s="195" t="s">
        <v>203</v>
      </c>
      <c r="C84" s="196">
        <v>0</v>
      </c>
      <c r="D84" s="196">
        <v>0</v>
      </c>
      <c r="E84"/>
    </row>
    <row r="85" spans="1:5">
      <c r="A85" s="194">
        <v>36200</v>
      </c>
      <c r="B85" s="195" t="s">
        <v>204</v>
      </c>
      <c r="C85" s="196">
        <v>0</v>
      </c>
      <c r="D85" s="196">
        <v>0</v>
      </c>
      <c r="E85"/>
    </row>
    <row r="86" spans="1:5">
      <c r="A86" s="194">
        <v>36300</v>
      </c>
      <c r="B86" s="195" t="s">
        <v>205</v>
      </c>
      <c r="C86" s="196">
        <v>0</v>
      </c>
      <c r="D86" s="196">
        <v>0</v>
      </c>
      <c r="E86"/>
    </row>
    <row r="87" spans="1:5">
      <c r="A87" s="194">
        <v>36400</v>
      </c>
      <c r="B87" s="195" t="s">
        <v>206</v>
      </c>
      <c r="C87" s="196">
        <v>0</v>
      </c>
      <c r="D87" s="196">
        <v>0</v>
      </c>
      <c r="E87"/>
    </row>
    <row r="88" spans="1:5">
      <c r="A88" s="194">
        <v>36500</v>
      </c>
      <c r="B88" s="195" t="s">
        <v>207</v>
      </c>
      <c r="C88" s="196">
        <v>0</v>
      </c>
      <c r="D88" s="196">
        <v>0</v>
      </c>
      <c r="E88"/>
    </row>
    <row r="89" spans="1:5">
      <c r="A89" s="194">
        <v>36600</v>
      </c>
      <c r="B89" s="195" t="s">
        <v>208</v>
      </c>
      <c r="C89" s="196">
        <v>0</v>
      </c>
      <c r="D89" s="196">
        <v>0</v>
      </c>
      <c r="E89"/>
    </row>
    <row r="90" spans="1:5">
      <c r="A90" s="194">
        <v>36700</v>
      </c>
      <c r="B90" s="195" t="s">
        <v>637</v>
      </c>
      <c r="C90" s="196">
        <v>0</v>
      </c>
      <c r="D90" s="196">
        <v>0</v>
      </c>
      <c r="E90"/>
    </row>
    <row r="91" spans="1:5">
      <c r="A91" s="194">
        <v>36800</v>
      </c>
      <c r="B91" s="195" t="s">
        <v>638</v>
      </c>
      <c r="C91" s="196">
        <v>0</v>
      </c>
      <c r="D91" s="196">
        <v>0</v>
      </c>
      <c r="E91"/>
    </row>
    <row ht="30" r="92" spans="1:5">
      <c r="A92" s="194">
        <v>36900</v>
      </c>
      <c r="B92" s="195" t="s">
        <v>794</v>
      </c>
      <c r="C92" s="196">
        <v>0</v>
      </c>
      <c r="D92" s="196">
        <v>0</v>
      </c>
      <c r="E92"/>
    </row>
    <row r="93" spans="1:5">
      <c r="A93" s="190">
        <v>2</v>
      </c>
      <c r="B93" s="191" t="s">
        <v>209</v>
      </c>
      <c r="C93" s="201">
        <f>C94+C113</f>
        <v>0</v>
      </c>
      <c r="D93" s="201">
        <f>D94+D113</f>
        <v>0</v>
      </c>
      <c r="E93"/>
    </row>
    <row r="94" spans="1:5">
      <c r="A94" s="190">
        <v>37</v>
      </c>
      <c r="B94" s="191" t="s">
        <v>211</v>
      </c>
      <c r="C94" s="193">
        <f>C95+C98+C101</f>
        <v>0</v>
      </c>
      <c r="D94" s="193">
        <f>D95+D98+D101</f>
        <v>0</v>
      </c>
      <c r="E94"/>
    </row>
    <row r="95" spans="1:5">
      <c r="A95" s="190">
        <v>371</v>
      </c>
      <c r="B95" s="191" t="s">
        <v>212</v>
      </c>
      <c r="C95" s="193">
        <f>SUM(C96:C97)</f>
        <v>0</v>
      </c>
      <c r="D95" s="193">
        <f>SUM(D96:D97)</f>
        <v>0</v>
      </c>
      <c r="E95"/>
    </row>
    <row r="96" spans="1:5">
      <c r="A96" s="194">
        <v>37110</v>
      </c>
      <c r="B96" s="195" t="s">
        <v>125</v>
      </c>
      <c r="C96" s="196">
        <v>0</v>
      </c>
      <c r="D96" s="196">
        <v>0</v>
      </c>
      <c r="E96"/>
    </row>
    <row r="97" spans="1:5">
      <c r="A97" s="194">
        <v>37120</v>
      </c>
      <c r="B97" s="195" t="s">
        <v>126</v>
      </c>
      <c r="C97" s="196">
        <v>0</v>
      </c>
      <c r="D97" s="196">
        <v>0</v>
      </c>
      <c r="E97"/>
    </row>
    <row r="98" spans="1:5">
      <c r="A98" s="190">
        <v>372</v>
      </c>
      <c r="B98" s="191" t="s">
        <v>141</v>
      </c>
      <c r="C98" s="193">
        <f>SUM(C99:C100)</f>
        <v>0</v>
      </c>
      <c r="D98" s="193">
        <f>SUM(D99:D100)</f>
        <v>0</v>
      </c>
      <c r="E98"/>
    </row>
    <row r="99" spans="1:5">
      <c r="A99" s="194">
        <v>37210</v>
      </c>
      <c r="B99" s="195" t="s">
        <v>125</v>
      </c>
      <c r="C99" s="196">
        <v>0</v>
      </c>
      <c r="D99" s="196">
        <v>0</v>
      </c>
      <c r="E99"/>
    </row>
    <row r="100" spans="1:5">
      <c r="A100" s="194">
        <v>37220</v>
      </c>
      <c r="B100" s="195" t="s">
        <v>126</v>
      </c>
      <c r="C100" s="196">
        <v>0</v>
      </c>
      <c r="D100" s="196">
        <v>0</v>
      </c>
      <c r="E100"/>
    </row>
    <row r="101" spans="1:5">
      <c r="A101" s="190">
        <v>373</v>
      </c>
      <c r="B101" s="191" t="s">
        <v>213</v>
      </c>
      <c r="C101" s="193">
        <f>C102+C108+C112</f>
        <v>0</v>
      </c>
      <c r="D101" s="193">
        <f>D102+D108+D112</f>
        <v>0</v>
      </c>
      <c r="E101"/>
    </row>
    <row r="102" spans="1:5">
      <c r="A102" s="190">
        <v>3731</v>
      </c>
      <c r="B102" s="191" t="s">
        <v>152</v>
      </c>
      <c r="C102" s="193">
        <f>SUM(C103:C107)</f>
        <v>0</v>
      </c>
      <c r="D102" s="193">
        <f>SUM(D103:D107)</f>
        <v>0</v>
      </c>
      <c r="E102"/>
    </row>
    <row r="103" spans="1:5">
      <c r="A103" s="194">
        <v>37311</v>
      </c>
      <c r="B103" s="195" t="s">
        <v>153</v>
      </c>
      <c r="C103" s="196">
        <v>0</v>
      </c>
      <c r="D103" s="196">
        <v>0</v>
      </c>
      <c r="E103"/>
    </row>
    <row r="104" spans="1:5">
      <c r="A104" s="194">
        <v>37312</v>
      </c>
      <c r="B104" s="195" t="s">
        <v>154</v>
      </c>
      <c r="C104" s="196">
        <v>0</v>
      </c>
      <c r="D104" s="196">
        <v>0</v>
      </c>
      <c r="E104"/>
    </row>
    <row r="105" spans="1:5">
      <c r="A105" s="194">
        <v>37313</v>
      </c>
      <c r="B105" s="195" t="s">
        <v>155</v>
      </c>
      <c r="C105" s="196">
        <v>0</v>
      </c>
      <c r="D105" s="196">
        <v>0</v>
      </c>
      <c r="E105"/>
    </row>
    <row r="106" spans="1:5">
      <c r="A106" s="194">
        <v>37314</v>
      </c>
      <c r="B106" s="195" t="s">
        <v>156</v>
      </c>
      <c r="C106" s="196">
        <v>0</v>
      </c>
      <c r="D106" s="196">
        <v>0</v>
      </c>
      <c r="E106"/>
    </row>
    <row r="107" spans="1:5">
      <c r="A107" s="194">
        <v>37315</v>
      </c>
      <c r="B107" s="195" t="s">
        <v>157</v>
      </c>
      <c r="C107" s="196">
        <v>0</v>
      </c>
      <c r="D107" s="196">
        <v>0</v>
      </c>
      <c r="E107"/>
    </row>
    <row r="108" spans="1:5">
      <c r="A108" s="190">
        <v>3732</v>
      </c>
      <c r="B108" s="202" t="s">
        <v>633</v>
      </c>
      <c r="C108" s="193">
        <f>SUM(C109:C111)</f>
        <v>0</v>
      </c>
      <c r="D108" s="193">
        <f>SUM(D109:D111)</f>
        <v>0</v>
      </c>
      <c r="E108"/>
    </row>
    <row r="109" spans="1:5">
      <c r="A109" s="194">
        <v>37321</v>
      </c>
      <c r="B109" s="195" t="s">
        <v>153</v>
      </c>
      <c r="C109" s="196">
        <v>0</v>
      </c>
      <c r="D109" s="196">
        <v>0</v>
      </c>
      <c r="E109"/>
    </row>
    <row r="110" spans="1:5">
      <c r="A110" s="194">
        <v>37323</v>
      </c>
      <c r="B110" s="195" t="s">
        <v>156</v>
      </c>
      <c r="C110" s="196">
        <v>0</v>
      </c>
      <c r="D110" s="196">
        <v>0</v>
      </c>
      <c r="E110"/>
    </row>
    <row r="111" spans="1:5">
      <c r="A111" s="194">
        <v>37324</v>
      </c>
      <c r="B111" s="195" t="s">
        <v>157</v>
      </c>
      <c r="C111" s="196">
        <v>0</v>
      </c>
      <c r="D111" s="196">
        <v>0</v>
      </c>
      <c r="E111"/>
    </row>
    <row r="112" spans="1:5">
      <c r="A112" s="194">
        <v>37330</v>
      </c>
      <c r="B112" s="195" t="s">
        <v>214</v>
      </c>
      <c r="C112" s="196">
        <v>0</v>
      </c>
      <c r="D112" s="196">
        <v>0</v>
      </c>
      <c r="E112"/>
    </row>
    <row r="113" spans="1:5">
      <c r="A113" s="190">
        <v>39</v>
      </c>
      <c r="B113" s="191" t="s">
        <v>215</v>
      </c>
      <c r="C113" s="193">
        <f>C114+C115+C133+C138</f>
        <v>0</v>
      </c>
      <c r="D113" s="193">
        <f>D114+D115+D133+D138</f>
        <v>0</v>
      </c>
      <c r="E113"/>
    </row>
    <row r="114" spans="1:5">
      <c r="A114" s="194">
        <v>391</v>
      </c>
      <c r="B114" s="195" t="s">
        <v>216</v>
      </c>
      <c r="C114" s="196">
        <v>0</v>
      </c>
      <c r="D114" s="196">
        <v>0</v>
      </c>
      <c r="E114"/>
    </row>
    <row r="115" spans="1:5">
      <c r="A115" s="190">
        <v>392</v>
      </c>
      <c r="B115" s="191" t="s">
        <v>217</v>
      </c>
      <c r="C115" s="193">
        <f>SUM(C116:C132)</f>
        <v>0</v>
      </c>
      <c r="D115" s="193">
        <f>SUM(D116:D132)</f>
        <v>0</v>
      </c>
      <c r="E115" t="s">
        <v>102</v>
      </c>
    </row>
    <row r="116" spans="1:5">
      <c r="A116" s="194">
        <v>39201</v>
      </c>
      <c r="B116" s="195" t="s">
        <v>219</v>
      </c>
      <c r="C116" s="196">
        <v>0</v>
      </c>
      <c r="D116" s="196">
        <v>0</v>
      </c>
      <c r="E116"/>
    </row>
    <row r="117" spans="1:5">
      <c r="A117" s="194">
        <v>39202</v>
      </c>
      <c r="B117" s="195" t="s">
        <v>220</v>
      </c>
      <c r="C117" s="196">
        <v>0</v>
      </c>
      <c r="D117" s="196">
        <v>0</v>
      </c>
      <c r="E117"/>
    </row>
    <row r="118" spans="1:5">
      <c r="A118" s="194">
        <v>39203</v>
      </c>
      <c r="B118" s="195" t="s">
        <v>222</v>
      </c>
      <c r="C118" s="196">
        <v>0</v>
      </c>
      <c r="D118" s="196">
        <v>0</v>
      </c>
      <c r="E118"/>
    </row>
    <row r="119" spans="1:5">
      <c r="A119" s="194">
        <v>39204</v>
      </c>
      <c r="B119" s="195" t="s">
        <v>220</v>
      </c>
      <c r="C119" s="196">
        <v>0</v>
      </c>
      <c r="D119" s="196">
        <v>0</v>
      </c>
      <c r="E119"/>
    </row>
    <row r="120" spans="1:5">
      <c r="A120" s="194">
        <v>39205</v>
      </c>
      <c r="B120" s="195" t="s">
        <v>679</v>
      </c>
      <c r="C120" s="196">
        <v>0</v>
      </c>
      <c r="D120" s="196">
        <v>0</v>
      </c>
      <c r="E120"/>
    </row>
    <row r="121" spans="1:5">
      <c r="A121" s="194">
        <v>39206</v>
      </c>
      <c r="B121" s="195" t="s">
        <v>220</v>
      </c>
      <c r="C121" s="196">
        <v>0</v>
      </c>
      <c r="D121" s="196">
        <v>0</v>
      </c>
      <c r="E121"/>
    </row>
    <row r="122" spans="1:5">
      <c r="A122" s="194">
        <v>39207</v>
      </c>
      <c r="B122" s="195" t="s">
        <v>225</v>
      </c>
      <c r="C122" s="196">
        <v>0</v>
      </c>
      <c r="D122" s="196">
        <v>0</v>
      </c>
      <c r="E122"/>
    </row>
    <row r="123" spans="1:5">
      <c r="A123" s="194">
        <v>39208</v>
      </c>
      <c r="B123" s="195" t="s">
        <v>220</v>
      </c>
      <c r="C123" s="196">
        <v>0</v>
      </c>
      <c r="D123" s="196">
        <v>0</v>
      </c>
      <c r="E123"/>
    </row>
    <row r="124" spans="1:5">
      <c r="A124" s="194">
        <v>39209</v>
      </c>
      <c r="B124" s="195" t="s">
        <v>227</v>
      </c>
      <c r="C124" s="196">
        <v>0</v>
      </c>
      <c r="D124" s="196">
        <v>0</v>
      </c>
      <c r="E124"/>
    </row>
    <row r="125" spans="1:5">
      <c r="A125" s="194">
        <v>39210</v>
      </c>
      <c r="B125" s="195" t="s">
        <v>220</v>
      </c>
      <c r="C125" s="196">
        <v>0</v>
      </c>
      <c r="D125" s="196">
        <v>0</v>
      </c>
      <c r="E125"/>
    </row>
    <row r="126" spans="1:5">
      <c r="A126" s="194">
        <v>39211</v>
      </c>
      <c r="B126" s="195" t="s">
        <v>229</v>
      </c>
      <c r="C126" s="196">
        <v>0</v>
      </c>
      <c r="D126" s="196">
        <v>0</v>
      </c>
      <c r="E126"/>
    </row>
    <row r="127" spans="1:5">
      <c r="A127" s="194">
        <v>39212</v>
      </c>
      <c r="B127" s="195" t="s">
        <v>220</v>
      </c>
      <c r="C127" s="196">
        <v>0</v>
      </c>
      <c r="D127" s="196">
        <v>0</v>
      </c>
      <c r="E127"/>
    </row>
    <row r="128" spans="1:5">
      <c r="A128" s="194">
        <v>39213</v>
      </c>
      <c r="B128" s="195" t="s">
        <v>231</v>
      </c>
      <c r="C128" s="196">
        <v>0</v>
      </c>
      <c r="D128" s="196">
        <v>0</v>
      </c>
      <c r="E128"/>
    </row>
    <row r="129" spans="1:5">
      <c r="A129" s="194">
        <v>39214</v>
      </c>
      <c r="B129" s="195" t="s">
        <v>233</v>
      </c>
      <c r="C129" s="196">
        <v>0</v>
      </c>
      <c r="D129" s="196">
        <v>0</v>
      </c>
      <c r="E129"/>
    </row>
    <row r="130" spans="1:5">
      <c r="A130" s="194">
        <v>39215</v>
      </c>
      <c r="B130" s="195" t="s">
        <v>220</v>
      </c>
      <c r="C130" s="196">
        <v>0</v>
      </c>
      <c r="D130" s="196">
        <v>0</v>
      </c>
      <c r="E130"/>
    </row>
    <row r="131" spans="1:5">
      <c r="A131" s="194">
        <v>39216</v>
      </c>
      <c r="B131" s="195" t="s">
        <v>235</v>
      </c>
      <c r="C131" s="196">
        <v>0</v>
      </c>
      <c r="D131" s="196">
        <v>0</v>
      </c>
      <c r="E131"/>
    </row>
    <row r="132" spans="1:5">
      <c r="A132" s="194">
        <v>39217</v>
      </c>
      <c r="B132" s="195" t="s">
        <v>237</v>
      </c>
      <c r="C132" s="196">
        <v>0</v>
      </c>
      <c r="D132" s="196">
        <v>0</v>
      </c>
      <c r="E132"/>
    </row>
    <row r="133" spans="1:5">
      <c r="A133" s="190">
        <v>393</v>
      </c>
      <c r="B133" s="191" t="s">
        <v>238</v>
      </c>
      <c r="C133" s="193">
        <f>SUM(C134:C137)</f>
        <v>0</v>
      </c>
      <c r="D133" s="193">
        <f>SUM(D134:D137)</f>
        <v>0</v>
      </c>
      <c r="E133"/>
    </row>
    <row r="134" spans="1:5">
      <c r="A134" s="194">
        <v>39301</v>
      </c>
      <c r="B134" s="195" t="s">
        <v>240</v>
      </c>
      <c r="C134" s="196">
        <v>0</v>
      </c>
      <c r="D134" s="196">
        <v>0</v>
      </c>
      <c r="E134"/>
    </row>
    <row r="135" spans="1:5">
      <c r="A135" s="194">
        <v>39302</v>
      </c>
      <c r="B135" s="195" t="s">
        <v>220</v>
      </c>
      <c r="C135" s="196">
        <v>0</v>
      </c>
      <c r="D135" s="196">
        <v>0</v>
      </c>
      <c r="E135"/>
    </row>
    <row r="136" spans="1:5">
      <c r="A136" s="194">
        <v>39303</v>
      </c>
      <c r="B136" s="195" t="s">
        <v>242</v>
      </c>
      <c r="C136" s="196">
        <v>0</v>
      </c>
      <c r="D136" s="196">
        <v>0</v>
      </c>
      <c r="E136"/>
    </row>
    <row r="137" spans="1:5">
      <c r="A137" s="194">
        <v>39304</v>
      </c>
      <c r="B137" s="195" t="s">
        <v>220</v>
      </c>
      <c r="C137" s="196">
        <v>0</v>
      </c>
      <c r="D137" s="196">
        <v>0</v>
      </c>
      <c r="E137"/>
    </row>
    <row r="138" spans="1:5">
      <c r="A138" s="203">
        <v>394</v>
      </c>
      <c r="B138" s="204" t="s">
        <v>693</v>
      </c>
      <c r="C138" s="205">
        <f>SUM(C139:C143)</f>
        <v>0</v>
      </c>
      <c r="D138" s="205">
        <f>SUM(D139:D143)</f>
        <v>0</v>
      </c>
      <c r="E138"/>
    </row>
    <row r="139" spans="1:5">
      <c r="A139" s="194">
        <v>39401</v>
      </c>
      <c r="B139" s="198" t="s">
        <v>694</v>
      </c>
      <c r="C139" s="196">
        <v>0</v>
      </c>
      <c r="D139" s="196">
        <v>0</v>
      </c>
      <c r="E139"/>
    </row>
    <row r="140" spans="1:5">
      <c r="A140" s="194">
        <v>39402</v>
      </c>
      <c r="B140" s="198" t="s">
        <v>695</v>
      </c>
      <c r="C140" s="196">
        <v>0</v>
      </c>
      <c r="D140" s="196">
        <v>0</v>
      </c>
      <c r="E140"/>
    </row>
    <row r="141" spans="1:5">
      <c r="A141" s="194">
        <v>39403</v>
      </c>
      <c r="B141" s="198" t="s">
        <v>696</v>
      </c>
      <c r="C141" s="196">
        <v>0</v>
      </c>
      <c r="D141" s="196">
        <v>0</v>
      </c>
      <c r="E141"/>
    </row>
    <row customHeight="1" ht="16.5" r="142" spans="1:5">
      <c r="A142" s="194">
        <v>39404</v>
      </c>
      <c r="B142" s="198" t="s">
        <v>1293</v>
      </c>
      <c r="C142" s="196">
        <v>0</v>
      </c>
      <c r="D142" s="196">
        <v>0</v>
      </c>
      <c r="E142"/>
    </row>
    <row r="143" spans="1:5">
      <c r="A143" s="194">
        <v>39405</v>
      </c>
      <c r="B143" s="198" t="s">
        <v>698</v>
      </c>
      <c r="C143" s="196">
        <v>0</v>
      </c>
      <c r="D143" s="196">
        <v>0</v>
      </c>
      <c r="E143"/>
    </row>
    <row r="144" spans="1:5">
      <c r="A144" s="190">
        <v>3</v>
      </c>
      <c r="B144" s="191" t="s">
        <v>1269</v>
      </c>
      <c r="C144" s="206">
        <f>C8+C93</f>
        <v>0</v>
      </c>
      <c r="D144" s="206">
        <f>D8+D93</f>
        <v>0</v>
      </c>
      <c r="E144">
        <v>0</v>
      </c>
    </row>
    <row r="145" spans="1:5">
      <c r="A145" s="190">
        <v>4</v>
      </c>
      <c r="B145" s="191" t="s">
        <v>243</v>
      </c>
      <c r="C145" s="201">
        <f>C146+C190</f>
        <v>0</v>
      </c>
      <c r="D145" s="201">
        <f>D146+D190</f>
        <v>0</v>
      </c>
      <c r="E145"/>
    </row>
    <row r="146" spans="1:5">
      <c r="A146" s="190">
        <v>41</v>
      </c>
      <c r="B146" s="191" t="s">
        <v>244</v>
      </c>
      <c r="C146" s="193">
        <f>C147+C156+C171+C184</f>
        <v>0</v>
      </c>
      <c r="D146" s="193">
        <f>D147+D156+D171+D184</f>
        <v>0</v>
      </c>
      <c r="E146"/>
    </row>
    <row r="147" spans="1:5">
      <c r="A147" s="190">
        <v>411</v>
      </c>
      <c r="B147" s="191" t="s">
        <v>245</v>
      </c>
      <c r="C147" s="193">
        <f>C148+C152</f>
        <v>0</v>
      </c>
      <c r="D147" s="193">
        <f>D148+D152</f>
        <v>0</v>
      </c>
      <c r="E147"/>
    </row>
    <row r="148" spans="1:5">
      <c r="A148" s="190">
        <v>4111</v>
      </c>
      <c r="B148" s="191" t="s">
        <v>129</v>
      </c>
      <c r="C148" s="193">
        <f>SUM(C149:C151)</f>
        <v>0</v>
      </c>
      <c r="D148" s="193">
        <f>SUM(D149:D151)</f>
        <v>0</v>
      </c>
      <c r="E148"/>
    </row>
    <row r="149" spans="1:5">
      <c r="A149" s="194">
        <v>41111</v>
      </c>
      <c r="B149" s="195" t="s">
        <v>246</v>
      </c>
      <c r="C149" s="196">
        <v>0</v>
      </c>
      <c r="D149" s="196">
        <v>0</v>
      </c>
      <c r="E149"/>
    </row>
    <row r="150" spans="1:5">
      <c r="A150" s="194">
        <v>41112</v>
      </c>
      <c r="B150" s="195" t="s">
        <v>247</v>
      </c>
      <c r="C150" s="196">
        <v>0</v>
      </c>
      <c r="D150" s="196">
        <v>0</v>
      </c>
      <c r="E150"/>
    </row>
    <row r="151" spans="1:5">
      <c r="A151" s="194">
        <v>41113</v>
      </c>
      <c r="B151" s="195" t="s">
        <v>248</v>
      </c>
      <c r="C151" s="196">
        <v>0</v>
      </c>
      <c r="D151" s="196">
        <v>0</v>
      </c>
      <c r="E151"/>
    </row>
    <row r="152" spans="1:5">
      <c r="A152" s="190">
        <v>4112</v>
      </c>
      <c r="B152" s="191" t="s">
        <v>135</v>
      </c>
      <c r="C152" s="193">
        <f>SUM(C153:C155)</f>
        <v>0</v>
      </c>
      <c r="D152" s="193">
        <f>SUM(D153:D155)</f>
        <v>0</v>
      </c>
      <c r="E152"/>
    </row>
    <row r="153" spans="1:5">
      <c r="A153" s="194">
        <v>41121</v>
      </c>
      <c r="B153" s="195" t="s">
        <v>246</v>
      </c>
      <c r="C153" s="196">
        <v>0</v>
      </c>
      <c r="D153" s="196">
        <v>0</v>
      </c>
      <c r="E153"/>
    </row>
    <row r="154" spans="1:5">
      <c r="A154" s="194">
        <v>41122</v>
      </c>
      <c r="B154" s="195" t="s">
        <v>247</v>
      </c>
      <c r="C154" s="196">
        <v>0</v>
      </c>
      <c r="D154" s="196">
        <v>0</v>
      </c>
      <c r="E154"/>
    </row>
    <row r="155" spans="1:5">
      <c r="A155" s="194">
        <v>41123</v>
      </c>
      <c r="B155" s="195" t="s">
        <v>248</v>
      </c>
      <c r="C155" s="196">
        <v>0</v>
      </c>
      <c r="D155" s="196">
        <v>0</v>
      </c>
      <c r="E155"/>
    </row>
    <row r="156" spans="1:5">
      <c r="A156" s="190">
        <v>412</v>
      </c>
      <c r="B156" s="191" t="s">
        <v>249</v>
      </c>
      <c r="C156" s="193">
        <f>C157+C165</f>
        <v>0</v>
      </c>
      <c r="D156" s="193">
        <f>D157+D165</f>
        <v>0</v>
      </c>
      <c r="E156"/>
    </row>
    <row r="157" spans="1:5">
      <c r="A157" s="190">
        <v>4121</v>
      </c>
      <c r="B157" s="191" t="s">
        <v>129</v>
      </c>
      <c r="C157" s="193">
        <f>SUM(C158:C164)</f>
        <v>0</v>
      </c>
      <c r="D157" s="193">
        <f>SUM(D158:D164)</f>
        <v>0</v>
      </c>
      <c r="E157"/>
    </row>
    <row r="158" spans="1:5">
      <c r="A158" s="194">
        <v>41211</v>
      </c>
      <c r="B158" s="195" t="s">
        <v>250</v>
      </c>
      <c r="C158" s="196">
        <v>0</v>
      </c>
      <c r="D158" s="196">
        <v>0</v>
      </c>
      <c r="E158"/>
    </row>
    <row r="159" spans="1:5">
      <c r="A159" s="194">
        <v>41212</v>
      </c>
      <c r="B159" s="195" t="s">
        <v>154</v>
      </c>
      <c r="C159" s="196">
        <v>0</v>
      </c>
      <c r="D159" s="196">
        <v>0</v>
      </c>
      <c r="E159"/>
    </row>
    <row r="160" spans="1:5">
      <c r="A160" s="194">
        <v>41213</v>
      </c>
      <c r="B160" s="195" t="s">
        <v>251</v>
      </c>
      <c r="C160" s="196">
        <v>0</v>
      </c>
      <c r="D160" s="196">
        <v>0</v>
      </c>
      <c r="E160"/>
    </row>
    <row r="161" spans="1:5">
      <c r="A161" s="194">
        <v>41214</v>
      </c>
      <c r="B161" s="195" t="s">
        <v>252</v>
      </c>
      <c r="C161" s="196">
        <v>0</v>
      </c>
      <c r="D161" s="196">
        <v>0</v>
      </c>
      <c r="E161"/>
    </row>
    <row r="162" spans="1:5">
      <c r="A162" s="194">
        <v>41215</v>
      </c>
      <c r="B162" s="195" t="s">
        <v>253</v>
      </c>
      <c r="C162" s="196">
        <v>0</v>
      </c>
      <c r="D162" s="196">
        <v>0</v>
      </c>
      <c r="E162"/>
    </row>
    <row r="163" spans="1:5">
      <c r="A163" s="194">
        <v>41216</v>
      </c>
      <c r="B163" s="195" t="s">
        <v>254</v>
      </c>
      <c r="C163" s="196">
        <v>0</v>
      </c>
      <c r="D163" s="196">
        <v>0</v>
      </c>
      <c r="E163"/>
    </row>
    <row r="164" spans="1:5">
      <c r="A164" s="194">
        <v>41217</v>
      </c>
      <c r="B164" s="195" t="s">
        <v>255</v>
      </c>
      <c r="C164" s="196">
        <v>0</v>
      </c>
      <c r="D164" s="196">
        <v>0</v>
      </c>
      <c r="E164"/>
    </row>
    <row r="165" spans="1:5">
      <c r="A165" s="190">
        <v>4122</v>
      </c>
      <c r="B165" s="191" t="s">
        <v>135</v>
      </c>
      <c r="C165" s="193">
        <f>SUM(C166:C170)</f>
        <v>0</v>
      </c>
      <c r="D165" s="193">
        <f>SUM(D166:D170)</f>
        <v>0</v>
      </c>
      <c r="E165"/>
    </row>
    <row r="166" spans="1:5">
      <c r="A166" s="194">
        <v>41221</v>
      </c>
      <c r="B166" s="195" t="s">
        <v>256</v>
      </c>
      <c r="C166" s="196">
        <v>0</v>
      </c>
      <c r="D166" s="196">
        <v>0</v>
      </c>
      <c r="E166"/>
    </row>
    <row r="167" spans="1:5">
      <c r="A167" s="194">
        <v>41222</v>
      </c>
      <c r="B167" s="195" t="s">
        <v>257</v>
      </c>
      <c r="C167" s="196">
        <v>0</v>
      </c>
      <c r="D167" s="196">
        <v>0</v>
      </c>
      <c r="E167"/>
    </row>
    <row r="168" spans="1:5">
      <c r="A168" s="194">
        <v>41223</v>
      </c>
      <c r="B168" s="195" t="s">
        <v>258</v>
      </c>
      <c r="C168" s="196">
        <v>0</v>
      </c>
      <c r="D168" s="196">
        <v>0</v>
      </c>
      <c r="E168"/>
    </row>
    <row r="169" spans="1:5">
      <c r="A169" s="194">
        <v>41224</v>
      </c>
      <c r="B169" s="195" t="s">
        <v>259</v>
      </c>
      <c r="C169" s="196">
        <v>0</v>
      </c>
      <c r="D169" s="196">
        <v>0</v>
      </c>
      <c r="E169"/>
    </row>
    <row r="170" spans="1:5">
      <c r="A170" s="194">
        <v>41225</v>
      </c>
      <c r="B170" s="198" t="s">
        <v>692</v>
      </c>
      <c r="C170" s="196">
        <v>0</v>
      </c>
      <c r="D170" s="196">
        <v>0</v>
      </c>
      <c r="E170"/>
    </row>
    <row r="171" spans="1:5">
      <c r="A171" s="190">
        <v>413</v>
      </c>
      <c r="B171" s="191" t="s">
        <v>262</v>
      </c>
      <c r="C171" s="193">
        <f>SUM(C172:C177)</f>
        <v>0</v>
      </c>
      <c r="D171" s="193">
        <f>SUM(D172:D177)</f>
        <v>0</v>
      </c>
      <c r="E171"/>
    </row>
    <row r="172" spans="1:5">
      <c r="A172" s="194">
        <v>41310</v>
      </c>
      <c r="B172" s="195" t="s">
        <v>263</v>
      </c>
      <c r="C172" s="196">
        <v>0</v>
      </c>
      <c r="D172" s="196">
        <v>0</v>
      </c>
      <c r="E172"/>
    </row>
    <row r="173" spans="1:5">
      <c r="A173" s="194">
        <v>41320</v>
      </c>
      <c r="B173" s="195" t="s">
        <v>264</v>
      </c>
      <c r="C173" s="196">
        <v>0</v>
      </c>
      <c r="D173" s="196">
        <v>0</v>
      </c>
      <c r="E173"/>
    </row>
    <row r="174" spans="1:5">
      <c r="A174" s="194">
        <v>41330</v>
      </c>
      <c r="B174" s="195" t="s">
        <v>265</v>
      </c>
      <c r="C174" s="196">
        <v>0</v>
      </c>
      <c r="D174" s="196">
        <v>0</v>
      </c>
      <c r="E174"/>
    </row>
    <row r="175" spans="1:5">
      <c r="A175" s="194">
        <v>41340</v>
      </c>
      <c r="B175" s="195" t="s">
        <v>266</v>
      </c>
      <c r="C175" s="196">
        <v>0</v>
      </c>
      <c r="D175" s="196">
        <v>0</v>
      </c>
      <c r="E175"/>
    </row>
    <row r="176" spans="1:5">
      <c r="A176" s="194">
        <v>41350</v>
      </c>
      <c r="B176" s="195" t="s">
        <v>267</v>
      </c>
      <c r="C176" s="196">
        <v>0</v>
      </c>
      <c r="D176" s="196">
        <v>0</v>
      </c>
      <c r="E176"/>
    </row>
    <row r="177" spans="1:5">
      <c r="A177" s="190">
        <v>4136</v>
      </c>
      <c r="B177" s="191" t="s">
        <v>640</v>
      </c>
      <c r="C177" s="193">
        <f>SUM(C178:C183)</f>
        <v>0</v>
      </c>
      <c r="D177" s="193">
        <f>SUM(D178:D183)</f>
        <v>0</v>
      </c>
      <c r="E177"/>
    </row>
    <row r="178" spans="1:5">
      <c r="A178" s="194">
        <v>41361</v>
      </c>
      <c r="B178" s="195" t="s">
        <v>268</v>
      </c>
      <c r="C178" s="196">
        <v>0</v>
      </c>
      <c r="D178" s="196">
        <v>0</v>
      </c>
      <c r="E178"/>
    </row>
    <row r="179" spans="1:5">
      <c r="A179" s="194">
        <v>41362</v>
      </c>
      <c r="B179" s="195" t="s">
        <v>269</v>
      </c>
      <c r="C179" s="196">
        <v>0</v>
      </c>
      <c r="D179" s="196">
        <v>0</v>
      </c>
      <c r="E179"/>
    </row>
    <row r="180" spans="1:5">
      <c r="A180" s="194">
        <v>41363</v>
      </c>
      <c r="B180" s="207" t="s">
        <v>654</v>
      </c>
      <c r="C180" s="196">
        <v>0</v>
      </c>
      <c r="D180" s="196">
        <v>0</v>
      </c>
      <c r="E180"/>
    </row>
    <row r="181" spans="1:5">
      <c r="A181" s="194">
        <v>41364</v>
      </c>
      <c r="B181" s="208" t="s">
        <v>680</v>
      </c>
      <c r="C181" s="196">
        <v>0</v>
      </c>
      <c r="D181" s="196">
        <v>0</v>
      </c>
      <c r="E181"/>
    </row>
    <row r="182" spans="1:5">
      <c r="A182" s="194">
        <v>41365</v>
      </c>
      <c r="B182" s="208" t="s">
        <v>681</v>
      </c>
      <c r="C182" s="196">
        <v>0</v>
      </c>
      <c r="D182" s="196">
        <v>0</v>
      </c>
      <c r="E182"/>
    </row>
    <row r="183" spans="1:5">
      <c r="A183" s="194">
        <v>41366</v>
      </c>
      <c r="B183" s="208" t="s">
        <v>682</v>
      </c>
      <c r="C183" s="196">
        <v>0</v>
      </c>
      <c r="D183" s="196">
        <v>0</v>
      </c>
      <c r="E183"/>
    </row>
    <row r="184" spans="1:5">
      <c r="A184" s="190">
        <v>414</v>
      </c>
      <c r="B184" s="191" t="s">
        <v>270</v>
      </c>
      <c r="C184" s="193">
        <f>SUM(C185:C189)</f>
        <v>0</v>
      </c>
      <c r="D184" s="193">
        <f>SUM(D185:D189)</f>
        <v>0</v>
      </c>
      <c r="E184"/>
    </row>
    <row r="185" spans="1:5">
      <c r="A185" s="194">
        <v>41410</v>
      </c>
      <c r="B185" s="195" t="s">
        <v>271</v>
      </c>
      <c r="C185" s="196">
        <v>0</v>
      </c>
      <c r="D185" s="196">
        <v>0</v>
      </c>
      <c r="E185"/>
    </row>
    <row r="186" spans="1:5">
      <c r="A186" s="194">
        <v>41420</v>
      </c>
      <c r="B186" s="195" t="s">
        <v>272</v>
      </c>
      <c r="C186" s="196">
        <v>0</v>
      </c>
      <c r="D186" s="196">
        <v>0</v>
      </c>
      <c r="E186"/>
    </row>
    <row r="187" spans="1:5">
      <c r="A187" s="194">
        <v>41430</v>
      </c>
      <c r="B187" s="195" t="s">
        <v>273</v>
      </c>
      <c r="C187" s="196">
        <v>0</v>
      </c>
      <c r="D187" s="196">
        <v>0</v>
      </c>
      <c r="E187"/>
    </row>
    <row r="188" spans="1:5">
      <c r="A188" s="194">
        <v>41440</v>
      </c>
      <c r="B188" s="195" t="s">
        <v>274</v>
      </c>
      <c r="C188" s="196">
        <v>0</v>
      </c>
      <c r="D188" s="196">
        <v>0</v>
      </c>
      <c r="E188"/>
    </row>
    <row r="189" spans="1:5">
      <c r="A189" s="194">
        <v>41450</v>
      </c>
      <c r="B189" s="195" t="s">
        <v>275</v>
      </c>
      <c r="C189" s="196">
        <v>0</v>
      </c>
      <c r="D189" s="196">
        <v>0</v>
      </c>
      <c r="E189"/>
    </row>
    <row r="190" spans="1:5">
      <c r="A190" s="190">
        <v>42</v>
      </c>
      <c r="B190" s="191" t="s">
        <v>276</v>
      </c>
      <c r="C190" s="193">
        <f>C191+C200</f>
        <v>0</v>
      </c>
      <c r="D190" s="193">
        <f>D191+D200</f>
        <v>0</v>
      </c>
      <c r="E190"/>
    </row>
    <row r="191" spans="1:5">
      <c r="A191" s="190">
        <v>421</v>
      </c>
      <c r="B191" s="191" t="s">
        <v>277</v>
      </c>
      <c r="C191" s="193">
        <f>C192+C196</f>
        <v>0</v>
      </c>
      <c r="D191" s="193">
        <f>D192+D196</f>
        <v>0</v>
      </c>
      <c r="E191"/>
    </row>
    <row r="192" spans="1:5">
      <c r="A192" s="190">
        <v>4211</v>
      </c>
      <c r="B192" s="191" t="s">
        <v>129</v>
      </c>
      <c r="C192" s="193">
        <f>SUM(C193:C195)</f>
        <v>0</v>
      </c>
      <c r="D192" s="193">
        <f>SUM(D193:D195)</f>
        <v>0</v>
      </c>
      <c r="E192"/>
    </row>
    <row r="193" spans="1:5">
      <c r="A193" s="194">
        <v>42111</v>
      </c>
      <c r="B193" s="195" t="s">
        <v>246</v>
      </c>
      <c r="C193" s="196">
        <v>0</v>
      </c>
      <c r="D193" s="196">
        <v>0</v>
      </c>
      <c r="E193"/>
    </row>
    <row r="194" spans="1:5">
      <c r="A194" s="194">
        <v>42112</v>
      </c>
      <c r="B194" s="195" t="s">
        <v>247</v>
      </c>
      <c r="C194" s="196">
        <v>0</v>
      </c>
      <c r="D194" s="196">
        <v>0</v>
      </c>
      <c r="E194"/>
    </row>
    <row r="195" spans="1:5">
      <c r="A195" s="194">
        <v>42113</v>
      </c>
      <c r="B195" s="195" t="s">
        <v>248</v>
      </c>
      <c r="C195" s="196">
        <v>0</v>
      </c>
      <c r="D195" s="196">
        <v>0</v>
      </c>
      <c r="E195"/>
    </row>
    <row r="196" spans="1:5">
      <c r="A196" s="203">
        <v>4212</v>
      </c>
      <c r="B196" s="204" t="s">
        <v>135</v>
      </c>
      <c r="C196" s="205">
        <f>SUM(C197:C199)</f>
        <v>0</v>
      </c>
      <c r="D196" s="205">
        <f>SUM(D197:D199)</f>
        <v>0</v>
      </c>
      <c r="E196"/>
    </row>
    <row r="197" spans="1:5">
      <c r="A197" s="194">
        <v>42121</v>
      </c>
      <c r="B197" s="195" t="s">
        <v>246</v>
      </c>
      <c r="C197" s="196">
        <v>0</v>
      </c>
      <c r="D197" s="196">
        <v>0</v>
      </c>
      <c r="E197"/>
    </row>
    <row r="198" spans="1:5">
      <c r="A198" s="194">
        <v>42122</v>
      </c>
      <c r="B198" s="195" t="s">
        <v>247</v>
      </c>
      <c r="C198" s="196">
        <v>0</v>
      </c>
      <c r="D198" s="196">
        <v>0</v>
      </c>
      <c r="E198"/>
    </row>
    <row r="199" spans="1:5">
      <c r="A199" s="194">
        <v>42123</v>
      </c>
      <c r="B199" s="195" t="s">
        <v>248</v>
      </c>
      <c r="C199" s="196">
        <v>0</v>
      </c>
      <c r="D199" s="196">
        <v>0</v>
      </c>
      <c r="E199"/>
    </row>
    <row r="200" spans="1:5">
      <c r="A200" s="190">
        <v>422</v>
      </c>
      <c r="B200" s="191" t="s">
        <v>213</v>
      </c>
      <c r="C200" s="193">
        <f>C201+C209</f>
        <v>0</v>
      </c>
      <c r="D200" s="193">
        <f>D201+D209</f>
        <v>0</v>
      </c>
      <c r="E200"/>
    </row>
    <row r="201" spans="1:5">
      <c r="A201" s="190">
        <v>4221</v>
      </c>
      <c r="B201" s="191" t="s">
        <v>129</v>
      </c>
      <c r="C201" s="193">
        <f>SUM(C202:C208)</f>
        <v>0</v>
      </c>
      <c r="D201" s="193">
        <f>SUM(D202:D208)</f>
        <v>0</v>
      </c>
      <c r="E201"/>
    </row>
    <row r="202" spans="1:5">
      <c r="A202" s="194">
        <v>42211</v>
      </c>
      <c r="B202" s="195" t="s">
        <v>250</v>
      </c>
      <c r="C202" s="196">
        <v>0</v>
      </c>
      <c r="D202" s="196">
        <v>0</v>
      </c>
      <c r="E202"/>
    </row>
    <row r="203" spans="1:5">
      <c r="A203" s="194">
        <v>42212</v>
      </c>
      <c r="B203" s="195" t="s">
        <v>278</v>
      </c>
      <c r="C203" s="196">
        <v>0</v>
      </c>
      <c r="D203" s="196">
        <v>0</v>
      </c>
      <c r="E203"/>
    </row>
    <row r="204" spans="1:5">
      <c r="A204" s="194">
        <v>42213</v>
      </c>
      <c r="B204" s="195" t="s">
        <v>251</v>
      </c>
      <c r="C204" s="196">
        <v>0</v>
      </c>
      <c r="D204" s="196">
        <v>0</v>
      </c>
      <c r="E204"/>
    </row>
    <row r="205" spans="1:5">
      <c r="A205" s="194">
        <v>42214</v>
      </c>
      <c r="B205" s="195" t="s">
        <v>252</v>
      </c>
      <c r="C205" s="196">
        <v>0</v>
      </c>
      <c r="D205" s="196">
        <v>0</v>
      </c>
      <c r="E205"/>
    </row>
    <row r="206" spans="1:5">
      <c r="A206" s="194">
        <v>42215</v>
      </c>
      <c r="B206" s="195" t="s">
        <v>253</v>
      </c>
      <c r="C206" s="196">
        <v>0</v>
      </c>
      <c r="D206" s="196">
        <v>0</v>
      </c>
      <c r="E206"/>
    </row>
    <row r="207" spans="1:5">
      <c r="A207" s="194">
        <v>42216</v>
      </c>
      <c r="B207" s="195" t="s">
        <v>254</v>
      </c>
      <c r="C207" s="196">
        <v>0</v>
      </c>
      <c r="D207" s="196">
        <v>0</v>
      </c>
      <c r="E207"/>
    </row>
    <row r="208" spans="1:5">
      <c r="A208" s="194">
        <v>42217</v>
      </c>
      <c r="B208" s="195" t="s">
        <v>255</v>
      </c>
      <c r="C208" s="196">
        <v>0</v>
      </c>
      <c r="D208" s="196">
        <v>0</v>
      </c>
      <c r="E208"/>
    </row>
    <row r="209" spans="1:5">
      <c r="A209" s="190">
        <v>4222</v>
      </c>
      <c r="B209" s="191" t="s">
        <v>135</v>
      </c>
      <c r="C209" s="193">
        <f>SUM(C210:C220)</f>
        <v>0</v>
      </c>
      <c r="D209" s="193">
        <f>SUM(D210:D220)</f>
        <v>0</v>
      </c>
      <c r="E209"/>
    </row>
    <row r="210" spans="1:5">
      <c r="A210" s="194">
        <v>42221</v>
      </c>
      <c r="B210" s="195" t="s">
        <v>279</v>
      </c>
      <c r="C210" s="196">
        <v>0</v>
      </c>
      <c r="D210" s="196">
        <v>0</v>
      </c>
      <c r="E210"/>
    </row>
    <row r="211" spans="1:5">
      <c r="A211" s="194">
        <v>42222</v>
      </c>
      <c r="B211" s="195" t="s">
        <v>280</v>
      </c>
      <c r="C211" s="196">
        <v>0</v>
      </c>
      <c r="D211" s="196">
        <v>0</v>
      </c>
      <c r="E211"/>
    </row>
    <row r="212" spans="1:5">
      <c r="A212" s="194">
        <v>42223</v>
      </c>
      <c r="B212" s="195" t="s">
        <v>258</v>
      </c>
      <c r="C212" s="196">
        <v>0</v>
      </c>
      <c r="D212" s="196">
        <v>0</v>
      </c>
      <c r="E212"/>
    </row>
    <row r="213" spans="1:5">
      <c r="A213" s="194">
        <v>42224</v>
      </c>
      <c r="B213" s="195" t="s">
        <v>259</v>
      </c>
      <c r="C213" s="196">
        <v>0</v>
      </c>
      <c r="D213" s="196">
        <v>0</v>
      </c>
      <c r="E213"/>
    </row>
    <row r="214" spans="1:5">
      <c r="A214" s="194">
        <v>42225</v>
      </c>
      <c r="B214" s="195" t="s">
        <v>260</v>
      </c>
      <c r="C214" s="196">
        <v>0</v>
      </c>
      <c r="D214" s="196">
        <v>0</v>
      </c>
      <c r="E214"/>
    </row>
    <row r="215" spans="1:5">
      <c r="A215" s="194">
        <v>42226</v>
      </c>
      <c r="B215" s="195" t="s">
        <v>261</v>
      </c>
      <c r="C215" s="196">
        <v>0</v>
      </c>
      <c r="D215" s="196">
        <v>0</v>
      </c>
      <c r="E215"/>
    </row>
    <row r="216" spans="1:5">
      <c r="A216" s="209">
        <v>42227</v>
      </c>
      <c r="B216" s="196" t="s">
        <v>628</v>
      </c>
      <c r="C216" s="196">
        <v>0</v>
      </c>
      <c r="D216" s="196">
        <v>0</v>
      </c>
      <c r="E216"/>
    </row>
    <row r="217" spans="1:5">
      <c r="A217" s="209">
        <v>42228</v>
      </c>
      <c r="B217" s="210" t="s">
        <v>683</v>
      </c>
      <c r="C217" s="196">
        <v>0</v>
      </c>
      <c r="D217" s="196">
        <v>0</v>
      </c>
      <c r="E217"/>
    </row>
    <row r="218" spans="1:5">
      <c r="A218" s="209">
        <v>42229</v>
      </c>
      <c r="B218" s="210" t="s">
        <v>684</v>
      </c>
      <c r="C218" s="196">
        <v>0</v>
      </c>
      <c r="D218" s="196">
        <v>0</v>
      </c>
      <c r="E218"/>
    </row>
    <row r="219" spans="1:5">
      <c r="A219" s="209">
        <v>42230</v>
      </c>
      <c r="B219" s="210" t="s">
        <v>685</v>
      </c>
      <c r="C219" s="196">
        <v>0</v>
      </c>
      <c r="D219" s="196">
        <v>0</v>
      </c>
      <c r="E219"/>
    </row>
    <row r="220" spans="1:5">
      <c r="A220" s="209">
        <v>42231</v>
      </c>
      <c r="B220" s="210" t="s">
        <v>655</v>
      </c>
      <c r="C220" s="196">
        <v>0</v>
      </c>
      <c r="D220" s="196">
        <v>0</v>
      </c>
      <c r="E220"/>
    </row>
    <row r="221" spans="1:5">
      <c r="A221" s="190">
        <v>5</v>
      </c>
      <c r="B221" s="191" t="s">
        <v>281</v>
      </c>
      <c r="C221" s="201">
        <f>SUM(C222)</f>
        <v>0</v>
      </c>
      <c r="D221" s="201">
        <f>SUM(D222)</f>
        <v>0</v>
      </c>
      <c r="E221"/>
    </row>
    <row r="222" spans="1:5">
      <c r="A222" s="190">
        <v>51</v>
      </c>
      <c r="B222" s="191" t="s">
        <v>282</v>
      </c>
      <c r="C222" s="193">
        <f>C223+C230+C234+C235+C236+C237</f>
        <v>0</v>
      </c>
      <c r="D222" s="193">
        <f>D223+D230+D234+D235+D236+D237</f>
        <v>0</v>
      </c>
      <c r="E222"/>
    </row>
    <row customHeight="1" ht="37.5" r="223" spans="1:5">
      <c r="A223" s="211">
        <v>511</v>
      </c>
      <c r="B223" s="212" t="s">
        <v>639</v>
      </c>
      <c r="C223" s="205">
        <f>SUM(C224:C229)</f>
        <v>0</v>
      </c>
      <c r="D223" s="205">
        <f>SUM(D224:D229)</f>
        <v>0</v>
      </c>
      <c r="E223"/>
    </row>
    <row r="224" spans="1:5">
      <c r="A224" s="194">
        <v>51101</v>
      </c>
      <c r="B224" s="213" t="s">
        <v>686</v>
      </c>
      <c r="C224" s="196">
        <v>0</v>
      </c>
      <c r="D224" s="196">
        <v>0</v>
      </c>
      <c r="E224"/>
    </row>
    <row r="225" spans="1:5">
      <c r="A225" s="194">
        <v>51102</v>
      </c>
      <c r="B225" s="213" t="s">
        <v>687</v>
      </c>
      <c r="C225" s="196">
        <v>0</v>
      </c>
      <c r="D225" s="196">
        <v>0</v>
      </c>
      <c r="E225"/>
    </row>
    <row r="226" spans="1:5">
      <c r="A226" s="194">
        <v>51103</v>
      </c>
      <c r="B226" s="213" t="s">
        <v>688</v>
      </c>
      <c r="C226" s="196">
        <v>0</v>
      </c>
      <c r="D226" s="196">
        <v>0</v>
      </c>
      <c r="E226"/>
    </row>
    <row r="227" spans="1:5">
      <c r="A227" s="194">
        <v>51104</v>
      </c>
      <c r="B227" s="213" t="s">
        <v>689</v>
      </c>
      <c r="C227" s="196">
        <v>0</v>
      </c>
      <c r="D227" s="196">
        <v>0</v>
      </c>
      <c r="E227"/>
    </row>
    <row r="228" spans="1:5">
      <c r="A228" s="194">
        <v>51105</v>
      </c>
      <c r="B228" s="213" t="s">
        <v>690</v>
      </c>
      <c r="C228" s="196">
        <v>0</v>
      </c>
      <c r="D228" s="196">
        <v>0</v>
      </c>
      <c r="E228"/>
    </row>
    <row r="229" spans="1:5">
      <c r="A229" s="194">
        <v>51106</v>
      </c>
      <c r="B229" s="213" t="s">
        <v>691</v>
      </c>
      <c r="C229" s="196">
        <v>0</v>
      </c>
      <c r="D229" s="196">
        <v>0</v>
      </c>
      <c r="E229"/>
    </row>
    <row r="230" spans="1:5">
      <c r="A230" s="190">
        <v>512</v>
      </c>
      <c r="B230" s="191" t="s">
        <v>283</v>
      </c>
      <c r="C230" s="193">
        <f>SUM(C231:C233)</f>
        <v>0</v>
      </c>
      <c r="D230" s="193">
        <f>SUM(D231:D233)</f>
        <v>0</v>
      </c>
      <c r="E230"/>
    </row>
    <row r="231" spans="1:5">
      <c r="A231" s="194">
        <v>51210</v>
      </c>
      <c r="B231" s="195" t="s">
        <v>284</v>
      </c>
      <c r="C231" s="196">
        <v>0</v>
      </c>
      <c r="D231" s="196">
        <v>0</v>
      </c>
      <c r="E231"/>
    </row>
    <row r="232" spans="1:5">
      <c r="A232" s="194">
        <v>51220</v>
      </c>
      <c r="B232" s="195" t="s">
        <v>285</v>
      </c>
      <c r="C232" s="196">
        <v>0</v>
      </c>
      <c r="D232" s="196">
        <v>0</v>
      </c>
      <c r="E232"/>
    </row>
    <row r="233" spans="1:5">
      <c r="A233" s="194">
        <v>51230</v>
      </c>
      <c r="B233" s="195" t="s">
        <v>286</v>
      </c>
      <c r="C233" s="196">
        <v>0</v>
      </c>
      <c r="D233" s="196">
        <v>0</v>
      </c>
      <c r="E233"/>
    </row>
    <row r="234" spans="1:5">
      <c r="A234" s="194">
        <v>51300</v>
      </c>
      <c r="B234" s="195" t="s">
        <v>287</v>
      </c>
      <c r="C234" s="196">
        <v>0</v>
      </c>
      <c r="D234" s="196">
        <v>0</v>
      </c>
      <c r="E234"/>
    </row>
    <row r="235" spans="1:5">
      <c r="A235" s="197">
        <v>51400</v>
      </c>
      <c r="B235" s="198" t="s">
        <v>290</v>
      </c>
      <c r="C235" s="196">
        <v>0</v>
      </c>
      <c r="D235" s="196">
        <v>0</v>
      </c>
      <c r="E235"/>
    </row>
    <row r="236" spans="1:5">
      <c r="A236" s="194">
        <v>51500</v>
      </c>
      <c r="B236" s="195" t="s">
        <v>288</v>
      </c>
      <c r="C236" s="196">
        <v>0</v>
      </c>
      <c r="D236" s="196">
        <v>0</v>
      </c>
      <c r="E236"/>
    </row>
    <row r="237" spans="1:5">
      <c r="A237" s="194">
        <v>51600</v>
      </c>
      <c r="B237" s="195" t="s">
        <v>289</v>
      </c>
      <c r="C237" s="196">
        <v>0</v>
      </c>
      <c r="D237" s="196">
        <v>0</v>
      </c>
      <c r="E237"/>
    </row>
    <row r="238" spans="1:5">
      <c r="A238" s="190">
        <v>6</v>
      </c>
      <c r="B238" s="191" t="s">
        <v>291</v>
      </c>
      <c r="C238" s="214">
        <f>C145+C221</f>
        <v>0</v>
      </c>
      <c r="D238" s="214">
        <f>D145+D221</f>
        <v>0</v>
      </c>
      <c r="E238"/>
    </row>
    <row r="239" spans="1:5">
      <c r="A239" s="225" t="s">
        <v>102</v>
      </c>
      <c r="B239" s="226" t="s">
        <v>102</v>
      </c>
      <c r="C239" s="227" t="s">
        <v>102</v>
      </c>
      <c r="D239" s="227" t="s">
        <v>102</v>
      </c>
      <c r="E239"/>
    </row>
    <row r="240" spans="1:5">
      <c r="A240" s="225" t="s">
        <v>102</v>
      </c>
      <c r="B240" s="226" t="s">
        <v>102</v>
      </c>
      <c r="C240" s="227" t="s">
        <v>102</v>
      </c>
      <c r="D240" s="227" t="s">
        <v>102</v>
      </c>
      <c r="E240"/>
    </row>
    <row r="241" spans="1:5">
      <c r="A241" s="225" t="s">
        <v>102</v>
      </c>
      <c r="B241" s="226" t="s">
        <v>102</v>
      </c>
      <c r="C241" s="227" t="s">
        <v>102</v>
      </c>
      <c r="D241" s="227" t="s">
        <v>102</v>
      </c>
      <c r="E241"/>
    </row>
    <row r="242" spans="1:5">
      <c r="A242" s="225" t="s">
        <v>102</v>
      </c>
      <c r="B242" s="226" t="s">
        <v>102</v>
      </c>
      <c r="C242" s="227" t="s">
        <v>102</v>
      </c>
      <c r="D242" s="227" t="s">
        <v>102</v>
      </c>
      <c r="E242"/>
    </row>
    <row r="243" spans="1:5">
      <c r="A243" s="225" t="s">
        <v>102</v>
      </c>
      <c r="B243" s="226" t="s">
        <v>102</v>
      </c>
      <c r="C243" s="227" t="s">
        <v>102</v>
      </c>
      <c r="D243" s="227" t="s">
        <v>102</v>
      </c>
      <c r="E243"/>
    </row>
    <row r="244" spans="1:5">
      <c r="A244" s="225" t="s">
        <v>102</v>
      </c>
      <c r="B244" s="226" t="s">
        <v>102</v>
      </c>
      <c r="C244" s="227" t="s">
        <v>102</v>
      </c>
      <c r="D244" s="227" t="s">
        <v>102</v>
      </c>
      <c r="E244"/>
    </row>
    <row r="245" spans="1:5">
      <c r="A245" s="225" t="s">
        <v>102</v>
      </c>
      <c r="B245" s="226" t="s">
        <v>102</v>
      </c>
      <c r="C245" s="227" t="s">
        <v>102</v>
      </c>
      <c r="D245" s="227" t="s">
        <v>102</v>
      </c>
      <c r="E245"/>
    </row>
    <row r="246" spans="1:5">
      <c r="A246" s="225" t="s">
        <v>102</v>
      </c>
      <c r="B246" s="226" t="s">
        <v>102</v>
      </c>
      <c r="C246" s="227" t="s">
        <v>102</v>
      </c>
      <c r="D246" s="227" t="s">
        <v>102</v>
      </c>
      <c r="E246"/>
    </row>
    <row r="247" spans="1:5">
      <c r="A247" s="225" t="s">
        <v>102</v>
      </c>
      <c r="B247" s="226" t="s">
        <v>102</v>
      </c>
      <c r="C247" s="227" t="s">
        <v>102</v>
      </c>
      <c r="D247" s="227" t="s">
        <v>102</v>
      </c>
      <c r="E247"/>
    </row>
    <row r="248" spans="1:5">
      <c r="A248" s="225" t="s">
        <v>102</v>
      </c>
      <c r="B248" s="226" t="s">
        <v>102</v>
      </c>
      <c r="C248" s="227" t="s">
        <v>102</v>
      </c>
      <c r="D248" s="227" t="s">
        <v>102</v>
      </c>
      <c r="E248"/>
    </row>
    <row r="249" spans="1:5">
      <c r="A249" s="225" t="s">
        <v>102</v>
      </c>
      <c r="B249" s="226" t="s">
        <v>102</v>
      </c>
      <c r="C249" s="227" t="s">
        <v>102</v>
      </c>
      <c r="D249" s="227" t="s">
        <v>102</v>
      </c>
      <c r="E249"/>
    </row>
    <row r="250" spans="1:5">
      <c r="A250" s="225" t="s">
        <v>102</v>
      </c>
      <c r="B250" s="226" t="s">
        <v>102</v>
      </c>
      <c r="C250" s="227" t="s">
        <v>102</v>
      </c>
      <c r="D250" s="227" t="s">
        <v>102</v>
      </c>
      <c r="E250"/>
    </row>
    <row r="251" spans="1:5">
      <c r="A251" s="225" t="s">
        <v>102</v>
      </c>
      <c r="B251" s="226" t="s">
        <v>102</v>
      </c>
      <c r="C251" s="227" t="s">
        <v>102</v>
      </c>
      <c r="D251" s="227" t="s">
        <v>102</v>
      </c>
      <c r="E251"/>
    </row>
    <row r="252" spans="1:5">
      <c r="A252" s="225" t="s">
        <v>102</v>
      </c>
      <c r="B252" s="226" t="s">
        <v>102</v>
      </c>
      <c r="C252" s="227" t="s">
        <v>102</v>
      </c>
      <c r="D252" s="227" t="s">
        <v>102</v>
      </c>
      <c r="E252"/>
    </row>
    <row r="253" spans="1:5">
      <c r="A253" s="225" t="s">
        <v>102</v>
      </c>
      <c r="B253" s="226" t="s">
        <v>102</v>
      </c>
      <c r="C253" s="227" t="s">
        <v>102</v>
      </c>
      <c r="D253" s="227" t="s">
        <v>102</v>
      </c>
      <c r="E253"/>
    </row>
    <row r="254" spans="1:5">
      <c r="A254" s="225" t="s">
        <v>102</v>
      </c>
      <c r="B254" s="226" t="s">
        <v>102</v>
      </c>
      <c r="C254" s="227" t="s">
        <v>102</v>
      </c>
      <c r="D254" s="227" t="s">
        <v>102</v>
      </c>
      <c r="E254"/>
    </row>
    <row r="255" spans="1:5">
      <c r="A255" s="225" t="s">
        <v>102</v>
      </c>
      <c r="B255" s="226" t="s">
        <v>102</v>
      </c>
      <c r="C255" s="227" t="s">
        <v>102</v>
      </c>
      <c r="D255" s="227" t="s">
        <v>102</v>
      </c>
      <c r="E255"/>
    </row>
    <row r="256" spans="1:5">
      <c r="A256" s="225" t="s">
        <v>102</v>
      </c>
      <c r="B256" s="226" t="s">
        <v>102</v>
      </c>
      <c r="C256" s="227" t="s">
        <v>102</v>
      </c>
      <c r="D256" s="227" t="s">
        <v>102</v>
      </c>
      <c r="E256"/>
    </row>
    <row r="257" spans="1:5">
      <c r="A257" s="225" t="s">
        <v>102</v>
      </c>
      <c r="B257" s="226" t="s">
        <v>102</v>
      </c>
      <c r="C257" s="227" t="s">
        <v>102</v>
      </c>
      <c r="D257" s="227" t="s">
        <v>102</v>
      </c>
      <c r="E257"/>
    </row>
    <row r="258" spans="1:5">
      <c r="A258" s="225" t="s">
        <v>102</v>
      </c>
      <c r="B258" s="226" t="s">
        <v>102</v>
      </c>
      <c r="C258" s="227" t="s">
        <v>102</v>
      </c>
      <c r="D258" s="227" t="s">
        <v>102</v>
      </c>
      <c r="E258"/>
    </row>
    <row r="259" spans="1:5">
      <c r="A259" s="225" t="s">
        <v>102</v>
      </c>
      <c r="B259" s="226" t="s">
        <v>102</v>
      </c>
      <c r="C259" s="227" t="s">
        <v>102</v>
      </c>
      <c r="D259" s="227" t="s">
        <v>102</v>
      </c>
      <c r="E259"/>
    </row>
    <row r="260" spans="1:5">
      <c r="A260" s="225" t="s">
        <v>102</v>
      </c>
      <c r="B260" s="226" t="s">
        <v>102</v>
      </c>
      <c r="C260" s="227" t="s">
        <v>102</v>
      </c>
      <c r="D260" s="227" t="s">
        <v>102</v>
      </c>
      <c r="E260"/>
    </row>
    <row r="261" spans="1:5">
      <c r="A261" s="225" t="s">
        <v>102</v>
      </c>
      <c r="B261" s="226" t="s">
        <v>102</v>
      </c>
      <c r="C261" s="227" t="s">
        <v>102</v>
      </c>
      <c r="D261" s="227" t="s">
        <v>102</v>
      </c>
      <c r="E261"/>
    </row>
    <row r="262" spans="1:5">
      <c r="A262" s="225" t="s">
        <v>102</v>
      </c>
      <c r="B262" s="226" t="s">
        <v>102</v>
      </c>
      <c r="C262" s="227" t="s">
        <v>102</v>
      </c>
      <c r="D262" s="227" t="s">
        <v>102</v>
      </c>
      <c r="E262"/>
    </row>
    <row r="263" spans="1:5">
      <c r="A263" s="225" t="s">
        <v>102</v>
      </c>
      <c r="B263" s="226" t="s">
        <v>102</v>
      </c>
      <c r="C263" s="227" t="s">
        <v>102</v>
      </c>
      <c r="D263" s="227" t="s">
        <v>102</v>
      </c>
      <c r="E263"/>
    </row>
    <row r="264" spans="1:5">
      <c r="A264" s="225" t="s">
        <v>102</v>
      </c>
      <c r="B264" s="226" t="s">
        <v>102</v>
      </c>
      <c r="C264" s="227" t="s">
        <v>102</v>
      </c>
      <c r="D264" s="227" t="s">
        <v>102</v>
      </c>
      <c r="E264"/>
    </row>
    <row r="265" spans="1:5">
      <c r="A265" s="225" t="s">
        <v>102</v>
      </c>
      <c r="B265" s="226" t="s">
        <v>102</v>
      </c>
      <c r="C265" s="227" t="s">
        <v>102</v>
      </c>
      <c r="D265" s="227" t="s">
        <v>102</v>
      </c>
      <c r="E265"/>
    </row>
    <row r="266" spans="1:5">
      <c r="A266" s="225" t="s">
        <v>102</v>
      </c>
      <c r="B266" s="226" t="s">
        <v>102</v>
      </c>
      <c r="C266" s="227" t="s">
        <v>102</v>
      </c>
      <c r="D266" s="227" t="s">
        <v>102</v>
      </c>
      <c r="E266"/>
    </row>
    <row r="267" spans="1:5">
      <c r="A267" s="225" t="s">
        <v>102</v>
      </c>
      <c r="B267" s="226" t="s">
        <v>102</v>
      </c>
      <c r="C267" s="227" t="s">
        <v>102</v>
      </c>
      <c r="D267" s="227" t="s">
        <v>102</v>
      </c>
      <c r="E267"/>
    </row>
    <row r="268" spans="1:5">
      <c r="A268" s="225" t="s">
        <v>102</v>
      </c>
      <c r="B268" s="226" t="s">
        <v>102</v>
      </c>
      <c r="C268" s="227" t="s">
        <v>102</v>
      </c>
      <c r="D268" s="227" t="s">
        <v>102</v>
      </c>
      <c r="E268"/>
    </row>
    <row r="269" spans="1:5">
      <c r="A269" s="225" t="s">
        <v>102</v>
      </c>
      <c r="B269" s="226" t="s">
        <v>102</v>
      </c>
      <c r="C269" s="227" t="s">
        <v>102</v>
      </c>
      <c r="D269" s="227" t="s">
        <v>102</v>
      </c>
      <c r="E269"/>
    </row>
    <row r="270" spans="1:5">
      <c r="A270" s="225" t="s">
        <v>102</v>
      </c>
      <c r="B270" s="226" t="s">
        <v>102</v>
      </c>
      <c r="C270" s="227" t="s">
        <v>102</v>
      </c>
      <c r="D270" s="227" t="s">
        <v>102</v>
      </c>
      <c r="E270"/>
    </row>
    <row r="271" spans="1:5">
      <c r="A271" s="225" t="s">
        <v>102</v>
      </c>
      <c r="B271" s="226" t="s">
        <v>102</v>
      </c>
      <c r="C271" s="227" t="s">
        <v>102</v>
      </c>
      <c r="D271" s="227" t="s">
        <v>102</v>
      </c>
      <c r="E271"/>
    </row>
    <row r="272" spans="1:5">
      <c r="A272" s="225" t="s">
        <v>102</v>
      </c>
      <c r="B272" s="226" t="s">
        <v>102</v>
      </c>
      <c r="C272" s="227" t="s">
        <v>102</v>
      </c>
      <c r="D272" s="227" t="s">
        <v>102</v>
      </c>
      <c r="E272"/>
    </row>
    <row r="273" spans="1:5">
      <c r="A273" s="225" t="s">
        <v>102</v>
      </c>
      <c r="B273" s="226" t="s">
        <v>102</v>
      </c>
      <c r="C273" s="227" t="s">
        <v>102</v>
      </c>
      <c r="D273" s="227" t="s">
        <v>102</v>
      </c>
      <c r="E273"/>
    </row>
    <row r="274" spans="1:5">
      <c r="A274" s="225" t="s">
        <v>102</v>
      </c>
      <c r="B274" s="226" t="s">
        <v>102</v>
      </c>
      <c r="C274" s="227" t="s">
        <v>102</v>
      </c>
      <c r="D274" s="227" t="s">
        <v>102</v>
      </c>
      <c r="E274"/>
    </row>
    <row r="275" spans="1:5">
      <c r="A275" s="225" t="s">
        <v>102</v>
      </c>
      <c r="B275" s="226" t="s">
        <v>102</v>
      </c>
      <c r="C275" s="227" t="s">
        <v>102</v>
      </c>
      <c r="D275" s="227" t="s">
        <v>102</v>
      </c>
      <c r="E275"/>
    </row>
    <row r="276" spans="1:5">
      <c r="A276" s="225" t="s">
        <v>102</v>
      </c>
      <c r="B276" s="226" t="s">
        <v>102</v>
      </c>
      <c r="C276" s="227" t="s">
        <v>102</v>
      </c>
      <c r="D276" s="227" t="s">
        <v>102</v>
      </c>
      <c r="E276"/>
    </row>
    <row r="277" spans="1:5">
      <c r="A277" s="225" t="s">
        <v>102</v>
      </c>
      <c r="B277" s="226" t="s">
        <v>102</v>
      </c>
      <c r="C277" s="227" t="s">
        <v>102</v>
      </c>
      <c r="D277" s="227" t="s">
        <v>102</v>
      </c>
      <c r="E277"/>
    </row>
    <row r="278" spans="1:5">
      <c r="A278" s="225" t="s">
        <v>102</v>
      </c>
      <c r="B278" s="226" t="s">
        <v>102</v>
      </c>
      <c r="C278" s="227" t="s">
        <v>102</v>
      </c>
      <c r="D278" s="227" t="s">
        <v>102</v>
      </c>
      <c r="E278"/>
    </row>
    <row r="279" spans="1:5">
      <c r="A279" s="225" t="s">
        <v>102</v>
      </c>
      <c r="B279" s="226" t="s">
        <v>102</v>
      </c>
      <c r="C279" s="227" t="s">
        <v>102</v>
      </c>
      <c r="D279" s="227" t="s">
        <v>102</v>
      </c>
      <c r="E279"/>
    </row>
    <row r="280" spans="1:5">
      <c r="A280" s="225" t="s">
        <v>102</v>
      </c>
      <c r="B280" s="226" t="s">
        <v>102</v>
      </c>
      <c r="C280" s="227" t="s">
        <v>102</v>
      </c>
      <c r="D280" s="227" t="s">
        <v>102</v>
      </c>
      <c r="E280"/>
    </row>
    <row r="281" spans="1:5">
      <c r="A281" s="225" t="s">
        <v>102</v>
      </c>
      <c r="B281" s="226" t="s">
        <v>102</v>
      </c>
      <c r="C281" s="227" t="s">
        <v>102</v>
      </c>
      <c r="D281" s="227" t="s">
        <v>102</v>
      </c>
      <c r="E281"/>
    </row>
    <row r="282" spans="1:5">
      <c r="A282" s="225" t="s">
        <v>102</v>
      </c>
      <c r="B282" s="226" t="s">
        <v>102</v>
      </c>
      <c r="C282" s="227" t="s">
        <v>102</v>
      </c>
      <c r="D282" s="227" t="s">
        <v>102</v>
      </c>
      <c r="E282"/>
    </row>
    <row r="283" spans="1:5">
      <c r="A283" s="225" t="s">
        <v>102</v>
      </c>
      <c r="B283" s="226" t="s">
        <v>102</v>
      </c>
      <c r="C283" s="227" t="s">
        <v>102</v>
      </c>
      <c r="D283" s="227" t="s">
        <v>102</v>
      </c>
      <c r="E283"/>
    </row>
    <row r="284" spans="1:5">
      <c r="A284" s="225" t="s">
        <v>102</v>
      </c>
      <c r="B284" s="226" t="s">
        <v>102</v>
      </c>
      <c r="C284" s="227" t="s">
        <v>102</v>
      </c>
      <c r="D284" s="227" t="s">
        <v>102</v>
      </c>
      <c r="E284"/>
    </row>
    <row r="285" spans="1:5">
      <c r="A285" s="225" t="s">
        <v>102</v>
      </c>
      <c r="B285" s="226" t="s">
        <v>102</v>
      </c>
      <c r="C285" s="227" t="s">
        <v>102</v>
      </c>
      <c r="D285" s="227" t="s">
        <v>102</v>
      </c>
      <c r="E285"/>
    </row>
    <row r="286" spans="1:5">
      <c r="A286" s="225" t="s">
        <v>102</v>
      </c>
      <c r="B286" s="226" t="s">
        <v>102</v>
      </c>
      <c r="C286" s="227" t="s">
        <v>102</v>
      </c>
      <c r="D286" s="227" t="s">
        <v>102</v>
      </c>
      <c r="E286"/>
    </row>
    <row r="287" spans="1:5">
      <c r="A287" s="225" t="s">
        <v>102</v>
      </c>
      <c r="B287" s="226" t="s">
        <v>102</v>
      </c>
      <c r="C287" s="227" t="s">
        <v>102</v>
      </c>
      <c r="D287" s="227" t="s">
        <v>102</v>
      </c>
      <c r="E287"/>
    </row>
    <row r="288" spans="1:5">
      <c r="A288" s="225" t="s">
        <v>102</v>
      </c>
      <c r="B288" s="226" t="s">
        <v>102</v>
      </c>
      <c r="C288" s="227" t="s">
        <v>102</v>
      </c>
      <c r="D288" s="227" t="s">
        <v>102</v>
      </c>
      <c r="E288"/>
    </row>
    <row r="289" spans="1:5">
      <c r="A289" s="225" t="s">
        <v>102</v>
      </c>
      <c r="B289" s="226" t="s">
        <v>102</v>
      </c>
      <c r="C289" s="227" t="s">
        <v>102</v>
      </c>
      <c r="D289" s="227" t="s">
        <v>102</v>
      </c>
      <c r="E289"/>
    </row>
    <row r="290" spans="1:5">
      <c r="A290" s="225" t="s">
        <v>102</v>
      </c>
      <c r="B290" s="226" t="s">
        <v>102</v>
      </c>
      <c r="C290" s="227" t="s">
        <v>102</v>
      </c>
      <c r="D290" s="227" t="s">
        <v>102</v>
      </c>
      <c r="E290"/>
    </row>
    <row r="291" spans="1:5">
      <c r="A291" s="225" t="s">
        <v>102</v>
      </c>
      <c r="B291" s="226" t="s">
        <v>102</v>
      </c>
      <c r="C291" s="227" t="s">
        <v>102</v>
      </c>
      <c r="D291" s="227" t="s">
        <v>102</v>
      </c>
      <c r="E291"/>
    </row>
    <row r="292" spans="1:5">
      <c r="A292" s="225" t="s">
        <v>102</v>
      </c>
      <c r="B292" s="226" t="s">
        <v>102</v>
      </c>
      <c r="C292" s="227" t="s">
        <v>102</v>
      </c>
      <c r="D292" s="227" t="s">
        <v>102</v>
      </c>
      <c r="E292"/>
    </row>
    <row r="293" spans="1:5">
      <c r="A293" s="225" t="s">
        <v>102</v>
      </c>
      <c r="B293" s="226" t="s">
        <v>102</v>
      </c>
      <c r="C293" s="227" t="s">
        <v>102</v>
      </c>
      <c r="D293" s="227" t="s">
        <v>102</v>
      </c>
      <c r="E293"/>
    </row>
    <row r="294" spans="1:5">
      <c r="A294" s="225" t="s">
        <v>102</v>
      </c>
      <c r="B294" s="226" t="s">
        <v>102</v>
      </c>
      <c r="C294" s="227" t="s">
        <v>102</v>
      </c>
      <c r="D294" s="227" t="s">
        <v>102</v>
      </c>
      <c r="E294"/>
    </row>
    <row r="295" spans="1:5">
      <c r="A295" s="225" t="s">
        <v>102</v>
      </c>
      <c r="B295" s="226" t="s">
        <v>102</v>
      </c>
      <c r="C295" s="227" t="s">
        <v>102</v>
      </c>
      <c r="D295" s="227" t="s">
        <v>102</v>
      </c>
      <c r="E295"/>
    </row>
    <row r="296" spans="1:5">
      <c r="A296" s="225"/>
      <c r="B296" s="226"/>
      <c r="C296" s="227"/>
      <c r="D296" s="227"/>
    </row>
  </sheetData>
  <mergeCells count="1">
    <mergeCell ref="A3:D3"/>
  </mergeCells>
  <pageMargins bottom="0.28999999999999998" footer="0.28000000000000003" header="0.3" left="0.25" right="0.25" top="0.33"/>
  <pageSetup fitToHeight="0" orientation="portrait" paperSize="9" r:id="rId1" scale="95"/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509"/>
  <sheetViews>
    <sheetView workbookViewId="0">
      <selection activeCell="A7" sqref="A7"/>
    </sheetView>
  </sheetViews>
  <sheetFormatPr defaultColWidth="9.140625" defaultRowHeight="15"/>
  <cols>
    <col min="1" max="1" customWidth="true" style="264" width="9.85546875" collapsed="false"/>
    <col min="2" max="2" customWidth="true" style="265" width="71.0" collapsed="false"/>
    <col min="3" max="3" customWidth="true" style="234" width="19.140625" collapsed="false"/>
    <col min="4" max="4" customWidth="true" style="234" width="19.42578125" collapsed="false"/>
    <col min="5" max="16384" style="23" width="9.140625" collapsed="false"/>
  </cols>
  <sheetData>
    <row r="1" spans="1:5">
      <c r="C1" s="383" t="s">
        <v>102</v>
      </c>
      <c r="D1" s="403" t="s">
        <v>449</v>
      </c>
      <c r="E1"/>
    </row>
    <row r="3" spans="1:5">
      <c r="A3" s="684" t="s">
        <v>6</v>
      </c>
      <c r="B3" s="684" t="s">
        <v>102</v>
      </c>
      <c r="C3" s="684" t="s">
        <v>102</v>
      </c>
      <c r="D3" s="684" t="s">
        <v>102</v>
      </c>
      <c r="E3"/>
    </row>
    <row r="4" spans="1:5">
      <c r="A4" s="266" t="s">
        <v>102</v>
      </c>
      <c r="B4" s="262" t="s">
        <v>102</v>
      </c>
      <c r="C4" s="404" t="s">
        <v>102</v>
      </c>
      <c r="D4" s="404" t="s">
        <v>102</v>
      </c>
      <c r="E4"/>
    </row>
    <row r="5" spans="1:5">
      <c r="A5" s="266" t="s">
        <v>102</v>
      </c>
      <c r="B5" s="267" t="s">
        <v>102</v>
      </c>
      <c r="C5" s="405" t="s">
        <v>102</v>
      </c>
      <c r="D5" s="406" t="s">
        <v>795</v>
      </c>
      <c r="E5"/>
    </row>
    <row r="6" spans="1:5">
      <c r="A6" s="266" t="s">
        <v>102</v>
      </c>
      <c r="B6" s="267" t="s">
        <v>102</v>
      </c>
      <c r="C6" s="405" t="s">
        <v>102</v>
      </c>
      <c r="D6" s="406" t="s">
        <v>102</v>
      </c>
      <c r="E6"/>
    </row>
    <row customHeight="1" ht="34.5" r="7" spans="1:5">
      <c r="A7" s="268" t="s">
        <v>64</v>
      </c>
      <c r="B7" s="268" t="s">
        <v>12</v>
      </c>
      <c r="C7" s="407" t="s">
        <v>66</v>
      </c>
      <c r="D7" s="407" t="s">
        <v>65</v>
      </c>
      <c r="E7"/>
    </row>
    <row r="8" spans="1:5">
      <c r="A8" s="269">
        <v>1</v>
      </c>
      <c r="B8" s="270" t="s">
        <v>293</v>
      </c>
      <c r="C8" s="408">
        <f>C9+C83+C117</f>
        <v>0</v>
      </c>
      <c r="D8" s="408">
        <f>D9+D83+D117</f>
        <v>0</v>
      </c>
      <c r="E8"/>
    </row>
    <row r="9" spans="1:5">
      <c r="A9" s="269">
        <v>11</v>
      </c>
      <c r="B9" s="270" t="s">
        <v>800</v>
      </c>
      <c r="C9" s="409">
        <f>C10+C28+C34+C39+C43+C52+C54+C57</f>
        <v>0</v>
      </c>
      <c r="D9" s="409">
        <f>D10+D28+D34+D39+D43+D52+D54+D57</f>
        <v>0</v>
      </c>
      <c r="E9"/>
    </row>
    <row r="10" spans="1:5">
      <c r="A10" s="269">
        <v>110</v>
      </c>
      <c r="B10" s="270" t="s">
        <v>801</v>
      </c>
      <c r="C10" s="410">
        <f>C11+C20+C22+C24+C26</f>
        <v>0</v>
      </c>
      <c r="D10" s="410">
        <f>D11+D20+D22+D24+D26</f>
        <v>0</v>
      </c>
      <c r="E10"/>
    </row>
    <row r="11" spans="1:5">
      <c r="A11" s="269">
        <v>1100</v>
      </c>
      <c r="B11" s="270" t="s">
        <v>802</v>
      </c>
      <c r="C11" s="410">
        <f>SUM(C12:C19)</f>
        <v>0</v>
      </c>
      <c r="D11" s="410">
        <f>SUM(D12:D19)</f>
        <v>0</v>
      </c>
      <c r="E11"/>
    </row>
    <row customHeight="1" ht="21" r="12" spans="1:5">
      <c r="A12" s="271">
        <v>110001</v>
      </c>
      <c r="B12" s="272" t="s">
        <v>803</v>
      </c>
      <c r="C12" s="320">
        <v>0</v>
      </c>
      <c r="D12" s="320">
        <v>0</v>
      </c>
      <c r="E12"/>
    </row>
    <row r="13" spans="1:5">
      <c r="A13" s="271">
        <v>110002</v>
      </c>
      <c r="B13" s="272" t="s">
        <v>804</v>
      </c>
      <c r="C13" s="320">
        <v>0</v>
      </c>
      <c r="D13" s="320">
        <v>0</v>
      </c>
      <c r="E13"/>
    </row>
    <row r="14" spans="1:5">
      <c r="A14" s="271">
        <v>110003</v>
      </c>
      <c r="B14" s="272" t="s">
        <v>805</v>
      </c>
      <c r="C14" s="320">
        <v>0</v>
      </c>
      <c r="D14" s="320">
        <v>0</v>
      </c>
      <c r="E14"/>
    </row>
    <row r="15" spans="1:5">
      <c r="A15" s="271">
        <v>110004</v>
      </c>
      <c r="B15" s="272" t="s">
        <v>806</v>
      </c>
      <c r="C15" s="320">
        <v>0</v>
      </c>
      <c r="D15" s="320">
        <v>0</v>
      </c>
      <c r="E15"/>
    </row>
    <row ht="60" r="16" spans="1:5">
      <c r="A16" s="271">
        <v>110005</v>
      </c>
      <c r="B16" s="273" t="s">
        <v>1054</v>
      </c>
      <c r="C16" s="320">
        <v>0</v>
      </c>
      <c r="D16" s="320">
        <v>0</v>
      </c>
      <c r="E16"/>
    </row>
    <row r="17" spans="1:5">
      <c r="A17" s="271">
        <v>110006</v>
      </c>
      <c r="B17" s="272" t="s">
        <v>807</v>
      </c>
      <c r="C17" s="320">
        <v>0</v>
      </c>
      <c r="D17" s="320">
        <v>0</v>
      </c>
      <c r="E17"/>
    </row>
    <row customHeight="1" ht="15.75" r="18" spans="1:5">
      <c r="A18" s="271">
        <v>110007</v>
      </c>
      <c r="B18" s="272" t="s">
        <v>808</v>
      </c>
      <c r="C18" s="320">
        <v>0</v>
      </c>
      <c r="D18" s="320">
        <v>0</v>
      </c>
      <c r="E18"/>
    </row>
    <row r="19" spans="1:5">
      <c r="A19" s="271">
        <v>110008</v>
      </c>
      <c r="B19" s="272" t="s">
        <v>809</v>
      </c>
      <c r="C19" s="320">
        <v>0</v>
      </c>
      <c r="D19" s="320">
        <v>0</v>
      </c>
      <c r="E19"/>
    </row>
    <row r="20" spans="1:5">
      <c r="A20" s="274">
        <v>1101</v>
      </c>
      <c r="B20" s="270" t="s">
        <v>810</v>
      </c>
      <c r="C20" s="410">
        <f>SUM(C21)</f>
        <v>0</v>
      </c>
      <c r="D20" s="410">
        <f>SUM(D21)</f>
        <v>0</v>
      </c>
      <c r="E20"/>
    </row>
    <row r="21" spans="1:5">
      <c r="A21" s="271">
        <v>110101</v>
      </c>
      <c r="B21" s="272" t="s">
        <v>811</v>
      </c>
      <c r="C21" s="320">
        <v>0</v>
      </c>
      <c r="D21" s="320">
        <v>0</v>
      </c>
      <c r="E21"/>
    </row>
    <row ht="28.5" r="22" spans="1:5">
      <c r="A22" s="274">
        <v>1102</v>
      </c>
      <c r="B22" s="270" t="s">
        <v>814</v>
      </c>
      <c r="C22" s="410">
        <f>SUM(C23)</f>
        <v>0</v>
      </c>
      <c r="D22" s="410">
        <f>SUM(D23)</f>
        <v>0</v>
      </c>
      <c r="E22"/>
    </row>
    <row ht="30" r="23" spans="1:5">
      <c r="A23" s="271">
        <v>110201</v>
      </c>
      <c r="B23" s="272" t="s">
        <v>812</v>
      </c>
      <c r="C23" s="320">
        <v>0</v>
      </c>
      <c r="D23" s="320">
        <v>0</v>
      </c>
      <c r="E23"/>
    </row>
    <row r="24" spans="1:5">
      <c r="A24" s="274">
        <v>1103</v>
      </c>
      <c r="B24" s="270" t="s">
        <v>815</v>
      </c>
      <c r="C24" s="410">
        <f>SUM(C25)</f>
        <v>0</v>
      </c>
      <c r="D24" s="410">
        <f>SUM(D25)</f>
        <v>0</v>
      </c>
      <c r="E24"/>
    </row>
    <row r="25" spans="1:5">
      <c r="A25" s="271">
        <v>110301</v>
      </c>
      <c r="B25" s="272" t="s">
        <v>813</v>
      </c>
      <c r="C25" s="320">
        <v>0</v>
      </c>
      <c r="D25" s="320">
        <v>0</v>
      </c>
      <c r="E25"/>
    </row>
    <row r="26" spans="1:5">
      <c r="A26" s="274">
        <v>1104</v>
      </c>
      <c r="B26" s="270" t="s">
        <v>816</v>
      </c>
      <c r="C26" s="410">
        <f>SUM(C27)</f>
        <v>0</v>
      </c>
      <c r="D26" s="410">
        <f>SUM(D27)</f>
        <v>0</v>
      </c>
      <c r="E26"/>
    </row>
    <row r="27" spans="1:5">
      <c r="A27" s="271">
        <v>110401</v>
      </c>
      <c r="B27" s="272" t="s">
        <v>294</v>
      </c>
      <c r="C27" s="320">
        <v>0</v>
      </c>
      <c r="D27" s="320">
        <v>0</v>
      </c>
      <c r="E27"/>
    </row>
    <row r="28" spans="1:5">
      <c r="A28" s="274">
        <v>112</v>
      </c>
      <c r="B28" s="270" t="s">
        <v>817</v>
      </c>
      <c r="C28" s="410">
        <f>SUM(C29:C33)</f>
        <v>0</v>
      </c>
      <c r="D28" s="410">
        <f>SUM(D29:D33)</f>
        <v>0</v>
      </c>
      <c r="E28"/>
    </row>
    <row r="29" spans="1:5">
      <c r="A29" s="271">
        <v>112001</v>
      </c>
      <c r="B29" s="272" t="s">
        <v>821</v>
      </c>
      <c r="C29" s="320">
        <v>0</v>
      </c>
      <c r="D29" s="320">
        <v>0</v>
      </c>
      <c r="E29"/>
    </row>
    <row r="30" spans="1:5">
      <c r="A30" s="271">
        <v>112002</v>
      </c>
      <c r="B30" s="272" t="s">
        <v>822</v>
      </c>
      <c r="C30" s="320">
        <v>0</v>
      </c>
      <c r="D30" s="320">
        <v>0</v>
      </c>
      <c r="E30"/>
    </row>
    <row r="31" spans="1:5">
      <c r="A31" s="271">
        <v>112003</v>
      </c>
      <c r="B31" s="272" t="s">
        <v>823</v>
      </c>
      <c r="C31" s="320">
        <v>0</v>
      </c>
      <c r="D31" s="320">
        <v>0</v>
      </c>
      <c r="E31"/>
    </row>
    <row r="32" spans="1:5">
      <c r="A32" s="271">
        <v>112004</v>
      </c>
      <c r="B32" s="272" t="s">
        <v>824</v>
      </c>
      <c r="C32" s="320">
        <v>0</v>
      </c>
      <c r="D32" s="320">
        <v>0</v>
      </c>
      <c r="E32"/>
    </row>
    <row r="33" spans="1:5">
      <c r="A33" s="271">
        <v>112005</v>
      </c>
      <c r="B33" s="272" t="s">
        <v>825</v>
      </c>
      <c r="C33" s="320">
        <v>0</v>
      </c>
      <c r="D33" s="320">
        <v>0</v>
      </c>
      <c r="E33"/>
    </row>
    <row r="34" spans="1:5">
      <c r="A34" s="274">
        <v>113</v>
      </c>
      <c r="B34" s="270" t="s">
        <v>818</v>
      </c>
      <c r="C34" s="410">
        <f>SUM(C35:C38)</f>
        <v>0</v>
      </c>
      <c r="D34" s="410">
        <f>SUM(D35:D38)</f>
        <v>0</v>
      </c>
      <c r="E34"/>
    </row>
    <row r="35" spans="1:5">
      <c r="A35" s="271">
        <v>113001</v>
      </c>
      <c r="B35" s="272" t="s">
        <v>826</v>
      </c>
      <c r="C35" s="320">
        <v>0</v>
      </c>
      <c r="D35" s="320">
        <v>0</v>
      </c>
      <c r="E35"/>
    </row>
    <row r="36" spans="1:5">
      <c r="A36" s="271">
        <v>113002</v>
      </c>
      <c r="B36" s="272" t="s">
        <v>827</v>
      </c>
      <c r="C36" s="320">
        <v>0</v>
      </c>
      <c r="D36" s="320">
        <v>0</v>
      </c>
      <c r="E36"/>
    </row>
    <row r="37" spans="1:5">
      <c r="A37" s="271">
        <v>113003</v>
      </c>
      <c r="B37" s="272" t="s">
        <v>828</v>
      </c>
      <c r="C37" s="320">
        <v>0</v>
      </c>
      <c r="D37" s="320">
        <v>0</v>
      </c>
      <c r="E37"/>
    </row>
    <row r="38" spans="1:5">
      <c r="A38" s="271">
        <v>113004</v>
      </c>
      <c r="B38" s="272" t="s">
        <v>829</v>
      </c>
      <c r="C38" s="320">
        <v>0</v>
      </c>
      <c r="D38" s="320">
        <v>0</v>
      </c>
      <c r="E38"/>
    </row>
    <row r="39" spans="1:5">
      <c r="A39" s="274">
        <v>114</v>
      </c>
      <c r="B39" s="270" t="s">
        <v>819</v>
      </c>
      <c r="C39" s="410">
        <f>SUM(C40:C42)</f>
        <v>0</v>
      </c>
      <c r="D39" s="410">
        <f>SUM(D40:D42)</f>
        <v>0</v>
      </c>
      <c r="E39"/>
    </row>
    <row r="40" spans="1:5">
      <c r="A40" s="271">
        <v>114001</v>
      </c>
      <c r="B40" s="272" t="s">
        <v>830</v>
      </c>
      <c r="C40" s="320">
        <v>0</v>
      </c>
      <c r="D40" s="320">
        <v>0</v>
      </c>
      <c r="E40"/>
    </row>
    <row r="41" spans="1:5">
      <c r="A41" s="271">
        <v>114002</v>
      </c>
      <c r="B41" s="272" t="s">
        <v>831</v>
      </c>
      <c r="C41" s="320">
        <v>0</v>
      </c>
      <c r="D41" s="320">
        <v>0</v>
      </c>
      <c r="E41"/>
    </row>
    <row r="42" spans="1:5">
      <c r="A42" s="271">
        <v>114003</v>
      </c>
      <c r="B42" s="272" t="s">
        <v>832</v>
      </c>
      <c r="C42" s="320">
        <v>0</v>
      </c>
      <c r="D42" s="320">
        <v>0</v>
      </c>
      <c r="E42"/>
    </row>
    <row r="43" spans="1:5">
      <c r="A43" s="274">
        <v>115</v>
      </c>
      <c r="B43" s="270" t="s">
        <v>820</v>
      </c>
      <c r="C43" s="410">
        <f>SUM(C44:C51)</f>
        <v>0</v>
      </c>
      <c r="D43" s="410">
        <f>SUM(D44:D51)</f>
        <v>0</v>
      </c>
      <c r="E43"/>
    </row>
    <row r="44" spans="1:5">
      <c r="A44" s="271">
        <v>115001</v>
      </c>
      <c r="B44" s="272" t="s">
        <v>833</v>
      </c>
      <c r="C44" s="320">
        <v>0</v>
      </c>
      <c r="D44" s="320">
        <v>0</v>
      </c>
      <c r="E44"/>
    </row>
    <row r="45" spans="1:5">
      <c r="A45" s="271">
        <v>115002</v>
      </c>
      <c r="B45" s="272" t="s">
        <v>834</v>
      </c>
      <c r="C45" s="320">
        <v>0</v>
      </c>
      <c r="D45" s="320">
        <v>0</v>
      </c>
      <c r="E45"/>
    </row>
    <row r="46" spans="1:5">
      <c r="A46" s="271">
        <v>115003</v>
      </c>
      <c r="B46" s="272" t="s">
        <v>835</v>
      </c>
      <c r="C46" s="320">
        <v>0</v>
      </c>
      <c r="D46" s="320">
        <v>0</v>
      </c>
      <c r="E46"/>
    </row>
    <row r="47" spans="1:5">
      <c r="A47" s="271">
        <v>115004</v>
      </c>
      <c r="B47" s="272" t="s">
        <v>836</v>
      </c>
      <c r="C47" s="320">
        <v>0</v>
      </c>
      <c r="D47" s="320">
        <v>0</v>
      </c>
      <c r="E47"/>
    </row>
    <row r="48" spans="1:5">
      <c r="A48" s="271">
        <v>115005</v>
      </c>
      <c r="B48" s="272" t="s">
        <v>837</v>
      </c>
      <c r="C48" s="320">
        <v>0</v>
      </c>
      <c r="D48" s="320">
        <v>0</v>
      </c>
      <c r="E48"/>
    </row>
    <row r="49" spans="1:5">
      <c r="A49" s="271">
        <v>115006</v>
      </c>
      <c r="B49" s="272" t="s">
        <v>838</v>
      </c>
      <c r="C49" s="320">
        <v>0</v>
      </c>
      <c r="D49" s="320">
        <v>0</v>
      </c>
      <c r="E49"/>
    </row>
    <row r="50" spans="1:5">
      <c r="A50" s="271">
        <v>115007</v>
      </c>
      <c r="B50" s="272" t="s">
        <v>839</v>
      </c>
      <c r="C50" s="320">
        <v>0</v>
      </c>
      <c r="D50" s="320">
        <v>0</v>
      </c>
      <c r="E50"/>
    </row>
    <row r="51" spans="1:5">
      <c r="A51" s="271">
        <v>115008</v>
      </c>
      <c r="B51" s="272" t="s">
        <v>840</v>
      </c>
      <c r="C51" s="320">
        <v>0</v>
      </c>
      <c r="D51" s="320">
        <v>0</v>
      </c>
      <c r="E51"/>
    </row>
    <row r="52" spans="1:5">
      <c r="A52" s="274">
        <v>116</v>
      </c>
      <c r="B52" s="270" t="s">
        <v>841</v>
      </c>
      <c r="C52" s="410">
        <f>SUM(C53)</f>
        <v>0</v>
      </c>
      <c r="D52" s="410">
        <f>SUM(D53)</f>
        <v>0</v>
      </c>
      <c r="E52"/>
    </row>
    <row r="53" spans="1:5">
      <c r="A53" s="271">
        <v>116001</v>
      </c>
      <c r="B53" s="272" t="s">
        <v>842</v>
      </c>
      <c r="C53" s="320">
        <v>0</v>
      </c>
      <c r="D53" s="320">
        <v>0</v>
      </c>
      <c r="E53"/>
    </row>
    <row r="54" spans="1:5">
      <c r="A54" s="274">
        <v>117</v>
      </c>
      <c r="B54" s="270" t="s">
        <v>843</v>
      </c>
      <c r="C54" s="410">
        <f>SUM(C55:C56)</f>
        <v>0</v>
      </c>
      <c r="D54" s="410">
        <f>SUM(D55:D56)</f>
        <v>0</v>
      </c>
      <c r="E54"/>
    </row>
    <row r="55" spans="1:5">
      <c r="A55" s="271">
        <v>117001</v>
      </c>
      <c r="B55" s="272" t="s">
        <v>844</v>
      </c>
      <c r="C55" s="320">
        <v>0</v>
      </c>
      <c r="D55" s="320">
        <v>0</v>
      </c>
      <c r="E55"/>
    </row>
    <row r="56" spans="1:5">
      <c r="A56" s="271">
        <v>117002</v>
      </c>
      <c r="B56" s="272" t="s">
        <v>845</v>
      </c>
      <c r="C56" s="320">
        <v>0</v>
      </c>
      <c r="D56" s="320">
        <v>0</v>
      </c>
      <c r="E56"/>
    </row>
    <row r="57" spans="1:5">
      <c r="A57" s="274">
        <v>118</v>
      </c>
      <c r="B57" s="270" t="s">
        <v>846</v>
      </c>
      <c r="C57" s="410">
        <f>C58+C70+C73+C78</f>
        <v>0</v>
      </c>
      <c r="D57" s="410">
        <f>D58+D70+D73+D78</f>
        <v>0</v>
      </c>
      <c r="E57"/>
    </row>
    <row r="58" spans="1:5">
      <c r="A58" s="274">
        <v>1180</v>
      </c>
      <c r="B58" s="270" t="s">
        <v>847</v>
      </c>
      <c r="C58" s="410">
        <f>SUM(C59:C69)</f>
        <v>0</v>
      </c>
      <c r="D58" s="410">
        <f>SUM(D59:D69)</f>
        <v>0</v>
      </c>
      <c r="E58"/>
    </row>
    <row r="59" spans="1:5">
      <c r="A59" s="271">
        <v>118001</v>
      </c>
      <c r="B59" s="272" t="s">
        <v>848</v>
      </c>
      <c r="C59" s="320">
        <v>0</v>
      </c>
      <c r="D59" s="320">
        <v>0</v>
      </c>
      <c r="E59"/>
    </row>
    <row ht="30" r="60" spans="1:5">
      <c r="A60" s="271">
        <v>118002</v>
      </c>
      <c r="B60" s="272" t="s">
        <v>849</v>
      </c>
      <c r="C60" s="320">
        <v>0</v>
      </c>
      <c r="D60" s="320">
        <v>0</v>
      </c>
      <c r="E60"/>
    </row>
    <row customHeight="1" ht="17.25" r="61" spans="1:5">
      <c r="A61" s="271">
        <v>118003</v>
      </c>
      <c r="B61" s="272" t="s">
        <v>850</v>
      </c>
      <c r="C61" s="320">
        <v>0</v>
      </c>
      <c r="D61" s="320">
        <v>0</v>
      </c>
      <c r="E61"/>
    </row>
    <row r="62" spans="1:5">
      <c r="A62" s="271">
        <v>118004</v>
      </c>
      <c r="B62" s="272" t="s">
        <v>1055</v>
      </c>
      <c r="C62" s="320">
        <v>0</v>
      </c>
      <c r="D62" s="320">
        <v>0</v>
      </c>
      <c r="E62"/>
    </row>
    <row r="63" spans="1:5">
      <c r="A63" s="271">
        <v>118005</v>
      </c>
      <c r="B63" s="272" t="s">
        <v>851</v>
      </c>
      <c r="C63" s="320">
        <v>0</v>
      </c>
      <c r="D63" s="320">
        <v>0</v>
      </c>
      <c r="E63"/>
    </row>
    <row r="64" spans="1:5">
      <c r="A64" s="271">
        <v>118006</v>
      </c>
      <c r="B64" s="272" t="s">
        <v>852</v>
      </c>
      <c r="C64" s="320">
        <v>0</v>
      </c>
      <c r="D64" s="320">
        <v>0</v>
      </c>
      <c r="E64"/>
    </row>
    <row r="65" spans="1:5">
      <c r="A65" s="271">
        <v>118007</v>
      </c>
      <c r="B65" s="272" t="s">
        <v>853</v>
      </c>
      <c r="C65" s="320">
        <v>0</v>
      </c>
      <c r="D65" s="320">
        <v>0</v>
      </c>
      <c r="E65"/>
    </row>
    <row ht="30" r="66" spans="1:5">
      <c r="A66" s="271">
        <v>118008</v>
      </c>
      <c r="B66" s="272" t="s">
        <v>854</v>
      </c>
      <c r="C66" s="320">
        <v>0</v>
      </c>
      <c r="D66" s="320">
        <v>0</v>
      </c>
      <c r="E66"/>
    </row>
    <row r="67" spans="1:5">
      <c r="A67" s="271">
        <v>118009</v>
      </c>
      <c r="B67" s="272" t="s">
        <v>855</v>
      </c>
      <c r="C67" s="320">
        <v>0</v>
      </c>
      <c r="D67" s="320">
        <v>0</v>
      </c>
      <c r="E67"/>
    </row>
    <row ht="30" r="68" spans="1:5">
      <c r="A68" s="271">
        <v>118010</v>
      </c>
      <c r="B68" s="272" t="s">
        <v>856</v>
      </c>
      <c r="C68" s="320">
        <v>0</v>
      </c>
      <c r="D68" s="320">
        <v>0</v>
      </c>
      <c r="E68"/>
    </row>
    <row customHeight="1" ht="18.75" r="69" spans="1:5">
      <c r="A69" s="271">
        <v>118011</v>
      </c>
      <c r="B69" s="272" t="s">
        <v>857</v>
      </c>
      <c r="C69" s="320">
        <v>0</v>
      </c>
      <c r="D69" s="320">
        <v>0</v>
      </c>
      <c r="E69"/>
    </row>
    <row r="70" spans="1:5">
      <c r="A70" s="274">
        <v>1181</v>
      </c>
      <c r="B70" s="270" t="s">
        <v>858</v>
      </c>
      <c r="C70" s="410">
        <f>SUM(C71:C72)</f>
        <v>0</v>
      </c>
      <c r="D70" s="410">
        <f>SUM(D71:D72)</f>
        <v>0</v>
      </c>
      <c r="E70"/>
    </row>
    <row r="71" spans="1:5">
      <c r="A71" s="271">
        <v>118101</v>
      </c>
      <c r="B71" s="272" t="s">
        <v>859</v>
      </c>
      <c r="C71" s="320">
        <v>0</v>
      </c>
      <c r="D71" s="320">
        <v>0</v>
      </c>
      <c r="E71"/>
    </row>
    <row r="72" spans="1:5">
      <c r="A72" s="271">
        <v>118102</v>
      </c>
      <c r="B72" s="272" t="s">
        <v>860</v>
      </c>
      <c r="C72" s="320">
        <v>0</v>
      </c>
      <c r="D72" s="320">
        <v>0</v>
      </c>
      <c r="E72"/>
    </row>
    <row r="73" spans="1:5">
      <c r="A73" s="274">
        <v>1182</v>
      </c>
      <c r="B73" s="270" t="s">
        <v>861</v>
      </c>
      <c r="C73" s="410">
        <f>SUM(C74:C77)</f>
        <v>0</v>
      </c>
      <c r="D73" s="410">
        <f>SUM(D74:D77)</f>
        <v>0</v>
      </c>
      <c r="E73"/>
    </row>
    <row r="74" spans="1:5">
      <c r="A74" s="271">
        <v>118201</v>
      </c>
      <c r="B74" s="272" t="s">
        <v>862</v>
      </c>
      <c r="C74" s="320">
        <v>0</v>
      </c>
      <c r="D74" s="320">
        <v>0</v>
      </c>
      <c r="E74"/>
    </row>
    <row r="75" spans="1:5">
      <c r="A75" s="271">
        <v>118202</v>
      </c>
      <c r="B75" s="272" t="s">
        <v>863</v>
      </c>
      <c r="C75" s="320">
        <v>0</v>
      </c>
      <c r="D75" s="320">
        <v>0</v>
      </c>
      <c r="E75"/>
    </row>
    <row r="76" spans="1:5">
      <c r="A76" s="271">
        <v>118203</v>
      </c>
      <c r="B76" s="272" t="s">
        <v>864</v>
      </c>
      <c r="C76" s="320">
        <v>0</v>
      </c>
      <c r="D76" s="320">
        <v>0</v>
      </c>
      <c r="E76"/>
    </row>
    <row r="77" spans="1:5">
      <c r="A77" s="271">
        <v>118204</v>
      </c>
      <c r="B77" s="272" t="s">
        <v>865</v>
      </c>
      <c r="C77" s="320">
        <v>0</v>
      </c>
      <c r="D77" s="320">
        <v>0</v>
      </c>
      <c r="E77"/>
    </row>
    <row r="78" spans="1:5">
      <c r="A78" s="274">
        <v>1183</v>
      </c>
      <c r="B78" s="270" t="s">
        <v>866</v>
      </c>
      <c r="C78" s="410">
        <f>SUM(C79:C82)</f>
        <v>0</v>
      </c>
      <c r="D78" s="410">
        <f>SUM(D79:D82)</f>
        <v>0</v>
      </c>
      <c r="E78"/>
    </row>
    <row r="79" spans="1:5">
      <c r="A79" s="271">
        <v>118301</v>
      </c>
      <c r="B79" s="272" t="s">
        <v>857</v>
      </c>
      <c r="C79" s="320">
        <v>0</v>
      </c>
      <c r="D79" s="320">
        <v>0</v>
      </c>
      <c r="E79"/>
    </row>
    <row r="80" spans="1:5">
      <c r="A80" s="271">
        <v>118302</v>
      </c>
      <c r="B80" s="272" t="s">
        <v>867</v>
      </c>
      <c r="C80" s="320">
        <v>0</v>
      </c>
      <c r="D80" s="320">
        <v>0</v>
      </c>
      <c r="E80"/>
    </row>
    <row r="81" spans="1:5">
      <c r="A81" s="271">
        <v>118303</v>
      </c>
      <c r="B81" s="272" t="s">
        <v>868</v>
      </c>
      <c r="C81" s="320">
        <v>0</v>
      </c>
      <c r="D81" s="320">
        <v>0</v>
      </c>
      <c r="E81"/>
    </row>
    <row r="82" spans="1:5">
      <c r="A82" s="271">
        <v>118304</v>
      </c>
      <c r="B82" s="272" t="s">
        <v>869</v>
      </c>
      <c r="C82" s="320">
        <v>0</v>
      </c>
      <c r="D82" s="320">
        <v>0</v>
      </c>
      <c r="E82"/>
    </row>
    <row r="83" spans="1:5">
      <c r="A83" s="274">
        <v>12</v>
      </c>
      <c r="B83" s="270" t="s">
        <v>870</v>
      </c>
      <c r="C83" s="409">
        <f>C84+C102+C105+C108</f>
        <v>0</v>
      </c>
      <c r="D83" s="409">
        <f>D84+D102+D105+D108</f>
        <v>0</v>
      </c>
      <c r="E83"/>
    </row>
    <row r="84" spans="1:5">
      <c r="A84" s="274">
        <v>120</v>
      </c>
      <c r="B84" s="270" t="s">
        <v>871</v>
      </c>
      <c r="C84" s="411">
        <f>C85+C86+C87+C88+C94+C95+C96+C97+C98+C99+C100+C101</f>
        <v>0</v>
      </c>
      <c r="D84" s="411">
        <f>D85+D86+D87+D88+D94+D95+D96+D97+D98+D99+D100+D101</f>
        <v>0</v>
      </c>
      <c r="E84"/>
    </row>
    <row r="85" spans="1:5">
      <c r="A85" s="271">
        <v>120001</v>
      </c>
      <c r="B85" s="272" t="s">
        <v>872</v>
      </c>
      <c r="C85" s="320">
        <v>0</v>
      </c>
      <c r="D85" s="320">
        <v>0</v>
      </c>
      <c r="E85"/>
    </row>
    <row r="86" spans="1:5">
      <c r="A86" s="271">
        <v>120002</v>
      </c>
      <c r="B86" s="272" t="s">
        <v>873</v>
      </c>
      <c r="C86" s="320">
        <v>0</v>
      </c>
      <c r="D86" s="320">
        <v>0</v>
      </c>
      <c r="E86"/>
    </row>
    <row r="87" spans="1:5">
      <c r="A87" s="271">
        <v>120003</v>
      </c>
      <c r="B87" s="272" t="s">
        <v>874</v>
      </c>
      <c r="C87" s="320">
        <v>0</v>
      </c>
      <c r="D87" s="320">
        <v>0</v>
      </c>
      <c r="E87"/>
    </row>
    <row r="88" spans="1:5">
      <c r="A88" s="275">
        <v>120004</v>
      </c>
      <c r="B88" s="276" t="s">
        <v>1236</v>
      </c>
      <c r="C88" s="383">
        <f>C89+C90+C91+C92+C93</f>
        <v>0</v>
      </c>
      <c r="D88" s="383">
        <f>D89+D90+D91+D92+D93</f>
        <v>0</v>
      </c>
      <c r="E88"/>
    </row>
    <row r="89" spans="1:5">
      <c r="A89" s="271">
        <v>1200041</v>
      </c>
      <c r="B89" s="272" t="s">
        <v>875</v>
      </c>
      <c r="C89" s="320">
        <v>0</v>
      </c>
      <c r="D89" s="320">
        <v>0</v>
      </c>
      <c r="E89"/>
    </row>
    <row r="90" spans="1:5">
      <c r="A90" s="271">
        <v>1200042</v>
      </c>
      <c r="B90" s="272" t="s">
        <v>876</v>
      </c>
      <c r="C90" s="320">
        <v>0</v>
      </c>
      <c r="D90" s="320">
        <v>0</v>
      </c>
      <c r="E90"/>
    </row>
    <row r="91" spans="1:5">
      <c r="A91" s="277">
        <v>1200043</v>
      </c>
      <c r="B91" s="273" t="s">
        <v>877</v>
      </c>
      <c r="C91" s="320">
        <v>0</v>
      </c>
      <c r="D91" s="320">
        <v>0</v>
      </c>
      <c r="E91"/>
    </row>
    <row r="92" spans="1:5">
      <c r="A92" s="271">
        <v>1200044</v>
      </c>
      <c r="B92" s="272" t="s">
        <v>878</v>
      </c>
      <c r="C92" s="320">
        <v>0</v>
      </c>
      <c r="D92" s="320">
        <v>0</v>
      </c>
      <c r="E92"/>
    </row>
    <row r="93" spans="1:5">
      <c r="A93" s="278">
        <v>1200045</v>
      </c>
      <c r="B93" s="272" t="s">
        <v>879</v>
      </c>
      <c r="C93" s="320">
        <v>0</v>
      </c>
      <c r="D93" s="320">
        <v>0</v>
      </c>
      <c r="E93"/>
    </row>
    <row r="94" spans="1:5">
      <c r="A94" s="271">
        <v>120005</v>
      </c>
      <c r="B94" s="272" t="s">
        <v>880</v>
      </c>
      <c r="C94" s="320">
        <v>0</v>
      </c>
      <c r="D94" s="320">
        <v>0</v>
      </c>
      <c r="E94"/>
    </row>
    <row r="95" spans="1:5">
      <c r="A95" s="271">
        <v>120006</v>
      </c>
      <c r="B95" s="272" t="s">
        <v>881</v>
      </c>
      <c r="C95" s="320">
        <v>0</v>
      </c>
      <c r="D95" s="320">
        <v>0</v>
      </c>
      <c r="E95"/>
    </row>
    <row r="96" spans="1:5">
      <c r="A96" s="271">
        <v>120007</v>
      </c>
      <c r="B96" s="272" t="s">
        <v>882</v>
      </c>
      <c r="C96" s="320">
        <v>0</v>
      </c>
      <c r="D96" s="320">
        <v>0</v>
      </c>
      <c r="E96"/>
    </row>
    <row r="97" spans="1:5">
      <c r="A97" s="271">
        <v>120008</v>
      </c>
      <c r="B97" s="272" t="s">
        <v>883</v>
      </c>
      <c r="C97" s="320">
        <v>0</v>
      </c>
      <c r="D97" s="320">
        <v>0</v>
      </c>
      <c r="E97"/>
    </row>
    <row r="98" spans="1:5">
      <c r="A98" s="271">
        <v>120009</v>
      </c>
      <c r="B98" s="272" t="s">
        <v>884</v>
      </c>
      <c r="C98" s="320">
        <v>0</v>
      </c>
      <c r="D98" s="320">
        <v>0</v>
      </c>
      <c r="E98"/>
    </row>
    <row r="99" spans="1:5">
      <c r="A99" s="279">
        <v>120010</v>
      </c>
      <c r="B99" s="280" t="s">
        <v>1036</v>
      </c>
      <c r="C99" s="320">
        <v>0</v>
      </c>
      <c r="D99" s="320">
        <v>0</v>
      </c>
      <c r="E99"/>
    </row>
    <row r="100" spans="1:5">
      <c r="A100" s="281">
        <v>120011</v>
      </c>
      <c r="B100" s="280" t="s">
        <v>1037</v>
      </c>
      <c r="C100" s="320">
        <v>0</v>
      </c>
      <c r="D100" s="320">
        <v>0</v>
      </c>
      <c r="E100"/>
    </row>
    <row r="101" spans="1:5">
      <c r="A101" s="281">
        <v>120012</v>
      </c>
      <c r="B101" s="280" t="s">
        <v>1038</v>
      </c>
      <c r="C101" s="320">
        <v>0</v>
      </c>
      <c r="D101" s="320">
        <v>0</v>
      </c>
      <c r="E101"/>
    </row>
    <row r="102" spans="1:5">
      <c r="A102" s="274">
        <v>121</v>
      </c>
      <c r="B102" s="270" t="s">
        <v>885</v>
      </c>
      <c r="C102" s="410">
        <f>SUM(C103:C104)</f>
        <v>0</v>
      </c>
      <c r="D102" s="410">
        <f>SUM(D103:D104)</f>
        <v>0</v>
      </c>
      <c r="E102"/>
    </row>
    <row ht="30" r="103" spans="1:5">
      <c r="A103" s="271">
        <v>121001</v>
      </c>
      <c r="B103" s="272" t="s">
        <v>886</v>
      </c>
      <c r="C103" s="320">
        <v>0</v>
      </c>
      <c r="D103" s="320">
        <v>0</v>
      </c>
      <c r="E103"/>
    </row>
    <row customHeight="1" ht="24" r="104" spans="1:5">
      <c r="A104" s="271">
        <v>121002</v>
      </c>
      <c r="B104" s="272" t="s">
        <v>887</v>
      </c>
      <c r="C104" s="320">
        <v>0</v>
      </c>
      <c r="D104" s="320">
        <v>0</v>
      </c>
      <c r="E104"/>
    </row>
    <row r="105" spans="1:5">
      <c r="A105" s="274">
        <v>122</v>
      </c>
      <c r="B105" s="270" t="s">
        <v>302</v>
      </c>
      <c r="C105" s="410">
        <f>SUM(C106:C107)</f>
        <v>0</v>
      </c>
      <c r="D105" s="410">
        <f>SUM(D106:D107)</f>
        <v>0</v>
      </c>
      <c r="E105"/>
    </row>
    <row r="106" spans="1:5">
      <c r="A106" s="271">
        <v>122001</v>
      </c>
      <c r="B106" s="272" t="s">
        <v>303</v>
      </c>
      <c r="C106" s="320">
        <v>0</v>
      </c>
      <c r="D106" s="320">
        <v>0</v>
      </c>
      <c r="E106"/>
    </row>
    <row r="107" spans="1:5">
      <c r="A107" s="271">
        <v>122002</v>
      </c>
      <c r="B107" s="272" t="s">
        <v>304</v>
      </c>
      <c r="C107" s="320">
        <v>0</v>
      </c>
      <c r="D107" s="320">
        <v>0</v>
      </c>
      <c r="E107"/>
    </row>
    <row r="108" spans="1:5">
      <c r="A108" s="274">
        <v>123</v>
      </c>
      <c r="B108" s="270" t="s">
        <v>305</v>
      </c>
      <c r="C108" s="410">
        <f>SUM(C109:C112)</f>
        <v>0</v>
      </c>
      <c r="D108" s="410">
        <f>SUM(D109:D112)</f>
        <v>0</v>
      </c>
      <c r="E108"/>
    </row>
    <row r="109" spans="1:5">
      <c r="A109" s="271">
        <v>123001</v>
      </c>
      <c r="B109" s="272" t="s">
        <v>306</v>
      </c>
      <c r="C109" s="320">
        <v>0</v>
      </c>
      <c r="D109" s="320">
        <v>0</v>
      </c>
      <c r="E109"/>
    </row>
    <row r="110" spans="1:5">
      <c r="A110" s="271">
        <v>123002</v>
      </c>
      <c r="B110" s="272" t="s">
        <v>307</v>
      </c>
      <c r="C110" s="320">
        <v>0</v>
      </c>
      <c r="D110" s="320">
        <v>0</v>
      </c>
      <c r="E110"/>
    </row>
    <row r="111" spans="1:5">
      <c r="A111" s="271">
        <v>123003</v>
      </c>
      <c r="B111" s="272" t="s">
        <v>308</v>
      </c>
      <c r="C111" s="320">
        <v>0</v>
      </c>
      <c r="D111" s="320">
        <v>0</v>
      </c>
      <c r="E111"/>
    </row>
    <row r="112" spans="1:5">
      <c r="A112" s="271">
        <v>123004</v>
      </c>
      <c r="B112" s="272" t="s">
        <v>309</v>
      </c>
      <c r="C112" s="320">
        <v>0</v>
      </c>
      <c r="D112" s="320">
        <v>0</v>
      </c>
      <c r="E112"/>
    </row>
    <row r="113" spans="1:5">
      <c r="A113" s="282">
        <v>124</v>
      </c>
      <c r="B113" s="283" t="s">
        <v>799</v>
      </c>
      <c r="C113" s="412">
        <f>SUM(C114:C116)</f>
        <v>0</v>
      </c>
      <c r="D113" s="412">
        <f>SUM(D114:D116)</f>
        <v>0</v>
      </c>
      <c r="E113"/>
    </row>
    <row r="114" spans="1:5">
      <c r="A114" s="284">
        <v>140002</v>
      </c>
      <c r="B114" s="285" t="s">
        <v>463</v>
      </c>
      <c r="C114" s="320">
        <v>0</v>
      </c>
      <c r="D114" s="320">
        <v>0</v>
      </c>
      <c r="E114"/>
    </row>
    <row r="115" spans="1:5">
      <c r="A115" s="284">
        <v>140003</v>
      </c>
      <c r="B115" s="285" t="s">
        <v>464</v>
      </c>
      <c r="C115" s="320">
        <v>0</v>
      </c>
      <c r="D115" s="320">
        <v>0</v>
      </c>
      <c r="E115"/>
    </row>
    <row r="116" spans="1:5">
      <c r="A116" s="284">
        <v>141001</v>
      </c>
      <c r="B116" s="285" t="s">
        <v>798</v>
      </c>
      <c r="C116" s="320">
        <v>0</v>
      </c>
      <c r="D116" s="320">
        <v>0</v>
      </c>
      <c r="E116"/>
    </row>
    <row r="117" spans="1:5">
      <c r="A117" s="274">
        <v>13</v>
      </c>
      <c r="B117" s="270" t="s">
        <v>888</v>
      </c>
      <c r="C117" s="409">
        <f>C118+C128+C135+C143+C149</f>
        <v>0</v>
      </c>
      <c r="D117" s="409">
        <f>D118+D128+D135+D143+D149</f>
        <v>0</v>
      </c>
      <c r="E117"/>
    </row>
    <row r="118" spans="1:5">
      <c r="A118" s="274">
        <v>1310</v>
      </c>
      <c r="B118" s="270" t="s">
        <v>889</v>
      </c>
      <c r="C118" s="410">
        <f>SUM(C119:C127)</f>
        <v>0</v>
      </c>
      <c r="D118" s="410">
        <f>SUM(D119:D127)</f>
        <v>0</v>
      </c>
      <c r="E118"/>
    </row>
    <row r="119" spans="1:5">
      <c r="A119" s="271">
        <v>131001</v>
      </c>
      <c r="B119" s="272" t="s">
        <v>890</v>
      </c>
      <c r="C119" s="320">
        <v>0</v>
      </c>
      <c r="D119" s="320">
        <v>0</v>
      </c>
      <c r="E119"/>
    </row>
    <row r="120" spans="1:5">
      <c r="A120" s="271">
        <v>131002</v>
      </c>
      <c r="B120" s="272" t="s">
        <v>891</v>
      </c>
      <c r="C120" s="320">
        <v>0</v>
      </c>
      <c r="D120" s="320">
        <v>0</v>
      </c>
      <c r="E120"/>
    </row>
    <row r="121" spans="1:5">
      <c r="A121" s="271">
        <v>131003</v>
      </c>
      <c r="B121" s="272" t="s">
        <v>892</v>
      </c>
      <c r="C121" s="320">
        <v>0</v>
      </c>
      <c r="D121" s="320">
        <v>0</v>
      </c>
      <c r="E121"/>
    </row>
    <row r="122" spans="1:5">
      <c r="A122" s="271">
        <v>131004</v>
      </c>
      <c r="B122" s="272" t="s">
        <v>893</v>
      </c>
      <c r="C122" s="320">
        <v>0</v>
      </c>
      <c r="D122" s="320">
        <v>0</v>
      </c>
      <c r="E122"/>
    </row>
    <row r="123" spans="1:5">
      <c r="A123" s="271">
        <v>131005</v>
      </c>
      <c r="B123" s="272" t="s">
        <v>894</v>
      </c>
      <c r="C123" s="320">
        <v>0</v>
      </c>
      <c r="D123" s="320">
        <v>0</v>
      </c>
      <c r="E123"/>
    </row>
    <row r="124" spans="1:5">
      <c r="A124" s="271">
        <v>131006</v>
      </c>
      <c r="B124" s="272" t="s">
        <v>895</v>
      </c>
      <c r="C124" s="320">
        <v>0</v>
      </c>
      <c r="D124" s="320">
        <v>0</v>
      </c>
      <c r="E124"/>
    </row>
    <row r="125" spans="1:5">
      <c r="A125" s="271">
        <v>131007</v>
      </c>
      <c r="B125" s="272" t="s">
        <v>898</v>
      </c>
      <c r="C125" s="320">
        <v>0</v>
      </c>
      <c r="D125" s="320">
        <v>0</v>
      </c>
      <c r="E125"/>
    </row>
    <row r="126" spans="1:5">
      <c r="A126" s="271">
        <v>131008</v>
      </c>
      <c r="B126" s="272" t="s">
        <v>896</v>
      </c>
      <c r="C126" s="320">
        <v>0</v>
      </c>
      <c r="D126" s="320">
        <v>0</v>
      </c>
      <c r="E126"/>
    </row>
    <row r="127" spans="1:5">
      <c r="A127" s="271">
        <v>131009</v>
      </c>
      <c r="B127" s="272" t="s">
        <v>897</v>
      </c>
      <c r="C127" s="320">
        <v>0</v>
      </c>
      <c r="D127" s="320">
        <v>0</v>
      </c>
      <c r="E127"/>
    </row>
    <row r="128" spans="1:5">
      <c r="A128" s="274">
        <v>1311</v>
      </c>
      <c r="B128" s="270" t="s">
        <v>899</v>
      </c>
      <c r="C128" s="410">
        <f>SUM(C129:C134)</f>
        <v>0</v>
      </c>
      <c r="D128" s="410">
        <f>SUM(D129:D134)</f>
        <v>0</v>
      </c>
      <c r="E128"/>
    </row>
    <row r="129" spans="1:5">
      <c r="A129" s="271">
        <v>131101</v>
      </c>
      <c r="B129" s="272" t="s">
        <v>900</v>
      </c>
      <c r="C129" s="320">
        <v>0</v>
      </c>
      <c r="D129" s="320">
        <v>0</v>
      </c>
      <c r="E129"/>
    </row>
    <row ht="30" r="130" spans="1:5">
      <c r="A130" s="271">
        <v>131102</v>
      </c>
      <c r="B130" s="272" t="s">
        <v>901</v>
      </c>
      <c r="C130" s="320">
        <v>0</v>
      </c>
      <c r="D130" s="320">
        <v>0</v>
      </c>
      <c r="E130"/>
    </row>
    <row ht="30" r="131" spans="1:5">
      <c r="A131" s="271">
        <v>131103</v>
      </c>
      <c r="B131" s="272" t="s">
        <v>902</v>
      </c>
      <c r="C131" s="320">
        <v>0</v>
      </c>
      <c r="D131" s="320">
        <v>0</v>
      </c>
      <c r="E131"/>
    </row>
    <row ht="30" r="132" spans="1:5">
      <c r="A132" s="271">
        <v>131104</v>
      </c>
      <c r="B132" s="272" t="s">
        <v>903</v>
      </c>
      <c r="C132" s="320">
        <v>0</v>
      </c>
      <c r="D132" s="320">
        <v>0</v>
      </c>
      <c r="E132"/>
    </row>
    <row ht="30" r="133" spans="1:5">
      <c r="A133" s="271">
        <v>131105</v>
      </c>
      <c r="B133" s="272" t="s">
        <v>904</v>
      </c>
      <c r="C133" s="320">
        <v>0</v>
      </c>
      <c r="D133" s="320">
        <v>0</v>
      </c>
      <c r="E133"/>
    </row>
    <row customHeight="1" ht="17.25" r="134" spans="1:5">
      <c r="A134" s="271">
        <v>131106</v>
      </c>
      <c r="B134" s="272" t="s">
        <v>905</v>
      </c>
      <c r="C134" s="320">
        <v>0</v>
      </c>
      <c r="D134" s="320">
        <v>0</v>
      </c>
      <c r="E134"/>
    </row>
    <row r="135" spans="1:5">
      <c r="A135" s="274">
        <v>1320</v>
      </c>
      <c r="B135" s="270" t="s">
        <v>906</v>
      </c>
      <c r="C135" s="410">
        <f>SUM(C136:C142)</f>
        <v>0</v>
      </c>
      <c r="D135" s="410">
        <f>SUM(D136:D142)</f>
        <v>0</v>
      </c>
      <c r="E135"/>
    </row>
    <row ht="30" r="136" spans="1:5">
      <c r="A136" s="271">
        <v>132001</v>
      </c>
      <c r="B136" s="272" t="s">
        <v>907</v>
      </c>
      <c r="C136" s="320">
        <v>0</v>
      </c>
      <c r="D136" s="320">
        <v>0</v>
      </c>
      <c r="E136"/>
    </row>
    <row r="137" spans="1:5">
      <c r="A137" s="271">
        <v>132002</v>
      </c>
      <c r="B137" s="272" t="s">
        <v>891</v>
      </c>
      <c r="C137" s="320">
        <v>0</v>
      </c>
      <c r="D137" s="320">
        <v>0</v>
      </c>
      <c r="E137"/>
    </row>
    <row ht="30" r="138" spans="1:5">
      <c r="A138" s="271">
        <v>132003</v>
      </c>
      <c r="B138" s="272" t="s">
        <v>908</v>
      </c>
      <c r="C138" s="320">
        <v>0</v>
      </c>
      <c r="D138" s="320">
        <v>0</v>
      </c>
      <c r="E138"/>
    </row>
    <row customHeight="1" ht="20.25" r="139" spans="1:5">
      <c r="A139" s="271">
        <v>132004</v>
      </c>
      <c r="B139" s="272" t="s">
        <v>909</v>
      </c>
      <c r="C139" s="320">
        <v>0</v>
      </c>
      <c r="D139" s="320">
        <v>0</v>
      </c>
      <c r="E139"/>
    </row>
    <row r="140" spans="1:5">
      <c r="A140" s="271">
        <v>132005</v>
      </c>
      <c r="B140" s="272" t="s">
        <v>910</v>
      </c>
      <c r="C140" s="320">
        <v>0</v>
      </c>
      <c r="D140" s="320">
        <v>0</v>
      </c>
      <c r="E140"/>
    </row>
    <row ht="30" r="141" spans="1:5">
      <c r="A141" s="271">
        <v>132006</v>
      </c>
      <c r="B141" s="272" t="s">
        <v>911</v>
      </c>
      <c r="C141" s="320">
        <v>0</v>
      </c>
      <c r="D141" s="320">
        <v>0</v>
      </c>
      <c r="E141"/>
    </row>
    <row r="142" spans="1:5">
      <c r="A142" s="271">
        <v>132007</v>
      </c>
      <c r="B142" s="272" t="s">
        <v>912</v>
      </c>
      <c r="C142" s="320">
        <v>0</v>
      </c>
      <c r="D142" s="320">
        <v>0</v>
      </c>
      <c r="E142"/>
    </row>
    <row r="143" spans="1:5">
      <c r="A143" s="274">
        <v>1330</v>
      </c>
      <c r="B143" s="270" t="s">
        <v>913</v>
      </c>
      <c r="C143" s="410">
        <f>SUM(C144:C148)</f>
        <v>0</v>
      </c>
      <c r="D143" s="410">
        <f>SUM(D144:D148)</f>
        <v>0</v>
      </c>
      <c r="E143"/>
    </row>
    <row r="144" spans="1:5">
      <c r="A144" s="271">
        <v>133001</v>
      </c>
      <c r="B144" s="272" t="s">
        <v>890</v>
      </c>
      <c r="C144" s="320">
        <v>0</v>
      </c>
      <c r="D144" s="320">
        <v>0</v>
      </c>
      <c r="E144"/>
    </row>
    <row r="145" spans="1:5">
      <c r="A145" s="271">
        <v>133002</v>
      </c>
      <c r="B145" s="272" t="s">
        <v>892</v>
      </c>
      <c r="C145" s="320">
        <v>0</v>
      </c>
      <c r="D145" s="320">
        <v>0</v>
      </c>
      <c r="E145"/>
    </row>
    <row r="146" spans="1:5">
      <c r="A146" s="271">
        <v>133003</v>
      </c>
      <c r="B146" s="272" t="s">
        <v>914</v>
      </c>
      <c r="C146" s="320">
        <v>0</v>
      </c>
      <c r="D146" s="320">
        <v>0</v>
      </c>
      <c r="E146"/>
    </row>
    <row r="147" spans="1:5">
      <c r="A147" s="271">
        <v>133004</v>
      </c>
      <c r="B147" s="272" t="s">
        <v>915</v>
      </c>
      <c r="C147" s="320">
        <v>0</v>
      </c>
      <c r="D147" s="320">
        <v>0</v>
      </c>
      <c r="E147"/>
    </row>
    <row r="148" spans="1:5">
      <c r="A148" s="271">
        <v>133005</v>
      </c>
      <c r="B148" s="272" t="s">
        <v>916</v>
      </c>
      <c r="C148" s="320">
        <v>0</v>
      </c>
      <c r="D148" s="320">
        <v>0</v>
      </c>
      <c r="E148"/>
    </row>
    <row r="149" spans="1:5">
      <c r="A149" s="274">
        <v>1340</v>
      </c>
      <c r="B149" s="270" t="s">
        <v>917</v>
      </c>
      <c r="C149" s="410">
        <f>SUM(C150:C152)</f>
        <v>0</v>
      </c>
      <c r="D149" s="410">
        <f>SUM(D150:D152)</f>
        <v>0</v>
      </c>
      <c r="E149"/>
    </row>
    <row r="150" spans="1:5">
      <c r="A150" s="271">
        <v>134001</v>
      </c>
      <c r="B150" s="272" t="s">
        <v>918</v>
      </c>
      <c r="C150" s="320">
        <v>0</v>
      </c>
      <c r="D150" s="320">
        <v>0</v>
      </c>
      <c r="E150"/>
    </row>
    <row r="151" spans="1:5">
      <c r="A151" s="271">
        <v>134002</v>
      </c>
      <c r="B151" s="272" t="s">
        <v>919</v>
      </c>
      <c r="C151" s="320">
        <v>0</v>
      </c>
      <c r="D151" s="320">
        <v>0</v>
      </c>
      <c r="E151"/>
    </row>
    <row r="152" spans="1:5">
      <c r="A152" s="271">
        <v>134003</v>
      </c>
      <c r="B152" s="272" t="s">
        <v>920</v>
      </c>
      <c r="C152" s="320">
        <v>0</v>
      </c>
      <c r="D152" s="320">
        <v>0</v>
      </c>
      <c r="E152"/>
    </row>
    <row r="153" spans="1:5">
      <c r="A153" s="269">
        <v>2</v>
      </c>
      <c r="B153" s="270" t="s">
        <v>328</v>
      </c>
      <c r="C153" s="409">
        <f>C154+C259</f>
        <v>0</v>
      </c>
      <c r="D153" s="409">
        <f>D154+D259</f>
        <v>0</v>
      </c>
      <c r="E153"/>
    </row>
    <row r="154" spans="1:5">
      <c r="A154" s="274">
        <v>21</v>
      </c>
      <c r="B154" s="270" t="s">
        <v>921</v>
      </c>
      <c r="C154" s="409">
        <f>C155+C220+C225+C230</f>
        <v>0</v>
      </c>
      <c r="D154" s="409">
        <f>D155+D220+D225+D230</f>
        <v>0</v>
      </c>
      <c r="E154"/>
    </row>
    <row r="155" spans="1:5">
      <c r="A155" s="274">
        <v>210</v>
      </c>
      <c r="B155" s="270" t="s">
        <v>922</v>
      </c>
      <c r="C155" s="410">
        <f>C156+C163+C170+C176+C187+C191+C196+C200+C215</f>
        <v>0</v>
      </c>
      <c r="D155" s="410">
        <f>D156+D163+D170+D176+D187+D191+D196+D200+D215</f>
        <v>0</v>
      </c>
      <c r="E155"/>
    </row>
    <row r="156" spans="1:5">
      <c r="A156" s="274">
        <v>2101</v>
      </c>
      <c r="B156" s="270" t="s">
        <v>923</v>
      </c>
      <c r="C156" s="410">
        <f>SUM(C157:C162)</f>
        <v>0</v>
      </c>
      <c r="D156" s="410">
        <f>SUM(D157:D162)</f>
        <v>0</v>
      </c>
      <c r="E156"/>
    </row>
    <row r="157" spans="1:5">
      <c r="A157" s="271">
        <v>210101</v>
      </c>
      <c r="B157" s="272" t="s">
        <v>924</v>
      </c>
      <c r="C157" s="320">
        <v>0</v>
      </c>
      <c r="D157" s="320">
        <v>0</v>
      </c>
      <c r="E157"/>
    </row>
    <row r="158" spans="1:5">
      <c r="A158" s="271">
        <v>210102</v>
      </c>
      <c r="B158" s="272" t="s">
        <v>925</v>
      </c>
      <c r="C158" s="320">
        <v>0</v>
      </c>
      <c r="D158" s="320">
        <v>0</v>
      </c>
      <c r="E158"/>
    </row>
    <row r="159" spans="1:5">
      <c r="A159" s="271">
        <v>210103</v>
      </c>
      <c r="B159" s="272" t="s">
        <v>926</v>
      </c>
      <c r="C159" s="320">
        <v>0</v>
      </c>
      <c r="D159" s="320">
        <v>0</v>
      </c>
      <c r="E159"/>
    </row>
    <row r="160" spans="1:5">
      <c r="A160" s="271">
        <v>210104</v>
      </c>
      <c r="B160" s="272" t="s">
        <v>927</v>
      </c>
      <c r="C160" s="320">
        <v>0</v>
      </c>
      <c r="D160" s="320">
        <v>0</v>
      </c>
      <c r="E160"/>
    </row>
    <row r="161" spans="1:5">
      <c r="A161" s="271">
        <v>210105</v>
      </c>
      <c r="B161" s="272" t="s">
        <v>928</v>
      </c>
      <c r="C161" s="320">
        <v>0</v>
      </c>
      <c r="D161" s="320">
        <v>0</v>
      </c>
      <c r="E161"/>
    </row>
    <row r="162" spans="1:5">
      <c r="A162" s="271">
        <v>210106</v>
      </c>
      <c r="B162" s="272" t="s">
        <v>1056</v>
      </c>
      <c r="C162" s="320">
        <v>0</v>
      </c>
      <c r="D162" s="320">
        <v>0</v>
      </c>
      <c r="E162"/>
    </row>
    <row r="163" spans="1:5">
      <c r="A163" s="274">
        <v>2102</v>
      </c>
      <c r="B163" s="270" t="s">
        <v>929</v>
      </c>
      <c r="C163" s="410">
        <f>SUM(C164:C169)</f>
        <v>0</v>
      </c>
      <c r="D163" s="410">
        <f>SUM(D164:D169)</f>
        <v>0</v>
      </c>
      <c r="E163"/>
    </row>
    <row r="164" spans="1:5">
      <c r="A164" s="271">
        <v>210201</v>
      </c>
      <c r="B164" s="272" t="s">
        <v>932</v>
      </c>
      <c r="C164" s="320">
        <v>0</v>
      </c>
      <c r="D164" s="320">
        <v>0</v>
      </c>
      <c r="E164"/>
    </row>
    <row r="165" spans="1:5">
      <c r="A165" s="271">
        <v>210202</v>
      </c>
      <c r="B165" s="272" t="s">
        <v>933</v>
      </c>
      <c r="C165" s="320">
        <v>0</v>
      </c>
      <c r="D165" s="320">
        <v>0</v>
      </c>
      <c r="E165"/>
    </row>
    <row r="166" spans="1:5">
      <c r="A166" s="271">
        <v>210203</v>
      </c>
      <c r="B166" s="272" t="s">
        <v>934</v>
      </c>
      <c r="C166" s="320">
        <v>0</v>
      </c>
      <c r="D166" s="320">
        <v>0</v>
      </c>
      <c r="E166"/>
    </row>
    <row r="167" spans="1:5">
      <c r="A167" s="271">
        <v>210204</v>
      </c>
      <c r="B167" s="272" t="s">
        <v>935</v>
      </c>
      <c r="C167" s="320">
        <v>0</v>
      </c>
      <c r="D167" s="320">
        <v>0</v>
      </c>
      <c r="E167"/>
    </row>
    <row r="168" spans="1:5">
      <c r="A168" s="271">
        <v>210205</v>
      </c>
      <c r="B168" s="272" t="s">
        <v>936</v>
      </c>
      <c r="C168" s="320">
        <v>0</v>
      </c>
      <c r="D168" s="320">
        <v>0</v>
      </c>
      <c r="E168"/>
    </row>
    <row r="169" spans="1:5">
      <c r="A169" s="286">
        <v>210206</v>
      </c>
      <c r="B169" s="287" t="s">
        <v>1057</v>
      </c>
      <c r="C169" s="320">
        <v>0</v>
      </c>
      <c r="D169" s="320">
        <v>0</v>
      </c>
      <c r="E169"/>
    </row>
    <row r="170" spans="1:5">
      <c r="A170" s="274">
        <v>2103</v>
      </c>
      <c r="B170" s="270" t="s">
        <v>930</v>
      </c>
      <c r="C170" s="410">
        <f>SUM(C171:C175)</f>
        <v>0</v>
      </c>
      <c r="D170" s="410">
        <f>SUM(D171:D175)</f>
        <v>0</v>
      </c>
      <c r="E170"/>
    </row>
    <row r="171" spans="1:5">
      <c r="A171" s="271">
        <v>210301</v>
      </c>
      <c r="B171" s="272" t="s">
        <v>940</v>
      </c>
      <c r="C171" s="320">
        <v>0</v>
      </c>
      <c r="D171" s="320">
        <v>0</v>
      </c>
      <c r="E171"/>
    </row>
    <row r="172" spans="1:5">
      <c r="A172" s="271">
        <v>210302</v>
      </c>
      <c r="B172" s="272" t="s">
        <v>939</v>
      </c>
      <c r="C172" s="320">
        <v>0</v>
      </c>
      <c r="D172" s="320">
        <v>0</v>
      </c>
      <c r="E172"/>
    </row>
    <row r="173" spans="1:5">
      <c r="A173" s="271">
        <v>210303</v>
      </c>
      <c r="B173" s="272" t="s">
        <v>937</v>
      </c>
      <c r="C173" s="320">
        <v>0</v>
      </c>
      <c r="D173" s="320">
        <v>0</v>
      </c>
      <c r="E173"/>
    </row>
    <row r="174" spans="1:5">
      <c r="A174" s="271">
        <v>210304</v>
      </c>
      <c r="B174" s="272" t="s">
        <v>938</v>
      </c>
      <c r="C174" s="320">
        <v>0</v>
      </c>
      <c r="D174" s="320">
        <v>0</v>
      </c>
      <c r="E174"/>
    </row>
    <row r="175" spans="1:5">
      <c r="A175" s="271">
        <v>210305</v>
      </c>
      <c r="B175" s="272" t="s">
        <v>1058</v>
      </c>
      <c r="C175" s="320">
        <v>0</v>
      </c>
      <c r="D175" s="320">
        <v>0</v>
      </c>
      <c r="E175"/>
    </row>
    <row r="176" spans="1:5">
      <c r="A176" s="274">
        <v>2104</v>
      </c>
      <c r="B176" s="270" t="s">
        <v>931</v>
      </c>
      <c r="C176" s="410">
        <f>SUM(C177:C186)</f>
        <v>0</v>
      </c>
      <c r="D176" s="410">
        <f>SUM(D177:D186)</f>
        <v>0</v>
      </c>
      <c r="E176"/>
    </row>
    <row r="177" spans="1:5">
      <c r="A177" s="271">
        <v>210401</v>
      </c>
      <c r="B177" s="272" t="s">
        <v>941</v>
      </c>
      <c r="C177" s="320">
        <v>0</v>
      </c>
      <c r="D177" s="320">
        <v>0</v>
      </c>
      <c r="E177"/>
    </row>
    <row r="178" spans="1:5">
      <c r="A178" s="271">
        <v>210402</v>
      </c>
      <c r="B178" s="272" t="s">
        <v>942</v>
      </c>
      <c r="C178" s="320">
        <v>0</v>
      </c>
      <c r="D178" s="320">
        <v>0</v>
      </c>
      <c r="E178"/>
    </row>
    <row r="179" spans="1:5">
      <c r="A179" s="271">
        <v>210403</v>
      </c>
      <c r="B179" s="272" t="s">
        <v>943</v>
      </c>
      <c r="C179" s="320">
        <v>0</v>
      </c>
      <c r="D179" s="320">
        <v>0</v>
      </c>
      <c r="E179"/>
    </row>
    <row r="180" spans="1:5">
      <c r="A180" s="271">
        <v>210404</v>
      </c>
      <c r="B180" s="272" t="s">
        <v>944</v>
      </c>
      <c r="C180" s="320">
        <v>0</v>
      </c>
      <c r="D180" s="320">
        <v>0</v>
      </c>
      <c r="E180"/>
    </row>
    <row r="181" spans="1:5">
      <c r="A181" s="271">
        <v>210405</v>
      </c>
      <c r="B181" s="272" t="s">
        <v>948</v>
      </c>
      <c r="C181" s="320">
        <v>0</v>
      </c>
      <c r="D181" s="320">
        <v>0</v>
      </c>
      <c r="E181"/>
    </row>
    <row r="182" spans="1:5">
      <c r="A182" s="271">
        <v>210406</v>
      </c>
      <c r="B182" s="272" t="s">
        <v>945</v>
      </c>
      <c r="C182" s="320">
        <v>0</v>
      </c>
      <c r="D182" s="320">
        <v>0</v>
      </c>
      <c r="E182"/>
    </row>
    <row r="183" spans="1:5">
      <c r="A183" s="271">
        <v>210407</v>
      </c>
      <c r="B183" s="272" t="s">
        <v>946</v>
      </c>
      <c r="C183" s="320">
        <v>0</v>
      </c>
      <c r="D183" s="320">
        <v>0</v>
      </c>
      <c r="E183"/>
    </row>
    <row r="184" spans="1:5">
      <c r="A184" s="271">
        <v>210408</v>
      </c>
      <c r="B184" s="272" t="s">
        <v>947</v>
      </c>
      <c r="C184" s="320">
        <v>0</v>
      </c>
      <c r="D184" s="320">
        <v>0</v>
      </c>
      <c r="E184"/>
    </row>
    <row r="185" spans="1:5">
      <c r="A185" s="277">
        <v>210409</v>
      </c>
      <c r="B185" s="272" t="s">
        <v>1059</v>
      </c>
      <c r="C185" s="320">
        <v>0</v>
      </c>
      <c r="D185" s="320">
        <v>0</v>
      </c>
      <c r="E185"/>
    </row>
    <row r="186" spans="1:5">
      <c r="A186" s="277">
        <v>210410</v>
      </c>
      <c r="B186" s="272" t="s">
        <v>1060</v>
      </c>
      <c r="C186" s="320">
        <v>0</v>
      </c>
      <c r="D186" s="320">
        <v>0</v>
      </c>
      <c r="E186"/>
    </row>
    <row r="187" spans="1:5">
      <c r="A187" s="274">
        <v>2105</v>
      </c>
      <c r="B187" s="270" t="s">
        <v>949</v>
      </c>
      <c r="C187" s="410">
        <f>SUM(C188:C190)</f>
        <v>0</v>
      </c>
      <c r="D187" s="410">
        <f>SUM(D188:D190)</f>
        <v>0</v>
      </c>
      <c r="E187"/>
    </row>
    <row r="188" spans="1:5">
      <c r="A188" s="271">
        <v>210501</v>
      </c>
      <c r="B188" s="272" t="s">
        <v>950</v>
      </c>
      <c r="C188" s="320">
        <v>0</v>
      </c>
      <c r="D188" s="320">
        <v>0</v>
      </c>
      <c r="E188"/>
    </row>
    <row r="189" spans="1:5">
      <c r="A189" s="271">
        <v>210502</v>
      </c>
      <c r="B189" s="272" t="s">
        <v>951</v>
      </c>
      <c r="C189" s="320">
        <v>0</v>
      </c>
      <c r="D189" s="320">
        <v>0</v>
      </c>
      <c r="E189"/>
    </row>
    <row r="190" spans="1:5">
      <c r="A190" s="271">
        <v>210503</v>
      </c>
      <c r="B190" s="272" t="s">
        <v>952</v>
      </c>
      <c r="C190" s="320">
        <v>0</v>
      </c>
      <c r="D190" s="320">
        <v>0</v>
      </c>
      <c r="E190"/>
    </row>
    <row r="191" spans="1:5">
      <c r="A191" s="274">
        <v>2106</v>
      </c>
      <c r="B191" s="270" t="s">
        <v>953</v>
      </c>
      <c r="C191" s="410">
        <f>SUM(C192:C195)</f>
        <v>0</v>
      </c>
      <c r="D191" s="410">
        <f>SUM(D192:D195)</f>
        <v>0</v>
      </c>
      <c r="E191"/>
    </row>
    <row r="192" spans="1:5">
      <c r="A192" s="271">
        <v>210601</v>
      </c>
      <c r="B192" s="272" t="s">
        <v>954</v>
      </c>
      <c r="C192" s="320">
        <v>0</v>
      </c>
      <c r="D192" s="320">
        <v>0</v>
      </c>
      <c r="E192"/>
    </row>
    <row r="193" spans="1:5">
      <c r="A193" s="271">
        <v>210602</v>
      </c>
      <c r="B193" s="272" t="s">
        <v>955</v>
      </c>
      <c r="C193" s="320">
        <v>0</v>
      </c>
      <c r="D193" s="320">
        <v>0</v>
      </c>
      <c r="E193"/>
    </row>
    <row r="194" spans="1:5">
      <c r="A194" s="271">
        <v>210603</v>
      </c>
      <c r="B194" s="272" t="s">
        <v>956</v>
      </c>
      <c r="C194" s="320">
        <v>0</v>
      </c>
      <c r="D194" s="320">
        <v>0</v>
      </c>
      <c r="E194"/>
    </row>
    <row r="195" spans="1:5">
      <c r="A195" s="271">
        <v>210604</v>
      </c>
      <c r="B195" s="272" t="s">
        <v>957</v>
      </c>
      <c r="C195" s="320">
        <v>0</v>
      </c>
      <c r="D195" s="320">
        <v>0</v>
      </c>
      <c r="E195"/>
    </row>
    <row r="196" spans="1:5">
      <c r="A196" s="269">
        <v>2107</v>
      </c>
      <c r="B196" s="270" t="s">
        <v>958</v>
      </c>
      <c r="C196" s="410">
        <f>SUM(C197:C199)</f>
        <v>0</v>
      </c>
      <c r="D196" s="410">
        <f>SUM(D197:D199)</f>
        <v>0</v>
      </c>
      <c r="E196"/>
    </row>
    <row r="197" spans="1:5">
      <c r="A197" s="271">
        <v>210701</v>
      </c>
      <c r="B197" s="272" t="s">
        <v>959</v>
      </c>
      <c r="C197" s="320">
        <v>0</v>
      </c>
      <c r="D197" s="320">
        <v>0</v>
      </c>
      <c r="E197"/>
    </row>
    <row r="198" spans="1:5">
      <c r="A198" s="271">
        <v>210702</v>
      </c>
      <c r="B198" s="272" t="s">
        <v>960</v>
      </c>
      <c r="C198" s="320">
        <v>0</v>
      </c>
      <c r="D198" s="320">
        <v>0</v>
      </c>
      <c r="E198"/>
    </row>
    <row r="199" spans="1:5">
      <c r="A199" s="271">
        <v>210703</v>
      </c>
      <c r="B199" s="272" t="s">
        <v>961</v>
      </c>
      <c r="C199" s="320">
        <v>0</v>
      </c>
      <c r="D199" s="320">
        <v>0</v>
      </c>
      <c r="E199"/>
    </row>
    <row r="200" spans="1:5">
      <c r="A200" s="274">
        <v>2108</v>
      </c>
      <c r="B200" s="270" t="s">
        <v>962</v>
      </c>
      <c r="C200" s="410">
        <f>SUM(C201:C214)</f>
        <v>0</v>
      </c>
      <c r="D200" s="410">
        <f>SUM(D201:D214)</f>
        <v>0</v>
      </c>
      <c r="E200"/>
    </row>
    <row ht="30" r="201" spans="1:5">
      <c r="A201" s="271">
        <v>210801</v>
      </c>
      <c r="B201" s="272" t="s">
        <v>963</v>
      </c>
      <c r="C201" s="320">
        <v>0</v>
      </c>
      <c r="D201" s="320">
        <v>0</v>
      </c>
      <c r="E201"/>
    </row>
    <row customHeight="1" ht="20.25" r="202" spans="1:5">
      <c r="A202" s="271">
        <v>210802</v>
      </c>
      <c r="B202" s="272" t="s">
        <v>964</v>
      </c>
      <c r="C202" s="320">
        <v>0</v>
      </c>
      <c r="D202" s="320">
        <v>0</v>
      </c>
      <c r="E202"/>
    </row>
    <row r="203" spans="1:5">
      <c r="A203" s="271">
        <v>210803</v>
      </c>
      <c r="B203" s="272" t="s">
        <v>965</v>
      </c>
      <c r="C203" s="320">
        <v>0</v>
      </c>
      <c r="D203" s="320">
        <v>0</v>
      </c>
      <c r="E203"/>
    </row>
    <row r="204" spans="1:5">
      <c r="A204" s="271">
        <v>210804</v>
      </c>
      <c r="B204" s="272" t="s">
        <v>966</v>
      </c>
      <c r="C204" s="320">
        <v>0</v>
      </c>
      <c r="D204" s="320">
        <v>0</v>
      </c>
      <c r="E204"/>
    </row>
    <row r="205" spans="1:5">
      <c r="A205" s="271">
        <v>210805</v>
      </c>
      <c r="B205" s="272" t="s">
        <v>967</v>
      </c>
      <c r="C205" s="320">
        <v>0</v>
      </c>
      <c r="D205" s="320">
        <v>0</v>
      </c>
      <c r="E205"/>
    </row>
    <row r="206" spans="1:5">
      <c r="A206" s="271">
        <v>210806</v>
      </c>
      <c r="B206" s="272" t="s">
        <v>968</v>
      </c>
      <c r="C206" s="320">
        <v>0</v>
      </c>
      <c r="D206" s="320">
        <v>0</v>
      </c>
      <c r="E206"/>
    </row>
    <row r="207" spans="1:5">
      <c r="A207" s="271">
        <v>210807</v>
      </c>
      <c r="B207" s="272" t="s">
        <v>296</v>
      </c>
      <c r="C207" s="320">
        <v>0</v>
      </c>
      <c r="D207" s="320">
        <v>0</v>
      </c>
      <c r="E207"/>
    </row>
    <row r="208" spans="1:5">
      <c r="A208" s="271">
        <v>210808</v>
      </c>
      <c r="B208" s="272" t="s">
        <v>969</v>
      </c>
      <c r="C208" s="320">
        <v>0</v>
      </c>
      <c r="D208" s="320">
        <v>0</v>
      </c>
      <c r="E208"/>
    </row>
    <row r="209" spans="1:5">
      <c r="A209" s="271">
        <v>210809</v>
      </c>
      <c r="B209" s="272" t="s">
        <v>970</v>
      </c>
      <c r="C209" s="320">
        <v>0</v>
      </c>
      <c r="D209" s="320">
        <v>0</v>
      </c>
      <c r="E209"/>
    </row>
    <row r="210" spans="1:5">
      <c r="A210" s="271">
        <v>210810</v>
      </c>
      <c r="B210" s="272" t="s">
        <v>971</v>
      </c>
      <c r="C210" s="320">
        <v>0</v>
      </c>
      <c r="D210" s="320">
        <v>0</v>
      </c>
      <c r="E210"/>
    </row>
    <row r="211" spans="1:5">
      <c r="A211" s="271">
        <v>210811</v>
      </c>
      <c r="B211" s="272" t="s">
        <v>972</v>
      </c>
      <c r="C211" s="320">
        <v>0</v>
      </c>
      <c r="D211" s="320">
        <v>0</v>
      </c>
      <c r="E211"/>
    </row>
    <row r="212" spans="1:5">
      <c r="A212" s="271">
        <v>210812</v>
      </c>
      <c r="B212" s="272" t="s">
        <v>973</v>
      </c>
      <c r="C212" s="320">
        <v>0</v>
      </c>
      <c r="D212" s="320">
        <v>0</v>
      </c>
      <c r="E212"/>
    </row>
    <row r="213" spans="1:5">
      <c r="A213" s="271">
        <v>210813</v>
      </c>
      <c r="B213" s="272" t="s">
        <v>974</v>
      </c>
      <c r="C213" s="320">
        <v>0</v>
      </c>
      <c r="D213" s="320">
        <v>0</v>
      </c>
      <c r="E213"/>
    </row>
    <row r="214" spans="1:5">
      <c r="A214" s="271">
        <v>210814</v>
      </c>
      <c r="B214" s="272" t="s">
        <v>975</v>
      </c>
      <c r="C214" s="320">
        <v>0</v>
      </c>
      <c r="D214" s="320">
        <v>0</v>
      </c>
      <c r="E214"/>
    </row>
    <row r="215" spans="1:5">
      <c r="A215" s="274">
        <v>2109</v>
      </c>
      <c r="B215" s="270" t="s">
        <v>976</v>
      </c>
      <c r="C215" s="410">
        <f>SUM(C216:C219)</f>
        <v>0</v>
      </c>
      <c r="D215" s="410">
        <f>SUM(D216:D219)</f>
        <v>0</v>
      </c>
      <c r="E215"/>
    </row>
    <row r="216" spans="1:5">
      <c r="A216" s="271">
        <v>210901</v>
      </c>
      <c r="B216" s="272" t="s">
        <v>378</v>
      </c>
      <c r="C216" s="320">
        <v>0</v>
      </c>
      <c r="D216" s="320">
        <v>0</v>
      </c>
      <c r="E216"/>
    </row>
    <row r="217" spans="1:5">
      <c r="A217" s="271">
        <v>210902</v>
      </c>
      <c r="B217" s="272" t="s">
        <v>977</v>
      </c>
      <c r="C217" s="320">
        <v>0</v>
      </c>
      <c r="D217" s="320">
        <v>0</v>
      </c>
      <c r="E217"/>
    </row>
    <row r="218" spans="1:5">
      <c r="A218" s="271">
        <v>210903</v>
      </c>
      <c r="B218" s="272" t="s">
        <v>978</v>
      </c>
      <c r="C218" s="320">
        <v>0</v>
      </c>
      <c r="D218" s="320">
        <v>0</v>
      </c>
      <c r="E218"/>
    </row>
    <row r="219" spans="1:5">
      <c r="A219" s="278">
        <v>210904</v>
      </c>
      <c r="B219" s="273" t="s">
        <v>979</v>
      </c>
      <c r="C219" s="320">
        <v>0</v>
      </c>
      <c r="D219" s="320">
        <v>0</v>
      </c>
      <c r="E219"/>
    </row>
    <row r="220" spans="1:5">
      <c r="A220" s="274">
        <v>211</v>
      </c>
      <c r="B220" s="270" t="s">
        <v>980</v>
      </c>
      <c r="C220" s="410">
        <f>C221+C223</f>
        <v>0</v>
      </c>
      <c r="D220" s="410">
        <f>D221+D223</f>
        <v>0</v>
      </c>
      <c r="E220"/>
    </row>
    <row r="221" spans="1:5">
      <c r="A221" s="274">
        <v>2111</v>
      </c>
      <c r="B221" s="270" t="s">
        <v>981</v>
      </c>
      <c r="C221" s="410">
        <f>SUM(C222)</f>
        <v>0</v>
      </c>
      <c r="D221" s="410">
        <f>SUM(D222)</f>
        <v>0</v>
      </c>
      <c r="E221"/>
    </row>
    <row r="222" spans="1:5">
      <c r="A222" s="271">
        <v>211101</v>
      </c>
      <c r="B222" s="272" t="s">
        <v>982</v>
      </c>
      <c r="C222" s="320">
        <v>0</v>
      </c>
      <c r="D222" s="320">
        <v>0</v>
      </c>
      <c r="E222"/>
    </row>
    <row r="223" spans="1:5">
      <c r="A223" s="274">
        <v>2112</v>
      </c>
      <c r="B223" s="270" t="s">
        <v>983</v>
      </c>
      <c r="C223" s="410">
        <f>SUM(C224)</f>
        <v>0</v>
      </c>
      <c r="D223" s="410">
        <f>SUM(D224)</f>
        <v>0</v>
      </c>
      <c r="E223"/>
    </row>
    <row r="224" spans="1:5">
      <c r="A224" s="271">
        <v>211201</v>
      </c>
      <c r="B224" s="272" t="s">
        <v>984</v>
      </c>
      <c r="C224" s="320">
        <v>0</v>
      </c>
      <c r="D224" s="320">
        <v>0</v>
      </c>
      <c r="E224"/>
    </row>
    <row r="225" spans="1:5">
      <c r="A225" s="274">
        <v>212</v>
      </c>
      <c r="B225" s="270" t="s">
        <v>985</v>
      </c>
      <c r="C225" s="410">
        <f>C226+C228</f>
        <v>0</v>
      </c>
      <c r="D225" s="410">
        <f>D226+D228</f>
        <v>0</v>
      </c>
      <c r="E225"/>
    </row>
    <row r="226" spans="1:5">
      <c r="A226" s="274">
        <v>2121</v>
      </c>
      <c r="B226" s="270" t="s">
        <v>986</v>
      </c>
      <c r="C226" s="410">
        <f>SUM(C227)</f>
        <v>0</v>
      </c>
      <c r="D226" s="410">
        <f>SUM(D227)</f>
        <v>0</v>
      </c>
      <c r="E226"/>
    </row>
    <row r="227" spans="1:5">
      <c r="A227" s="271">
        <v>212101</v>
      </c>
      <c r="B227" s="272" t="s">
        <v>395</v>
      </c>
      <c r="C227" s="320">
        <v>0</v>
      </c>
      <c r="D227" s="320">
        <v>0</v>
      </c>
      <c r="E227"/>
    </row>
    <row r="228" spans="1:5">
      <c r="A228" s="274">
        <v>2122</v>
      </c>
      <c r="B228" s="270" t="s">
        <v>987</v>
      </c>
      <c r="C228" s="410">
        <f>SUM(C229)</f>
        <v>0</v>
      </c>
      <c r="D228" s="410">
        <f>SUM(D229)</f>
        <v>0</v>
      </c>
      <c r="E228"/>
    </row>
    <row r="229" spans="1:5">
      <c r="A229" s="271">
        <v>212201</v>
      </c>
      <c r="B229" s="272" t="s">
        <v>399</v>
      </c>
      <c r="C229" s="320">
        <v>0</v>
      </c>
      <c r="D229" s="320">
        <v>0</v>
      </c>
      <c r="E229"/>
    </row>
    <row r="230" spans="1:5">
      <c r="A230" s="274">
        <v>213</v>
      </c>
      <c r="B230" s="270" t="s">
        <v>988</v>
      </c>
      <c r="C230" s="410">
        <f>C231+C234+C243+C248+C253</f>
        <v>0</v>
      </c>
      <c r="D230" s="410">
        <f>D231+D234+D243+D248+D253</f>
        <v>0</v>
      </c>
      <c r="E230"/>
    </row>
    <row r="231" spans="1:5">
      <c r="A231" s="274">
        <v>2131</v>
      </c>
      <c r="B231" s="270" t="s">
        <v>989</v>
      </c>
      <c r="C231" s="410">
        <f>SUM(C232:C233)</f>
        <v>0</v>
      </c>
      <c r="D231" s="410">
        <f>SUM(D232:D233)</f>
        <v>0</v>
      </c>
      <c r="E231"/>
    </row>
    <row r="232" spans="1:5">
      <c r="A232" s="271">
        <v>213101</v>
      </c>
      <c r="B232" s="272" t="s">
        <v>991</v>
      </c>
      <c r="C232" s="320">
        <v>0</v>
      </c>
      <c r="D232" s="320">
        <v>0</v>
      </c>
      <c r="E232"/>
    </row>
    <row r="233" spans="1:5">
      <c r="A233" s="271">
        <v>213102</v>
      </c>
      <c r="B233" s="272" t="s">
        <v>992</v>
      </c>
      <c r="C233" s="320">
        <v>0</v>
      </c>
      <c r="D233" s="320">
        <v>0</v>
      </c>
      <c r="E233"/>
    </row>
    <row r="234" spans="1:5">
      <c r="A234" s="274">
        <v>2132</v>
      </c>
      <c r="B234" s="270" t="s">
        <v>990</v>
      </c>
      <c r="C234" s="410">
        <f>SUM(C235:C242)</f>
        <v>0</v>
      </c>
      <c r="D234" s="410">
        <f>SUM(D235:D242)</f>
        <v>0</v>
      </c>
      <c r="E234"/>
    </row>
    <row r="235" spans="1:5">
      <c r="A235" s="271">
        <v>213202</v>
      </c>
      <c r="B235" s="272" t="s">
        <v>993</v>
      </c>
      <c r="C235" s="320">
        <v>0</v>
      </c>
      <c r="D235" s="320">
        <v>0</v>
      </c>
      <c r="E235"/>
    </row>
    <row r="236" spans="1:5">
      <c r="A236" s="271">
        <v>213203</v>
      </c>
      <c r="B236" s="272" t="s">
        <v>994</v>
      </c>
      <c r="C236" s="320">
        <v>0</v>
      </c>
      <c r="D236" s="320">
        <v>0</v>
      </c>
      <c r="E236"/>
    </row>
    <row r="237" spans="1:5">
      <c r="A237" s="271">
        <v>213204</v>
      </c>
      <c r="B237" s="272" t="s">
        <v>995</v>
      </c>
      <c r="C237" s="320">
        <v>0</v>
      </c>
      <c r="D237" s="320">
        <v>0</v>
      </c>
      <c r="E237"/>
    </row>
    <row r="238" spans="1:5">
      <c r="A238" s="271">
        <v>213205</v>
      </c>
      <c r="B238" s="272" t="s">
        <v>996</v>
      </c>
      <c r="C238" s="320">
        <v>0</v>
      </c>
      <c r="D238" s="320">
        <v>0</v>
      </c>
      <c r="E238"/>
    </row>
    <row r="239" spans="1:5">
      <c r="A239" s="271">
        <v>213206</v>
      </c>
      <c r="B239" s="272" t="s">
        <v>997</v>
      </c>
      <c r="C239" s="320">
        <v>0</v>
      </c>
      <c r="D239" s="320">
        <v>0</v>
      </c>
      <c r="E239"/>
    </row>
    <row r="240" spans="1:5">
      <c r="A240" s="271">
        <v>213207</v>
      </c>
      <c r="B240" s="272" t="s">
        <v>998</v>
      </c>
      <c r="C240" s="320">
        <v>0</v>
      </c>
      <c r="D240" s="320">
        <v>0</v>
      </c>
      <c r="E240"/>
    </row>
    <row ht="30" r="241" spans="1:5">
      <c r="A241" s="271">
        <v>213208</v>
      </c>
      <c r="B241" s="272" t="s">
        <v>999</v>
      </c>
      <c r="C241" s="320">
        <v>0</v>
      </c>
      <c r="D241" s="320">
        <v>0</v>
      </c>
      <c r="E241"/>
    </row>
    <row customHeight="1" ht="18.75" r="242" spans="1:5">
      <c r="A242" s="271">
        <v>213209</v>
      </c>
      <c r="B242" s="272" t="s">
        <v>1000</v>
      </c>
      <c r="C242" s="320">
        <v>0</v>
      </c>
      <c r="D242" s="320">
        <v>0</v>
      </c>
      <c r="E242"/>
    </row>
    <row r="243" spans="1:5">
      <c r="A243" s="274">
        <v>2133</v>
      </c>
      <c r="B243" s="270" t="s">
        <v>1001</v>
      </c>
      <c r="C243" s="410">
        <f>SUM(C244:C247)</f>
        <v>0</v>
      </c>
      <c r="D243" s="410">
        <f>SUM(D244:D247)</f>
        <v>0</v>
      </c>
      <c r="E243"/>
    </row>
    <row r="244" spans="1:5">
      <c r="A244" s="271">
        <v>213301</v>
      </c>
      <c r="B244" s="272" t="s">
        <v>1004</v>
      </c>
      <c r="C244" s="320">
        <v>0</v>
      </c>
      <c r="D244" s="320">
        <v>0</v>
      </c>
      <c r="E244"/>
    </row>
    <row r="245" spans="1:5">
      <c r="A245" s="271">
        <v>213302</v>
      </c>
      <c r="B245" s="272" t="s">
        <v>1003</v>
      </c>
      <c r="C245" s="320">
        <v>0</v>
      </c>
      <c r="D245" s="320">
        <v>0</v>
      </c>
      <c r="E245"/>
    </row>
    <row r="246" spans="1:5">
      <c r="A246" s="271">
        <v>213303</v>
      </c>
      <c r="B246" s="272" t="s">
        <v>1005</v>
      </c>
      <c r="C246" s="320">
        <v>0</v>
      </c>
      <c r="D246" s="320">
        <v>0</v>
      </c>
      <c r="E246"/>
    </row>
    <row r="247" spans="1:5">
      <c r="A247" s="271">
        <v>213304</v>
      </c>
      <c r="B247" s="272" t="s">
        <v>1006</v>
      </c>
      <c r="C247" s="320">
        <v>0</v>
      </c>
      <c r="D247" s="320">
        <v>0</v>
      </c>
      <c r="E247"/>
    </row>
    <row ht="28.5" r="248" spans="1:5">
      <c r="A248" s="274">
        <v>2134</v>
      </c>
      <c r="B248" s="270" t="s">
        <v>1007</v>
      </c>
      <c r="C248" s="410">
        <f>SUM(C249:C252)</f>
        <v>0</v>
      </c>
      <c r="D248" s="410">
        <f>SUM(D249:D252)</f>
        <v>0</v>
      </c>
      <c r="E248"/>
    </row>
    <row r="249" spans="1:5">
      <c r="A249" s="271">
        <v>213401</v>
      </c>
      <c r="B249" s="272" t="s">
        <v>1008</v>
      </c>
      <c r="C249" s="320">
        <v>0</v>
      </c>
      <c r="D249" s="320">
        <v>0</v>
      </c>
      <c r="E249"/>
    </row>
    <row r="250" spans="1:5">
      <c r="A250" s="271">
        <v>213402</v>
      </c>
      <c r="B250" s="272" t="s">
        <v>1009</v>
      </c>
      <c r="C250" s="320">
        <v>0</v>
      </c>
      <c r="D250" s="320">
        <v>0</v>
      </c>
      <c r="E250"/>
    </row>
    <row r="251" spans="1:5">
      <c r="A251" s="271">
        <v>213403</v>
      </c>
      <c r="B251" s="272" t="s">
        <v>1005</v>
      </c>
      <c r="C251" s="320">
        <v>0</v>
      </c>
      <c r="D251" s="320">
        <v>0</v>
      </c>
      <c r="E251"/>
    </row>
    <row r="252" spans="1:5">
      <c r="A252" s="271">
        <v>213404</v>
      </c>
      <c r="B252" s="272" t="s">
        <v>1006</v>
      </c>
      <c r="C252" s="320">
        <v>0</v>
      </c>
      <c r="D252" s="320">
        <v>0</v>
      </c>
      <c r="E252"/>
    </row>
    <row r="253" spans="1:5">
      <c r="A253" s="274">
        <v>2135</v>
      </c>
      <c r="B253" s="270" t="s">
        <v>1010</v>
      </c>
      <c r="C253" s="410">
        <f>SUM(C254:C258)</f>
        <v>0</v>
      </c>
      <c r="D253" s="410">
        <f>SUM(D254:D258)</f>
        <v>0</v>
      </c>
      <c r="E253"/>
    </row>
    <row r="254" spans="1:5">
      <c r="A254" s="271">
        <v>213501</v>
      </c>
      <c r="B254" s="272" t="s">
        <v>1002</v>
      </c>
      <c r="C254" s="320">
        <v>0</v>
      </c>
      <c r="D254" s="320">
        <v>0</v>
      </c>
      <c r="E254"/>
    </row>
    <row r="255" spans="1:5">
      <c r="A255" s="271">
        <v>213502</v>
      </c>
      <c r="B255" s="272" t="s">
        <v>1011</v>
      </c>
      <c r="C255" s="320">
        <v>0</v>
      </c>
      <c r="D255" s="320">
        <v>0</v>
      </c>
      <c r="E255"/>
    </row>
    <row r="256" spans="1:5">
      <c r="A256" s="271">
        <v>213503</v>
      </c>
      <c r="B256" s="272" t="s">
        <v>1012</v>
      </c>
      <c r="C256" s="320">
        <v>0</v>
      </c>
      <c r="D256" s="320">
        <v>0</v>
      </c>
      <c r="E256"/>
    </row>
    <row r="257" spans="1:5">
      <c r="A257" s="271">
        <v>213504</v>
      </c>
      <c r="B257" s="272" t="s">
        <v>1013</v>
      </c>
      <c r="C257" s="320">
        <v>0</v>
      </c>
      <c r="D257" s="320">
        <v>0</v>
      </c>
      <c r="E257"/>
    </row>
    <row r="258" spans="1:5">
      <c r="A258" s="271">
        <v>213505</v>
      </c>
      <c r="B258" s="272" t="s">
        <v>1014</v>
      </c>
      <c r="C258" s="320">
        <v>0</v>
      </c>
      <c r="D258" s="320">
        <v>0</v>
      </c>
      <c r="E258"/>
    </row>
    <row r="259" spans="1:5">
      <c r="A259" s="274">
        <v>22</v>
      </c>
      <c r="B259" s="270" t="s">
        <v>1015</v>
      </c>
      <c r="C259" s="409">
        <f>C260+C272</f>
        <v>0</v>
      </c>
      <c r="D259" s="409">
        <f>D260+D272</f>
        <v>0</v>
      </c>
      <c r="E259"/>
    </row>
    <row r="260" spans="1:5">
      <c r="A260" s="274">
        <v>2200</v>
      </c>
      <c r="B260" s="270" t="s">
        <v>1016</v>
      </c>
      <c r="C260" s="410">
        <f>SUM(C261:C271)</f>
        <v>0</v>
      </c>
      <c r="D260" s="410">
        <f>SUM(D261:D271)</f>
        <v>0</v>
      </c>
      <c r="E260"/>
    </row>
    <row r="261" spans="1:5">
      <c r="A261" s="271">
        <v>220001</v>
      </c>
      <c r="B261" s="272" t="s">
        <v>1017</v>
      </c>
      <c r="C261" s="320">
        <v>0</v>
      </c>
      <c r="D261" s="320">
        <v>0</v>
      </c>
      <c r="E261"/>
    </row>
    <row r="262" spans="1:5">
      <c r="A262" s="271">
        <v>221001</v>
      </c>
      <c r="B262" s="272" t="s">
        <v>1018</v>
      </c>
      <c r="C262" s="320">
        <v>0</v>
      </c>
      <c r="D262" s="320">
        <v>0</v>
      </c>
      <c r="E262"/>
    </row>
    <row r="263" spans="1:5">
      <c r="A263" s="271">
        <v>222001</v>
      </c>
      <c r="B263" s="272" t="s">
        <v>1019</v>
      </c>
      <c r="C263" s="320">
        <v>0</v>
      </c>
      <c r="D263" s="320">
        <v>0</v>
      </c>
      <c r="E263"/>
    </row>
    <row r="264" spans="1:5">
      <c r="A264" s="271">
        <v>223001</v>
      </c>
      <c r="B264" s="272" t="s">
        <v>1020</v>
      </c>
      <c r="C264" s="320">
        <v>0</v>
      </c>
      <c r="D264" s="320">
        <v>0</v>
      </c>
      <c r="E264"/>
    </row>
    <row r="265" spans="1:5">
      <c r="A265" s="271">
        <v>224001</v>
      </c>
      <c r="B265" s="272" t="s">
        <v>1021</v>
      </c>
      <c r="C265" s="320">
        <v>0</v>
      </c>
      <c r="D265" s="320">
        <v>0</v>
      </c>
      <c r="E265"/>
    </row>
    <row r="266" spans="1:5">
      <c r="A266" s="288">
        <v>225101</v>
      </c>
      <c r="B266" s="287" t="s">
        <v>1574</v>
      </c>
      <c r="C266" s="320">
        <v>0</v>
      </c>
      <c r="D266" s="320">
        <v>0</v>
      </c>
      <c r="E266"/>
    </row>
    <row r="267" spans="1:5">
      <c r="A267" s="288">
        <v>225102</v>
      </c>
      <c r="B267" s="287" t="s">
        <v>1573</v>
      </c>
      <c r="C267" s="320">
        <v>0</v>
      </c>
      <c r="D267" s="320">
        <v>0</v>
      </c>
      <c r="E267"/>
    </row>
    <row r="268" spans="1:5">
      <c r="A268" s="288">
        <v>225103</v>
      </c>
      <c r="B268" s="287" t="s">
        <v>1572</v>
      </c>
      <c r="C268" s="320">
        <v>0</v>
      </c>
      <c r="D268" s="320">
        <v>0</v>
      </c>
      <c r="E268"/>
    </row>
    <row r="269" spans="1:5">
      <c r="A269" s="288">
        <v>225104</v>
      </c>
      <c r="B269" s="287" t="s">
        <v>1571</v>
      </c>
      <c r="C269" s="320">
        <v>0</v>
      </c>
      <c r="D269" s="320">
        <v>0</v>
      </c>
      <c r="E269"/>
    </row>
    <row r="270" spans="1:5">
      <c r="A270" s="288">
        <v>225105</v>
      </c>
      <c r="B270" s="287" t="s">
        <v>1216</v>
      </c>
      <c r="C270" s="320">
        <v>0</v>
      </c>
      <c r="D270" s="320">
        <v>0</v>
      </c>
      <c r="E270"/>
    </row>
    <row r="271" spans="1:5">
      <c r="A271" s="288">
        <v>225106</v>
      </c>
      <c r="B271" s="287" t="s">
        <v>1077</v>
      </c>
      <c r="C271" s="320">
        <v>0</v>
      </c>
      <c r="D271" s="320">
        <v>0</v>
      </c>
      <c r="E271"/>
    </row>
    <row r="272" spans="1:5">
      <c r="A272" s="274">
        <v>2260</v>
      </c>
      <c r="B272" s="270" t="s">
        <v>1022</v>
      </c>
      <c r="C272" s="410">
        <f>SUM(C273)</f>
        <v>0</v>
      </c>
      <c r="D272" s="410">
        <f>SUM(D273)</f>
        <v>0</v>
      </c>
      <c r="E272"/>
    </row>
    <row r="273" spans="1:5">
      <c r="A273" s="278">
        <v>226001</v>
      </c>
      <c r="B273" s="273" t="s">
        <v>1023</v>
      </c>
      <c r="C273" s="320">
        <v>0</v>
      </c>
      <c r="D273" s="320">
        <v>0</v>
      </c>
      <c r="E273"/>
    </row>
    <row r="274" spans="1:5">
      <c r="A274" s="269">
        <v>3</v>
      </c>
      <c r="B274" s="270" t="s">
        <v>1084</v>
      </c>
      <c r="C274" s="413">
        <f>C8-C153</f>
        <v>0</v>
      </c>
      <c r="D274" s="413">
        <f>D8-D153</f>
        <v>0</v>
      </c>
      <c r="E274"/>
    </row>
    <row r="275" spans="1:5">
      <c r="A275" s="269">
        <v>145</v>
      </c>
      <c r="B275" s="270" t="s">
        <v>445</v>
      </c>
      <c r="C275" s="410">
        <f>SUM(C276:C281)</f>
        <v>0</v>
      </c>
      <c r="D275" s="410">
        <f>SUM(D276:D281)</f>
        <v>0</v>
      </c>
      <c r="E275"/>
    </row>
    <row r="276" spans="1:5">
      <c r="A276" s="271">
        <v>145001</v>
      </c>
      <c r="B276" s="272" t="s">
        <v>1024</v>
      </c>
      <c r="C276" s="320">
        <v>0</v>
      </c>
      <c r="D276" s="320">
        <v>0</v>
      </c>
      <c r="E276"/>
    </row>
    <row r="277" spans="1:5">
      <c r="A277" s="271">
        <v>145002</v>
      </c>
      <c r="B277" s="272" t="s">
        <v>1025</v>
      </c>
      <c r="C277" s="320">
        <v>0</v>
      </c>
      <c r="D277" s="320">
        <v>0</v>
      </c>
      <c r="E277"/>
    </row>
    <row r="278" spans="1:5">
      <c r="A278" s="271">
        <v>145003</v>
      </c>
      <c r="B278" s="272" t="s">
        <v>1026</v>
      </c>
      <c r="C278" s="320">
        <v>0</v>
      </c>
      <c r="D278" s="320">
        <v>0</v>
      </c>
      <c r="E278"/>
    </row>
    <row r="279" spans="1:5">
      <c r="A279" s="271">
        <v>145004</v>
      </c>
      <c r="B279" s="272" t="s">
        <v>1289</v>
      </c>
      <c r="C279" s="320">
        <v>0</v>
      </c>
      <c r="D279" s="320">
        <v>0</v>
      </c>
      <c r="E279"/>
    </row>
    <row r="280" spans="1:5">
      <c r="A280" s="271">
        <v>145005</v>
      </c>
      <c r="B280" s="272" t="s">
        <v>1290</v>
      </c>
      <c r="C280" s="320">
        <v>0</v>
      </c>
      <c r="D280" s="320">
        <v>0</v>
      </c>
      <c r="E280"/>
    </row>
    <row r="281" spans="1:5">
      <c r="A281" s="277">
        <v>145006</v>
      </c>
      <c r="B281" s="272" t="s">
        <v>1291</v>
      </c>
      <c r="C281" s="320">
        <v>0</v>
      </c>
      <c r="D281" s="320">
        <v>0</v>
      </c>
      <c r="E281"/>
    </row>
    <row r="282" spans="1:5">
      <c r="A282" s="269">
        <v>225</v>
      </c>
      <c r="B282" s="270" t="s">
        <v>447</v>
      </c>
      <c r="C282" s="410">
        <f>SUM(C283:C292)</f>
        <v>0</v>
      </c>
      <c r="D282" s="410">
        <f>SUM(D283:D292)</f>
        <v>0</v>
      </c>
      <c r="E282"/>
    </row>
    <row r="283" spans="1:5">
      <c r="A283" s="271">
        <v>225001</v>
      </c>
      <c r="B283" s="272" t="s">
        <v>1027</v>
      </c>
      <c r="C283" s="320">
        <v>0</v>
      </c>
      <c r="D283" s="320">
        <v>0</v>
      </c>
      <c r="E283"/>
    </row>
    <row r="284" spans="1:5">
      <c r="A284" s="271">
        <v>225002</v>
      </c>
      <c r="B284" s="272" t="s">
        <v>1028</v>
      </c>
      <c r="C284" s="320">
        <v>0</v>
      </c>
      <c r="D284" s="320">
        <v>0</v>
      </c>
      <c r="E284"/>
    </row>
    <row r="285" spans="1:5">
      <c r="A285" s="271">
        <v>225003</v>
      </c>
      <c r="B285" s="272" t="s">
        <v>1029</v>
      </c>
      <c r="C285" s="320">
        <v>0</v>
      </c>
      <c r="D285" s="320">
        <v>0</v>
      </c>
      <c r="E285"/>
    </row>
    <row r="286" spans="1:5">
      <c r="A286" s="271">
        <v>225004</v>
      </c>
      <c r="B286" s="272" t="s">
        <v>1030</v>
      </c>
      <c r="C286" s="320">
        <v>0</v>
      </c>
      <c r="D286" s="320">
        <v>0</v>
      </c>
      <c r="E286"/>
    </row>
    <row r="287" spans="1:5">
      <c r="A287" s="271">
        <v>225005</v>
      </c>
      <c r="B287" s="272" t="s">
        <v>1031</v>
      </c>
      <c r="C287" s="320">
        <v>0</v>
      </c>
      <c r="D287" s="320">
        <v>0</v>
      </c>
      <c r="E287"/>
    </row>
    <row r="288" spans="1:5">
      <c r="A288" s="271">
        <v>225006</v>
      </c>
      <c r="B288" s="272" t="s">
        <v>1032</v>
      </c>
      <c r="C288" s="320">
        <v>0</v>
      </c>
      <c r="D288" s="320">
        <v>0</v>
      </c>
      <c r="E288"/>
    </row>
    <row r="289" spans="1:5">
      <c r="A289" s="271">
        <v>225007</v>
      </c>
      <c r="B289" s="272" t="s">
        <v>1033</v>
      </c>
      <c r="C289" s="320">
        <v>0</v>
      </c>
      <c r="D289" s="320">
        <v>0</v>
      </c>
      <c r="E289"/>
    </row>
    <row r="290" spans="1:5">
      <c r="A290" s="271">
        <v>225008</v>
      </c>
      <c r="B290" s="272" t="s">
        <v>1034</v>
      </c>
      <c r="C290" s="320">
        <v>0</v>
      </c>
      <c r="D290" s="320">
        <v>0</v>
      </c>
      <c r="E290"/>
    </row>
    <row r="291" spans="1:5">
      <c r="A291" s="271">
        <v>225009</v>
      </c>
      <c r="B291" s="272" t="s">
        <v>1035</v>
      </c>
      <c r="C291" s="320">
        <v>0</v>
      </c>
      <c r="D291" s="320">
        <v>0</v>
      </c>
      <c r="E291"/>
    </row>
    <row r="292" spans="1:5">
      <c r="A292" s="284">
        <v>230001</v>
      </c>
      <c r="B292" s="285" t="s">
        <v>1292</v>
      </c>
      <c r="C292" s="320">
        <v>0</v>
      </c>
      <c r="D292" s="320">
        <v>0</v>
      </c>
      <c r="E292"/>
    </row>
    <row r="293" spans="1:5">
      <c r="A293" s="289">
        <v>4</v>
      </c>
      <c r="B293" s="270" t="s">
        <v>1270</v>
      </c>
      <c r="C293" s="411">
        <f>C275-C282</f>
        <v>0</v>
      </c>
      <c r="D293" s="411">
        <f>D275-D282</f>
        <v>0</v>
      </c>
      <c r="E293"/>
    </row>
    <row r="294" spans="1:5">
      <c r="A294" s="269">
        <v>5</v>
      </c>
      <c r="B294" s="290" t="s">
        <v>1085</v>
      </c>
      <c r="C294" s="414">
        <f>C274+C293</f>
        <v>0</v>
      </c>
      <c r="D294" s="414">
        <f>D274+D293</f>
        <v>0</v>
      </c>
      <c r="E294"/>
    </row>
    <row customHeight="1" ht="22.5" r="295" spans="1:5">
      <c r="A295" s="291" t="s">
        <v>102</v>
      </c>
      <c r="B295" s="292" t="s">
        <v>102</v>
      </c>
      <c r="C295" s="261" t="s">
        <v>102</v>
      </c>
      <c r="D295" s="261" t="s">
        <v>102</v>
      </c>
      <c r="E295"/>
    </row>
    <row r="296" spans="1:5">
      <c r="A296" s="291" t="s">
        <v>102</v>
      </c>
      <c r="B296" s="292" t="s">
        <v>102</v>
      </c>
      <c r="C296" s="261" t="s">
        <v>102</v>
      </c>
      <c r="D296" s="261" t="s">
        <v>102</v>
      </c>
      <c r="E296"/>
    </row>
    <row r="297" spans="1:5">
      <c r="A297" s="291" t="s">
        <v>102</v>
      </c>
      <c r="B297" s="292" t="s">
        <v>102</v>
      </c>
      <c r="C297" s="261" t="s">
        <v>102</v>
      </c>
      <c r="D297" s="261" t="s">
        <v>102</v>
      </c>
      <c r="E297"/>
    </row>
    <row r="298" spans="1:5">
      <c r="A298" s="291" t="s">
        <v>102</v>
      </c>
      <c r="B298" s="292" t="s">
        <v>102</v>
      </c>
      <c r="C298" s="261" t="s">
        <v>102</v>
      </c>
      <c r="D298" s="261" t="s">
        <v>102</v>
      </c>
      <c r="E298"/>
    </row>
    <row r="299" spans="1:5">
      <c r="A299" s="291" t="s">
        <v>102</v>
      </c>
      <c r="B299" s="292" t="s">
        <v>102</v>
      </c>
      <c r="C299" s="261" t="s">
        <v>102</v>
      </c>
      <c r="D299" s="261" t="s">
        <v>102</v>
      </c>
      <c r="E299"/>
    </row>
    <row r="300" spans="1:5">
      <c r="A300" s="291" t="s">
        <v>102</v>
      </c>
      <c r="B300" s="292" t="s">
        <v>102</v>
      </c>
      <c r="C300" s="261" t="s">
        <v>102</v>
      </c>
      <c r="D300" s="261" t="s">
        <v>102</v>
      </c>
      <c r="E300"/>
    </row>
    <row r="301" spans="1:5">
      <c r="A301" s="291" t="s">
        <v>102</v>
      </c>
      <c r="B301" s="292" t="s">
        <v>102</v>
      </c>
      <c r="C301" s="261" t="s">
        <v>102</v>
      </c>
      <c r="D301" s="261" t="s">
        <v>102</v>
      </c>
      <c r="E301"/>
    </row>
    <row r="302" spans="1:5">
      <c r="A302" s="291" t="s">
        <v>102</v>
      </c>
      <c r="B302" s="292" t="s">
        <v>102</v>
      </c>
      <c r="C302" s="261" t="s">
        <v>102</v>
      </c>
      <c r="D302" s="261" t="s">
        <v>102</v>
      </c>
      <c r="E302"/>
    </row>
    <row r="303" spans="1:5">
      <c r="A303" s="291" t="s">
        <v>102</v>
      </c>
      <c r="B303" s="292" t="s">
        <v>102</v>
      </c>
      <c r="C303" s="261" t="s">
        <v>102</v>
      </c>
      <c r="D303" s="261" t="s">
        <v>102</v>
      </c>
      <c r="E303"/>
    </row>
    <row r="304" spans="1:5">
      <c r="A304" s="291" t="s">
        <v>102</v>
      </c>
      <c r="B304" s="292" t="s">
        <v>102</v>
      </c>
      <c r="C304" s="261" t="s">
        <v>102</v>
      </c>
      <c r="D304" s="261" t="s">
        <v>102</v>
      </c>
      <c r="E304"/>
    </row>
    <row r="305" spans="1:5">
      <c r="A305" s="291" t="s">
        <v>102</v>
      </c>
      <c r="B305" s="292" t="s">
        <v>102</v>
      </c>
      <c r="C305" s="261" t="s">
        <v>102</v>
      </c>
      <c r="D305" s="261" t="s">
        <v>102</v>
      </c>
      <c r="E305"/>
    </row>
    <row r="306" spans="1:5">
      <c r="A306" s="291" t="s">
        <v>102</v>
      </c>
      <c r="B306" s="292" t="s">
        <v>102</v>
      </c>
      <c r="C306" s="261" t="s">
        <v>102</v>
      </c>
      <c r="D306" s="261" t="s">
        <v>102</v>
      </c>
      <c r="E306"/>
    </row>
    <row r="307" spans="1:5">
      <c r="A307" s="291" t="s">
        <v>102</v>
      </c>
      <c r="B307" s="292" t="s">
        <v>102</v>
      </c>
      <c r="C307" s="261" t="s">
        <v>102</v>
      </c>
      <c r="D307" s="261" t="s">
        <v>102</v>
      </c>
      <c r="E307"/>
    </row>
    <row r="308" spans="1:5">
      <c r="A308" s="291" t="s">
        <v>102</v>
      </c>
      <c r="B308" s="292" t="s">
        <v>102</v>
      </c>
      <c r="C308" s="261" t="s">
        <v>102</v>
      </c>
      <c r="D308" s="261" t="s">
        <v>102</v>
      </c>
      <c r="E308"/>
    </row>
    <row r="309" spans="1:5">
      <c r="A309" s="291" t="s">
        <v>102</v>
      </c>
      <c r="B309" s="292" t="s">
        <v>102</v>
      </c>
      <c r="C309" s="261" t="s">
        <v>102</v>
      </c>
      <c r="D309" s="261" t="s">
        <v>102</v>
      </c>
      <c r="E309"/>
    </row>
    <row r="310" spans="1:5">
      <c r="A310" s="291" t="s">
        <v>102</v>
      </c>
      <c r="B310" s="292" t="s">
        <v>102</v>
      </c>
      <c r="C310" s="261" t="s">
        <v>102</v>
      </c>
      <c r="D310" s="261" t="s">
        <v>102</v>
      </c>
      <c r="E310"/>
    </row>
    <row r="311" spans="1:5">
      <c r="A311" s="291" t="s">
        <v>102</v>
      </c>
      <c r="B311" s="292" t="s">
        <v>102</v>
      </c>
      <c r="C311" s="261" t="s">
        <v>102</v>
      </c>
      <c r="D311" s="261" t="s">
        <v>102</v>
      </c>
      <c r="E311"/>
    </row>
    <row r="312" spans="1:5">
      <c r="A312" s="291" t="s">
        <v>102</v>
      </c>
      <c r="B312" s="292" t="s">
        <v>102</v>
      </c>
      <c r="C312" s="261" t="s">
        <v>102</v>
      </c>
      <c r="D312" s="261" t="s">
        <v>102</v>
      </c>
      <c r="E312"/>
    </row>
    <row r="313" spans="1:5">
      <c r="A313" s="291" t="s">
        <v>102</v>
      </c>
      <c r="B313" s="292" t="s">
        <v>102</v>
      </c>
      <c r="C313" s="261" t="s">
        <v>102</v>
      </c>
      <c r="D313" s="261" t="s">
        <v>102</v>
      </c>
      <c r="E313"/>
    </row>
    <row r="314" spans="1:5">
      <c r="A314" s="291" t="s">
        <v>102</v>
      </c>
      <c r="B314" s="292" t="s">
        <v>102</v>
      </c>
      <c r="C314" s="261" t="s">
        <v>102</v>
      </c>
      <c r="D314" s="261" t="s">
        <v>102</v>
      </c>
      <c r="E314"/>
    </row>
    <row r="315" spans="1:5">
      <c r="A315" s="291" t="s">
        <v>102</v>
      </c>
      <c r="B315" s="292" t="s">
        <v>102</v>
      </c>
      <c r="C315" s="261" t="s">
        <v>102</v>
      </c>
      <c r="D315" s="261" t="s">
        <v>102</v>
      </c>
      <c r="E315"/>
    </row>
    <row r="316" spans="1:5">
      <c r="A316" s="291" t="s">
        <v>102</v>
      </c>
      <c r="B316" s="292" t="s">
        <v>102</v>
      </c>
      <c r="C316" s="261" t="s">
        <v>102</v>
      </c>
      <c r="D316" s="261" t="s">
        <v>102</v>
      </c>
      <c r="E316"/>
    </row>
    <row r="317" spans="1:5">
      <c r="A317" s="291" t="s">
        <v>102</v>
      </c>
      <c r="B317" s="292" t="s">
        <v>102</v>
      </c>
      <c r="C317" s="261" t="s">
        <v>102</v>
      </c>
      <c r="D317" s="261" t="s">
        <v>102</v>
      </c>
      <c r="E317"/>
    </row>
    <row r="318" spans="1:5">
      <c r="A318" s="291" t="s">
        <v>102</v>
      </c>
      <c r="B318" s="292" t="s">
        <v>102</v>
      </c>
      <c r="C318" s="261" t="s">
        <v>102</v>
      </c>
      <c r="D318" s="261" t="s">
        <v>102</v>
      </c>
      <c r="E318"/>
    </row>
    <row r="319" spans="1:5">
      <c r="A319" s="291" t="s">
        <v>102</v>
      </c>
      <c r="B319" s="292" t="s">
        <v>102</v>
      </c>
      <c r="C319" s="261" t="s">
        <v>102</v>
      </c>
      <c r="D319" s="261" t="s">
        <v>102</v>
      </c>
      <c r="E319"/>
    </row>
    <row r="320" spans="1:5">
      <c r="A320" s="291" t="s">
        <v>102</v>
      </c>
      <c r="B320" s="292" t="s">
        <v>102</v>
      </c>
      <c r="C320" s="261" t="s">
        <v>102</v>
      </c>
      <c r="D320" s="261" t="s">
        <v>102</v>
      </c>
      <c r="E320"/>
    </row>
    <row r="321" spans="1:5">
      <c r="A321" s="291" t="s">
        <v>102</v>
      </c>
      <c r="B321" s="292" t="s">
        <v>102</v>
      </c>
      <c r="C321" s="261" t="s">
        <v>102</v>
      </c>
      <c r="D321" s="261" t="s">
        <v>102</v>
      </c>
      <c r="E321"/>
    </row>
    <row r="322" spans="1:5">
      <c r="A322" s="291" t="s">
        <v>102</v>
      </c>
      <c r="B322" s="292" t="s">
        <v>102</v>
      </c>
      <c r="C322" s="261" t="s">
        <v>102</v>
      </c>
      <c r="D322" s="261" t="s">
        <v>102</v>
      </c>
      <c r="E322"/>
    </row>
    <row r="323" spans="1:5">
      <c r="A323" s="291" t="s">
        <v>102</v>
      </c>
      <c r="B323" s="292" t="s">
        <v>102</v>
      </c>
      <c r="C323" s="261" t="s">
        <v>102</v>
      </c>
      <c r="D323" s="261" t="s">
        <v>102</v>
      </c>
      <c r="E323"/>
    </row>
    <row r="324" spans="1:5">
      <c r="A324" s="291" t="s">
        <v>102</v>
      </c>
      <c r="B324" s="292" t="s">
        <v>102</v>
      </c>
      <c r="C324" s="261" t="s">
        <v>102</v>
      </c>
      <c r="D324" s="261" t="s">
        <v>102</v>
      </c>
      <c r="E324"/>
    </row>
    <row r="325" spans="1:5">
      <c r="A325" s="291" t="s">
        <v>102</v>
      </c>
      <c r="B325" s="292" t="s">
        <v>102</v>
      </c>
      <c r="C325" s="261" t="s">
        <v>102</v>
      </c>
      <c r="D325" s="261" t="s">
        <v>102</v>
      </c>
      <c r="E325"/>
    </row>
    <row r="326" spans="1:5">
      <c r="A326" s="291" t="s">
        <v>102</v>
      </c>
      <c r="B326" s="292" t="s">
        <v>102</v>
      </c>
      <c r="C326" s="261" t="s">
        <v>102</v>
      </c>
      <c r="D326" s="261" t="s">
        <v>102</v>
      </c>
      <c r="E326"/>
    </row>
    <row r="327" spans="1:5">
      <c r="A327" s="291" t="s">
        <v>102</v>
      </c>
      <c r="B327" s="292" t="s">
        <v>102</v>
      </c>
      <c r="C327" s="261" t="s">
        <v>102</v>
      </c>
      <c r="D327" s="261" t="s">
        <v>102</v>
      </c>
      <c r="E327"/>
    </row>
    <row r="328" spans="1:5">
      <c r="A328" s="291" t="s">
        <v>102</v>
      </c>
      <c r="B328" s="292" t="s">
        <v>102</v>
      </c>
      <c r="C328" s="261" t="s">
        <v>102</v>
      </c>
      <c r="D328" s="261" t="s">
        <v>102</v>
      </c>
      <c r="E328"/>
    </row>
    <row r="329" spans="1:5">
      <c r="A329" s="291" t="s">
        <v>102</v>
      </c>
      <c r="B329" s="292" t="s">
        <v>102</v>
      </c>
      <c r="C329" s="261" t="s">
        <v>102</v>
      </c>
      <c r="D329" s="261" t="s">
        <v>102</v>
      </c>
      <c r="E329"/>
    </row>
    <row r="330" spans="1:5">
      <c r="A330" s="291" t="s">
        <v>102</v>
      </c>
      <c r="B330" s="292" t="s">
        <v>102</v>
      </c>
      <c r="C330" s="261" t="s">
        <v>102</v>
      </c>
      <c r="D330" s="261" t="s">
        <v>102</v>
      </c>
      <c r="E330"/>
    </row>
    <row r="331" spans="1:5">
      <c r="A331" s="291" t="s">
        <v>102</v>
      </c>
      <c r="B331" s="292" t="s">
        <v>102</v>
      </c>
      <c r="C331" s="261" t="s">
        <v>102</v>
      </c>
      <c r="D331" s="261" t="s">
        <v>102</v>
      </c>
      <c r="E331"/>
    </row>
    <row r="332" spans="1:5">
      <c r="A332" s="291" t="s">
        <v>102</v>
      </c>
      <c r="B332" s="292" t="s">
        <v>102</v>
      </c>
      <c r="C332" s="261" t="s">
        <v>102</v>
      </c>
      <c r="D332" s="261" t="s">
        <v>102</v>
      </c>
      <c r="E332"/>
    </row>
    <row r="333" spans="1:5">
      <c r="A333" s="291" t="s">
        <v>102</v>
      </c>
      <c r="B333" s="292" t="s">
        <v>102</v>
      </c>
      <c r="C333" s="261" t="s">
        <v>102</v>
      </c>
      <c r="D333" s="261" t="s">
        <v>102</v>
      </c>
      <c r="E333"/>
    </row>
    <row r="334" spans="1:5">
      <c r="A334" s="291" t="s">
        <v>102</v>
      </c>
      <c r="B334" s="292" t="s">
        <v>102</v>
      </c>
      <c r="C334" s="261" t="s">
        <v>102</v>
      </c>
      <c r="D334" s="261" t="s">
        <v>102</v>
      </c>
      <c r="E334"/>
    </row>
    <row r="335" spans="1:5">
      <c r="A335" s="291" t="s">
        <v>102</v>
      </c>
      <c r="B335" s="292" t="s">
        <v>102</v>
      </c>
      <c r="C335" s="261" t="s">
        <v>102</v>
      </c>
      <c r="D335" s="261" t="s">
        <v>102</v>
      </c>
      <c r="E335"/>
    </row>
    <row r="336" spans="1:5">
      <c r="A336" s="291" t="s">
        <v>102</v>
      </c>
      <c r="B336" s="292" t="s">
        <v>102</v>
      </c>
      <c r="C336" s="261" t="s">
        <v>102</v>
      </c>
      <c r="D336" s="261" t="s">
        <v>102</v>
      </c>
      <c r="E336"/>
    </row>
    <row r="337" spans="1:5">
      <c r="A337" s="291" t="s">
        <v>102</v>
      </c>
      <c r="B337" s="292" t="s">
        <v>102</v>
      </c>
      <c r="C337" s="261" t="s">
        <v>102</v>
      </c>
      <c r="D337" s="261" t="s">
        <v>102</v>
      </c>
      <c r="E337"/>
    </row>
    <row r="338" spans="1:5">
      <c r="A338" s="291" t="s">
        <v>102</v>
      </c>
      <c r="B338" s="292" t="s">
        <v>102</v>
      </c>
      <c r="C338" s="261" t="s">
        <v>102</v>
      </c>
      <c r="D338" s="261" t="s">
        <v>102</v>
      </c>
      <c r="E338"/>
    </row>
    <row r="339" spans="1:5">
      <c r="A339" s="291" t="s">
        <v>102</v>
      </c>
      <c r="B339" s="292" t="s">
        <v>102</v>
      </c>
      <c r="C339" s="261" t="s">
        <v>102</v>
      </c>
      <c r="D339" s="261" t="s">
        <v>102</v>
      </c>
      <c r="E339"/>
    </row>
    <row r="340" spans="1:5">
      <c r="A340" s="291" t="s">
        <v>102</v>
      </c>
      <c r="B340" s="292" t="s">
        <v>102</v>
      </c>
      <c r="C340" s="261" t="s">
        <v>102</v>
      </c>
      <c r="D340" s="261" t="s">
        <v>102</v>
      </c>
      <c r="E340"/>
    </row>
    <row r="341" spans="1:5">
      <c r="A341" s="291" t="s">
        <v>102</v>
      </c>
      <c r="B341" s="292" t="s">
        <v>102</v>
      </c>
      <c r="C341" s="261" t="s">
        <v>102</v>
      </c>
      <c r="D341" s="261" t="s">
        <v>102</v>
      </c>
      <c r="E341"/>
    </row>
    <row r="342" spans="1:5">
      <c r="A342" s="291" t="s">
        <v>102</v>
      </c>
      <c r="B342" s="292" t="s">
        <v>102</v>
      </c>
      <c r="C342" s="261" t="s">
        <v>102</v>
      </c>
      <c r="D342" s="261" t="s">
        <v>102</v>
      </c>
      <c r="E342"/>
    </row>
    <row r="343" spans="1:5">
      <c r="A343" s="291" t="s">
        <v>102</v>
      </c>
      <c r="B343" s="292" t="s">
        <v>102</v>
      </c>
      <c r="C343" s="261" t="s">
        <v>102</v>
      </c>
      <c r="D343" s="261" t="s">
        <v>102</v>
      </c>
      <c r="E343"/>
    </row>
    <row r="344" spans="1:5">
      <c r="A344" s="291" t="s">
        <v>102</v>
      </c>
      <c r="B344" s="292" t="s">
        <v>102</v>
      </c>
      <c r="C344" s="261" t="s">
        <v>102</v>
      </c>
      <c r="D344" s="261" t="s">
        <v>102</v>
      </c>
      <c r="E344"/>
    </row>
    <row r="345" spans="1:5">
      <c r="A345" s="291" t="s">
        <v>102</v>
      </c>
      <c r="B345" s="292" t="s">
        <v>102</v>
      </c>
      <c r="C345" s="261" t="s">
        <v>102</v>
      </c>
      <c r="D345" s="261" t="s">
        <v>102</v>
      </c>
      <c r="E345"/>
    </row>
    <row r="346" spans="1:5">
      <c r="A346" s="291" t="s">
        <v>102</v>
      </c>
      <c r="B346" s="292" t="s">
        <v>102</v>
      </c>
      <c r="C346" s="261" t="s">
        <v>102</v>
      </c>
      <c r="D346" s="261" t="s">
        <v>102</v>
      </c>
      <c r="E346"/>
    </row>
    <row r="347" spans="1:5">
      <c r="A347" s="291" t="s">
        <v>102</v>
      </c>
      <c r="B347" s="292" t="s">
        <v>102</v>
      </c>
      <c r="C347" s="261" t="s">
        <v>102</v>
      </c>
      <c r="D347" s="261" t="s">
        <v>102</v>
      </c>
      <c r="E347"/>
    </row>
    <row r="348" spans="1:5">
      <c r="A348" s="291" t="s">
        <v>102</v>
      </c>
      <c r="B348" s="292" t="s">
        <v>102</v>
      </c>
      <c r="C348" s="261" t="s">
        <v>102</v>
      </c>
      <c r="D348" s="261" t="s">
        <v>102</v>
      </c>
      <c r="E348"/>
    </row>
    <row r="349" spans="1:5">
      <c r="A349" s="291" t="s">
        <v>102</v>
      </c>
      <c r="B349" s="292" t="s">
        <v>102</v>
      </c>
      <c r="C349" s="261" t="s">
        <v>102</v>
      </c>
      <c r="D349" s="261" t="s">
        <v>102</v>
      </c>
      <c r="E349"/>
    </row>
    <row r="350" spans="1:5">
      <c r="A350" s="291" t="s">
        <v>102</v>
      </c>
      <c r="B350" s="292" t="s">
        <v>102</v>
      </c>
      <c r="C350" s="261" t="s">
        <v>102</v>
      </c>
      <c r="D350" s="261" t="s">
        <v>102</v>
      </c>
      <c r="E350"/>
    </row>
    <row r="351" spans="1:5">
      <c r="A351" s="291" t="s">
        <v>102</v>
      </c>
      <c r="B351" s="292" t="s">
        <v>102</v>
      </c>
      <c r="C351" s="261" t="s">
        <v>102</v>
      </c>
      <c r="D351" s="261" t="s">
        <v>102</v>
      </c>
      <c r="E351"/>
    </row>
    <row r="352" spans="1:5">
      <c r="A352" s="291" t="s">
        <v>102</v>
      </c>
      <c r="B352" s="292" t="s">
        <v>102</v>
      </c>
      <c r="C352" s="261" t="s">
        <v>102</v>
      </c>
      <c r="D352" s="261" t="s">
        <v>102</v>
      </c>
      <c r="E352"/>
    </row>
    <row r="353" spans="1:5">
      <c r="A353" s="291" t="s">
        <v>102</v>
      </c>
      <c r="B353" s="292" t="s">
        <v>102</v>
      </c>
      <c r="C353" s="261" t="s">
        <v>102</v>
      </c>
      <c r="D353" s="261" t="s">
        <v>102</v>
      </c>
      <c r="E353"/>
    </row>
    <row r="354" spans="1:5">
      <c r="A354" s="291" t="s">
        <v>102</v>
      </c>
      <c r="B354" s="292" t="s">
        <v>102</v>
      </c>
      <c r="C354" s="261" t="s">
        <v>102</v>
      </c>
      <c r="D354" s="261" t="s">
        <v>102</v>
      </c>
      <c r="E354"/>
    </row>
    <row r="355" spans="1:5">
      <c r="A355" s="291" t="s">
        <v>102</v>
      </c>
      <c r="B355" s="292" t="s">
        <v>102</v>
      </c>
      <c r="C355" s="261" t="s">
        <v>102</v>
      </c>
      <c r="D355" s="261" t="s">
        <v>102</v>
      </c>
      <c r="E355"/>
    </row>
    <row r="356" spans="1:5">
      <c r="A356" s="291" t="s">
        <v>102</v>
      </c>
      <c r="B356" s="292" t="s">
        <v>102</v>
      </c>
      <c r="C356" s="261" t="s">
        <v>102</v>
      </c>
      <c r="D356" s="261" t="s">
        <v>102</v>
      </c>
      <c r="E356"/>
    </row>
    <row r="357" spans="1:5">
      <c r="A357" s="291" t="s">
        <v>102</v>
      </c>
      <c r="B357" s="292" t="s">
        <v>102</v>
      </c>
      <c r="C357" s="261" t="s">
        <v>102</v>
      </c>
      <c r="D357" s="261" t="s">
        <v>102</v>
      </c>
      <c r="E357"/>
    </row>
    <row r="358" spans="1:5">
      <c r="A358" s="291" t="s">
        <v>102</v>
      </c>
      <c r="B358" s="292" t="s">
        <v>102</v>
      </c>
      <c r="C358" s="261" t="s">
        <v>102</v>
      </c>
      <c r="D358" s="261" t="s">
        <v>102</v>
      </c>
      <c r="E358"/>
    </row>
    <row r="359" spans="1:5">
      <c r="A359" s="291" t="s">
        <v>102</v>
      </c>
      <c r="B359" s="292" t="s">
        <v>102</v>
      </c>
      <c r="C359" s="261" t="s">
        <v>102</v>
      </c>
      <c r="D359" s="261" t="s">
        <v>102</v>
      </c>
      <c r="E359"/>
    </row>
    <row r="360" spans="1:5">
      <c r="A360" s="291" t="s">
        <v>102</v>
      </c>
      <c r="B360" s="292" t="s">
        <v>102</v>
      </c>
      <c r="C360" s="261" t="s">
        <v>102</v>
      </c>
      <c r="D360" s="261" t="s">
        <v>102</v>
      </c>
      <c r="E360"/>
    </row>
    <row r="361" spans="1:5">
      <c r="A361" s="291" t="s">
        <v>102</v>
      </c>
      <c r="B361" s="292" t="s">
        <v>102</v>
      </c>
      <c r="C361" s="261" t="s">
        <v>102</v>
      </c>
      <c r="D361" s="261" t="s">
        <v>102</v>
      </c>
      <c r="E361"/>
    </row>
    <row r="362" spans="1:5">
      <c r="A362" s="291" t="s">
        <v>102</v>
      </c>
      <c r="B362" s="292" t="s">
        <v>102</v>
      </c>
      <c r="C362" s="261" t="s">
        <v>102</v>
      </c>
      <c r="D362" s="261" t="s">
        <v>102</v>
      </c>
      <c r="E362"/>
    </row>
    <row r="363" spans="1:5">
      <c r="A363" s="291" t="s">
        <v>102</v>
      </c>
      <c r="B363" s="292" t="s">
        <v>102</v>
      </c>
      <c r="C363" s="261" t="s">
        <v>102</v>
      </c>
      <c r="D363" s="261" t="s">
        <v>102</v>
      </c>
      <c r="E363"/>
    </row>
    <row r="364" spans="1:5">
      <c r="A364" s="291" t="s">
        <v>102</v>
      </c>
      <c r="B364" s="292" t="s">
        <v>102</v>
      </c>
      <c r="C364" s="261" t="s">
        <v>102</v>
      </c>
      <c r="D364" s="261" t="s">
        <v>102</v>
      </c>
      <c r="E364"/>
    </row>
    <row r="365" spans="1:5">
      <c r="A365" s="291" t="s">
        <v>102</v>
      </c>
      <c r="B365" s="292" t="s">
        <v>102</v>
      </c>
      <c r="C365" s="261" t="s">
        <v>102</v>
      </c>
      <c r="D365" s="261" t="s">
        <v>102</v>
      </c>
      <c r="E365"/>
    </row>
    <row r="366" spans="1:5">
      <c r="A366" s="291" t="s">
        <v>102</v>
      </c>
      <c r="B366" s="292" t="s">
        <v>102</v>
      </c>
      <c r="C366" s="261" t="s">
        <v>102</v>
      </c>
      <c r="D366" s="261" t="s">
        <v>102</v>
      </c>
      <c r="E366"/>
    </row>
    <row r="367" spans="1:5">
      <c r="A367" s="291" t="s">
        <v>102</v>
      </c>
      <c r="B367" s="292" t="s">
        <v>102</v>
      </c>
      <c r="C367" s="261" t="s">
        <v>102</v>
      </c>
      <c r="D367" s="261" t="s">
        <v>102</v>
      </c>
      <c r="E367"/>
    </row>
    <row r="368" spans="1:5">
      <c r="A368" s="291" t="s">
        <v>102</v>
      </c>
      <c r="B368" s="292" t="s">
        <v>102</v>
      </c>
      <c r="C368" s="261" t="s">
        <v>102</v>
      </c>
      <c r="D368" s="261" t="s">
        <v>102</v>
      </c>
      <c r="E368"/>
    </row>
    <row r="369" spans="1:5">
      <c r="A369" s="291" t="s">
        <v>102</v>
      </c>
      <c r="B369" s="292" t="s">
        <v>102</v>
      </c>
      <c r="C369" s="261" t="s">
        <v>102</v>
      </c>
      <c r="D369" s="261" t="s">
        <v>102</v>
      </c>
      <c r="E369"/>
    </row>
    <row r="370" spans="1:5">
      <c r="A370" s="291" t="s">
        <v>102</v>
      </c>
      <c r="B370" s="292" t="s">
        <v>102</v>
      </c>
      <c r="C370" s="261" t="s">
        <v>102</v>
      </c>
      <c r="D370" s="261" t="s">
        <v>102</v>
      </c>
      <c r="E370"/>
    </row>
    <row r="371" spans="1:5">
      <c r="A371" s="291" t="s">
        <v>102</v>
      </c>
      <c r="B371" s="292" t="s">
        <v>102</v>
      </c>
      <c r="C371" s="261" t="s">
        <v>102</v>
      </c>
      <c r="D371" s="261" t="s">
        <v>102</v>
      </c>
      <c r="E371"/>
    </row>
    <row r="372" spans="1:5">
      <c r="A372" s="291" t="s">
        <v>102</v>
      </c>
      <c r="B372" s="292" t="s">
        <v>102</v>
      </c>
      <c r="C372" s="261" t="s">
        <v>102</v>
      </c>
      <c r="D372" s="261" t="s">
        <v>102</v>
      </c>
      <c r="E372"/>
    </row>
    <row r="373" spans="1:5">
      <c r="A373" s="291" t="s">
        <v>102</v>
      </c>
      <c r="B373" s="292" t="s">
        <v>102</v>
      </c>
      <c r="C373" s="261" t="s">
        <v>102</v>
      </c>
      <c r="D373" s="261" t="s">
        <v>102</v>
      </c>
      <c r="E373"/>
    </row>
    <row r="374" spans="1:5">
      <c r="A374" s="291" t="s">
        <v>102</v>
      </c>
      <c r="B374" s="292" t="s">
        <v>102</v>
      </c>
      <c r="C374" s="261" t="s">
        <v>102</v>
      </c>
      <c r="D374" s="261" t="s">
        <v>102</v>
      </c>
      <c r="E374"/>
    </row>
    <row r="375" spans="1:5">
      <c r="A375" s="291" t="s">
        <v>102</v>
      </c>
      <c r="B375" s="292" t="s">
        <v>102</v>
      </c>
      <c r="C375" s="261" t="s">
        <v>102</v>
      </c>
      <c r="D375" s="261" t="s">
        <v>102</v>
      </c>
      <c r="E375"/>
    </row>
    <row r="376" spans="1:5">
      <c r="A376" s="291" t="s">
        <v>102</v>
      </c>
      <c r="B376" s="292" t="s">
        <v>102</v>
      </c>
      <c r="C376" s="261" t="s">
        <v>102</v>
      </c>
      <c r="D376" s="261" t="s">
        <v>102</v>
      </c>
      <c r="E376"/>
    </row>
    <row r="377" spans="1:5">
      <c r="A377" s="291" t="s">
        <v>102</v>
      </c>
      <c r="B377" s="292" t="s">
        <v>102</v>
      </c>
      <c r="C377" s="261" t="s">
        <v>102</v>
      </c>
      <c r="D377" s="261" t="s">
        <v>102</v>
      </c>
      <c r="E377"/>
    </row>
    <row r="378" spans="1:5">
      <c r="A378" s="291" t="s">
        <v>102</v>
      </c>
      <c r="B378" s="292" t="s">
        <v>102</v>
      </c>
      <c r="C378" s="261" t="s">
        <v>102</v>
      </c>
      <c r="D378" s="261" t="s">
        <v>102</v>
      </c>
      <c r="E378"/>
    </row>
    <row r="379" spans="1:5">
      <c r="A379" s="291" t="s">
        <v>102</v>
      </c>
      <c r="B379" s="292" t="s">
        <v>102</v>
      </c>
      <c r="C379" s="261" t="s">
        <v>102</v>
      </c>
      <c r="D379" s="261" t="s">
        <v>102</v>
      </c>
      <c r="E379"/>
    </row>
    <row r="380" spans="1:5">
      <c r="A380" s="291" t="s">
        <v>102</v>
      </c>
      <c r="B380" s="292" t="s">
        <v>102</v>
      </c>
      <c r="C380" s="261" t="s">
        <v>102</v>
      </c>
      <c r="D380" s="261" t="s">
        <v>102</v>
      </c>
      <c r="E380"/>
    </row>
    <row r="381" spans="1:5">
      <c r="A381" s="291" t="s">
        <v>102</v>
      </c>
      <c r="B381" s="292" t="s">
        <v>102</v>
      </c>
      <c r="C381" s="261" t="s">
        <v>102</v>
      </c>
      <c r="D381" s="261" t="s">
        <v>102</v>
      </c>
      <c r="E381"/>
    </row>
    <row r="382" spans="1:5">
      <c r="A382" s="291" t="s">
        <v>102</v>
      </c>
      <c r="B382" s="292" t="s">
        <v>102</v>
      </c>
      <c r="C382" s="261" t="s">
        <v>102</v>
      </c>
      <c r="D382" s="261" t="s">
        <v>102</v>
      </c>
      <c r="E382"/>
    </row>
    <row r="383" spans="1:5">
      <c r="A383" s="291" t="s">
        <v>102</v>
      </c>
      <c r="B383" s="292" t="s">
        <v>102</v>
      </c>
      <c r="C383" s="261" t="s">
        <v>102</v>
      </c>
      <c r="D383" s="261" t="s">
        <v>102</v>
      </c>
      <c r="E383"/>
    </row>
    <row r="384" spans="1:5">
      <c r="A384" s="291" t="s">
        <v>102</v>
      </c>
      <c r="B384" s="292" t="s">
        <v>102</v>
      </c>
      <c r="C384" s="261" t="s">
        <v>102</v>
      </c>
      <c r="D384" s="261" t="s">
        <v>102</v>
      </c>
      <c r="E384"/>
    </row>
    <row r="385" spans="1:5">
      <c r="A385" s="291" t="s">
        <v>102</v>
      </c>
      <c r="B385" s="292" t="s">
        <v>102</v>
      </c>
      <c r="C385" s="261" t="s">
        <v>102</v>
      </c>
      <c r="D385" s="261" t="s">
        <v>102</v>
      </c>
      <c r="E385"/>
    </row>
    <row r="386" spans="1:5">
      <c r="A386" s="291" t="s">
        <v>102</v>
      </c>
      <c r="B386" s="292" t="s">
        <v>102</v>
      </c>
      <c r="C386" s="261" t="s">
        <v>102</v>
      </c>
      <c r="D386" s="261" t="s">
        <v>102</v>
      </c>
      <c r="E386"/>
    </row>
    <row r="387" spans="1:5">
      <c r="A387" s="291" t="s">
        <v>102</v>
      </c>
      <c r="B387" s="292" t="s">
        <v>102</v>
      </c>
      <c r="C387" s="261" t="s">
        <v>102</v>
      </c>
      <c r="D387" s="261" t="s">
        <v>102</v>
      </c>
      <c r="E387"/>
    </row>
    <row r="388" spans="1:5">
      <c r="A388" s="291" t="s">
        <v>102</v>
      </c>
      <c r="B388" s="292" t="s">
        <v>102</v>
      </c>
      <c r="C388" s="261" t="s">
        <v>102</v>
      </c>
      <c r="D388" s="261" t="s">
        <v>102</v>
      </c>
      <c r="E388"/>
    </row>
    <row r="389" spans="1:5">
      <c r="A389" s="291" t="s">
        <v>102</v>
      </c>
      <c r="B389" s="292" t="s">
        <v>102</v>
      </c>
      <c r="C389" s="261" t="s">
        <v>102</v>
      </c>
      <c r="D389" s="261" t="s">
        <v>102</v>
      </c>
      <c r="E389"/>
    </row>
    <row r="390" spans="1:5">
      <c r="A390" s="291" t="s">
        <v>102</v>
      </c>
      <c r="B390" s="292" t="s">
        <v>102</v>
      </c>
      <c r="C390" s="261" t="s">
        <v>102</v>
      </c>
      <c r="D390" s="261" t="s">
        <v>102</v>
      </c>
      <c r="E390"/>
    </row>
    <row r="391" spans="1:5">
      <c r="A391" s="291" t="s">
        <v>102</v>
      </c>
      <c r="B391" s="292" t="s">
        <v>102</v>
      </c>
      <c r="C391" s="261" t="s">
        <v>102</v>
      </c>
      <c r="D391" s="261" t="s">
        <v>102</v>
      </c>
      <c r="E391"/>
    </row>
    <row r="392" spans="1:5">
      <c r="A392" s="291" t="s">
        <v>102</v>
      </c>
      <c r="B392" s="292" t="s">
        <v>102</v>
      </c>
      <c r="C392" s="261" t="s">
        <v>102</v>
      </c>
      <c r="D392" s="261" t="s">
        <v>102</v>
      </c>
      <c r="E392"/>
    </row>
    <row r="393" spans="1:5">
      <c r="A393" s="291" t="s">
        <v>102</v>
      </c>
      <c r="B393" s="292" t="s">
        <v>102</v>
      </c>
      <c r="C393" s="261" t="s">
        <v>102</v>
      </c>
      <c r="D393" s="261" t="s">
        <v>102</v>
      </c>
      <c r="E393"/>
    </row>
    <row r="394" spans="1:5">
      <c r="A394" s="291" t="s">
        <v>102</v>
      </c>
      <c r="B394" s="292" t="s">
        <v>102</v>
      </c>
      <c r="C394" s="261" t="s">
        <v>102</v>
      </c>
      <c r="D394" s="261" t="s">
        <v>102</v>
      </c>
      <c r="E394"/>
    </row>
    <row r="395" spans="1:5">
      <c r="A395" s="291" t="s">
        <v>102</v>
      </c>
      <c r="B395" s="292" t="s">
        <v>102</v>
      </c>
      <c r="C395" s="261" t="s">
        <v>102</v>
      </c>
      <c r="D395" s="261" t="s">
        <v>102</v>
      </c>
      <c r="E395"/>
    </row>
    <row r="396" spans="1:5">
      <c r="A396" s="291" t="s">
        <v>102</v>
      </c>
      <c r="B396" s="292" t="s">
        <v>102</v>
      </c>
      <c r="C396" s="261" t="s">
        <v>102</v>
      </c>
      <c r="D396" s="261" t="s">
        <v>102</v>
      </c>
      <c r="E396"/>
    </row>
    <row r="397" spans="1:5">
      <c r="A397" s="291" t="s">
        <v>102</v>
      </c>
      <c r="B397" s="292" t="s">
        <v>102</v>
      </c>
      <c r="C397" s="261" t="s">
        <v>102</v>
      </c>
      <c r="D397" s="261" t="s">
        <v>102</v>
      </c>
      <c r="E397"/>
    </row>
    <row r="398" spans="1:5">
      <c r="A398" s="291" t="s">
        <v>102</v>
      </c>
      <c r="B398" s="292" t="s">
        <v>102</v>
      </c>
      <c r="C398" s="261" t="s">
        <v>102</v>
      </c>
      <c r="D398" s="261" t="s">
        <v>102</v>
      </c>
      <c r="E398"/>
    </row>
    <row r="399" spans="1:5">
      <c r="A399" s="291" t="s">
        <v>102</v>
      </c>
      <c r="B399" s="292" t="s">
        <v>102</v>
      </c>
      <c r="C399" s="261" t="s">
        <v>102</v>
      </c>
      <c r="D399" s="261" t="s">
        <v>102</v>
      </c>
      <c r="E399"/>
    </row>
    <row r="400" spans="1:5">
      <c r="A400" s="291" t="s">
        <v>102</v>
      </c>
      <c r="B400" s="292" t="s">
        <v>102</v>
      </c>
      <c r="C400" s="261" t="s">
        <v>102</v>
      </c>
      <c r="D400" s="261" t="s">
        <v>102</v>
      </c>
      <c r="E400"/>
    </row>
    <row r="401" spans="1:5">
      <c r="A401" s="291" t="s">
        <v>102</v>
      </c>
      <c r="B401" s="292" t="s">
        <v>102</v>
      </c>
      <c r="C401" s="261" t="s">
        <v>102</v>
      </c>
      <c r="D401" s="261" t="s">
        <v>102</v>
      </c>
      <c r="E401"/>
    </row>
    <row r="402" spans="1:5">
      <c r="A402" s="291" t="s">
        <v>102</v>
      </c>
      <c r="B402" s="292" t="s">
        <v>102</v>
      </c>
      <c r="C402" s="261" t="s">
        <v>102</v>
      </c>
      <c r="D402" s="261" t="s">
        <v>102</v>
      </c>
      <c r="E402"/>
    </row>
    <row r="403" spans="1:5">
      <c r="A403" s="291" t="s">
        <v>102</v>
      </c>
      <c r="B403" s="292" t="s">
        <v>102</v>
      </c>
      <c r="C403" s="261" t="s">
        <v>102</v>
      </c>
      <c r="D403" s="261" t="s">
        <v>102</v>
      </c>
      <c r="E403"/>
    </row>
    <row r="404" spans="1:5">
      <c r="A404" s="291" t="s">
        <v>102</v>
      </c>
      <c r="B404" s="292" t="s">
        <v>102</v>
      </c>
      <c r="C404" s="261" t="s">
        <v>102</v>
      </c>
      <c r="D404" s="261" t="s">
        <v>102</v>
      </c>
      <c r="E404"/>
    </row>
    <row r="405" spans="1:5">
      <c r="A405" s="291" t="s">
        <v>102</v>
      </c>
      <c r="B405" s="292" t="s">
        <v>102</v>
      </c>
      <c r="C405" s="261" t="s">
        <v>102</v>
      </c>
      <c r="D405" s="261" t="s">
        <v>102</v>
      </c>
      <c r="E405"/>
    </row>
    <row r="406" spans="1:5">
      <c r="A406" s="291" t="s">
        <v>102</v>
      </c>
      <c r="B406" s="292" t="s">
        <v>102</v>
      </c>
      <c r="C406" s="261" t="s">
        <v>102</v>
      </c>
      <c r="D406" s="261" t="s">
        <v>102</v>
      </c>
      <c r="E406"/>
    </row>
    <row r="407" spans="1:5">
      <c r="A407" s="291" t="s">
        <v>102</v>
      </c>
      <c r="B407" s="292" t="s">
        <v>102</v>
      </c>
      <c r="C407" s="261" t="s">
        <v>102</v>
      </c>
      <c r="D407" s="261" t="s">
        <v>102</v>
      </c>
      <c r="E407"/>
    </row>
    <row r="408" spans="1:5">
      <c r="A408" s="291" t="s">
        <v>102</v>
      </c>
      <c r="B408" s="292" t="s">
        <v>102</v>
      </c>
      <c r="C408" s="261" t="s">
        <v>102</v>
      </c>
      <c r="D408" s="261" t="s">
        <v>102</v>
      </c>
      <c r="E408"/>
    </row>
    <row r="409" spans="1:5">
      <c r="A409" s="291" t="s">
        <v>102</v>
      </c>
      <c r="B409" s="292" t="s">
        <v>102</v>
      </c>
      <c r="C409" s="261" t="s">
        <v>102</v>
      </c>
      <c r="D409" s="261" t="s">
        <v>102</v>
      </c>
      <c r="E409"/>
    </row>
    <row r="410" spans="1:5">
      <c r="A410" s="291" t="s">
        <v>102</v>
      </c>
      <c r="B410" s="292" t="s">
        <v>102</v>
      </c>
      <c r="C410" s="261" t="s">
        <v>102</v>
      </c>
      <c r="D410" s="261" t="s">
        <v>102</v>
      </c>
      <c r="E410"/>
    </row>
    <row r="411" spans="1:5">
      <c r="A411" s="291" t="s">
        <v>102</v>
      </c>
      <c r="B411" s="292" t="s">
        <v>102</v>
      </c>
      <c r="C411" s="261" t="s">
        <v>102</v>
      </c>
      <c r="D411" s="261" t="s">
        <v>102</v>
      </c>
      <c r="E411"/>
    </row>
    <row r="412" spans="1:5">
      <c r="A412" s="291" t="s">
        <v>102</v>
      </c>
      <c r="B412" s="292" t="s">
        <v>102</v>
      </c>
      <c r="C412" s="261" t="s">
        <v>102</v>
      </c>
      <c r="D412" s="261" t="s">
        <v>102</v>
      </c>
      <c r="E412"/>
    </row>
    <row r="413" spans="1:5">
      <c r="A413" s="291" t="s">
        <v>102</v>
      </c>
      <c r="B413" s="292" t="s">
        <v>102</v>
      </c>
      <c r="C413" s="261" t="s">
        <v>102</v>
      </c>
      <c r="D413" s="261" t="s">
        <v>102</v>
      </c>
      <c r="E413"/>
    </row>
    <row r="414" spans="1:5">
      <c r="A414" s="291" t="s">
        <v>102</v>
      </c>
      <c r="B414" s="292" t="s">
        <v>102</v>
      </c>
      <c r="C414" s="261" t="s">
        <v>102</v>
      </c>
      <c r="D414" s="261" t="s">
        <v>102</v>
      </c>
      <c r="E414"/>
    </row>
    <row r="415" spans="1:5">
      <c r="A415" s="291" t="s">
        <v>102</v>
      </c>
      <c r="B415" s="292" t="s">
        <v>102</v>
      </c>
      <c r="C415" s="261" t="s">
        <v>102</v>
      </c>
      <c r="D415" s="261" t="s">
        <v>102</v>
      </c>
      <c r="E415"/>
    </row>
    <row r="416" spans="1:5">
      <c r="A416" s="291" t="s">
        <v>102</v>
      </c>
      <c r="B416" s="292" t="s">
        <v>102</v>
      </c>
      <c r="C416" s="261" t="s">
        <v>102</v>
      </c>
      <c r="D416" s="261" t="s">
        <v>102</v>
      </c>
      <c r="E416"/>
    </row>
    <row r="417" spans="1:5">
      <c r="A417" s="291" t="s">
        <v>102</v>
      </c>
      <c r="B417" s="292" t="s">
        <v>102</v>
      </c>
      <c r="C417" s="261" t="s">
        <v>102</v>
      </c>
      <c r="D417" s="261" t="s">
        <v>102</v>
      </c>
      <c r="E417"/>
    </row>
    <row r="418" spans="1:5">
      <c r="A418" s="291" t="s">
        <v>102</v>
      </c>
      <c r="B418" s="292" t="s">
        <v>102</v>
      </c>
      <c r="C418" s="261" t="s">
        <v>102</v>
      </c>
      <c r="D418" s="261" t="s">
        <v>102</v>
      </c>
      <c r="E418"/>
    </row>
    <row r="419" spans="1:5">
      <c r="A419" s="291" t="s">
        <v>102</v>
      </c>
      <c r="B419" s="292" t="s">
        <v>102</v>
      </c>
      <c r="C419" s="261" t="s">
        <v>102</v>
      </c>
      <c r="D419" s="261" t="s">
        <v>102</v>
      </c>
      <c r="E419"/>
    </row>
    <row r="420" spans="1:5">
      <c r="A420" s="291" t="s">
        <v>102</v>
      </c>
      <c r="B420" s="292" t="s">
        <v>102</v>
      </c>
      <c r="C420" s="261" t="s">
        <v>102</v>
      </c>
      <c r="D420" s="261" t="s">
        <v>102</v>
      </c>
      <c r="E420"/>
    </row>
    <row r="421" spans="1:5">
      <c r="A421" s="291" t="s">
        <v>102</v>
      </c>
      <c r="B421" s="292" t="s">
        <v>102</v>
      </c>
      <c r="C421" s="261" t="s">
        <v>102</v>
      </c>
      <c r="D421" s="261" t="s">
        <v>102</v>
      </c>
      <c r="E421"/>
    </row>
    <row r="422" spans="1:5">
      <c r="A422" s="291" t="s">
        <v>102</v>
      </c>
      <c r="B422" s="292" t="s">
        <v>102</v>
      </c>
      <c r="C422" s="261" t="s">
        <v>102</v>
      </c>
      <c r="D422" s="261" t="s">
        <v>102</v>
      </c>
      <c r="E422"/>
    </row>
    <row r="423" spans="1:5">
      <c r="A423" s="291" t="s">
        <v>102</v>
      </c>
      <c r="B423" s="292" t="s">
        <v>102</v>
      </c>
      <c r="C423" s="261" t="s">
        <v>102</v>
      </c>
      <c r="D423" s="261" t="s">
        <v>102</v>
      </c>
      <c r="E423"/>
    </row>
    <row r="424" spans="1:5">
      <c r="A424" s="291" t="s">
        <v>102</v>
      </c>
      <c r="B424" s="292" t="s">
        <v>102</v>
      </c>
      <c r="C424" s="261" t="s">
        <v>102</v>
      </c>
      <c r="D424" s="261" t="s">
        <v>102</v>
      </c>
      <c r="E424"/>
    </row>
    <row r="425" spans="1:5">
      <c r="A425" s="291" t="s">
        <v>102</v>
      </c>
      <c r="B425" s="292" t="s">
        <v>102</v>
      </c>
      <c r="C425" s="261" t="s">
        <v>102</v>
      </c>
      <c r="D425" s="261" t="s">
        <v>102</v>
      </c>
      <c r="E425"/>
    </row>
    <row r="426" spans="1:5">
      <c r="A426" s="291" t="s">
        <v>102</v>
      </c>
      <c r="B426" s="292" t="s">
        <v>102</v>
      </c>
      <c r="C426" s="261" t="s">
        <v>102</v>
      </c>
      <c r="D426" s="261" t="s">
        <v>102</v>
      </c>
      <c r="E426"/>
    </row>
    <row r="427" spans="1:5">
      <c r="A427" s="291" t="s">
        <v>102</v>
      </c>
      <c r="B427" s="292" t="s">
        <v>102</v>
      </c>
      <c r="C427" s="261" t="s">
        <v>102</v>
      </c>
      <c r="D427" s="261" t="s">
        <v>102</v>
      </c>
      <c r="E427"/>
    </row>
    <row r="428" spans="1:5">
      <c r="A428" s="291" t="s">
        <v>102</v>
      </c>
      <c r="B428" s="292" t="s">
        <v>102</v>
      </c>
      <c r="C428" s="261" t="s">
        <v>102</v>
      </c>
      <c r="D428" s="261" t="s">
        <v>102</v>
      </c>
      <c r="E428"/>
    </row>
    <row r="429" spans="1:5">
      <c r="A429" s="291" t="s">
        <v>102</v>
      </c>
      <c r="B429" s="292" t="s">
        <v>102</v>
      </c>
      <c r="C429" s="261" t="s">
        <v>102</v>
      </c>
      <c r="D429" s="261" t="s">
        <v>102</v>
      </c>
      <c r="E429"/>
    </row>
    <row r="430" spans="1:5">
      <c r="A430" s="291" t="s">
        <v>102</v>
      </c>
      <c r="B430" s="292" t="s">
        <v>102</v>
      </c>
      <c r="C430" s="261" t="s">
        <v>102</v>
      </c>
      <c r="D430" s="261" t="s">
        <v>102</v>
      </c>
      <c r="E430"/>
    </row>
    <row r="431" spans="1:5">
      <c r="A431" s="291" t="s">
        <v>102</v>
      </c>
      <c r="B431" s="292" t="s">
        <v>102</v>
      </c>
      <c r="C431" s="261" t="s">
        <v>102</v>
      </c>
      <c r="D431" s="261" t="s">
        <v>102</v>
      </c>
      <c r="E431"/>
    </row>
    <row r="432" spans="1:5">
      <c r="A432" s="291" t="s">
        <v>102</v>
      </c>
      <c r="B432" s="292" t="s">
        <v>102</v>
      </c>
      <c r="C432" s="261" t="s">
        <v>102</v>
      </c>
      <c r="D432" s="261" t="s">
        <v>102</v>
      </c>
      <c r="E432"/>
    </row>
    <row r="433" spans="1:5">
      <c r="A433" s="291" t="s">
        <v>102</v>
      </c>
      <c r="B433" s="292" t="s">
        <v>102</v>
      </c>
      <c r="C433" s="261" t="s">
        <v>102</v>
      </c>
      <c r="D433" s="261" t="s">
        <v>102</v>
      </c>
      <c r="E433"/>
    </row>
    <row r="434" spans="1:5">
      <c r="A434" s="291" t="s">
        <v>102</v>
      </c>
      <c r="B434" s="292" t="s">
        <v>102</v>
      </c>
      <c r="C434" s="261" t="s">
        <v>102</v>
      </c>
      <c r="D434" s="261" t="s">
        <v>102</v>
      </c>
      <c r="E434"/>
    </row>
    <row r="435" spans="1:5">
      <c r="A435" s="291" t="s">
        <v>102</v>
      </c>
      <c r="B435" s="292" t="s">
        <v>102</v>
      </c>
      <c r="C435" s="261" t="s">
        <v>102</v>
      </c>
      <c r="D435" s="261" t="s">
        <v>102</v>
      </c>
      <c r="E435"/>
    </row>
    <row r="436" spans="1:5">
      <c r="A436" s="291" t="s">
        <v>102</v>
      </c>
      <c r="B436" s="292" t="s">
        <v>102</v>
      </c>
      <c r="C436" s="261" t="s">
        <v>102</v>
      </c>
      <c r="D436" s="261" t="s">
        <v>102</v>
      </c>
      <c r="E436"/>
    </row>
    <row r="437" spans="1:5">
      <c r="A437" s="291" t="s">
        <v>102</v>
      </c>
      <c r="B437" s="292" t="s">
        <v>102</v>
      </c>
      <c r="C437" s="261" t="s">
        <v>102</v>
      </c>
      <c r="D437" s="261" t="s">
        <v>102</v>
      </c>
      <c r="E437"/>
    </row>
    <row r="438" spans="1:5">
      <c r="A438" s="291" t="s">
        <v>102</v>
      </c>
      <c r="B438" s="292" t="s">
        <v>102</v>
      </c>
      <c r="C438" s="261" t="s">
        <v>102</v>
      </c>
      <c r="D438" s="261" t="s">
        <v>102</v>
      </c>
      <c r="E438"/>
    </row>
    <row r="439" spans="1:5">
      <c r="A439" s="291" t="s">
        <v>102</v>
      </c>
      <c r="B439" s="292" t="s">
        <v>102</v>
      </c>
      <c r="C439" s="261" t="s">
        <v>102</v>
      </c>
      <c r="D439" s="261" t="s">
        <v>102</v>
      </c>
      <c r="E439"/>
    </row>
    <row r="440" spans="1:5">
      <c r="A440" s="291" t="s">
        <v>102</v>
      </c>
      <c r="B440" s="292" t="s">
        <v>102</v>
      </c>
      <c r="C440" s="261" t="s">
        <v>102</v>
      </c>
      <c r="D440" s="261" t="s">
        <v>102</v>
      </c>
      <c r="E440"/>
    </row>
    <row r="441" spans="1:5">
      <c r="A441" s="291" t="s">
        <v>102</v>
      </c>
      <c r="B441" s="292" t="s">
        <v>102</v>
      </c>
      <c r="C441" s="261" t="s">
        <v>102</v>
      </c>
      <c r="D441" s="261" t="s">
        <v>102</v>
      </c>
      <c r="E441"/>
    </row>
    <row r="442" spans="1:5">
      <c r="A442" s="291" t="s">
        <v>102</v>
      </c>
      <c r="B442" s="292" t="s">
        <v>102</v>
      </c>
      <c r="C442" s="261" t="s">
        <v>102</v>
      </c>
      <c r="D442" s="261" t="s">
        <v>102</v>
      </c>
      <c r="E442"/>
    </row>
    <row r="443" spans="1:5">
      <c r="A443" s="291" t="s">
        <v>102</v>
      </c>
      <c r="B443" s="292" t="s">
        <v>102</v>
      </c>
      <c r="C443" s="261" t="s">
        <v>102</v>
      </c>
      <c r="D443" s="261" t="s">
        <v>102</v>
      </c>
      <c r="E443"/>
    </row>
    <row r="444" spans="1:5">
      <c r="A444" s="291" t="s">
        <v>102</v>
      </c>
      <c r="B444" s="292" t="s">
        <v>102</v>
      </c>
      <c r="C444" s="261" t="s">
        <v>102</v>
      </c>
      <c r="D444" s="261" t="s">
        <v>102</v>
      </c>
      <c r="E444"/>
    </row>
    <row r="445" spans="1:5">
      <c r="A445" s="291" t="s">
        <v>102</v>
      </c>
      <c r="B445" s="292" t="s">
        <v>102</v>
      </c>
      <c r="C445" s="261" t="s">
        <v>102</v>
      </c>
      <c r="D445" s="261" t="s">
        <v>102</v>
      </c>
      <c r="E445"/>
    </row>
    <row r="446" spans="1:5">
      <c r="A446" s="291" t="s">
        <v>102</v>
      </c>
      <c r="B446" s="292" t="s">
        <v>102</v>
      </c>
      <c r="C446" s="261" t="s">
        <v>102</v>
      </c>
      <c r="D446" s="261" t="s">
        <v>102</v>
      </c>
      <c r="E446"/>
    </row>
    <row r="447" spans="1:5">
      <c r="A447" s="291" t="s">
        <v>102</v>
      </c>
      <c r="B447" s="292" t="s">
        <v>102</v>
      </c>
      <c r="C447" s="261" t="s">
        <v>102</v>
      </c>
      <c r="D447" s="261" t="s">
        <v>102</v>
      </c>
      <c r="E447"/>
    </row>
    <row r="448" spans="1:5">
      <c r="A448" s="291" t="s">
        <v>102</v>
      </c>
      <c r="B448" s="292" t="s">
        <v>102</v>
      </c>
      <c r="C448" s="261" t="s">
        <v>102</v>
      </c>
      <c r="D448" s="261" t="s">
        <v>102</v>
      </c>
      <c r="E448"/>
    </row>
    <row r="449" spans="1:5">
      <c r="A449" s="291" t="s">
        <v>102</v>
      </c>
      <c r="B449" s="292" t="s">
        <v>102</v>
      </c>
      <c r="C449" s="261" t="s">
        <v>102</v>
      </c>
      <c r="D449" s="261" t="s">
        <v>102</v>
      </c>
      <c r="E449"/>
    </row>
    <row r="450" spans="1:5">
      <c r="A450" s="291" t="s">
        <v>102</v>
      </c>
      <c r="B450" s="292" t="s">
        <v>102</v>
      </c>
      <c r="C450" s="261" t="s">
        <v>102</v>
      </c>
      <c r="D450" s="261" t="s">
        <v>102</v>
      </c>
      <c r="E450"/>
    </row>
    <row r="451" spans="1:5">
      <c r="A451" s="291" t="s">
        <v>102</v>
      </c>
      <c r="B451" s="292" t="s">
        <v>102</v>
      </c>
      <c r="C451" s="261" t="s">
        <v>102</v>
      </c>
      <c r="D451" s="261" t="s">
        <v>102</v>
      </c>
      <c r="E451"/>
    </row>
    <row r="452" spans="1:5">
      <c r="A452" s="291" t="s">
        <v>102</v>
      </c>
      <c r="B452" s="292" t="s">
        <v>102</v>
      </c>
      <c r="C452" s="261" t="s">
        <v>102</v>
      </c>
      <c r="D452" s="261" t="s">
        <v>102</v>
      </c>
      <c r="E452"/>
    </row>
    <row r="453" spans="1:5">
      <c r="A453" s="291" t="s">
        <v>102</v>
      </c>
      <c r="B453" s="292" t="s">
        <v>102</v>
      </c>
      <c r="C453" s="261" t="s">
        <v>102</v>
      </c>
      <c r="D453" s="261" t="s">
        <v>102</v>
      </c>
      <c r="E453"/>
    </row>
    <row r="454" spans="1:5">
      <c r="A454" s="291" t="s">
        <v>102</v>
      </c>
      <c r="B454" s="292" t="s">
        <v>102</v>
      </c>
      <c r="C454" s="261" t="s">
        <v>102</v>
      </c>
      <c r="D454" s="261" t="s">
        <v>102</v>
      </c>
      <c r="E454"/>
    </row>
    <row r="455" spans="1:5">
      <c r="A455" s="291" t="s">
        <v>102</v>
      </c>
      <c r="B455" s="292" t="s">
        <v>102</v>
      </c>
      <c r="C455" s="261" t="s">
        <v>102</v>
      </c>
      <c r="D455" s="261" t="s">
        <v>102</v>
      </c>
      <c r="E455"/>
    </row>
    <row r="456" spans="1:5">
      <c r="A456" s="291" t="s">
        <v>102</v>
      </c>
      <c r="B456" s="292" t="s">
        <v>102</v>
      </c>
      <c r="C456" s="261" t="s">
        <v>102</v>
      </c>
      <c r="D456" s="261" t="s">
        <v>102</v>
      </c>
      <c r="E456"/>
    </row>
    <row r="457" spans="1:5">
      <c r="A457" s="291" t="s">
        <v>102</v>
      </c>
      <c r="B457" s="292" t="s">
        <v>102</v>
      </c>
      <c r="C457" s="261" t="s">
        <v>102</v>
      </c>
      <c r="D457" s="261" t="s">
        <v>102</v>
      </c>
      <c r="E457"/>
    </row>
    <row r="458" spans="1:5">
      <c r="A458" s="291" t="s">
        <v>102</v>
      </c>
      <c r="B458" s="292" t="s">
        <v>102</v>
      </c>
      <c r="C458" s="261" t="s">
        <v>102</v>
      </c>
      <c r="D458" s="261" t="s">
        <v>102</v>
      </c>
      <c r="E458"/>
    </row>
    <row r="459" spans="1:5">
      <c r="A459" s="291" t="s">
        <v>102</v>
      </c>
      <c r="B459" s="292" t="s">
        <v>102</v>
      </c>
      <c r="C459" s="261" t="s">
        <v>102</v>
      </c>
      <c r="D459" s="261" t="s">
        <v>102</v>
      </c>
      <c r="E459"/>
    </row>
    <row r="460" spans="1:5">
      <c r="A460" s="291" t="s">
        <v>102</v>
      </c>
      <c r="B460" s="292" t="s">
        <v>102</v>
      </c>
      <c r="C460" s="261" t="s">
        <v>102</v>
      </c>
      <c r="D460" s="261" t="s">
        <v>102</v>
      </c>
      <c r="E460"/>
    </row>
    <row r="461" spans="1:5">
      <c r="A461" s="291" t="s">
        <v>102</v>
      </c>
      <c r="B461" s="292" t="s">
        <v>102</v>
      </c>
      <c r="C461" s="261" t="s">
        <v>102</v>
      </c>
      <c r="D461" s="261" t="s">
        <v>102</v>
      </c>
      <c r="E461"/>
    </row>
    <row r="462" spans="1:5">
      <c r="A462" s="291" t="s">
        <v>102</v>
      </c>
      <c r="B462" s="292" t="s">
        <v>102</v>
      </c>
      <c r="C462" s="261" t="s">
        <v>102</v>
      </c>
      <c r="D462" s="261" t="s">
        <v>102</v>
      </c>
      <c r="E462"/>
    </row>
    <row r="463" spans="1:5">
      <c r="A463" s="291" t="s">
        <v>102</v>
      </c>
      <c r="B463" s="292" t="s">
        <v>102</v>
      </c>
      <c r="C463" s="261" t="s">
        <v>102</v>
      </c>
      <c r="D463" s="261" t="s">
        <v>102</v>
      </c>
      <c r="E463"/>
    </row>
    <row r="464" spans="1:5">
      <c r="A464" s="291" t="s">
        <v>102</v>
      </c>
      <c r="B464" s="292" t="s">
        <v>102</v>
      </c>
      <c r="C464" s="261" t="s">
        <v>102</v>
      </c>
      <c r="D464" s="261" t="s">
        <v>102</v>
      </c>
      <c r="E464"/>
    </row>
    <row r="465" spans="1:5">
      <c r="A465" s="291" t="s">
        <v>102</v>
      </c>
      <c r="B465" s="292" t="s">
        <v>102</v>
      </c>
      <c r="C465" s="261" t="s">
        <v>102</v>
      </c>
      <c r="D465" s="261" t="s">
        <v>102</v>
      </c>
      <c r="E465"/>
    </row>
    <row r="466" spans="1:5">
      <c r="A466" s="291" t="s">
        <v>102</v>
      </c>
      <c r="B466" s="292" t="s">
        <v>102</v>
      </c>
      <c r="C466" s="261" t="s">
        <v>102</v>
      </c>
      <c r="D466" s="261" t="s">
        <v>102</v>
      </c>
      <c r="E466"/>
    </row>
    <row r="467" spans="1:5">
      <c r="A467" s="291" t="s">
        <v>102</v>
      </c>
      <c r="B467" s="292" t="s">
        <v>102</v>
      </c>
      <c r="C467" s="261" t="s">
        <v>102</v>
      </c>
      <c r="D467" s="261" t="s">
        <v>102</v>
      </c>
      <c r="E467"/>
    </row>
    <row r="468" spans="1:5">
      <c r="A468" s="291" t="s">
        <v>102</v>
      </c>
      <c r="B468" s="292" t="s">
        <v>102</v>
      </c>
      <c r="C468" s="261" t="s">
        <v>102</v>
      </c>
      <c r="D468" s="261" t="s">
        <v>102</v>
      </c>
      <c r="E468"/>
    </row>
    <row r="469" spans="1:5">
      <c r="A469" s="291" t="s">
        <v>102</v>
      </c>
      <c r="B469" s="292" t="s">
        <v>102</v>
      </c>
      <c r="C469" s="261" t="s">
        <v>102</v>
      </c>
      <c r="D469" s="261" t="s">
        <v>102</v>
      </c>
      <c r="E469"/>
    </row>
    <row r="470" spans="1:5">
      <c r="A470" s="291" t="s">
        <v>102</v>
      </c>
      <c r="B470" s="292" t="s">
        <v>102</v>
      </c>
      <c r="C470" s="261" t="s">
        <v>102</v>
      </c>
      <c r="D470" s="261" t="s">
        <v>102</v>
      </c>
      <c r="E470"/>
    </row>
    <row r="471" spans="1:5">
      <c r="A471" s="291" t="s">
        <v>102</v>
      </c>
      <c r="B471" s="292" t="s">
        <v>102</v>
      </c>
      <c r="C471" s="261" t="s">
        <v>102</v>
      </c>
      <c r="D471" s="261" t="s">
        <v>102</v>
      </c>
      <c r="E471"/>
    </row>
    <row r="472" spans="1:5">
      <c r="A472" s="291" t="s">
        <v>102</v>
      </c>
      <c r="B472" s="292" t="s">
        <v>102</v>
      </c>
      <c r="C472" s="261" t="s">
        <v>102</v>
      </c>
      <c r="D472" s="261" t="s">
        <v>102</v>
      </c>
      <c r="E472"/>
    </row>
    <row r="473" spans="1:5">
      <c r="A473" s="291" t="s">
        <v>102</v>
      </c>
      <c r="B473" s="292" t="s">
        <v>102</v>
      </c>
      <c r="C473" s="261" t="s">
        <v>102</v>
      </c>
      <c r="D473" s="261" t="s">
        <v>102</v>
      </c>
      <c r="E473"/>
    </row>
    <row r="474" spans="1:5">
      <c r="A474" s="291" t="s">
        <v>102</v>
      </c>
      <c r="B474" s="292" t="s">
        <v>102</v>
      </c>
      <c r="C474" s="261" t="s">
        <v>102</v>
      </c>
      <c r="D474" s="261" t="s">
        <v>102</v>
      </c>
      <c r="E474"/>
    </row>
    <row r="475" spans="1:5">
      <c r="A475" s="291" t="s">
        <v>102</v>
      </c>
      <c r="B475" s="292" t="s">
        <v>102</v>
      </c>
      <c r="C475" s="261" t="s">
        <v>102</v>
      </c>
      <c r="D475" s="261" t="s">
        <v>102</v>
      </c>
      <c r="E475"/>
    </row>
    <row r="476" spans="1:5">
      <c r="A476" s="291" t="s">
        <v>102</v>
      </c>
      <c r="B476" s="292" t="s">
        <v>102</v>
      </c>
      <c r="C476" s="261" t="s">
        <v>102</v>
      </c>
      <c r="D476" s="261" t="s">
        <v>102</v>
      </c>
      <c r="E476"/>
    </row>
    <row r="477" spans="1:5">
      <c r="A477" s="291" t="s">
        <v>102</v>
      </c>
      <c r="B477" s="292" t="s">
        <v>102</v>
      </c>
      <c r="C477" s="261" t="s">
        <v>102</v>
      </c>
      <c r="D477" s="261" t="s">
        <v>102</v>
      </c>
      <c r="E477"/>
    </row>
    <row r="478" spans="1:5">
      <c r="A478" s="291" t="s">
        <v>102</v>
      </c>
      <c r="B478" s="292" t="s">
        <v>102</v>
      </c>
      <c r="C478" s="261" t="s">
        <v>102</v>
      </c>
      <c r="D478" s="261" t="s">
        <v>102</v>
      </c>
      <c r="E478"/>
    </row>
    <row r="479" spans="1:5">
      <c r="A479" s="291" t="s">
        <v>102</v>
      </c>
      <c r="B479" s="292" t="s">
        <v>102</v>
      </c>
      <c r="C479" s="261" t="s">
        <v>102</v>
      </c>
      <c r="D479" s="261" t="s">
        <v>102</v>
      </c>
      <c r="E479"/>
    </row>
    <row r="480" spans="1:5">
      <c r="A480" s="291" t="s">
        <v>102</v>
      </c>
      <c r="B480" s="292" t="s">
        <v>102</v>
      </c>
      <c r="C480" s="261" t="s">
        <v>102</v>
      </c>
      <c r="D480" s="261" t="s">
        <v>102</v>
      </c>
      <c r="E480"/>
    </row>
    <row r="481" spans="1:5">
      <c r="A481" s="291" t="s">
        <v>102</v>
      </c>
      <c r="B481" s="292" t="s">
        <v>102</v>
      </c>
      <c r="C481" s="261" t="s">
        <v>102</v>
      </c>
      <c r="D481" s="261" t="s">
        <v>102</v>
      </c>
      <c r="E481"/>
    </row>
    <row r="482" spans="1:5">
      <c r="A482" s="291" t="s">
        <v>102</v>
      </c>
      <c r="B482" s="292" t="s">
        <v>102</v>
      </c>
      <c r="C482" s="261" t="s">
        <v>102</v>
      </c>
      <c r="D482" s="261" t="s">
        <v>102</v>
      </c>
      <c r="E482"/>
    </row>
    <row r="483" spans="1:5">
      <c r="A483" s="291" t="s">
        <v>102</v>
      </c>
      <c r="B483" s="292" t="s">
        <v>102</v>
      </c>
      <c r="C483" s="261" t="s">
        <v>102</v>
      </c>
      <c r="D483" s="261" t="s">
        <v>102</v>
      </c>
      <c r="E483"/>
    </row>
    <row r="484" spans="1:5">
      <c r="A484" s="291" t="s">
        <v>102</v>
      </c>
      <c r="B484" s="292" t="s">
        <v>102</v>
      </c>
      <c r="C484" s="261" t="s">
        <v>102</v>
      </c>
      <c r="D484" s="261" t="s">
        <v>102</v>
      </c>
      <c r="E484"/>
    </row>
    <row r="485" spans="1:5">
      <c r="A485" s="291" t="s">
        <v>102</v>
      </c>
      <c r="B485" s="292" t="s">
        <v>102</v>
      </c>
      <c r="C485" s="261" t="s">
        <v>102</v>
      </c>
      <c r="D485" s="261" t="s">
        <v>102</v>
      </c>
      <c r="E485"/>
    </row>
    <row r="486" spans="1:5">
      <c r="A486" s="291" t="s">
        <v>102</v>
      </c>
      <c r="B486" s="292" t="s">
        <v>102</v>
      </c>
      <c r="C486" s="261" t="s">
        <v>102</v>
      </c>
      <c r="D486" s="261" t="s">
        <v>102</v>
      </c>
      <c r="E486"/>
    </row>
    <row r="487" spans="1:5">
      <c r="A487" s="291" t="s">
        <v>102</v>
      </c>
      <c r="B487" s="292" t="s">
        <v>102</v>
      </c>
      <c r="C487" s="261" t="s">
        <v>102</v>
      </c>
      <c r="D487" s="261" t="s">
        <v>102</v>
      </c>
      <c r="E487"/>
    </row>
    <row r="488" spans="1:5">
      <c r="A488" s="291" t="s">
        <v>102</v>
      </c>
      <c r="B488" s="292" t="s">
        <v>102</v>
      </c>
      <c r="C488" s="261" t="s">
        <v>102</v>
      </c>
      <c r="D488" s="261" t="s">
        <v>102</v>
      </c>
      <c r="E488"/>
    </row>
    <row r="489" spans="1:5">
      <c r="A489" s="291" t="s">
        <v>102</v>
      </c>
      <c r="B489" s="292" t="s">
        <v>102</v>
      </c>
      <c r="C489" s="261" t="s">
        <v>102</v>
      </c>
      <c r="D489" s="261" t="s">
        <v>102</v>
      </c>
      <c r="E489"/>
    </row>
    <row r="490" spans="1:5">
      <c r="A490" s="291" t="s">
        <v>102</v>
      </c>
      <c r="B490" s="292" t="s">
        <v>102</v>
      </c>
      <c r="C490" s="261" t="s">
        <v>102</v>
      </c>
      <c r="D490" s="261" t="s">
        <v>102</v>
      </c>
      <c r="E490"/>
    </row>
    <row r="491" spans="1:5">
      <c r="A491" s="291" t="s">
        <v>102</v>
      </c>
      <c r="B491" s="292" t="s">
        <v>102</v>
      </c>
      <c r="C491" s="261" t="s">
        <v>102</v>
      </c>
      <c r="D491" s="261" t="s">
        <v>102</v>
      </c>
      <c r="E491"/>
    </row>
    <row r="492" spans="1:5">
      <c r="A492" s="291" t="s">
        <v>102</v>
      </c>
      <c r="B492" s="292" t="s">
        <v>102</v>
      </c>
      <c r="C492" s="261" t="s">
        <v>102</v>
      </c>
      <c r="D492" s="261" t="s">
        <v>102</v>
      </c>
      <c r="E492"/>
    </row>
    <row r="493" spans="1:5">
      <c r="A493" s="291" t="s">
        <v>102</v>
      </c>
      <c r="B493" s="292" t="s">
        <v>102</v>
      </c>
      <c r="C493" s="261" t="s">
        <v>102</v>
      </c>
      <c r="D493" s="261" t="s">
        <v>102</v>
      </c>
      <c r="E493"/>
    </row>
    <row r="494" spans="1:5">
      <c r="A494" s="291" t="s">
        <v>102</v>
      </c>
      <c r="B494" s="292" t="s">
        <v>102</v>
      </c>
      <c r="C494" s="261" t="s">
        <v>102</v>
      </c>
      <c r="D494" s="261" t="s">
        <v>102</v>
      </c>
      <c r="E494"/>
    </row>
    <row r="495" spans="1:5">
      <c r="A495" s="291" t="s">
        <v>102</v>
      </c>
      <c r="B495" s="292" t="s">
        <v>102</v>
      </c>
      <c r="C495" s="261" t="s">
        <v>102</v>
      </c>
      <c r="D495" s="261" t="s">
        <v>102</v>
      </c>
      <c r="E495"/>
    </row>
    <row r="496" spans="1:5">
      <c r="A496" s="291" t="s">
        <v>102</v>
      </c>
      <c r="B496" s="292" t="s">
        <v>102</v>
      </c>
      <c r="C496" s="261" t="s">
        <v>102</v>
      </c>
      <c r="D496" s="261" t="s">
        <v>102</v>
      </c>
      <c r="E496"/>
    </row>
    <row r="497" spans="1:5">
      <c r="A497" s="291" t="s">
        <v>102</v>
      </c>
      <c r="B497" s="292" t="s">
        <v>102</v>
      </c>
      <c r="C497" s="261" t="s">
        <v>102</v>
      </c>
      <c r="D497" s="261" t="s">
        <v>102</v>
      </c>
      <c r="E497"/>
    </row>
    <row r="498" spans="1:5">
      <c r="A498" s="291" t="s">
        <v>102</v>
      </c>
      <c r="B498" s="292" t="s">
        <v>102</v>
      </c>
      <c r="C498" s="261" t="s">
        <v>102</v>
      </c>
      <c r="D498" s="261" t="s">
        <v>102</v>
      </c>
      <c r="E498"/>
    </row>
    <row r="499" spans="1:5">
      <c r="A499" s="291" t="s">
        <v>102</v>
      </c>
      <c r="B499" s="292" t="s">
        <v>102</v>
      </c>
      <c r="C499" s="261" t="s">
        <v>102</v>
      </c>
      <c r="D499" s="261" t="s">
        <v>102</v>
      </c>
      <c r="E499"/>
    </row>
    <row r="500" spans="1:5">
      <c r="A500" s="291" t="s">
        <v>102</v>
      </c>
      <c r="B500" s="292" t="s">
        <v>102</v>
      </c>
      <c r="C500" s="261" t="s">
        <v>102</v>
      </c>
      <c r="D500" s="261" t="s">
        <v>102</v>
      </c>
      <c r="E500"/>
    </row>
    <row r="501" spans="1:5">
      <c r="A501" s="291" t="s">
        <v>102</v>
      </c>
      <c r="B501" s="292" t="s">
        <v>102</v>
      </c>
      <c r="C501" s="261" t="s">
        <v>102</v>
      </c>
      <c r="D501" s="261" t="s">
        <v>102</v>
      </c>
      <c r="E501"/>
    </row>
    <row r="502" spans="1:5">
      <c r="A502" s="291" t="s">
        <v>102</v>
      </c>
      <c r="B502" s="292" t="s">
        <v>102</v>
      </c>
      <c r="C502" s="261" t="s">
        <v>102</v>
      </c>
      <c r="D502" s="261" t="s">
        <v>102</v>
      </c>
      <c r="E502"/>
    </row>
    <row r="503" spans="1:5">
      <c r="A503" s="291" t="s">
        <v>102</v>
      </c>
      <c r="B503" s="292" t="s">
        <v>102</v>
      </c>
      <c r="C503" s="261" t="s">
        <v>102</v>
      </c>
      <c r="D503" s="261" t="s">
        <v>102</v>
      </c>
      <c r="E503"/>
    </row>
    <row r="504" spans="1:5">
      <c r="A504" s="291" t="s">
        <v>102</v>
      </c>
      <c r="B504" s="292" t="s">
        <v>102</v>
      </c>
      <c r="C504" s="261" t="s">
        <v>102</v>
      </c>
      <c r="D504" s="261" t="s">
        <v>102</v>
      </c>
      <c r="E504"/>
    </row>
    <row r="505" spans="1:5">
      <c r="A505" s="291" t="s">
        <v>102</v>
      </c>
      <c r="B505" s="292" t="s">
        <v>102</v>
      </c>
      <c r="C505" s="261" t="s">
        <v>102</v>
      </c>
      <c r="D505" s="261" t="s">
        <v>102</v>
      </c>
      <c r="E505"/>
    </row>
    <row r="506" spans="1:5">
      <c r="A506" s="291" t="s">
        <v>102</v>
      </c>
      <c r="B506" s="292" t="s">
        <v>102</v>
      </c>
      <c r="C506" s="261" t="s">
        <v>102</v>
      </c>
      <c r="D506" s="261" t="s">
        <v>102</v>
      </c>
      <c r="E506"/>
    </row>
    <row r="507" spans="1:5">
      <c r="A507" s="291" t="s">
        <v>102</v>
      </c>
      <c r="B507" s="292" t="s">
        <v>102</v>
      </c>
      <c r="C507" s="261" t="s">
        <v>102</v>
      </c>
      <c r="D507" s="261" t="s">
        <v>102</v>
      </c>
      <c r="E507"/>
    </row>
    <row r="508" spans="1:5">
      <c r="A508" s="291" t="s">
        <v>102</v>
      </c>
      <c r="B508" s="292" t="s">
        <v>102</v>
      </c>
      <c r="C508" s="261" t="s">
        <v>102</v>
      </c>
      <c r="D508" s="261" t="s">
        <v>102</v>
      </c>
      <c r="E508"/>
    </row>
    <row r="509" spans="1:5">
      <c r="A509" s="291"/>
      <c r="B509" s="292"/>
      <c r="C509" s="261"/>
      <c r="D509" s="261"/>
    </row>
  </sheetData>
  <mergeCells count="1">
    <mergeCell ref="A3:D3"/>
  </mergeCells>
  <pageMargins bottom="0.32" footer="0.3" header="0.3" left="0.25" right="0.25" top="0.36"/>
  <pageSetup fitToHeight="0" horizontalDpi="300" orientation="portrait" paperSize="9" r:id="rId1" scale="73" verticalDpi="300"/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E512"/>
  <sheetViews>
    <sheetView workbookViewId="0">
      <selection activeCell="G18" sqref="G18"/>
    </sheetView>
  </sheetViews>
  <sheetFormatPr defaultColWidth="9.140625" defaultRowHeight="15"/>
  <cols>
    <col min="1" max="1" customWidth="true" style="216" width="9.140625" collapsed="false"/>
    <col min="2" max="2" customWidth="true" style="265" width="66.140625" collapsed="false"/>
    <col min="3" max="3" customWidth="true" style="416" width="18.28515625" collapsed="false"/>
    <col min="4" max="4" customWidth="true" style="416" width="17.140625" collapsed="false"/>
    <col min="5" max="5" customWidth="true" style="216" width="18.5703125" collapsed="false"/>
    <col min="6" max="16384" style="216" width="9.140625" collapsed="false"/>
  </cols>
  <sheetData>
    <row r="1" spans="1:4">
      <c r="D1" s="417" t="s">
        <v>449</v>
      </c>
    </row>
    <row r="3" spans="1:4">
      <c r="A3" s="708" t="s">
        <v>7</v>
      </c>
      <c r="B3" s="708"/>
      <c r="C3" s="708"/>
      <c r="D3" s="708"/>
    </row>
    <row r="4" spans="1:4">
      <c r="A4" s="415"/>
      <c r="B4" s="415"/>
      <c r="C4" s="418"/>
      <c r="D4" s="418"/>
    </row>
    <row r="5" spans="1:4">
      <c r="A5" s="221"/>
      <c r="B5" s="267"/>
      <c r="D5" s="419" t="s">
        <v>795</v>
      </c>
    </row>
    <row r="6" spans="1:4">
      <c r="A6" s="221"/>
      <c r="B6" s="267"/>
      <c r="D6" s="420"/>
    </row>
    <row customHeight="1" ht="33.75" r="7" spans="1:4">
      <c r="A7" s="294" t="s">
        <v>64</v>
      </c>
      <c r="B7" s="294" t="s">
        <v>12</v>
      </c>
      <c r="C7" s="421" t="s">
        <v>66</v>
      </c>
      <c r="D7" s="421" t="s">
        <v>65</v>
      </c>
    </row>
    <row customHeight="1" ht="26.25" r="8" spans="1:4">
      <c r="A8" s="295"/>
      <c r="B8" s="296" t="s">
        <v>1294</v>
      </c>
      <c r="C8" s="422"/>
      <c r="D8" s="422"/>
    </row>
    <row ht="16.5" r="9" spans="1:4">
      <c r="A9" s="297">
        <v>1</v>
      </c>
      <c r="B9" s="298" t="s">
        <v>1087</v>
      </c>
      <c r="C9" s="423">
        <f>C10+C84+C116</f>
        <v>0</v>
      </c>
      <c r="D9" s="423">
        <f>D10+D84+D116</f>
        <v>0</v>
      </c>
    </row>
    <row r="10" spans="1:4">
      <c r="A10" s="293">
        <v>11</v>
      </c>
      <c r="B10" s="298" t="s">
        <v>1295</v>
      </c>
      <c r="C10" s="424">
        <f>SUM(C11,C29,C35,C40,C44,C53,C55,C58)</f>
        <v>0</v>
      </c>
      <c r="D10" s="424">
        <f>SUM(D11,D29,D35,D40,D44,D53,D55,D58)</f>
        <v>0</v>
      </c>
    </row>
    <row r="11" spans="1:4">
      <c r="A11" s="293">
        <v>110</v>
      </c>
      <c r="B11" s="298" t="s">
        <v>1296</v>
      </c>
      <c r="C11" s="425">
        <f>SUM(C12,C21,C23,C25,C27)</f>
        <v>0</v>
      </c>
      <c r="D11" s="425">
        <f>SUM(D12,D21,D23,D25,D27)</f>
        <v>0</v>
      </c>
    </row>
    <row r="12" spans="1:4">
      <c r="A12" s="293">
        <v>1100</v>
      </c>
      <c r="B12" s="298" t="s">
        <v>1297</v>
      </c>
      <c r="C12" s="425">
        <f>SUM(C13:C20)</f>
        <v>0</v>
      </c>
      <c r="D12" s="425">
        <f>SUM(D13:D20)</f>
        <v>0</v>
      </c>
    </row>
    <row ht="30" r="13" spans="1:4">
      <c r="A13" s="286">
        <v>110001</v>
      </c>
      <c r="B13" s="287" t="s">
        <v>1298</v>
      </c>
      <c r="C13" s="426"/>
      <c r="D13" s="426"/>
    </row>
    <row r="14" spans="1:4">
      <c r="A14" s="286">
        <v>110002</v>
      </c>
      <c r="B14" s="287" t="s">
        <v>1299</v>
      </c>
      <c r="C14" s="426"/>
      <c r="D14" s="426"/>
    </row>
    <row r="15" spans="1:4">
      <c r="A15" s="286">
        <v>110003</v>
      </c>
      <c r="B15" s="287" t="s">
        <v>1300</v>
      </c>
      <c r="C15" s="426"/>
      <c r="D15" s="426"/>
    </row>
    <row r="16" spans="1:4">
      <c r="A16" s="286">
        <v>110004</v>
      </c>
      <c r="B16" s="287" t="s">
        <v>1301</v>
      </c>
      <c r="C16" s="426"/>
      <c r="D16" s="426"/>
    </row>
    <row ht="45" r="17" spans="1:4">
      <c r="A17" s="286">
        <v>110005</v>
      </c>
      <c r="B17" s="299" t="s">
        <v>1302</v>
      </c>
      <c r="C17" s="426"/>
      <c r="D17" s="426"/>
    </row>
    <row ht="30" r="18" spans="1:4">
      <c r="A18" s="286">
        <v>110006</v>
      </c>
      <c r="B18" s="287" t="s">
        <v>1303</v>
      </c>
      <c r="C18" s="426"/>
      <c r="D18" s="426"/>
    </row>
    <row ht="30" r="19" spans="1:4">
      <c r="A19" s="286">
        <v>110007</v>
      </c>
      <c r="B19" s="287" t="s">
        <v>1304</v>
      </c>
      <c r="C19" s="426"/>
      <c r="D19" s="426"/>
    </row>
    <row r="20" spans="1:4">
      <c r="A20" s="286">
        <v>110008</v>
      </c>
      <c r="B20" s="287" t="s">
        <v>1305</v>
      </c>
      <c r="C20" s="426"/>
      <c r="D20" s="426"/>
    </row>
    <row r="21" spans="1:4">
      <c r="A21" s="293">
        <v>1101</v>
      </c>
      <c r="B21" s="298" t="s">
        <v>1306</v>
      </c>
      <c r="C21" s="427">
        <f>+C22</f>
        <v>0</v>
      </c>
      <c r="D21" s="427">
        <f>+D22</f>
        <v>0</v>
      </c>
    </row>
    <row r="22" spans="1:4">
      <c r="A22" s="286">
        <v>110101</v>
      </c>
      <c r="B22" s="287" t="s">
        <v>1307</v>
      </c>
      <c r="C22" s="428"/>
      <c r="D22" s="428"/>
    </row>
    <row ht="28.5" r="23" spans="1:4">
      <c r="A23" s="293">
        <v>1102</v>
      </c>
      <c r="B23" s="298" t="s">
        <v>1308</v>
      </c>
      <c r="C23" s="427">
        <f>+C24</f>
        <v>0</v>
      </c>
      <c r="D23" s="427">
        <f>+D24</f>
        <v>0</v>
      </c>
    </row>
    <row ht="30" r="24" spans="1:4">
      <c r="A24" s="300">
        <v>110201</v>
      </c>
      <c r="B24" s="287" t="s">
        <v>1309</v>
      </c>
      <c r="C24" s="428"/>
      <c r="D24" s="428"/>
    </row>
    <row r="25" spans="1:4">
      <c r="A25" s="293">
        <v>1103</v>
      </c>
      <c r="B25" s="298" t="s">
        <v>1310</v>
      </c>
      <c r="C25" s="427">
        <f>+C26</f>
        <v>0</v>
      </c>
      <c r="D25" s="427">
        <f>+D26</f>
        <v>0</v>
      </c>
    </row>
    <row r="26" spans="1:4">
      <c r="A26" s="286">
        <v>110301</v>
      </c>
      <c r="B26" s="287" t="s">
        <v>1311</v>
      </c>
      <c r="C26" s="428"/>
      <c r="D26" s="428"/>
    </row>
    <row r="27" spans="1:4">
      <c r="A27" s="293">
        <v>1104</v>
      </c>
      <c r="B27" s="298" t="s">
        <v>1312</v>
      </c>
      <c r="C27" s="427">
        <f>+C28</f>
        <v>0</v>
      </c>
      <c r="D27" s="427">
        <f>+D28</f>
        <v>0</v>
      </c>
    </row>
    <row r="28" spans="1:4">
      <c r="A28" s="286">
        <v>110401</v>
      </c>
      <c r="B28" s="287" t="s">
        <v>294</v>
      </c>
      <c r="C28" s="428"/>
      <c r="D28" s="428"/>
    </row>
    <row r="29" spans="1:4">
      <c r="A29" s="293">
        <v>112</v>
      </c>
      <c r="B29" s="298" t="s">
        <v>1313</v>
      </c>
      <c r="C29" s="425">
        <f>SUM(C30:C34)</f>
        <v>0</v>
      </c>
      <c r="D29" s="425">
        <f>SUM(D30:D34)</f>
        <v>0</v>
      </c>
    </row>
    <row r="30" spans="1:4">
      <c r="A30" s="286">
        <v>112001</v>
      </c>
      <c r="B30" s="287" t="s">
        <v>1314</v>
      </c>
      <c r="C30" s="428"/>
      <c r="D30" s="428"/>
    </row>
    <row r="31" spans="1:4">
      <c r="A31" s="286">
        <v>112002</v>
      </c>
      <c r="B31" s="287" t="s">
        <v>1315</v>
      </c>
      <c r="C31" s="428"/>
      <c r="D31" s="428"/>
    </row>
    <row r="32" spans="1:4">
      <c r="A32" s="286">
        <v>112003</v>
      </c>
      <c r="B32" s="287" t="s">
        <v>1316</v>
      </c>
      <c r="C32" s="428"/>
      <c r="D32" s="428"/>
    </row>
    <row r="33" spans="1:4">
      <c r="A33" s="286">
        <v>112004</v>
      </c>
      <c r="B33" s="287" t="s">
        <v>1317</v>
      </c>
      <c r="C33" s="428"/>
      <c r="D33" s="428"/>
    </row>
    <row r="34" spans="1:4">
      <c r="A34" s="286">
        <v>112005</v>
      </c>
      <c r="B34" s="287" t="s">
        <v>1318</v>
      </c>
      <c r="C34" s="428"/>
      <c r="D34" s="428"/>
    </row>
    <row r="35" spans="1:4">
      <c r="A35" s="293">
        <v>113</v>
      </c>
      <c r="B35" s="298" t="s">
        <v>1319</v>
      </c>
      <c r="C35" s="425">
        <f>SUM(C36:C39)</f>
        <v>0</v>
      </c>
      <c r="D35" s="425">
        <f>SUM(D36:D39)</f>
        <v>0</v>
      </c>
    </row>
    <row r="36" spans="1:4">
      <c r="A36" s="286">
        <v>113001</v>
      </c>
      <c r="B36" s="287" t="s">
        <v>1320</v>
      </c>
      <c r="C36" s="428"/>
      <c r="D36" s="428"/>
    </row>
    <row r="37" spans="1:4">
      <c r="A37" s="286">
        <v>113002</v>
      </c>
      <c r="B37" s="287" t="s">
        <v>1321</v>
      </c>
      <c r="C37" s="428"/>
      <c r="D37" s="428"/>
    </row>
    <row r="38" spans="1:4">
      <c r="A38" s="286">
        <v>113003</v>
      </c>
      <c r="B38" s="287" t="s">
        <v>1322</v>
      </c>
      <c r="C38" s="428"/>
      <c r="D38" s="428"/>
    </row>
    <row r="39" spans="1:4">
      <c r="A39" s="286">
        <v>113004</v>
      </c>
      <c r="B39" s="287" t="s">
        <v>1323</v>
      </c>
      <c r="C39" s="428"/>
      <c r="D39" s="428"/>
    </row>
    <row r="40" spans="1:4">
      <c r="A40" s="293">
        <v>114</v>
      </c>
      <c r="B40" s="298" t="s">
        <v>1324</v>
      </c>
      <c r="C40" s="425">
        <f>SUM(C41:C43)</f>
        <v>0</v>
      </c>
      <c r="D40" s="425">
        <f>SUM(D41:D43)</f>
        <v>0</v>
      </c>
    </row>
    <row r="41" spans="1:4">
      <c r="A41" s="286">
        <v>114001</v>
      </c>
      <c r="B41" s="287" t="s">
        <v>1325</v>
      </c>
      <c r="C41" s="428"/>
      <c r="D41" s="428"/>
    </row>
    <row r="42" spans="1:4">
      <c r="A42" s="286">
        <v>114002</v>
      </c>
      <c r="B42" s="287" t="s">
        <v>1326</v>
      </c>
      <c r="C42" s="428"/>
      <c r="D42" s="428"/>
    </row>
    <row r="43" spans="1:4">
      <c r="A43" s="286">
        <v>114003</v>
      </c>
      <c r="B43" s="287" t="s">
        <v>1327</v>
      </c>
      <c r="C43" s="428"/>
      <c r="D43" s="428"/>
    </row>
    <row r="44" spans="1:4">
      <c r="A44" s="293">
        <v>115</v>
      </c>
      <c r="B44" s="298" t="s">
        <v>1328</v>
      </c>
      <c r="C44" s="425">
        <f>SUM(C45:C52)</f>
        <v>0</v>
      </c>
      <c r="D44" s="425">
        <f>SUM(D45:D52)</f>
        <v>0</v>
      </c>
    </row>
    <row r="45" spans="1:4">
      <c r="A45" s="286">
        <v>115001</v>
      </c>
      <c r="B45" s="287" t="s">
        <v>1329</v>
      </c>
      <c r="C45" s="428"/>
      <c r="D45" s="428"/>
    </row>
    <row r="46" spans="1:4">
      <c r="A46" s="286">
        <v>115002</v>
      </c>
      <c r="B46" s="287" t="s">
        <v>1330</v>
      </c>
      <c r="C46" s="428"/>
      <c r="D46" s="428"/>
    </row>
    <row r="47" spans="1:4">
      <c r="A47" s="286">
        <v>115003</v>
      </c>
      <c r="B47" s="287" t="s">
        <v>1331</v>
      </c>
      <c r="C47" s="428"/>
      <c r="D47" s="428"/>
    </row>
    <row r="48" spans="1:4">
      <c r="A48" s="286">
        <v>115004</v>
      </c>
      <c r="B48" s="287" t="s">
        <v>1332</v>
      </c>
      <c r="C48" s="428"/>
      <c r="D48" s="428"/>
    </row>
    <row r="49" spans="1:4">
      <c r="A49" s="286">
        <v>115005</v>
      </c>
      <c r="B49" s="287" t="s">
        <v>1333</v>
      </c>
      <c r="C49" s="428"/>
      <c r="D49" s="428"/>
    </row>
    <row r="50" spans="1:4">
      <c r="A50" s="286">
        <v>115006</v>
      </c>
      <c r="B50" s="287" t="s">
        <v>1334</v>
      </c>
      <c r="C50" s="428"/>
      <c r="D50" s="428"/>
    </row>
    <row r="51" spans="1:4">
      <c r="A51" s="286">
        <v>115007</v>
      </c>
      <c r="B51" s="287" t="s">
        <v>1335</v>
      </c>
      <c r="C51" s="428"/>
      <c r="D51" s="428"/>
    </row>
    <row r="52" spans="1:4">
      <c r="A52" s="286">
        <v>115008</v>
      </c>
      <c r="B52" s="287" t="s">
        <v>1336</v>
      </c>
      <c r="C52" s="428"/>
      <c r="D52" s="428"/>
    </row>
    <row r="53" spans="1:4">
      <c r="A53" s="293">
        <v>116</v>
      </c>
      <c r="B53" s="298" t="s">
        <v>1337</v>
      </c>
      <c r="C53" s="425">
        <f>+C54</f>
        <v>0</v>
      </c>
      <c r="D53" s="425">
        <f>+D54</f>
        <v>0</v>
      </c>
    </row>
    <row r="54" spans="1:4">
      <c r="A54" s="286">
        <v>116001</v>
      </c>
      <c r="B54" s="287" t="s">
        <v>1338</v>
      </c>
      <c r="C54" s="428"/>
      <c r="D54" s="428"/>
    </row>
    <row r="55" spans="1:4">
      <c r="A55" s="293">
        <v>117</v>
      </c>
      <c r="B55" s="298" t="s">
        <v>1339</v>
      </c>
      <c r="C55" s="425">
        <f>SUM(C56:C57)</f>
        <v>0</v>
      </c>
      <c r="D55" s="425">
        <f>SUM(D56:D57)</f>
        <v>0</v>
      </c>
    </row>
    <row r="56" spans="1:4">
      <c r="A56" s="286">
        <v>117001</v>
      </c>
      <c r="B56" s="287" t="s">
        <v>1340</v>
      </c>
      <c r="C56" s="428"/>
      <c r="D56" s="428"/>
    </row>
    <row r="57" spans="1:4">
      <c r="A57" s="286">
        <v>117002</v>
      </c>
      <c r="B57" s="287" t="s">
        <v>1341</v>
      </c>
      <c r="C57" s="428"/>
      <c r="D57" s="428"/>
    </row>
    <row r="58" spans="1:4">
      <c r="A58" s="293">
        <v>118</v>
      </c>
      <c r="B58" s="298" t="s">
        <v>1342</v>
      </c>
      <c r="C58" s="425">
        <f>SUM(C59,C71,C74,C79)</f>
        <v>0</v>
      </c>
      <c r="D58" s="425">
        <f>SUM(D59,D71,D74,D79)</f>
        <v>0</v>
      </c>
    </row>
    <row r="59" spans="1:4">
      <c r="A59" s="293">
        <v>1180</v>
      </c>
      <c r="B59" s="298" t="s">
        <v>1343</v>
      </c>
      <c r="C59" s="425">
        <f>SUM(C60:C70)</f>
        <v>0</v>
      </c>
      <c r="D59" s="425">
        <f>SUM(D60:D70)</f>
        <v>0</v>
      </c>
    </row>
    <row r="60" spans="1:4">
      <c r="A60" s="286">
        <v>118001</v>
      </c>
      <c r="B60" s="287" t="s">
        <v>1344</v>
      </c>
      <c r="C60" s="428"/>
      <c r="D60" s="428"/>
    </row>
    <row ht="30" r="61" spans="1:4">
      <c r="A61" s="286">
        <v>118002</v>
      </c>
      <c r="B61" s="287" t="s">
        <v>1345</v>
      </c>
      <c r="C61" s="428"/>
      <c r="D61" s="428"/>
    </row>
    <row r="62" spans="1:4">
      <c r="A62" s="286">
        <v>118003</v>
      </c>
      <c r="B62" s="287" t="s">
        <v>1346</v>
      </c>
      <c r="C62" s="428"/>
      <c r="D62" s="428"/>
    </row>
    <row r="63" spans="1:4">
      <c r="A63" s="286">
        <v>118004</v>
      </c>
      <c r="B63" s="287" t="s">
        <v>1347</v>
      </c>
      <c r="C63" s="428"/>
      <c r="D63" s="428"/>
    </row>
    <row r="64" spans="1:4">
      <c r="A64" s="286">
        <v>118005</v>
      </c>
      <c r="B64" s="287" t="s">
        <v>1348</v>
      </c>
      <c r="C64" s="428"/>
      <c r="D64" s="428"/>
    </row>
    <row r="65" spans="1:4">
      <c r="A65" s="286">
        <v>118006</v>
      </c>
      <c r="B65" s="287" t="s">
        <v>1349</v>
      </c>
      <c r="C65" s="428"/>
      <c r="D65" s="428"/>
    </row>
    <row r="66" spans="1:4">
      <c r="A66" s="286">
        <v>118007</v>
      </c>
      <c r="B66" s="287" t="s">
        <v>1350</v>
      </c>
      <c r="C66" s="428"/>
      <c r="D66" s="428"/>
    </row>
    <row ht="30" r="67" spans="1:4">
      <c r="A67" s="286">
        <v>118008</v>
      </c>
      <c r="B67" s="287" t="s">
        <v>1351</v>
      </c>
      <c r="C67" s="428"/>
      <c r="D67" s="428"/>
    </row>
    <row r="68" spans="1:4">
      <c r="A68" s="286">
        <v>118009</v>
      </c>
      <c r="B68" s="287" t="s">
        <v>1092</v>
      </c>
      <c r="C68" s="428"/>
      <c r="D68" s="428"/>
    </row>
    <row ht="30" r="69" spans="1:4">
      <c r="A69" s="286">
        <v>118010</v>
      </c>
      <c r="B69" s="287" t="s">
        <v>1093</v>
      </c>
      <c r="C69" s="428"/>
      <c r="D69" s="428"/>
    </row>
    <row r="70" spans="1:4">
      <c r="A70" s="286">
        <v>118011</v>
      </c>
      <c r="B70" s="287" t="s">
        <v>1271</v>
      </c>
      <c r="C70" s="428"/>
      <c r="D70" s="428"/>
    </row>
    <row r="71" spans="1:4">
      <c r="A71" s="293">
        <v>1181</v>
      </c>
      <c r="B71" s="298" t="s">
        <v>859</v>
      </c>
      <c r="C71" s="425">
        <f>SUM(C72:C73)</f>
        <v>0</v>
      </c>
      <c r="D71" s="425">
        <f>SUM(D72:D73)</f>
        <v>0</v>
      </c>
    </row>
    <row r="72" spans="1:4">
      <c r="A72" s="286">
        <v>118101</v>
      </c>
      <c r="B72" s="287" t="s">
        <v>1094</v>
      </c>
      <c r="C72" s="428"/>
      <c r="D72" s="428"/>
    </row>
    <row r="73" spans="1:4">
      <c r="A73" s="286">
        <v>118102</v>
      </c>
      <c r="B73" s="287" t="s">
        <v>1095</v>
      </c>
      <c r="C73" s="428"/>
      <c r="D73" s="428"/>
    </row>
    <row r="74" spans="1:4">
      <c r="A74" s="293">
        <v>1182</v>
      </c>
      <c r="B74" s="298" t="s">
        <v>1096</v>
      </c>
      <c r="C74" s="425">
        <f>SUM(C75:C78)</f>
        <v>0</v>
      </c>
      <c r="D74" s="425">
        <f>SUM(D75:D78)</f>
        <v>0</v>
      </c>
    </row>
    <row r="75" spans="1:4">
      <c r="A75" s="286">
        <v>118201</v>
      </c>
      <c r="B75" s="287" t="s">
        <v>1097</v>
      </c>
      <c r="C75" s="428"/>
      <c r="D75" s="428"/>
    </row>
    <row r="76" spans="1:4">
      <c r="A76" s="286">
        <v>118202</v>
      </c>
      <c r="B76" s="287" t="s">
        <v>1098</v>
      </c>
      <c r="C76" s="428"/>
      <c r="D76" s="428"/>
    </row>
    <row r="77" spans="1:4">
      <c r="A77" s="286">
        <v>118203</v>
      </c>
      <c r="B77" s="287" t="s">
        <v>1099</v>
      </c>
      <c r="C77" s="428"/>
      <c r="D77" s="428"/>
    </row>
    <row r="78" spans="1:4">
      <c r="A78" s="286">
        <v>118204</v>
      </c>
      <c r="B78" s="287" t="s">
        <v>1100</v>
      </c>
      <c r="C78" s="428"/>
      <c r="D78" s="428"/>
    </row>
    <row r="79" spans="1:4">
      <c r="A79" s="293">
        <v>1183</v>
      </c>
      <c r="B79" s="298" t="s">
        <v>1101</v>
      </c>
      <c r="C79" s="425">
        <f>SUM(C80:C83)</f>
        <v>0</v>
      </c>
      <c r="D79" s="425">
        <f>SUM(D80:D83)</f>
        <v>0</v>
      </c>
    </row>
    <row r="80" spans="1:4">
      <c r="A80" s="286">
        <v>118301</v>
      </c>
      <c r="B80" s="287" t="s">
        <v>295</v>
      </c>
      <c r="C80" s="428"/>
      <c r="D80" s="428"/>
    </row>
    <row r="81" spans="1:4">
      <c r="A81" s="286">
        <v>118302</v>
      </c>
      <c r="B81" s="287" t="s">
        <v>297</v>
      </c>
      <c r="C81" s="428"/>
      <c r="D81" s="428"/>
    </row>
    <row r="82" spans="1:4">
      <c r="A82" s="286">
        <v>118303</v>
      </c>
      <c r="B82" s="287" t="s">
        <v>298</v>
      </c>
      <c r="C82" s="428"/>
      <c r="D82" s="428"/>
    </row>
    <row r="83" spans="1:4">
      <c r="A83" s="286">
        <v>118304</v>
      </c>
      <c r="B83" s="287" t="s">
        <v>299</v>
      </c>
      <c r="C83" s="428"/>
      <c r="D83" s="428"/>
    </row>
    <row r="84" spans="1:4">
      <c r="A84" s="293">
        <v>12</v>
      </c>
      <c r="B84" s="298" t="s">
        <v>300</v>
      </c>
      <c r="C84" s="424">
        <f>SUM(C85,C103,C106,C109,C114)</f>
        <v>0</v>
      </c>
      <c r="D84" s="424">
        <f>SUM(D85,D103,D106,D109,D114)</f>
        <v>0</v>
      </c>
    </row>
    <row r="85" spans="1:4">
      <c r="A85" s="293">
        <v>120</v>
      </c>
      <c r="B85" s="298" t="s">
        <v>301</v>
      </c>
      <c r="C85" s="425">
        <f>C86+C87+C88+C89+C94+C95+C96+C97+C98+C99+C100+C101+C102</f>
        <v>0</v>
      </c>
      <c r="D85" s="425">
        <f>D86+D87+D88+D89+D94+D95+D96+D97+D98+D99+D100+D101+D102</f>
        <v>0</v>
      </c>
    </row>
    <row r="86" spans="1:4">
      <c r="A86" s="286">
        <v>120001</v>
      </c>
      <c r="B86" s="287" t="s">
        <v>1102</v>
      </c>
      <c r="C86" s="428"/>
      <c r="D86" s="428"/>
    </row>
    <row r="87" spans="1:4">
      <c r="A87" s="286">
        <v>120002</v>
      </c>
      <c r="B87" s="287" t="s">
        <v>1103</v>
      </c>
      <c r="C87" s="428"/>
      <c r="D87" s="428"/>
    </row>
    <row r="88" spans="1:4">
      <c r="A88" s="286">
        <v>120003</v>
      </c>
      <c r="B88" s="287" t="s">
        <v>1104</v>
      </c>
      <c r="C88" s="428"/>
      <c r="D88" s="428"/>
    </row>
    <row r="89" spans="1:4">
      <c r="A89" s="301">
        <v>120004</v>
      </c>
      <c r="B89" s="298" t="s">
        <v>1105</v>
      </c>
      <c r="C89" s="425">
        <f>SUM(C90:C93)</f>
        <v>0</v>
      </c>
      <c r="D89" s="425">
        <f>SUM(D90:D93)</f>
        <v>0</v>
      </c>
    </row>
    <row r="90" spans="1:4">
      <c r="A90" s="286">
        <v>1200041</v>
      </c>
      <c r="B90" s="287" t="s">
        <v>1106</v>
      </c>
      <c r="C90" s="428"/>
      <c r="D90" s="428"/>
    </row>
    <row r="91" spans="1:4">
      <c r="A91" s="286">
        <v>1200042</v>
      </c>
      <c r="B91" s="287" t="s">
        <v>1107</v>
      </c>
      <c r="C91" s="428"/>
      <c r="D91" s="428"/>
    </row>
    <row r="92" spans="1:4">
      <c r="A92" s="286">
        <v>1200043</v>
      </c>
      <c r="B92" s="287" t="s">
        <v>1108</v>
      </c>
      <c r="C92" s="428"/>
      <c r="D92" s="428"/>
    </row>
    <row r="93" spans="1:4">
      <c r="A93" s="286">
        <v>1200044</v>
      </c>
      <c r="B93" s="287" t="s">
        <v>878</v>
      </c>
      <c r="C93" s="428"/>
      <c r="D93" s="428"/>
    </row>
    <row r="94" spans="1:4">
      <c r="A94" s="286">
        <v>120005</v>
      </c>
      <c r="B94" s="287" t="s">
        <v>880</v>
      </c>
      <c r="C94" s="428"/>
      <c r="D94" s="428"/>
    </row>
    <row r="95" spans="1:4">
      <c r="A95" s="286">
        <v>120006</v>
      </c>
      <c r="B95" s="287" t="s">
        <v>881</v>
      </c>
      <c r="C95" s="428"/>
      <c r="D95" s="428"/>
    </row>
    <row r="96" spans="1:4">
      <c r="A96" s="286">
        <v>120007</v>
      </c>
      <c r="B96" s="287" t="s">
        <v>882</v>
      </c>
      <c r="C96" s="428"/>
      <c r="D96" s="428"/>
    </row>
    <row r="97" spans="1:4">
      <c r="A97" s="286">
        <v>120008</v>
      </c>
      <c r="B97" s="287" t="s">
        <v>883</v>
      </c>
      <c r="C97" s="428"/>
      <c r="D97" s="428"/>
    </row>
    <row r="98" spans="1:4">
      <c r="A98" s="286">
        <v>120009</v>
      </c>
      <c r="B98" s="287" t="s">
        <v>884</v>
      </c>
      <c r="C98" s="428"/>
      <c r="D98" s="428"/>
    </row>
    <row r="99" spans="1:4">
      <c r="A99" s="288">
        <v>120013</v>
      </c>
      <c r="B99" s="287" t="s">
        <v>1109</v>
      </c>
      <c r="C99" s="428"/>
      <c r="D99" s="428"/>
    </row>
    <row r="100" spans="1:4">
      <c r="A100" s="288">
        <v>120014</v>
      </c>
      <c r="B100" s="287" t="s">
        <v>1110</v>
      </c>
      <c r="C100" s="428"/>
      <c r="D100" s="428"/>
    </row>
    <row r="101" spans="1:4">
      <c r="A101" s="288">
        <v>120015</v>
      </c>
      <c r="B101" s="287" t="s">
        <v>1111</v>
      </c>
      <c r="C101" s="428"/>
      <c r="D101" s="428"/>
    </row>
    <row r="102" spans="1:4">
      <c r="A102" s="288">
        <v>120016</v>
      </c>
      <c r="B102" s="287" t="s">
        <v>1112</v>
      </c>
      <c r="C102" s="428"/>
      <c r="D102" s="428"/>
    </row>
    <row r="103" spans="1:4">
      <c r="A103" s="293">
        <v>121</v>
      </c>
      <c r="B103" s="298" t="s">
        <v>885</v>
      </c>
      <c r="C103" s="425">
        <f>SUM(C104:C105)</f>
        <v>0</v>
      </c>
      <c r="D103" s="425">
        <f>SUM(D104:D105)</f>
        <v>0</v>
      </c>
    </row>
    <row ht="30" r="104" spans="1:4">
      <c r="A104" s="286">
        <v>121001</v>
      </c>
      <c r="B104" s="287" t="s">
        <v>1113</v>
      </c>
      <c r="C104" s="428"/>
      <c r="D104" s="428"/>
    </row>
    <row r="105" spans="1:4">
      <c r="A105" s="286">
        <v>121002</v>
      </c>
      <c r="B105" s="287" t="s">
        <v>1114</v>
      </c>
      <c r="C105" s="428"/>
      <c r="D105" s="428"/>
    </row>
    <row r="106" spans="1:4">
      <c r="A106" s="293">
        <v>122</v>
      </c>
      <c r="B106" s="298" t="s">
        <v>1115</v>
      </c>
      <c r="C106" s="425">
        <f>SUM(C107:C108)</f>
        <v>0</v>
      </c>
      <c r="D106" s="425">
        <f>SUM(D107:D108)</f>
        <v>0</v>
      </c>
    </row>
    <row r="107" spans="1:4">
      <c r="A107" s="286">
        <v>122001</v>
      </c>
      <c r="B107" s="287" t="s">
        <v>1116</v>
      </c>
      <c r="C107" s="428"/>
      <c r="D107" s="428"/>
    </row>
    <row r="108" spans="1:4">
      <c r="A108" s="286">
        <v>122002</v>
      </c>
      <c r="B108" s="287" t="s">
        <v>1117</v>
      </c>
      <c r="C108" s="428"/>
      <c r="D108" s="428"/>
    </row>
    <row r="109" spans="1:4">
      <c r="A109" s="293">
        <v>123</v>
      </c>
      <c r="B109" s="298" t="s">
        <v>1118</v>
      </c>
      <c r="C109" s="425">
        <f>SUM(C110:C113)</f>
        <v>0</v>
      </c>
      <c r="D109" s="425">
        <f>SUM(D110:D113)</f>
        <v>0</v>
      </c>
    </row>
    <row r="110" spans="1:4">
      <c r="A110" s="286">
        <v>123001</v>
      </c>
      <c r="B110" s="287" t="s">
        <v>1119</v>
      </c>
      <c r="C110" s="428"/>
      <c r="D110" s="428"/>
    </row>
    <row r="111" spans="1:4">
      <c r="A111" s="286">
        <v>123002</v>
      </c>
      <c r="B111" s="287" t="s">
        <v>1120</v>
      </c>
      <c r="C111" s="428"/>
      <c r="D111" s="428"/>
    </row>
    <row r="112" spans="1:4">
      <c r="A112" s="286">
        <v>123003</v>
      </c>
      <c r="B112" s="287" t="s">
        <v>1121</v>
      </c>
      <c r="C112" s="428"/>
      <c r="D112" s="428"/>
    </row>
    <row r="113" spans="1:4">
      <c r="A113" s="286">
        <v>123004</v>
      </c>
      <c r="B113" s="287" t="s">
        <v>1122</v>
      </c>
      <c r="C113" s="428"/>
      <c r="D113" s="428"/>
    </row>
    <row r="114" spans="1:4">
      <c r="A114" s="282">
        <v>124</v>
      </c>
      <c r="B114" s="283" t="s">
        <v>1123</v>
      </c>
      <c r="C114" s="429">
        <f>SUM(C115:C115)</f>
        <v>0</v>
      </c>
      <c r="D114" s="429">
        <f>SUM(D115:D115)</f>
        <v>0</v>
      </c>
    </row>
    <row r="115" spans="1:4">
      <c r="A115" s="284">
        <v>141001</v>
      </c>
      <c r="B115" s="285" t="s">
        <v>1124</v>
      </c>
      <c r="C115" s="430"/>
      <c r="D115" s="430"/>
    </row>
    <row r="116" spans="1:4">
      <c r="A116" s="293">
        <v>13</v>
      </c>
      <c r="B116" s="298" t="s">
        <v>888</v>
      </c>
      <c r="C116" s="424">
        <f>SUM(C117,C127,C134,C142,C148)</f>
        <v>0</v>
      </c>
      <c r="D116" s="424">
        <f>SUM(D117,D127,D134,D142,D148)</f>
        <v>0</v>
      </c>
    </row>
    <row r="117" spans="1:4">
      <c r="A117" s="293">
        <v>1310</v>
      </c>
      <c r="B117" s="298" t="s">
        <v>1125</v>
      </c>
      <c r="C117" s="425">
        <f>SUM(C118:C126)</f>
        <v>0</v>
      </c>
      <c r="D117" s="425">
        <f>SUM(D118:D126)</f>
        <v>0</v>
      </c>
    </row>
    <row r="118" spans="1:4">
      <c r="A118" s="286">
        <v>131001</v>
      </c>
      <c r="B118" s="287" t="s">
        <v>1126</v>
      </c>
      <c r="C118" s="428"/>
      <c r="D118" s="428"/>
    </row>
    <row r="119" spans="1:4">
      <c r="A119" s="286">
        <v>131002</v>
      </c>
      <c r="B119" s="287" t="s">
        <v>1127</v>
      </c>
      <c r="C119" s="428"/>
      <c r="D119" s="428"/>
    </row>
    <row r="120" spans="1:4">
      <c r="A120" s="286">
        <v>131003</v>
      </c>
      <c r="B120" s="287" t="s">
        <v>1128</v>
      </c>
      <c r="C120" s="428"/>
      <c r="D120" s="428"/>
    </row>
    <row r="121" spans="1:4">
      <c r="A121" s="286">
        <v>131004</v>
      </c>
      <c r="B121" s="287" t="s">
        <v>1129</v>
      </c>
      <c r="C121" s="428"/>
      <c r="D121" s="428"/>
    </row>
    <row r="122" spans="1:4">
      <c r="A122" s="286">
        <v>131005</v>
      </c>
      <c r="B122" s="287" t="s">
        <v>1130</v>
      </c>
      <c r="C122" s="428"/>
      <c r="D122" s="428"/>
    </row>
    <row r="123" spans="1:4">
      <c r="A123" s="286">
        <v>131006</v>
      </c>
      <c r="B123" s="287" t="s">
        <v>1131</v>
      </c>
      <c r="C123" s="428"/>
      <c r="D123" s="428"/>
    </row>
    <row r="124" spans="1:4">
      <c r="A124" s="286">
        <v>131007</v>
      </c>
      <c r="B124" s="287" t="s">
        <v>1132</v>
      </c>
      <c r="C124" s="428"/>
      <c r="D124" s="428"/>
    </row>
    <row r="125" spans="1:4">
      <c r="A125" s="286">
        <v>131008</v>
      </c>
      <c r="B125" s="287" t="s">
        <v>1133</v>
      </c>
      <c r="C125" s="428"/>
      <c r="D125" s="428"/>
    </row>
    <row r="126" spans="1:4">
      <c r="A126" s="286">
        <v>131009</v>
      </c>
      <c r="B126" s="287" t="s">
        <v>1134</v>
      </c>
      <c r="C126" s="428"/>
      <c r="D126" s="428"/>
    </row>
    <row r="127" spans="1:4">
      <c r="A127" s="293">
        <v>1311</v>
      </c>
      <c r="B127" s="298" t="s">
        <v>1135</v>
      </c>
      <c r="C127" s="425">
        <f>SUM(C128:C133)</f>
        <v>0</v>
      </c>
      <c r="D127" s="425">
        <f>SUM(D128:D133)</f>
        <v>0</v>
      </c>
    </row>
    <row ht="30" r="128" spans="1:4">
      <c r="A128" s="286">
        <v>131101</v>
      </c>
      <c r="B128" s="287" t="s">
        <v>1136</v>
      </c>
      <c r="C128" s="428"/>
      <c r="D128" s="428"/>
    </row>
    <row ht="30" r="129" spans="1:4">
      <c r="A129" s="286">
        <v>131102</v>
      </c>
      <c r="B129" s="287" t="s">
        <v>1137</v>
      </c>
      <c r="C129" s="428"/>
      <c r="D129" s="428"/>
    </row>
    <row ht="30" r="130" spans="1:4">
      <c r="A130" s="286">
        <v>131103</v>
      </c>
      <c r="B130" s="287" t="s">
        <v>1138</v>
      </c>
      <c r="C130" s="428"/>
      <c r="D130" s="428"/>
    </row>
    <row ht="30" r="131" spans="1:4">
      <c r="A131" s="286">
        <v>131104</v>
      </c>
      <c r="B131" s="287" t="s">
        <v>1139</v>
      </c>
      <c r="C131" s="428"/>
      <c r="D131" s="428"/>
    </row>
    <row ht="30" r="132" spans="1:4">
      <c r="A132" s="286">
        <v>131105</v>
      </c>
      <c r="B132" s="287" t="s">
        <v>1140</v>
      </c>
      <c r="C132" s="428"/>
      <c r="D132" s="428"/>
    </row>
    <row r="133" spans="1:4">
      <c r="A133" s="286">
        <v>131106</v>
      </c>
      <c r="B133" s="287" t="s">
        <v>1141</v>
      </c>
      <c r="C133" s="428"/>
      <c r="D133" s="428"/>
    </row>
    <row r="134" spans="1:4">
      <c r="A134" s="293">
        <v>1320</v>
      </c>
      <c r="B134" s="298" t="s">
        <v>1142</v>
      </c>
      <c r="C134" s="425">
        <f>SUM(C135:C141)</f>
        <v>0</v>
      </c>
      <c r="D134" s="425">
        <f>SUM(D135:D141)</f>
        <v>0</v>
      </c>
    </row>
    <row ht="30" r="135" spans="1:4">
      <c r="A135" s="286">
        <v>132001</v>
      </c>
      <c r="B135" s="287" t="s">
        <v>1143</v>
      </c>
      <c r="C135" s="428"/>
      <c r="D135" s="428"/>
    </row>
    <row r="136" spans="1:4">
      <c r="A136" s="286">
        <v>132002</v>
      </c>
      <c r="B136" s="287" t="s">
        <v>1127</v>
      </c>
      <c r="C136" s="428"/>
      <c r="D136" s="428"/>
    </row>
    <row ht="30" r="137" spans="1:4">
      <c r="A137" s="286">
        <v>132003</v>
      </c>
      <c r="B137" s="287" t="s">
        <v>1144</v>
      </c>
      <c r="C137" s="428"/>
      <c r="D137" s="428"/>
    </row>
    <row r="138" spans="1:4">
      <c r="A138" s="286">
        <v>132004</v>
      </c>
      <c r="B138" s="287" t="s">
        <v>1145</v>
      </c>
      <c r="C138" s="428"/>
      <c r="D138" s="428"/>
    </row>
    <row r="139" spans="1:4">
      <c r="A139" s="286">
        <v>132005</v>
      </c>
      <c r="B139" s="287" t="s">
        <v>1146</v>
      </c>
      <c r="C139" s="428"/>
      <c r="D139" s="428"/>
    </row>
    <row ht="30" r="140" spans="1:4">
      <c r="A140" s="286">
        <v>132006</v>
      </c>
      <c r="B140" s="287" t="s">
        <v>1147</v>
      </c>
      <c r="C140" s="428"/>
      <c r="D140" s="428"/>
    </row>
    <row r="141" spans="1:4">
      <c r="A141" s="286">
        <v>132007</v>
      </c>
      <c r="B141" s="287" t="s">
        <v>1148</v>
      </c>
      <c r="C141" s="428"/>
      <c r="D141" s="428"/>
    </row>
    <row r="142" spans="1:4">
      <c r="A142" s="293">
        <v>1330</v>
      </c>
      <c r="B142" s="298" t="s">
        <v>1149</v>
      </c>
      <c r="C142" s="425">
        <f>SUM(C143:C147)</f>
        <v>0</v>
      </c>
      <c r="D142" s="425">
        <f>SUM(D143:D147)</f>
        <v>0</v>
      </c>
    </row>
    <row r="143" spans="1:4">
      <c r="A143" s="286">
        <v>133001</v>
      </c>
      <c r="B143" s="287" t="s">
        <v>1126</v>
      </c>
      <c r="C143" s="428"/>
      <c r="D143" s="428"/>
    </row>
    <row r="144" spans="1:4">
      <c r="A144" s="286">
        <v>133002</v>
      </c>
      <c r="B144" s="287" t="s">
        <v>1128</v>
      </c>
      <c r="C144" s="428"/>
      <c r="D144" s="428"/>
    </row>
    <row r="145" spans="1:4">
      <c r="A145" s="286">
        <v>133003</v>
      </c>
      <c r="B145" s="287" t="s">
        <v>1150</v>
      </c>
      <c r="C145" s="428"/>
      <c r="D145" s="428"/>
    </row>
    <row r="146" spans="1:4">
      <c r="A146" s="286">
        <v>133004</v>
      </c>
      <c r="B146" s="287" t="s">
        <v>1151</v>
      </c>
      <c r="C146" s="428"/>
      <c r="D146" s="428"/>
    </row>
    <row r="147" spans="1:4">
      <c r="A147" s="286">
        <v>133005</v>
      </c>
      <c r="B147" s="287" t="s">
        <v>1152</v>
      </c>
      <c r="C147" s="428"/>
      <c r="D147" s="428"/>
    </row>
    <row r="148" spans="1:4">
      <c r="A148" s="293">
        <v>1340</v>
      </c>
      <c r="B148" s="298" t="s">
        <v>1153</v>
      </c>
      <c r="C148" s="425">
        <f>SUM(C149:C151)</f>
        <v>0</v>
      </c>
      <c r="D148" s="425">
        <f>SUM(D149:D151)</f>
        <v>0</v>
      </c>
    </row>
    <row r="149" spans="1:4">
      <c r="A149" s="286">
        <v>134001</v>
      </c>
      <c r="B149" s="287" t="s">
        <v>1154</v>
      </c>
      <c r="C149" s="428"/>
      <c r="D149" s="428"/>
    </row>
    <row r="150" spans="1:4">
      <c r="A150" s="286">
        <v>134002</v>
      </c>
      <c r="B150" s="287" t="s">
        <v>1155</v>
      </c>
      <c r="C150" s="428"/>
      <c r="D150" s="428"/>
    </row>
    <row r="151" spans="1:4">
      <c r="A151" s="286">
        <v>134003</v>
      </c>
      <c r="B151" s="287" t="s">
        <v>1156</v>
      </c>
      <c r="C151" s="428"/>
      <c r="D151" s="428"/>
    </row>
    <row ht="16.5" r="152" spans="1:4">
      <c r="A152" s="297">
        <v>2</v>
      </c>
      <c r="B152" s="298" t="s">
        <v>1088</v>
      </c>
      <c r="C152" s="423">
        <f>C153</f>
        <v>0</v>
      </c>
      <c r="D152" s="423">
        <f>D153</f>
        <v>0</v>
      </c>
    </row>
    <row r="153" spans="1:4">
      <c r="A153" s="293">
        <v>21</v>
      </c>
      <c r="B153" s="298" t="s">
        <v>330</v>
      </c>
      <c r="C153" s="424">
        <f>SUM(C154,C216,C221,C226)</f>
        <v>0</v>
      </c>
      <c r="D153" s="424">
        <f>SUM(D154,D216,D221,D226)</f>
        <v>0</v>
      </c>
    </row>
    <row r="154" spans="1:4">
      <c r="A154" s="293">
        <v>210</v>
      </c>
      <c r="B154" s="298" t="s">
        <v>332</v>
      </c>
      <c r="C154" s="424">
        <f>SUM(C155,C162,C169,C175,C186,C190,C195,C199,C213)</f>
        <v>0</v>
      </c>
      <c r="D154" s="424">
        <f>SUM(D155,D162,D169,D175,D186,D190,D195,D199,D213)</f>
        <v>0</v>
      </c>
    </row>
    <row r="155" spans="1:4">
      <c r="A155" s="293">
        <v>2101</v>
      </c>
      <c r="B155" s="298" t="s">
        <v>923</v>
      </c>
      <c r="C155" s="425">
        <f>SUM(C156:C161)</f>
        <v>0</v>
      </c>
      <c r="D155" s="425">
        <f>SUM(D156:D161)</f>
        <v>0</v>
      </c>
    </row>
    <row r="156" spans="1:4">
      <c r="A156" s="286">
        <v>210101</v>
      </c>
      <c r="B156" s="287" t="s">
        <v>1175</v>
      </c>
      <c r="C156" s="428"/>
      <c r="D156" s="428"/>
    </row>
    <row r="157" spans="1:4">
      <c r="A157" s="286">
        <v>210102</v>
      </c>
      <c r="B157" s="287" t="s">
        <v>1174</v>
      </c>
      <c r="C157" s="428"/>
      <c r="D157" s="428"/>
    </row>
    <row r="158" spans="1:4">
      <c r="A158" s="286">
        <v>210103</v>
      </c>
      <c r="B158" s="287" t="s">
        <v>1173</v>
      </c>
      <c r="C158" s="428"/>
      <c r="D158" s="428"/>
    </row>
    <row r="159" spans="1:4">
      <c r="A159" s="286">
        <v>210104</v>
      </c>
      <c r="B159" s="287" t="s">
        <v>1172</v>
      </c>
      <c r="C159" s="428"/>
      <c r="D159" s="428"/>
    </row>
    <row r="160" spans="1:4">
      <c r="A160" s="286">
        <v>210105</v>
      </c>
      <c r="B160" s="287" t="s">
        <v>1171</v>
      </c>
      <c r="C160" s="428"/>
      <c r="D160" s="428"/>
    </row>
    <row r="161" spans="1:4">
      <c r="A161" s="286">
        <v>210106</v>
      </c>
      <c r="B161" s="287" t="s">
        <v>1170</v>
      </c>
      <c r="C161" s="428"/>
      <c r="D161" s="428"/>
    </row>
    <row r="162" spans="1:4">
      <c r="A162" s="293">
        <v>2102</v>
      </c>
      <c r="B162" s="298" t="s">
        <v>1169</v>
      </c>
      <c r="C162" s="425">
        <f>SUM(C163:C168)</f>
        <v>0</v>
      </c>
      <c r="D162" s="425">
        <f>SUM(D163:D168)</f>
        <v>0</v>
      </c>
    </row>
    <row r="163" spans="1:4">
      <c r="A163" s="286">
        <v>210201</v>
      </c>
      <c r="B163" s="287" t="s">
        <v>932</v>
      </c>
      <c r="C163" s="428"/>
      <c r="D163" s="428"/>
    </row>
    <row r="164" spans="1:4">
      <c r="A164" s="286">
        <v>210202</v>
      </c>
      <c r="B164" s="287" t="s">
        <v>933</v>
      </c>
      <c r="C164" s="428"/>
      <c r="D164" s="428"/>
    </row>
    <row r="165" spans="1:4">
      <c r="A165" s="286">
        <v>210203</v>
      </c>
      <c r="B165" s="287" t="s">
        <v>934</v>
      </c>
      <c r="C165" s="428"/>
      <c r="D165" s="428"/>
    </row>
    <row r="166" spans="1:4">
      <c r="A166" s="286">
        <v>210204</v>
      </c>
      <c r="B166" s="287" t="s">
        <v>935</v>
      </c>
      <c r="C166" s="428"/>
      <c r="D166" s="428"/>
    </row>
    <row r="167" spans="1:4">
      <c r="A167" s="286">
        <v>210205</v>
      </c>
      <c r="B167" s="287" t="s">
        <v>936</v>
      </c>
      <c r="C167" s="428"/>
      <c r="D167" s="428"/>
    </row>
    <row r="168" spans="1:4">
      <c r="A168" s="286">
        <v>210206</v>
      </c>
      <c r="B168" s="287" t="s">
        <v>1057</v>
      </c>
      <c r="C168" s="428"/>
      <c r="D168" s="428"/>
    </row>
    <row r="169" spans="1:4">
      <c r="A169" s="293">
        <v>2103</v>
      </c>
      <c r="B169" s="298" t="s">
        <v>930</v>
      </c>
      <c r="C169" s="425">
        <f>SUM(C170:C174)</f>
        <v>0</v>
      </c>
      <c r="D169" s="425">
        <f>SUM(D170:D174)</f>
        <v>0</v>
      </c>
    </row>
    <row r="170" spans="1:4">
      <c r="A170" s="286">
        <v>210301</v>
      </c>
      <c r="B170" s="287" t="s">
        <v>1168</v>
      </c>
      <c r="C170" s="428"/>
      <c r="D170" s="428"/>
    </row>
    <row r="171" spans="1:4">
      <c r="A171" s="286">
        <v>210302</v>
      </c>
      <c r="B171" s="287" t="s">
        <v>1167</v>
      </c>
      <c r="C171" s="428"/>
      <c r="D171" s="428"/>
    </row>
    <row r="172" spans="1:4">
      <c r="A172" s="286">
        <v>210303</v>
      </c>
      <c r="B172" s="287" t="s">
        <v>1166</v>
      </c>
      <c r="C172" s="428"/>
      <c r="D172" s="428"/>
    </row>
    <row r="173" spans="1:4">
      <c r="A173" s="286">
        <v>210304</v>
      </c>
      <c r="B173" s="287" t="s">
        <v>1165</v>
      </c>
      <c r="C173" s="428"/>
      <c r="D173" s="428"/>
    </row>
    <row r="174" spans="1:4">
      <c r="A174" s="286">
        <v>210305</v>
      </c>
      <c r="B174" s="287" t="s">
        <v>1164</v>
      </c>
      <c r="C174" s="428"/>
      <c r="D174" s="428"/>
    </row>
    <row r="175" spans="1:4">
      <c r="A175" s="293">
        <v>2104</v>
      </c>
      <c r="B175" s="298" t="s">
        <v>931</v>
      </c>
      <c r="C175" s="425">
        <f>SUM(C176:C185)</f>
        <v>0</v>
      </c>
      <c r="D175" s="425">
        <f>SUM(D176:D185)</f>
        <v>0</v>
      </c>
    </row>
    <row r="176" spans="1:4">
      <c r="A176" s="286">
        <v>210401</v>
      </c>
      <c r="B176" s="287" t="s">
        <v>1163</v>
      </c>
      <c r="C176" s="428"/>
      <c r="D176" s="428"/>
    </row>
    <row r="177" spans="1:4">
      <c r="A177" s="286">
        <v>210402</v>
      </c>
      <c r="B177" s="287" t="s">
        <v>1162</v>
      </c>
      <c r="C177" s="428"/>
      <c r="D177" s="428"/>
    </row>
    <row r="178" spans="1:4">
      <c r="A178" s="286">
        <v>210403</v>
      </c>
      <c r="B178" s="287" t="s">
        <v>1161</v>
      </c>
      <c r="C178" s="428"/>
      <c r="D178" s="428"/>
    </row>
    <row r="179" spans="1:4">
      <c r="A179" s="286">
        <v>210404</v>
      </c>
      <c r="B179" s="287" t="s">
        <v>1160</v>
      </c>
      <c r="C179" s="428"/>
      <c r="D179" s="428"/>
    </row>
    <row r="180" spans="1:4">
      <c r="A180" s="286">
        <v>210405</v>
      </c>
      <c r="B180" s="287" t="s">
        <v>1159</v>
      </c>
      <c r="C180" s="428"/>
      <c r="D180" s="428"/>
    </row>
    <row r="181" spans="1:4">
      <c r="A181" s="286">
        <v>210406</v>
      </c>
      <c r="B181" s="287" t="s">
        <v>1158</v>
      </c>
      <c r="C181" s="428"/>
      <c r="D181" s="428"/>
    </row>
    <row r="182" spans="1:4">
      <c r="A182" s="286">
        <v>210407</v>
      </c>
      <c r="B182" s="287" t="s">
        <v>1157</v>
      </c>
      <c r="C182" s="428"/>
      <c r="D182" s="428"/>
    </row>
    <row r="183" spans="1:4">
      <c r="A183" s="286">
        <v>210408</v>
      </c>
      <c r="B183" s="287" t="s">
        <v>947</v>
      </c>
      <c r="C183" s="428"/>
      <c r="D183" s="428"/>
    </row>
    <row r="184" spans="1:4">
      <c r="A184" s="288">
        <v>210409</v>
      </c>
      <c r="B184" s="287" t="s">
        <v>1059</v>
      </c>
      <c r="C184" s="428"/>
      <c r="D184" s="428"/>
    </row>
    <row r="185" spans="1:4">
      <c r="A185" s="288">
        <v>210410</v>
      </c>
      <c r="B185" s="287" t="s">
        <v>1051</v>
      </c>
      <c r="C185" s="428"/>
      <c r="D185" s="428"/>
    </row>
    <row r="186" spans="1:4">
      <c r="A186" s="293">
        <v>2105</v>
      </c>
      <c r="B186" s="298" t="s">
        <v>354</v>
      </c>
      <c r="C186" s="425">
        <f>SUM(C187:C189)</f>
        <v>0</v>
      </c>
      <c r="D186" s="425">
        <f>SUM(D187:D189)</f>
        <v>0</v>
      </c>
    </row>
    <row r="187" spans="1:4">
      <c r="A187" s="286">
        <v>210501</v>
      </c>
      <c r="B187" s="287" t="s">
        <v>355</v>
      </c>
      <c r="C187" s="428"/>
      <c r="D187" s="428"/>
    </row>
    <row r="188" spans="1:4">
      <c r="A188" s="286">
        <v>210502</v>
      </c>
      <c r="B188" s="287" t="s">
        <v>356</v>
      </c>
      <c r="C188" s="428"/>
      <c r="D188" s="428"/>
    </row>
    <row r="189" spans="1:4">
      <c r="A189" s="286">
        <v>210503</v>
      </c>
      <c r="B189" s="287" t="s">
        <v>357</v>
      </c>
      <c r="C189" s="428"/>
      <c r="D189" s="428"/>
    </row>
    <row r="190" spans="1:4">
      <c r="A190" s="293">
        <v>2106</v>
      </c>
      <c r="B190" s="298" t="s">
        <v>358</v>
      </c>
      <c r="C190" s="425">
        <f>SUM(C191:C194)</f>
        <v>0</v>
      </c>
      <c r="D190" s="425">
        <f>SUM(D191:D194)</f>
        <v>0</v>
      </c>
    </row>
    <row r="191" spans="1:4">
      <c r="A191" s="286">
        <v>210601</v>
      </c>
      <c r="B191" s="287" t="s">
        <v>359</v>
      </c>
      <c r="C191" s="428"/>
      <c r="D191" s="428"/>
    </row>
    <row r="192" spans="1:4">
      <c r="A192" s="286">
        <v>210602</v>
      </c>
      <c r="B192" s="287" t="s">
        <v>360</v>
      </c>
      <c r="C192" s="428"/>
      <c r="D192" s="428"/>
    </row>
    <row r="193" spans="1:4">
      <c r="A193" s="286">
        <v>210603</v>
      </c>
      <c r="B193" s="287" t="s">
        <v>361</v>
      </c>
      <c r="C193" s="428"/>
      <c r="D193" s="428"/>
    </row>
    <row r="194" spans="1:4">
      <c r="A194" s="286">
        <v>210604</v>
      </c>
      <c r="B194" s="287" t="s">
        <v>362</v>
      </c>
      <c r="C194" s="428"/>
      <c r="D194" s="428"/>
    </row>
    <row r="195" spans="1:4">
      <c r="A195" s="297">
        <v>2107</v>
      </c>
      <c r="B195" s="298" t="s">
        <v>363</v>
      </c>
      <c r="C195" s="425">
        <f>SUM(C196:C198)</f>
        <v>0</v>
      </c>
      <c r="D195" s="425">
        <f>SUM(D196:D198)</f>
        <v>0</v>
      </c>
    </row>
    <row r="196" spans="1:4">
      <c r="A196" s="286">
        <v>210701</v>
      </c>
      <c r="B196" s="287" t="s">
        <v>364</v>
      </c>
      <c r="C196" s="428"/>
      <c r="D196" s="428"/>
    </row>
    <row r="197" spans="1:4">
      <c r="A197" s="286">
        <v>210702</v>
      </c>
      <c r="B197" s="287" t="s">
        <v>365</v>
      </c>
      <c r="C197" s="428"/>
      <c r="D197" s="428"/>
    </row>
    <row r="198" spans="1:4">
      <c r="A198" s="286">
        <v>210703</v>
      </c>
      <c r="B198" s="287" t="s">
        <v>366</v>
      </c>
      <c r="C198" s="428"/>
      <c r="D198" s="428"/>
    </row>
    <row ht="28.5" r="199" spans="1:4">
      <c r="A199" s="293">
        <v>2108</v>
      </c>
      <c r="B199" s="298" t="s">
        <v>367</v>
      </c>
      <c r="C199" s="425">
        <f>SUM(C200:C212)</f>
        <v>0</v>
      </c>
      <c r="D199" s="425">
        <f>SUM(D200:D212)</f>
        <v>0</v>
      </c>
    </row>
    <row ht="30" r="200" spans="1:4">
      <c r="A200" s="286">
        <v>210801</v>
      </c>
      <c r="B200" s="287" t="s">
        <v>368</v>
      </c>
      <c r="C200" s="428"/>
      <c r="D200" s="428"/>
    </row>
    <row r="201" spans="1:4">
      <c r="A201" s="286">
        <v>210802</v>
      </c>
      <c r="B201" s="287" t="s">
        <v>456</v>
      </c>
      <c r="C201" s="428"/>
      <c r="D201" s="428"/>
    </row>
    <row r="202" spans="1:4">
      <c r="A202" s="286">
        <v>210803</v>
      </c>
      <c r="B202" s="287" t="s">
        <v>369</v>
      </c>
      <c r="C202" s="428"/>
      <c r="D202" s="428"/>
    </row>
    <row r="203" spans="1:4">
      <c r="A203" s="286">
        <v>210804</v>
      </c>
      <c r="B203" s="287" t="s">
        <v>370</v>
      </c>
      <c r="C203" s="428"/>
      <c r="D203" s="428"/>
    </row>
    <row r="204" spans="1:4">
      <c r="A204" s="286">
        <v>210805</v>
      </c>
      <c r="B204" s="287" t="s">
        <v>371</v>
      </c>
      <c r="C204" s="428"/>
      <c r="D204" s="428"/>
    </row>
    <row r="205" spans="1:4">
      <c r="A205" s="286">
        <v>210806</v>
      </c>
      <c r="B205" s="287" t="s">
        <v>372</v>
      </c>
      <c r="C205" s="428"/>
      <c r="D205" s="428"/>
    </row>
    <row r="206" spans="1:4">
      <c r="A206" s="286">
        <v>210807</v>
      </c>
      <c r="B206" s="287" t="s">
        <v>457</v>
      </c>
      <c r="C206" s="428"/>
      <c r="D206" s="428"/>
    </row>
    <row r="207" spans="1:4">
      <c r="A207" s="286">
        <v>210808</v>
      </c>
      <c r="B207" s="287" t="s">
        <v>374</v>
      </c>
      <c r="C207" s="428"/>
      <c r="D207" s="428"/>
    </row>
    <row r="208" spans="1:4">
      <c r="A208" s="286">
        <v>210809</v>
      </c>
      <c r="B208" s="287" t="s">
        <v>376</v>
      </c>
      <c r="C208" s="428"/>
      <c r="D208" s="428"/>
    </row>
    <row r="209" spans="1:4">
      <c r="A209" s="288">
        <v>210815</v>
      </c>
      <c r="B209" s="287" t="s">
        <v>658</v>
      </c>
      <c r="C209" s="428"/>
      <c r="D209" s="428"/>
    </row>
    <row r="210" spans="1:4">
      <c r="A210" s="288">
        <v>210816</v>
      </c>
      <c r="B210" s="287" t="s">
        <v>659</v>
      </c>
      <c r="C210" s="428"/>
      <c r="D210" s="428"/>
    </row>
    <row r="211" spans="1:4">
      <c r="A211" s="288">
        <v>210817</v>
      </c>
      <c r="B211" s="287" t="s">
        <v>660</v>
      </c>
      <c r="C211" s="428"/>
      <c r="D211" s="428"/>
    </row>
    <row r="212" spans="1:4">
      <c r="A212" s="288">
        <v>210818</v>
      </c>
      <c r="B212" s="287" t="s">
        <v>661</v>
      </c>
      <c r="C212" s="428"/>
      <c r="D212" s="428"/>
    </row>
    <row r="213" spans="1:4">
      <c r="A213" s="293">
        <v>2109</v>
      </c>
      <c r="B213" s="298" t="s">
        <v>378</v>
      </c>
      <c r="C213" s="425">
        <f>SUM(C214:C215)</f>
        <v>0</v>
      </c>
      <c r="D213" s="425">
        <f>SUM(D214:D215)</f>
        <v>0</v>
      </c>
    </row>
    <row r="214" spans="1:4">
      <c r="A214" s="286">
        <v>210901</v>
      </c>
      <c r="B214" s="287" t="s">
        <v>380</v>
      </c>
      <c r="C214" s="428"/>
      <c r="D214" s="428"/>
    </row>
    <row r="215" spans="1:4">
      <c r="A215" s="286">
        <v>210902</v>
      </c>
      <c r="B215" s="287" t="s">
        <v>458</v>
      </c>
      <c r="C215" s="428"/>
      <c r="D215" s="428"/>
    </row>
    <row r="216" spans="1:4">
      <c r="A216" s="293">
        <v>211</v>
      </c>
      <c r="B216" s="298" t="s">
        <v>383</v>
      </c>
      <c r="C216" s="424">
        <f>C217+C219</f>
        <v>0</v>
      </c>
      <c r="D216" s="424">
        <f>D217+D219</f>
        <v>0</v>
      </c>
    </row>
    <row r="217" spans="1:4">
      <c r="A217" s="293">
        <v>2111</v>
      </c>
      <c r="B217" s="298" t="s">
        <v>385</v>
      </c>
      <c r="C217" s="425">
        <f>+C218</f>
        <v>0</v>
      </c>
      <c r="D217" s="425">
        <f>+D218</f>
        <v>0</v>
      </c>
    </row>
    <row r="218" spans="1:4">
      <c r="A218" s="286">
        <v>211101</v>
      </c>
      <c r="B218" s="287" t="s">
        <v>387</v>
      </c>
      <c r="C218" s="428"/>
      <c r="D218" s="428"/>
    </row>
    <row r="219" spans="1:4">
      <c r="A219" s="293">
        <v>2112</v>
      </c>
      <c r="B219" s="298" t="s">
        <v>389</v>
      </c>
      <c r="C219" s="425">
        <f>+C220</f>
        <v>0</v>
      </c>
      <c r="D219" s="425">
        <f>+D220</f>
        <v>0</v>
      </c>
    </row>
    <row r="220" spans="1:4">
      <c r="A220" s="286">
        <v>211201</v>
      </c>
      <c r="B220" s="287" t="s">
        <v>391</v>
      </c>
      <c r="C220" s="428"/>
      <c r="D220" s="428"/>
    </row>
    <row r="221" spans="1:4">
      <c r="A221" s="293">
        <v>212</v>
      </c>
      <c r="B221" s="298" t="s">
        <v>393</v>
      </c>
      <c r="C221" s="424">
        <f>C222+C224</f>
        <v>0</v>
      </c>
      <c r="D221" s="424">
        <f>D222+D224</f>
        <v>0</v>
      </c>
    </row>
    <row r="222" spans="1:4">
      <c r="A222" s="293">
        <v>2121</v>
      </c>
      <c r="B222" s="298" t="s">
        <v>395</v>
      </c>
      <c r="C222" s="425">
        <f>+C223</f>
        <v>0</v>
      </c>
      <c r="D222" s="425">
        <f>+D223</f>
        <v>0</v>
      </c>
    </row>
    <row r="223" spans="1:4">
      <c r="A223" s="286">
        <v>212101</v>
      </c>
      <c r="B223" s="287" t="s">
        <v>397</v>
      </c>
      <c r="C223" s="428"/>
      <c r="D223" s="428"/>
    </row>
    <row r="224" spans="1:4">
      <c r="A224" s="293">
        <v>2122</v>
      </c>
      <c r="B224" s="298" t="s">
        <v>399</v>
      </c>
      <c r="C224" s="425">
        <f>+C225</f>
        <v>0</v>
      </c>
      <c r="D224" s="425">
        <f>+D225</f>
        <v>0</v>
      </c>
    </row>
    <row r="225" spans="1:4">
      <c r="A225" s="286">
        <v>212201</v>
      </c>
      <c r="B225" s="287" t="s">
        <v>401</v>
      </c>
      <c r="C225" s="428"/>
      <c r="D225" s="428"/>
    </row>
    <row r="226" spans="1:4">
      <c r="A226" s="293">
        <v>213</v>
      </c>
      <c r="B226" s="298" t="s">
        <v>403</v>
      </c>
      <c r="C226" s="424">
        <f>SUM(C227,C230,C239,C244,C249)</f>
        <v>0</v>
      </c>
      <c r="D226" s="424">
        <f>SUM(D227,D230,D239,D244,D249)</f>
        <v>0</v>
      </c>
    </row>
    <row r="227" spans="1:4">
      <c r="A227" s="293">
        <v>2131</v>
      </c>
      <c r="B227" s="298" t="s">
        <v>405</v>
      </c>
      <c r="C227" s="425">
        <f>SUM(C228:C229)</f>
        <v>0</v>
      </c>
      <c r="D227" s="425">
        <f>SUM(D228:D229)</f>
        <v>0</v>
      </c>
    </row>
    <row r="228" spans="1:4">
      <c r="A228" s="286">
        <v>213101</v>
      </c>
      <c r="B228" s="287" t="s">
        <v>407</v>
      </c>
      <c r="C228" s="428"/>
      <c r="D228" s="428"/>
    </row>
    <row r="229" spans="1:4">
      <c r="A229" s="286">
        <v>213102</v>
      </c>
      <c r="B229" s="287" t="s">
        <v>409</v>
      </c>
      <c r="C229" s="428"/>
      <c r="D229" s="428"/>
    </row>
    <row r="230" spans="1:4">
      <c r="A230" s="293">
        <v>2132</v>
      </c>
      <c r="B230" s="298" t="s">
        <v>411</v>
      </c>
      <c r="C230" s="425">
        <f>SUM(C231:C238)</f>
        <v>0</v>
      </c>
      <c r="D230" s="425">
        <f>SUM(D231:D238)</f>
        <v>0</v>
      </c>
    </row>
    <row r="231" spans="1:4">
      <c r="A231" s="286">
        <v>213202</v>
      </c>
      <c r="B231" s="287" t="s">
        <v>413</v>
      </c>
      <c r="C231" s="428"/>
      <c r="D231" s="428"/>
    </row>
    <row r="232" spans="1:4">
      <c r="A232" s="286">
        <v>213203</v>
      </c>
      <c r="B232" s="287" t="s">
        <v>415</v>
      </c>
      <c r="C232" s="428"/>
      <c r="D232" s="428"/>
    </row>
    <row r="233" spans="1:4">
      <c r="A233" s="286">
        <v>213204</v>
      </c>
      <c r="B233" s="287" t="s">
        <v>459</v>
      </c>
      <c r="C233" s="428"/>
      <c r="D233" s="428"/>
    </row>
    <row r="234" spans="1:4">
      <c r="A234" s="286">
        <v>213205</v>
      </c>
      <c r="B234" s="287" t="s">
        <v>418</v>
      </c>
      <c r="C234" s="428"/>
      <c r="D234" s="428"/>
    </row>
    <row r="235" spans="1:4">
      <c r="A235" s="286">
        <v>213206</v>
      </c>
      <c r="B235" s="287" t="s">
        <v>420</v>
      </c>
      <c r="C235" s="428"/>
      <c r="D235" s="428"/>
    </row>
    <row r="236" spans="1:4">
      <c r="A236" s="286">
        <v>213207</v>
      </c>
      <c r="B236" s="287" t="s">
        <v>422</v>
      </c>
      <c r="C236" s="428"/>
      <c r="D236" s="428"/>
    </row>
    <row ht="30" r="237" spans="1:4">
      <c r="A237" s="286">
        <v>213208</v>
      </c>
      <c r="B237" s="287" t="s">
        <v>460</v>
      </c>
      <c r="C237" s="428"/>
      <c r="D237" s="428"/>
    </row>
    <row r="238" spans="1:4">
      <c r="A238" s="286">
        <v>213209</v>
      </c>
      <c r="B238" s="287" t="s">
        <v>461</v>
      </c>
      <c r="C238" s="428"/>
      <c r="D238" s="428"/>
    </row>
    <row r="239" spans="1:4">
      <c r="A239" s="293">
        <v>2133</v>
      </c>
      <c r="B239" s="298" t="s">
        <v>425</v>
      </c>
      <c r="C239" s="425">
        <f>SUM(C240:C243)</f>
        <v>0</v>
      </c>
      <c r="D239" s="425">
        <f>SUM(D240:D243)</f>
        <v>0</v>
      </c>
    </row>
    <row r="240" spans="1:4">
      <c r="A240" s="286">
        <v>213301</v>
      </c>
      <c r="B240" s="287" t="s">
        <v>310</v>
      </c>
      <c r="C240" s="428"/>
      <c r="D240" s="428"/>
    </row>
    <row r="241" spans="1:4">
      <c r="A241" s="286">
        <v>213302</v>
      </c>
      <c r="B241" s="287" t="s">
        <v>426</v>
      </c>
      <c r="C241" s="428"/>
      <c r="D241" s="428"/>
    </row>
    <row r="242" spans="1:4">
      <c r="A242" s="286">
        <v>213303</v>
      </c>
      <c r="B242" s="287" t="s">
        <v>311</v>
      </c>
      <c r="C242" s="428"/>
      <c r="D242" s="428"/>
    </row>
    <row r="243" spans="1:4">
      <c r="A243" s="286">
        <v>213304</v>
      </c>
      <c r="B243" s="287" t="s">
        <v>323</v>
      </c>
      <c r="C243" s="428"/>
      <c r="D243" s="428"/>
    </row>
    <row ht="28.5" r="244" spans="1:4">
      <c r="A244" s="293">
        <v>2134</v>
      </c>
      <c r="B244" s="298" t="s">
        <v>427</v>
      </c>
      <c r="C244" s="425">
        <f>SUM(C245:C248)</f>
        <v>0</v>
      </c>
      <c r="D244" s="425">
        <f>SUM(D245:D248)</f>
        <v>0</v>
      </c>
    </row>
    <row r="245" spans="1:4">
      <c r="A245" s="286">
        <v>213401</v>
      </c>
      <c r="B245" s="287" t="s">
        <v>428</v>
      </c>
      <c r="C245" s="428"/>
      <c r="D245" s="428"/>
    </row>
    <row r="246" spans="1:4">
      <c r="A246" s="286">
        <v>213402</v>
      </c>
      <c r="B246" s="287" t="s">
        <v>429</v>
      </c>
      <c r="C246" s="428"/>
      <c r="D246" s="428"/>
    </row>
    <row r="247" spans="1:4">
      <c r="A247" s="286">
        <v>213403</v>
      </c>
      <c r="B247" s="287" t="s">
        <v>311</v>
      </c>
      <c r="C247" s="428"/>
      <c r="D247" s="428"/>
    </row>
    <row r="248" spans="1:4">
      <c r="A248" s="286">
        <v>213404</v>
      </c>
      <c r="B248" s="287" t="s">
        <v>323</v>
      </c>
      <c r="C248" s="428"/>
      <c r="D248" s="428"/>
    </row>
    <row r="249" spans="1:4">
      <c r="A249" s="293">
        <v>2135</v>
      </c>
      <c r="B249" s="298" t="s">
        <v>430</v>
      </c>
      <c r="C249" s="425">
        <f>SUM(C250:C254)</f>
        <v>0</v>
      </c>
      <c r="D249" s="425">
        <f>SUM(D250:D254)</f>
        <v>0</v>
      </c>
    </row>
    <row r="250" spans="1:4">
      <c r="A250" s="286">
        <v>213501</v>
      </c>
      <c r="B250" s="287" t="s">
        <v>310</v>
      </c>
      <c r="C250" s="428"/>
      <c r="D250" s="428"/>
    </row>
    <row r="251" spans="1:4">
      <c r="A251" s="286">
        <v>213502</v>
      </c>
      <c r="B251" s="287" t="s">
        <v>426</v>
      </c>
      <c r="C251" s="428"/>
      <c r="D251" s="428"/>
    </row>
    <row r="252" spans="1:4">
      <c r="A252" s="286">
        <v>213503</v>
      </c>
      <c r="B252" s="287" t="s">
        <v>311</v>
      </c>
      <c r="C252" s="428"/>
      <c r="D252" s="428"/>
    </row>
    <row r="253" spans="1:4">
      <c r="A253" s="286">
        <v>213504</v>
      </c>
      <c r="B253" s="287" t="s">
        <v>323</v>
      </c>
      <c r="C253" s="428"/>
      <c r="D253" s="428"/>
    </row>
    <row r="254" spans="1:4">
      <c r="A254" s="286">
        <v>213505</v>
      </c>
      <c r="B254" s="287" t="s">
        <v>324</v>
      </c>
      <c r="C254" s="428"/>
      <c r="D254" s="428"/>
    </row>
    <row ht="28.5" r="255" spans="1:4">
      <c r="A255" s="297">
        <v>3</v>
      </c>
      <c r="B255" s="298" t="s">
        <v>1352</v>
      </c>
      <c r="C255" s="431">
        <f>C9-C152</f>
        <v>0</v>
      </c>
      <c r="D255" s="431">
        <f>D9-D152</f>
        <v>0</v>
      </c>
    </row>
    <row ht="28.5" r="256" spans="1:4">
      <c r="A256" s="302"/>
      <c r="B256" s="303" t="s">
        <v>634</v>
      </c>
      <c r="C256" s="432"/>
      <c r="D256" s="432"/>
    </row>
    <row r="257" spans="1:4">
      <c r="A257" s="297">
        <v>4</v>
      </c>
      <c r="B257" s="298" t="s">
        <v>1086</v>
      </c>
      <c r="C257" s="424">
        <f>SUM(C258:C265)</f>
        <v>0</v>
      </c>
      <c r="D257" s="424">
        <f>SUM(D258:D265)</f>
        <v>0</v>
      </c>
    </row>
    <row r="258" spans="1:4">
      <c r="A258" s="286">
        <v>140001</v>
      </c>
      <c r="B258" s="287" t="s">
        <v>462</v>
      </c>
      <c r="C258" s="428"/>
      <c r="D258" s="428"/>
    </row>
    <row r="259" spans="1:4">
      <c r="A259" s="286">
        <v>140002</v>
      </c>
      <c r="B259" s="287" t="s">
        <v>463</v>
      </c>
      <c r="C259" s="428"/>
      <c r="D259" s="428"/>
    </row>
    <row r="260" spans="1:4">
      <c r="A260" s="286">
        <v>140003</v>
      </c>
      <c r="B260" s="287" t="s">
        <v>464</v>
      </c>
      <c r="C260" s="428"/>
      <c r="D260" s="428"/>
    </row>
    <row r="261" spans="1:4">
      <c r="A261" s="286">
        <v>140004</v>
      </c>
      <c r="B261" s="287" t="s">
        <v>446</v>
      </c>
      <c r="C261" s="428"/>
      <c r="D261" s="428"/>
    </row>
    <row r="262" spans="1:4">
      <c r="A262" s="286">
        <v>140005</v>
      </c>
      <c r="B262" s="287" t="s">
        <v>641</v>
      </c>
      <c r="C262" s="428"/>
      <c r="D262" s="428"/>
    </row>
    <row r="263" spans="1:4">
      <c r="A263" s="286">
        <v>140006</v>
      </c>
      <c r="B263" s="287" t="s">
        <v>642</v>
      </c>
      <c r="C263" s="428"/>
      <c r="D263" s="428"/>
    </row>
    <row r="264" spans="1:4">
      <c r="A264" s="288">
        <v>140007</v>
      </c>
      <c r="B264" s="287" t="s">
        <v>643</v>
      </c>
      <c r="C264" s="428"/>
      <c r="D264" s="428"/>
    </row>
    <row r="265" spans="1:4">
      <c r="A265" s="288">
        <v>140008</v>
      </c>
      <c r="B265" s="287" t="s">
        <v>644</v>
      </c>
      <c r="C265" s="428"/>
      <c r="D265" s="428"/>
    </row>
    <row r="266" spans="1:4">
      <c r="A266" s="297">
        <v>5</v>
      </c>
      <c r="B266" s="298" t="s">
        <v>1353</v>
      </c>
      <c r="C266" s="424">
        <f>SUM(C267)</f>
        <v>0</v>
      </c>
      <c r="D266" s="424">
        <f>SUM(D267)</f>
        <v>0</v>
      </c>
    </row>
    <row r="267" spans="1:4">
      <c r="A267" s="297">
        <v>22</v>
      </c>
      <c r="B267" s="298" t="s">
        <v>432</v>
      </c>
      <c r="C267" s="424">
        <f>SUM(C268,C280)</f>
        <v>0</v>
      </c>
      <c r="D267" s="424">
        <f>SUM(D268,D280)</f>
        <v>0</v>
      </c>
    </row>
    <row r="268" spans="1:4">
      <c r="A268" s="293">
        <v>2200</v>
      </c>
      <c r="B268" s="298" t="s">
        <v>1071</v>
      </c>
      <c r="C268" s="425">
        <f>SUM(C269:C279)</f>
        <v>0</v>
      </c>
      <c r="D268" s="425">
        <f>SUM(D269:D279)</f>
        <v>0</v>
      </c>
    </row>
    <row r="269" spans="1:4">
      <c r="A269" s="286">
        <v>220001</v>
      </c>
      <c r="B269" s="287" t="s">
        <v>1072</v>
      </c>
      <c r="C269" s="428"/>
      <c r="D269" s="428"/>
    </row>
    <row r="270" spans="1:4">
      <c r="A270" s="286">
        <v>221001</v>
      </c>
      <c r="B270" s="287" t="s">
        <v>1073</v>
      </c>
      <c r="C270" s="428"/>
      <c r="D270" s="428"/>
    </row>
    <row r="271" spans="1:4">
      <c r="A271" s="286">
        <v>222001</v>
      </c>
      <c r="B271" s="287" t="s">
        <v>1074</v>
      </c>
      <c r="C271" s="428"/>
      <c r="D271" s="428"/>
    </row>
    <row r="272" spans="1:4">
      <c r="A272" s="286">
        <v>223001</v>
      </c>
      <c r="B272" s="287" t="s">
        <v>1075</v>
      </c>
      <c r="C272" s="428"/>
      <c r="D272" s="428"/>
    </row>
    <row r="273" spans="1:5">
      <c r="A273" s="286">
        <v>224001</v>
      </c>
      <c r="B273" s="287" t="s">
        <v>1076</v>
      </c>
      <c r="C273" s="428"/>
      <c r="D273" s="428"/>
    </row>
    <row r="274" spans="1:5">
      <c r="A274" s="288">
        <v>225101</v>
      </c>
      <c r="B274" s="287" t="s">
        <v>1078</v>
      </c>
      <c r="C274" s="428"/>
      <c r="D274" s="428"/>
      <c r="E274" s="217"/>
    </row>
    <row r="275" spans="1:5">
      <c r="A275" s="288">
        <v>225102</v>
      </c>
      <c r="B275" s="287" t="s">
        <v>1079</v>
      </c>
      <c r="C275" s="428"/>
      <c r="D275" s="428"/>
    </row>
    <row r="276" spans="1:5">
      <c r="A276" s="288">
        <v>225103</v>
      </c>
      <c r="B276" s="287" t="s">
        <v>1080</v>
      </c>
      <c r="C276" s="428"/>
      <c r="D276" s="428"/>
    </row>
    <row r="277" spans="1:5">
      <c r="A277" s="288">
        <v>225104</v>
      </c>
      <c r="B277" s="287" t="s">
        <v>1081</v>
      </c>
      <c r="C277" s="428"/>
      <c r="D277" s="428"/>
    </row>
    <row r="278" spans="1:5">
      <c r="A278" s="288">
        <v>225105</v>
      </c>
      <c r="B278" s="287" t="s">
        <v>1082</v>
      </c>
      <c r="C278" s="428"/>
      <c r="D278" s="428"/>
    </row>
    <row r="279" spans="1:5">
      <c r="A279" s="288">
        <v>225106</v>
      </c>
      <c r="B279" s="287" t="s">
        <v>1077</v>
      </c>
      <c r="C279" s="428"/>
      <c r="D279" s="428"/>
    </row>
    <row r="280" spans="1:5">
      <c r="A280" s="293">
        <v>2260</v>
      </c>
      <c r="B280" s="298" t="s">
        <v>1022</v>
      </c>
      <c r="C280" s="425">
        <f>+C281</f>
        <v>0</v>
      </c>
      <c r="D280" s="425">
        <f>+D281</f>
        <v>0</v>
      </c>
    </row>
    <row r="281" spans="1:5">
      <c r="A281" s="304">
        <v>226001</v>
      </c>
      <c r="B281" s="299" t="s">
        <v>1083</v>
      </c>
      <c r="C281" s="428"/>
      <c r="D281" s="428"/>
    </row>
    <row ht="28.5" r="282" spans="1:5">
      <c r="A282" s="297">
        <v>6</v>
      </c>
      <c r="B282" s="298" t="s">
        <v>1354</v>
      </c>
      <c r="C282" s="431">
        <f>C257-C266</f>
        <v>0</v>
      </c>
      <c r="D282" s="431">
        <f>D257-D266</f>
        <v>0</v>
      </c>
    </row>
    <row ht="16.5" r="283" spans="1:5">
      <c r="A283" s="305"/>
      <c r="B283" s="306" t="s">
        <v>1052</v>
      </c>
      <c r="C283" s="432"/>
      <c r="D283" s="432"/>
    </row>
    <row r="284" spans="1:5">
      <c r="A284" s="307">
        <v>14</v>
      </c>
      <c r="B284" s="308" t="s">
        <v>626</v>
      </c>
      <c r="C284" s="425">
        <f>SUM(C285:C290)</f>
        <v>0</v>
      </c>
      <c r="D284" s="425">
        <f>SUM(D285:D290)</f>
        <v>0</v>
      </c>
    </row>
    <row r="285" spans="1:5">
      <c r="A285" s="288">
        <v>145004</v>
      </c>
      <c r="B285" s="287" t="s">
        <v>1065</v>
      </c>
      <c r="C285" s="428"/>
      <c r="D285" s="428"/>
    </row>
    <row r="286" spans="1:5">
      <c r="A286" s="286">
        <v>145005</v>
      </c>
      <c r="B286" s="287" t="s">
        <v>1066</v>
      </c>
      <c r="C286" s="428"/>
      <c r="D286" s="428"/>
    </row>
    <row r="287" spans="1:5">
      <c r="A287" s="286">
        <v>145006</v>
      </c>
      <c r="B287" s="287" t="s">
        <v>1067</v>
      </c>
      <c r="C287" s="428"/>
      <c r="D287" s="428"/>
    </row>
    <row r="288" spans="1:5">
      <c r="A288" s="288">
        <v>145007</v>
      </c>
      <c r="B288" s="287" t="s">
        <v>1068</v>
      </c>
      <c r="C288" s="428"/>
      <c r="D288" s="428"/>
    </row>
    <row r="289" spans="1:4">
      <c r="A289" s="286">
        <v>145008</v>
      </c>
      <c r="B289" s="287" t="s">
        <v>1069</v>
      </c>
      <c r="C289" s="428"/>
      <c r="D289" s="428"/>
    </row>
    <row r="290" spans="1:4">
      <c r="A290" s="286">
        <v>145009</v>
      </c>
      <c r="B290" s="287" t="s">
        <v>1070</v>
      </c>
      <c r="C290" s="428"/>
      <c r="D290" s="428"/>
    </row>
    <row r="291" spans="1:4">
      <c r="A291" s="293">
        <v>23</v>
      </c>
      <c r="B291" s="298" t="s">
        <v>466</v>
      </c>
      <c r="C291" s="425">
        <f>SUM(C292:C294)</f>
        <v>0</v>
      </c>
      <c r="D291" s="425">
        <f>SUM(D292:D294)</f>
        <v>0</v>
      </c>
    </row>
    <row r="292" spans="1:4">
      <c r="A292" s="286">
        <v>230001</v>
      </c>
      <c r="B292" s="287" t="s">
        <v>468</v>
      </c>
      <c r="C292" s="428"/>
      <c r="D292" s="428"/>
    </row>
    <row r="293" spans="1:4">
      <c r="A293" s="286">
        <v>231001</v>
      </c>
      <c r="B293" s="287" t="s">
        <v>470</v>
      </c>
      <c r="C293" s="428"/>
      <c r="D293" s="428"/>
    </row>
    <row r="294" spans="1:4">
      <c r="A294" s="286">
        <v>232001</v>
      </c>
      <c r="B294" s="287" t="s">
        <v>472</v>
      </c>
      <c r="C294" s="428"/>
      <c r="D294" s="428"/>
    </row>
    <row r="295" spans="1:4">
      <c r="A295" s="293">
        <v>24</v>
      </c>
      <c r="B295" s="298" t="s">
        <v>473</v>
      </c>
      <c r="C295" s="425">
        <f>SUM(C296:C298)</f>
        <v>0</v>
      </c>
      <c r="D295" s="425">
        <f>SUM(D296:D298)</f>
        <v>0</v>
      </c>
    </row>
    <row r="296" spans="1:4">
      <c r="A296" s="286">
        <v>240001</v>
      </c>
      <c r="B296" s="287" t="s">
        <v>474</v>
      </c>
      <c r="C296" s="428"/>
      <c r="D296" s="428"/>
    </row>
    <row r="297" spans="1:4">
      <c r="A297" s="286">
        <v>241001</v>
      </c>
      <c r="B297" s="287" t="s">
        <v>475</v>
      </c>
      <c r="C297" s="428"/>
      <c r="D297" s="428"/>
    </row>
    <row r="298" spans="1:4">
      <c r="A298" s="286">
        <v>242001</v>
      </c>
      <c r="B298" s="287" t="s">
        <v>476</v>
      </c>
      <c r="C298" s="428"/>
      <c r="D298" s="428"/>
    </row>
    <row r="299" spans="1:4">
      <c r="A299" s="307">
        <v>25</v>
      </c>
      <c r="B299" s="308" t="s">
        <v>645</v>
      </c>
      <c r="C299" s="425">
        <f>SUM(C300:C304)</f>
        <v>0</v>
      </c>
      <c r="D299" s="425">
        <f>SUM(D300:D304)</f>
        <v>0</v>
      </c>
    </row>
    <row r="300" spans="1:4">
      <c r="A300" s="286">
        <v>250001</v>
      </c>
      <c r="B300" s="287" t="s">
        <v>477</v>
      </c>
      <c r="C300" s="428"/>
      <c r="D300" s="428"/>
    </row>
    <row r="301" spans="1:4">
      <c r="A301" s="286">
        <v>250002</v>
      </c>
      <c r="B301" s="287" t="s">
        <v>646</v>
      </c>
      <c r="C301" s="428"/>
      <c r="D301" s="428"/>
    </row>
    <row r="302" spans="1:4">
      <c r="A302" s="286">
        <v>250003</v>
      </c>
      <c r="B302" s="287" t="s">
        <v>647</v>
      </c>
      <c r="C302" s="428"/>
      <c r="D302" s="428"/>
    </row>
    <row r="303" spans="1:4">
      <c r="A303" s="286">
        <v>250004</v>
      </c>
      <c r="B303" s="287" t="s">
        <v>648</v>
      </c>
      <c r="C303" s="428"/>
      <c r="D303" s="428"/>
    </row>
    <row r="304" spans="1:4">
      <c r="A304" s="286">
        <v>250005</v>
      </c>
      <c r="B304" s="287" t="s">
        <v>649</v>
      </c>
      <c r="C304" s="428"/>
      <c r="D304" s="428"/>
    </row>
    <row ht="28.5" r="305" spans="1:4">
      <c r="A305" s="309">
        <v>7</v>
      </c>
      <c r="B305" s="310" t="s">
        <v>1355</v>
      </c>
      <c r="C305" s="433">
        <f>C284-C291-C295-C299</f>
        <v>0</v>
      </c>
      <c r="D305" s="433">
        <f>D284-D291-D295-D299</f>
        <v>0</v>
      </c>
    </row>
    <row r="306" spans="1:4">
      <c r="A306" s="311">
        <v>8</v>
      </c>
      <c r="B306" s="312" t="s">
        <v>1356</v>
      </c>
      <c r="C306" s="425">
        <f>C255+C282+C305</f>
        <v>0</v>
      </c>
      <c r="D306" s="425">
        <f>D255+D282+D305</f>
        <v>0</v>
      </c>
    </row>
    <row r="307" spans="1:4">
      <c r="A307" s="311">
        <v>9</v>
      </c>
      <c r="B307" s="312" t="s">
        <v>478</v>
      </c>
      <c r="C307" s="425"/>
      <c r="D307" s="425"/>
    </row>
    <row r="308" spans="1:4">
      <c r="A308" s="311">
        <v>10</v>
      </c>
      <c r="B308" s="312" t="s">
        <v>479</v>
      </c>
      <c r="C308" s="425"/>
      <c r="D308" s="425"/>
    </row>
    <row r="309" spans="1:4">
      <c r="A309" s="226"/>
      <c r="B309" s="292"/>
    </row>
    <row r="310" spans="1:4">
      <c r="A310" s="226"/>
      <c r="B310" s="292"/>
    </row>
    <row r="311" spans="1:4">
      <c r="A311" s="226"/>
      <c r="B311" s="292"/>
    </row>
    <row r="312" spans="1:4">
      <c r="A312" s="226"/>
      <c r="B312" s="292"/>
    </row>
    <row r="313" spans="1:4">
      <c r="A313" s="226"/>
      <c r="B313" s="292"/>
    </row>
    <row r="314" spans="1:4">
      <c r="A314" s="226"/>
      <c r="B314" s="292"/>
    </row>
    <row r="315" spans="1:4">
      <c r="A315" s="226"/>
      <c r="B315" s="292"/>
    </row>
    <row r="316" spans="1:4">
      <c r="A316" s="226"/>
      <c r="B316" s="292"/>
    </row>
    <row r="317" spans="1:4">
      <c r="A317" s="226"/>
      <c r="B317" s="292"/>
    </row>
    <row r="318" spans="1:4">
      <c r="A318" s="226"/>
      <c r="B318" s="292"/>
    </row>
    <row r="319" spans="1:4">
      <c r="A319" s="226"/>
      <c r="B319" s="292"/>
    </row>
    <row r="320" spans="1:4">
      <c r="A320" s="226"/>
      <c r="B320" s="292"/>
    </row>
    <row r="321" spans="1:2">
      <c r="A321" s="226"/>
      <c r="B321" s="292"/>
    </row>
    <row r="322" spans="1:2">
      <c r="A322" s="226"/>
      <c r="B322" s="292"/>
    </row>
    <row r="323" spans="1:2">
      <c r="A323" s="226"/>
      <c r="B323" s="292"/>
    </row>
    <row r="324" spans="1:2">
      <c r="A324" s="226"/>
      <c r="B324" s="292"/>
    </row>
    <row r="325" spans="1:2">
      <c r="A325" s="226"/>
      <c r="B325" s="292"/>
    </row>
    <row r="326" spans="1:2">
      <c r="A326" s="226"/>
      <c r="B326" s="292"/>
    </row>
    <row r="327" spans="1:2">
      <c r="A327" s="226"/>
      <c r="B327" s="292"/>
    </row>
    <row r="328" spans="1:2">
      <c r="A328" s="226"/>
      <c r="B328" s="292"/>
    </row>
    <row r="329" spans="1:2">
      <c r="A329" s="226"/>
      <c r="B329" s="292"/>
    </row>
    <row r="330" spans="1:2">
      <c r="A330" s="226"/>
      <c r="B330" s="292"/>
    </row>
    <row r="331" spans="1:2">
      <c r="A331" s="226"/>
      <c r="B331" s="292"/>
    </row>
    <row r="332" spans="1:2">
      <c r="A332" s="226"/>
      <c r="B332" s="292"/>
    </row>
    <row r="333" spans="1:2">
      <c r="A333" s="226"/>
      <c r="B333" s="292"/>
    </row>
    <row r="334" spans="1:2">
      <c r="A334" s="226"/>
      <c r="B334" s="292"/>
    </row>
    <row r="335" spans="1:2">
      <c r="A335" s="226"/>
      <c r="B335" s="292"/>
    </row>
    <row r="336" spans="1:2">
      <c r="A336" s="226"/>
      <c r="B336" s="292"/>
    </row>
    <row r="337" spans="1:2">
      <c r="A337" s="226"/>
      <c r="B337" s="292"/>
    </row>
    <row r="338" spans="1:2">
      <c r="A338" s="226"/>
      <c r="B338" s="292"/>
    </row>
    <row r="339" spans="1:2">
      <c r="A339" s="226"/>
      <c r="B339" s="292"/>
    </row>
    <row r="340" spans="1:2">
      <c r="A340" s="226"/>
      <c r="B340" s="292"/>
    </row>
    <row r="341" spans="1:2">
      <c r="A341" s="226"/>
      <c r="B341" s="292"/>
    </row>
    <row r="342" spans="1:2">
      <c r="A342" s="226"/>
      <c r="B342" s="292"/>
    </row>
    <row r="343" spans="1:2">
      <c r="A343" s="226"/>
      <c r="B343" s="292"/>
    </row>
    <row r="344" spans="1:2">
      <c r="A344" s="226"/>
      <c r="B344" s="292"/>
    </row>
    <row r="345" spans="1:2">
      <c r="A345" s="226"/>
      <c r="B345" s="292"/>
    </row>
    <row r="346" spans="1:2">
      <c r="A346" s="226"/>
      <c r="B346" s="292"/>
    </row>
    <row r="347" spans="1:2">
      <c r="A347" s="226"/>
      <c r="B347" s="292"/>
    </row>
    <row r="348" spans="1:2">
      <c r="A348" s="226"/>
      <c r="B348" s="292"/>
    </row>
    <row r="349" spans="1:2">
      <c r="A349" s="226"/>
      <c r="B349" s="292"/>
    </row>
    <row r="350" spans="1:2">
      <c r="A350" s="226"/>
      <c r="B350" s="292"/>
    </row>
    <row r="351" spans="1:2">
      <c r="A351" s="226"/>
      <c r="B351" s="292"/>
    </row>
    <row r="352" spans="1:2">
      <c r="A352" s="226"/>
      <c r="B352" s="292"/>
    </row>
    <row r="353" spans="1:2">
      <c r="A353" s="226"/>
      <c r="B353" s="292"/>
    </row>
    <row r="354" spans="1:2">
      <c r="A354" s="226"/>
      <c r="B354" s="292"/>
    </row>
    <row r="355" spans="1:2">
      <c r="A355" s="226"/>
      <c r="B355" s="292"/>
    </row>
    <row r="356" spans="1:2">
      <c r="A356" s="226"/>
      <c r="B356" s="292"/>
    </row>
    <row r="357" spans="1:2">
      <c r="A357" s="226"/>
      <c r="B357" s="292"/>
    </row>
    <row r="358" spans="1:2">
      <c r="A358" s="226"/>
      <c r="B358" s="292"/>
    </row>
    <row r="359" spans="1:2">
      <c r="A359" s="226"/>
      <c r="B359" s="292"/>
    </row>
    <row r="360" spans="1:2">
      <c r="A360" s="226"/>
      <c r="B360" s="292"/>
    </row>
    <row r="361" spans="1:2">
      <c r="A361" s="226"/>
      <c r="B361" s="292"/>
    </row>
    <row r="362" spans="1:2">
      <c r="A362" s="226"/>
      <c r="B362" s="292"/>
    </row>
    <row r="363" spans="1:2">
      <c r="A363" s="226"/>
      <c r="B363" s="292"/>
    </row>
    <row r="364" spans="1:2">
      <c r="A364" s="226"/>
      <c r="B364" s="292"/>
    </row>
    <row r="365" spans="1:2">
      <c r="A365" s="226"/>
      <c r="B365" s="292"/>
    </row>
    <row r="366" spans="1:2">
      <c r="A366" s="226"/>
      <c r="B366" s="292"/>
    </row>
    <row r="367" spans="1:2">
      <c r="A367" s="226"/>
      <c r="B367" s="292"/>
    </row>
    <row r="368" spans="1:2">
      <c r="A368" s="226"/>
      <c r="B368" s="292"/>
    </row>
    <row r="369" spans="1:2">
      <c r="A369" s="226"/>
      <c r="B369" s="292"/>
    </row>
    <row r="370" spans="1:2">
      <c r="A370" s="226"/>
      <c r="B370" s="292"/>
    </row>
    <row r="371" spans="1:2">
      <c r="A371" s="226"/>
      <c r="B371" s="292"/>
    </row>
    <row r="372" spans="1:2">
      <c r="A372" s="226"/>
      <c r="B372" s="292"/>
    </row>
    <row r="373" spans="1:2">
      <c r="A373" s="226"/>
      <c r="B373" s="292"/>
    </row>
    <row r="374" spans="1:2">
      <c r="A374" s="226"/>
      <c r="B374" s="292"/>
    </row>
    <row r="375" spans="1:2">
      <c r="A375" s="226"/>
      <c r="B375" s="292"/>
    </row>
    <row r="376" spans="1:2">
      <c r="A376" s="226"/>
      <c r="B376" s="292"/>
    </row>
    <row r="377" spans="1:2">
      <c r="A377" s="226"/>
      <c r="B377" s="292"/>
    </row>
    <row r="378" spans="1:2">
      <c r="A378" s="226"/>
      <c r="B378" s="292"/>
    </row>
    <row r="379" spans="1:2">
      <c r="A379" s="226"/>
      <c r="B379" s="292"/>
    </row>
    <row r="380" spans="1:2">
      <c r="A380" s="226"/>
      <c r="B380" s="292"/>
    </row>
    <row r="381" spans="1:2">
      <c r="A381" s="226"/>
      <c r="B381" s="292"/>
    </row>
    <row r="382" spans="1:2">
      <c r="A382" s="226"/>
      <c r="B382" s="292"/>
    </row>
    <row r="383" spans="1:2">
      <c r="A383" s="226"/>
      <c r="B383" s="292"/>
    </row>
    <row r="384" spans="1:2">
      <c r="A384" s="226"/>
      <c r="B384" s="292"/>
    </row>
    <row r="385" spans="1:2">
      <c r="A385" s="226"/>
      <c r="B385" s="292"/>
    </row>
    <row r="386" spans="1:2">
      <c r="A386" s="226"/>
      <c r="B386" s="292"/>
    </row>
    <row r="387" spans="1:2">
      <c r="A387" s="226"/>
      <c r="B387" s="292"/>
    </row>
    <row r="388" spans="1:2">
      <c r="A388" s="226"/>
      <c r="B388" s="292"/>
    </row>
    <row r="389" spans="1:2">
      <c r="A389" s="226"/>
      <c r="B389" s="292"/>
    </row>
    <row r="390" spans="1:2">
      <c r="A390" s="226"/>
      <c r="B390" s="292"/>
    </row>
    <row r="391" spans="1:2">
      <c r="A391" s="226"/>
      <c r="B391" s="292"/>
    </row>
    <row r="392" spans="1:2">
      <c r="A392" s="226"/>
      <c r="B392" s="292"/>
    </row>
    <row r="393" spans="1:2">
      <c r="A393" s="226"/>
      <c r="B393" s="292"/>
    </row>
    <row r="394" spans="1:2">
      <c r="A394" s="226"/>
      <c r="B394" s="292"/>
    </row>
    <row r="395" spans="1:2">
      <c r="A395" s="226"/>
      <c r="B395" s="292"/>
    </row>
    <row r="396" spans="1:2">
      <c r="A396" s="226"/>
      <c r="B396" s="292"/>
    </row>
    <row r="397" spans="1:2">
      <c r="A397" s="226"/>
      <c r="B397" s="292"/>
    </row>
    <row r="398" spans="1:2">
      <c r="A398" s="226"/>
      <c r="B398" s="292"/>
    </row>
    <row r="399" spans="1:2">
      <c r="A399" s="226"/>
      <c r="B399" s="292"/>
    </row>
    <row r="400" spans="1:2">
      <c r="A400" s="226"/>
      <c r="B400" s="292"/>
    </row>
    <row r="401" spans="1:2">
      <c r="A401" s="226"/>
      <c r="B401" s="292"/>
    </row>
    <row r="402" spans="1:2">
      <c r="A402" s="226"/>
      <c r="B402" s="292"/>
    </row>
    <row r="403" spans="1:2">
      <c r="A403" s="226"/>
      <c r="B403" s="292"/>
    </row>
    <row r="404" spans="1:2">
      <c r="A404" s="226"/>
      <c r="B404" s="292"/>
    </row>
    <row r="405" spans="1:2">
      <c r="A405" s="226"/>
      <c r="B405" s="292"/>
    </row>
    <row r="406" spans="1:2">
      <c r="A406" s="226"/>
      <c r="B406" s="292"/>
    </row>
    <row r="407" spans="1:2">
      <c r="A407" s="226"/>
      <c r="B407" s="292"/>
    </row>
    <row r="408" spans="1:2">
      <c r="A408" s="226"/>
      <c r="B408" s="292"/>
    </row>
    <row r="409" spans="1:2">
      <c r="A409" s="226"/>
      <c r="B409" s="292"/>
    </row>
    <row r="410" spans="1:2">
      <c r="A410" s="226"/>
      <c r="B410" s="292"/>
    </row>
    <row r="411" spans="1:2">
      <c r="A411" s="226"/>
      <c r="B411" s="292"/>
    </row>
    <row r="412" spans="1:2">
      <c r="A412" s="226"/>
      <c r="B412" s="292"/>
    </row>
    <row r="413" spans="1:2">
      <c r="A413" s="226"/>
      <c r="B413" s="292"/>
    </row>
    <row r="414" spans="1:2">
      <c r="A414" s="226"/>
      <c r="B414" s="292"/>
    </row>
    <row r="415" spans="1:2">
      <c r="A415" s="226"/>
      <c r="B415" s="292"/>
    </row>
    <row r="416" spans="1:2">
      <c r="A416" s="226"/>
      <c r="B416" s="292"/>
    </row>
    <row r="417" spans="1:2">
      <c r="A417" s="226"/>
      <c r="B417" s="292"/>
    </row>
    <row r="418" spans="1:2">
      <c r="A418" s="226"/>
      <c r="B418" s="292"/>
    </row>
    <row r="419" spans="1:2">
      <c r="A419" s="226"/>
      <c r="B419" s="292"/>
    </row>
    <row r="420" spans="1:2">
      <c r="A420" s="226"/>
      <c r="B420" s="292"/>
    </row>
    <row r="421" spans="1:2">
      <c r="A421" s="226"/>
      <c r="B421" s="292"/>
    </row>
    <row r="422" spans="1:2">
      <c r="A422" s="226"/>
      <c r="B422" s="292"/>
    </row>
    <row r="423" spans="1:2">
      <c r="A423" s="226"/>
      <c r="B423" s="292"/>
    </row>
    <row r="424" spans="1:2">
      <c r="A424" s="226"/>
      <c r="B424" s="292"/>
    </row>
    <row r="425" spans="1:2">
      <c r="A425" s="226"/>
      <c r="B425" s="292"/>
    </row>
    <row r="426" spans="1:2">
      <c r="A426" s="226"/>
      <c r="B426" s="292"/>
    </row>
    <row r="427" spans="1:2">
      <c r="A427" s="226"/>
      <c r="B427" s="292"/>
    </row>
    <row r="428" spans="1:2">
      <c r="A428" s="226"/>
      <c r="B428" s="292"/>
    </row>
    <row r="429" spans="1:2">
      <c r="A429" s="226"/>
      <c r="B429" s="292"/>
    </row>
    <row r="430" spans="1:2">
      <c r="A430" s="226"/>
      <c r="B430" s="292"/>
    </row>
    <row r="431" spans="1:2">
      <c r="A431" s="226"/>
      <c r="B431" s="292"/>
    </row>
    <row r="432" spans="1:2">
      <c r="A432" s="226"/>
      <c r="B432" s="292"/>
    </row>
    <row r="433" spans="1:2">
      <c r="A433" s="226"/>
      <c r="B433" s="292"/>
    </row>
    <row r="434" spans="1:2">
      <c r="A434" s="226"/>
      <c r="B434" s="292"/>
    </row>
    <row r="435" spans="1:2">
      <c r="A435" s="226"/>
      <c r="B435" s="292"/>
    </row>
    <row r="436" spans="1:2">
      <c r="A436" s="226"/>
      <c r="B436" s="292"/>
    </row>
    <row r="437" spans="1:2">
      <c r="A437" s="226"/>
      <c r="B437" s="292"/>
    </row>
    <row r="438" spans="1:2">
      <c r="A438" s="226"/>
      <c r="B438" s="292"/>
    </row>
    <row r="439" spans="1:2">
      <c r="A439" s="226"/>
      <c r="B439" s="292"/>
    </row>
    <row r="440" spans="1:2">
      <c r="A440" s="226"/>
      <c r="B440" s="292"/>
    </row>
    <row r="441" spans="1:2">
      <c r="A441" s="226"/>
      <c r="B441" s="292"/>
    </row>
    <row r="442" spans="1:2">
      <c r="A442" s="226"/>
      <c r="B442" s="292"/>
    </row>
    <row r="443" spans="1:2">
      <c r="A443" s="226"/>
      <c r="B443" s="292"/>
    </row>
    <row r="444" spans="1:2">
      <c r="A444" s="226"/>
      <c r="B444" s="292"/>
    </row>
    <row r="445" spans="1:2">
      <c r="A445" s="226"/>
      <c r="B445" s="292"/>
    </row>
    <row r="446" spans="1:2">
      <c r="A446" s="226"/>
      <c r="B446" s="292"/>
    </row>
    <row r="447" spans="1:2">
      <c r="A447" s="226"/>
      <c r="B447" s="292"/>
    </row>
    <row r="448" spans="1:2">
      <c r="A448" s="226"/>
      <c r="B448" s="292"/>
    </row>
    <row r="449" spans="1:2">
      <c r="A449" s="226"/>
      <c r="B449" s="292"/>
    </row>
    <row r="450" spans="1:2">
      <c r="A450" s="226"/>
      <c r="B450" s="292"/>
    </row>
    <row r="451" spans="1:2">
      <c r="A451" s="226"/>
      <c r="B451" s="292"/>
    </row>
    <row r="452" spans="1:2">
      <c r="A452" s="226"/>
      <c r="B452" s="292"/>
    </row>
    <row r="453" spans="1:2">
      <c r="A453" s="226"/>
      <c r="B453" s="292"/>
    </row>
    <row r="454" spans="1:2">
      <c r="A454" s="226"/>
      <c r="B454" s="292"/>
    </row>
    <row r="455" spans="1:2">
      <c r="A455" s="226"/>
      <c r="B455" s="292"/>
    </row>
    <row r="456" spans="1:2">
      <c r="A456" s="226"/>
      <c r="B456" s="292"/>
    </row>
    <row r="457" spans="1:2">
      <c r="A457" s="226"/>
      <c r="B457" s="292"/>
    </row>
    <row r="458" spans="1:2">
      <c r="A458" s="226"/>
      <c r="B458" s="292"/>
    </row>
    <row r="459" spans="1:2">
      <c r="A459" s="226"/>
      <c r="B459" s="292"/>
    </row>
    <row r="460" spans="1:2">
      <c r="A460" s="226"/>
      <c r="B460" s="292"/>
    </row>
    <row r="461" spans="1:2">
      <c r="A461" s="226"/>
      <c r="B461" s="292"/>
    </row>
    <row r="462" spans="1:2">
      <c r="A462" s="226"/>
      <c r="B462" s="292"/>
    </row>
    <row r="463" spans="1:2">
      <c r="A463" s="226"/>
      <c r="B463" s="292"/>
    </row>
    <row r="464" spans="1:2">
      <c r="A464" s="226"/>
      <c r="B464" s="292"/>
    </row>
    <row r="465" spans="1:2">
      <c r="A465" s="226"/>
      <c r="B465" s="292"/>
    </row>
    <row r="466" spans="1:2">
      <c r="A466" s="226"/>
      <c r="B466" s="292"/>
    </row>
    <row r="467" spans="1:2">
      <c r="A467" s="226"/>
      <c r="B467" s="292"/>
    </row>
    <row r="468" spans="1:2">
      <c r="A468" s="226"/>
      <c r="B468" s="292"/>
    </row>
    <row r="469" spans="1:2">
      <c r="A469" s="226"/>
      <c r="B469" s="292"/>
    </row>
    <row r="470" spans="1:2">
      <c r="A470" s="226"/>
      <c r="B470" s="292"/>
    </row>
    <row r="471" spans="1:2">
      <c r="A471" s="226"/>
      <c r="B471" s="292"/>
    </row>
    <row r="472" spans="1:2">
      <c r="A472" s="226"/>
      <c r="B472" s="292"/>
    </row>
    <row r="473" spans="1:2">
      <c r="A473" s="226"/>
      <c r="B473" s="292"/>
    </row>
    <row r="474" spans="1:2">
      <c r="A474" s="226"/>
      <c r="B474" s="292"/>
    </row>
    <row r="475" spans="1:2">
      <c r="A475" s="226"/>
      <c r="B475" s="292"/>
    </row>
    <row r="476" spans="1:2">
      <c r="A476" s="226"/>
      <c r="B476" s="292"/>
    </row>
    <row r="477" spans="1:2">
      <c r="A477" s="226"/>
      <c r="B477" s="292"/>
    </row>
    <row r="478" spans="1:2">
      <c r="A478" s="226"/>
      <c r="B478" s="292"/>
    </row>
    <row r="479" spans="1:2">
      <c r="A479" s="226"/>
      <c r="B479" s="292"/>
    </row>
    <row r="480" spans="1:2">
      <c r="A480" s="226"/>
      <c r="B480" s="292"/>
    </row>
    <row r="481" spans="1:2">
      <c r="A481" s="226"/>
      <c r="B481" s="292"/>
    </row>
    <row r="482" spans="1:2">
      <c r="A482" s="226"/>
      <c r="B482" s="292"/>
    </row>
    <row r="483" spans="1:2">
      <c r="A483" s="226"/>
      <c r="B483" s="292"/>
    </row>
    <row r="484" spans="1:2">
      <c r="A484" s="226"/>
      <c r="B484" s="292"/>
    </row>
    <row r="485" spans="1:2">
      <c r="A485" s="226"/>
      <c r="B485" s="292"/>
    </row>
    <row r="486" spans="1:2">
      <c r="A486" s="226"/>
      <c r="B486" s="292"/>
    </row>
    <row r="487" spans="1:2">
      <c r="A487" s="226"/>
      <c r="B487" s="292"/>
    </row>
    <row r="488" spans="1:2">
      <c r="A488" s="226"/>
      <c r="B488" s="292"/>
    </row>
    <row r="489" spans="1:2">
      <c r="A489" s="226"/>
      <c r="B489" s="292"/>
    </row>
    <row r="490" spans="1:2">
      <c r="A490" s="226"/>
      <c r="B490" s="292"/>
    </row>
    <row r="491" spans="1:2">
      <c r="A491" s="226"/>
      <c r="B491" s="292"/>
    </row>
    <row r="492" spans="1:2">
      <c r="A492" s="226"/>
      <c r="B492" s="292"/>
    </row>
    <row r="493" spans="1:2">
      <c r="A493" s="226"/>
      <c r="B493" s="292"/>
    </row>
    <row r="494" spans="1:2">
      <c r="A494" s="226"/>
      <c r="B494" s="292"/>
    </row>
    <row r="495" spans="1:2">
      <c r="A495" s="226"/>
      <c r="B495" s="292"/>
    </row>
    <row r="496" spans="1:2">
      <c r="A496" s="226"/>
      <c r="B496" s="292"/>
    </row>
    <row r="497" spans="1:2">
      <c r="A497" s="226"/>
      <c r="B497" s="292"/>
    </row>
    <row r="498" spans="1:2">
      <c r="A498" s="226"/>
      <c r="B498" s="292"/>
    </row>
    <row r="499" spans="1:2">
      <c r="A499" s="226"/>
      <c r="B499" s="292"/>
    </row>
    <row r="500" spans="1:2">
      <c r="A500" s="226"/>
      <c r="B500" s="292"/>
    </row>
    <row r="501" spans="1:2">
      <c r="A501" s="226"/>
      <c r="B501" s="292"/>
    </row>
    <row r="502" spans="1:2">
      <c r="A502" s="226"/>
      <c r="B502" s="292"/>
    </row>
    <row r="503" spans="1:2">
      <c r="A503" s="226"/>
      <c r="B503" s="292"/>
    </row>
    <row r="504" spans="1:2">
      <c r="A504" s="226"/>
      <c r="B504" s="292"/>
    </row>
    <row r="505" spans="1:2">
      <c r="A505" s="226"/>
      <c r="B505" s="292"/>
    </row>
    <row r="506" spans="1:2">
      <c r="A506" s="226"/>
      <c r="B506" s="292"/>
    </row>
    <row r="507" spans="1:2">
      <c r="A507" s="226"/>
      <c r="B507" s="292"/>
    </row>
    <row r="508" spans="1:2">
      <c r="A508" s="226"/>
      <c r="B508" s="292"/>
    </row>
    <row r="509" spans="1:2">
      <c r="A509" s="226"/>
      <c r="B509" s="292"/>
    </row>
    <row r="510" spans="1:2">
      <c r="A510" s="226"/>
      <c r="B510" s="292"/>
    </row>
    <row r="511" spans="1:2">
      <c r="A511" s="226"/>
      <c r="B511" s="292"/>
    </row>
    <row r="512" spans="1:2">
      <c r="A512" s="226"/>
      <c r="B512" s="292"/>
    </row>
  </sheetData>
  <mergeCells count="1">
    <mergeCell ref="A3:D3"/>
  </mergeCells>
  <dataValidations count="1">
    <dataValidation allowBlank="1" error="Toon utga bish baina" errorTitle="Toon utga bish baina" operator="greaterThanOrEqual" showErrorMessage="1" showInputMessage="1" sqref="C13:D20" type="decimal">
      <formula1>-9999999999999990</formula1>
    </dataValidation>
  </dataValidations>
  <printOptions horizontalCentered="1"/>
  <pageMargins bottom="0.28000000000000003" footer="0.3" header="0.3" left="0.25" right="0.25" top="0.34"/>
  <pageSetup fitToHeight="6" horizontalDpi="300" orientation="portrait" paperSize="9" r:id="rId1" scale="95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8" tint="0.39997558519241921"/>
    <pageSetUpPr fitToPage="1"/>
  </sheetPr>
  <dimension ref="A1:G24"/>
  <sheetViews>
    <sheetView topLeftCell="A5" workbookViewId="0">
      <selection activeCell="E14" sqref="E14"/>
    </sheetView>
  </sheetViews>
  <sheetFormatPr defaultColWidth="9.140625" defaultRowHeight="15"/>
  <cols>
    <col min="1" max="1" bestFit="true" customWidth="true" style="216" width="9.140625" collapsed="false"/>
    <col min="2" max="2" customWidth="true" style="216" width="46.5703125" collapsed="false"/>
    <col min="3" max="6" customWidth="true" style="216" width="19.140625" collapsed="false"/>
    <col min="7" max="7" bestFit="true" customWidth="true" style="216" width="18.0" collapsed="false"/>
    <col min="8" max="16384" style="216" width="9.140625" collapsed="false"/>
  </cols>
  <sheetData>
    <row r="1" spans="1:7">
      <c r="A1" s="434"/>
      <c r="G1" s="435" t="s">
        <v>480</v>
      </c>
    </row>
    <row r="3" spans="1:7">
      <c r="A3" s="709" t="s">
        <v>481</v>
      </c>
      <c r="B3" s="709"/>
      <c r="C3" s="709"/>
      <c r="D3" s="709"/>
      <c r="E3" s="709"/>
      <c r="F3" s="709"/>
      <c r="G3" s="709"/>
    </row>
    <row r="4" spans="1:7">
      <c r="A4" s="436"/>
      <c r="B4" s="436"/>
      <c r="C4" s="436"/>
      <c r="D4" s="436"/>
      <c r="E4" s="436"/>
      <c r="F4" s="436"/>
      <c r="G4" s="436"/>
    </row>
    <row r="5" spans="1:7">
      <c r="G5" s="437" t="s">
        <v>482</v>
      </c>
    </row>
    <row r="6" spans="1:7">
      <c r="G6" s="437"/>
    </row>
    <row ht="57" r="7" spans="1:7">
      <c r="A7" s="438" t="s">
        <v>11</v>
      </c>
      <c r="B7" s="439" t="s">
        <v>12</v>
      </c>
      <c r="C7" s="440" t="s">
        <v>484</v>
      </c>
      <c r="D7" s="439" t="s">
        <v>485</v>
      </c>
      <c r="E7" s="439" t="s">
        <v>486</v>
      </c>
      <c r="F7" s="439" t="s">
        <v>82</v>
      </c>
      <c r="G7" s="439" t="s">
        <v>487</v>
      </c>
    </row>
    <row r="8" spans="1:7">
      <c r="A8" s="441" t="s">
        <v>1217</v>
      </c>
      <c r="B8" s="442" t="s">
        <v>2174</v>
      </c>
      <c r="C8" s="443"/>
      <c r="D8" s="443"/>
      <c r="E8" s="443"/>
      <c r="F8" s="443"/>
      <c r="G8" s="444">
        <f>SUM(C8:F8)</f>
        <v>0</v>
      </c>
    </row>
    <row r="9" spans="1:7">
      <c r="A9" s="441" t="s">
        <v>1218</v>
      </c>
      <c r="B9" s="287" t="s">
        <v>104</v>
      </c>
      <c r="C9" s="443"/>
      <c r="D9" s="443"/>
      <c r="E9" s="443"/>
      <c r="F9" s="443"/>
      <c r="G9" s="444">
        <f ref="G9:G23" si="0" t="shared">SUM(C9:F9)</f>
        <v>0</v>
      </c>
    </row>
    <row r="10" spans="1:7">
      <c r="A10" s="445" t="s">
        <v>1219</v>
      </c>
      <c r="B10" s="298" t="s">
        <v>105</v>
      </c>
      <c r="C10" s="446">
        <f>C8+C9</f>
        <v>0</v>
      </c>
      <c r="D10" s="446">
        <f ref="D10:F10" si="1" t="shared">D8+D9</f>
        <v>0</v>
      </c>
      <c r="E10" s="446">
        <f si="1" t="shared"/>
        <v>0</v>
      </c>
      <c r="F10" s="446">
        <f si="1" t="shared"/>
        <v>0</v>
      </c>
      <c r="G10" s="444">
        <f si="0" t="shared"/>
        <v>0</v>
      </c>
    </row>
    <row r="11" spans="1:7">
      <c r="A11" s="441" t="s">
        <v>1220</v>
      </c>
      <c r="B11" s="287" t="s">
        <v>1361</v>
      </c>
      <c r="C11" s="443"/>
      <c r="D11" s="443"/>
      <c r="E11" s="443"/>
      <c r="F11" s="443"/>
      <c r="G11" s="444">
        <f si="0" t="shared"/>
        <v>0</v>
      </c>
    </row>
    <row r="12" spans="1:7">
      <c r="A12" s="441" t="s">
        <v>1221</v>
      </c>
      <c r="B12" s="287" t="s">
        <v>1362</v>
      </c>
      <c r="C12" s="443"/>
      <c r="D12" s="443"/>
      <c r="E12" s="443"/>
      <c r="F12" s="443"/>
      <c r="G12" s="444">
        <f si="0" t="shared"/>
        <v>0</v>
      </c>
    </row>
    <row r="13" spans="1:7">
      <c r="A13" s="441" t="s">
        <v>1222</v>
      </c>
      <c r="B13" s="287" t="s">
        <v>1363</v>
      </c>
      <c r="C13" s="443"/>
      <c r="D13" s="443"/>
      <c r="E13" s="443"/>
      <c r="F13" s="443"/>
      <c r="G13" s="444">
        <f si="0" t="shared"/>
        <v>0</v>
      </c>
    </row>
    <row r="14" spans="1:7">
      <c r="A14" s="441" t="s">
        <v>1223</v>
      </c>
      <c r="B14" s="287" t="s">
        <v>103</v>
      </c>
      <c r="C14" s="443"/>
      <c r="D14" s="443"/>
      <c r="E14" s="443"/>
      <c r="F14" s="443"/>
      <c r="G14" s="444">
        <f si="0" t="shared"/>
        <v>0</v>
      </c>
    </row>
    <row r="15" spans="1:7">
      <c r="A15" s="445" t="s">
        <v>1224</v>
      </c>
      <c r="B15" s="298" t="s">
        <v>2172</v>
      </c>
      <c r="C15" s="446">
        <f>C10+C11+C12+C13+C14</f>
        <v>0</v>
      </c>
      <c r="D15" s="446">
        <f ref="D15:E15" si="2" t="shared">D10+D11+D12+D13+D14</f>
        <v>0</v>
      </c>
      <c r="E15" s="446">
        <f si="2" t="shared"/>
        <v>0</v>
      </c>
      <c r="F15" s="446">
        <f>F10+F11+F12+F13+F14</f>
        <v>0</v>
      </c>
      <c r="G15" s="444">
        <f si="0" t="shared"/>
        <v>0</v>
      </c>
    </row>
    <row r="16" spans="1:7">
      <c r="A16" s="445" t="s">
        <v>1225</v>
      </c>
      <c r="B16" s="298" t="s">
        <v>2173</v>
      </c>
      <c r="C16" s="446">
        <f>C10+C11+C12+C13+C14</f>
        <v>0</v>
      </c>
      <c r="D16" s="446">
        <f ref="D16:E16" si="3" t="shared">D10+D11+D12+D13+D14</f>
        <v>0</v>
      </c>
      <c r="E16" s="446">
        <f si="3" t="shared"/>
        <v>0</v>
      </c>
      <c r="F16" s="446">
        <f>F10+F11+F12+F13+F14</f>
        <v>0</v>
      </c>
      <c r="G16" s="444">
        <f si="0" t="shared"/>
        <v>0</v>
      </c>
    </row>
    <row r="17" spans="1:7">
      <c r="A17" s="441" t="s">
        <v>1226</v>
      </c>
      <c r="B17" s="287" t="s">
        <v>104</v>
      </c>
      <c r="C17" s="443"/>
      <c r="D17" s="443"/>
      <c r="E17" s="443"/>
      <c r="F17" s="443"/>
      <c r="G17" s="444">
        <f si="0" t="shared"/>
        <v>0</v>
      </c>
    </row>
    <row r="18" spans="1:7">
      <c r="A18" s="445" t="s">
        <v>1227</v>
      </c>
      <c r="B18" s="298" t="s">
        <v>105</v>
      </c>
      <c r="C18" s="446">
        <f>C15+C17</f>
        <v>0</v>
      </c>
      <c r="D18" s="446">
        <f>D15+D17</f>
        <v>0</v>
      </c>
      <c r="E18" s="446">
        <f>E15+E17</f>
        <v>0</v>
      </c>
      <c r="F18" s="446">
        <f>F15+F17</f>
        <v>0</v>
      </c>
      <c r="G18" s="444">
        <f si="0" t="shared"/>
        <v>0</v>
      </c>
    </row>
    <row customHeight="1" ht="25.5" r="19" spans="1:7">
      <c r="A19" s="441" t="s">
        <v>1228</v>
      </c>
      <c r="B19" s="287" t="s">
        <v>1365</v>
      </c>
      <c r="C19" s="443"/>
      <c r="D19" s="443"/>
      <c r="E19" s="443"/>
      <c r="F19" s="443"/>
      <c r="G19" s="444">
        <f si="0" t="shared"/>
        <v>0</v>
      </c>
    </row>
    <row r="20" spans="1:7">
      <c r="A20" s="441" t="s">
        <v>1229</v>
      </c>
      <c r="B20" s="287" t="s">
        <v>1366</v>
      </c>
      <c r="C20" s="443"/>
      <c r="D20" s="443"/>
      <c r="E20" s="443"/>
      <c r="F20" s="443"/>
      <c r="G20" s="444">
        <f si="0" t="shared"/>
        <v>0</v>
      </c>
    </row>
    <row r="21" spans="1:7">
      <c r="A21" s="441" t="s">
        <v>1230</v>
      </c>
      <c r="B21" s="287" t="s">
        <v>1363</v>
      </c>
      <c r="C21" s="443"/>
      <c r="D21" s="443"/>
      <c r="E21" s="443"/>
      <c r="F21" s="443"/>
      <c r="G21" s="444">
        <f si="0" t="shared"/>
        <v>0</v>
      </c>
    </row>
    <row r="22" spans="1:7">
      <c r="A22" s="441" t="s">
        <v>1231</v>
      </c>
      <c r="B22" s="287" t="s">
        <v>1367</v>
      </c>
      <c r="C22" s="447"/>
      <c r="D22" s="447"/>
      <c r="E22" s="447"/>
      <c r="F22" s="447"/>
      <c r="G22" s="448">
        <f si="0" t="shared"/>
        <v>0</v>
      </c>
    </row>
    <row r="23" spans="1:7">
      <c r="A23" s="441" t="s">
        <v>1232</v>
      </c>
      <c r="B23" s="287" t="s">
        <v>103</v>
      </c>
      <c r="C23" s="443"/>
      <c r="D23" s="443"/>
      <c r="E23" s="443"/>
      <c r="F23" s="443"/>
      <c r="G23" s="444">
        <f si="0" t="shared"/>
        <v>0</v>
      </c>
    </row>
    <row r="24" spans="1:7">
      <c r="A24" s="445" t="s">
        <v>1233</v>
      </c>
      <c r="B24" s="298" t="s">
        <v>2171</v>
      </c>
      <c r="C24" s="446">
        <f>C18+C19+C20+C21+C22+C23</f>
        <v>0</v>
      </c>
      <c r="D24" s="446">
        <f ref="D24:F24" si="4" t="shared">D18+D19+D20+D21+D22+D23</f>
        <v>0</v>
      </c>
      <c r="E24" s="446">
        <f si="4" t="shared"/>
        <v>0</v>
      </c>
      <c r="F24" s="446">
        <f si="4" t="shared"/>
        <v>0</v>
      </c>
      <c r="G24" s="444">
        <f ref="G24" si="5" t="shared">SUM(C24:F24)</f>
        <v>0</v>
      </c>
    </row>
  </sheetData>
  <mergeCells count="1">
    <mergeCell ref="A3:G3"/>
  </mergeCells>
  <pageMargins bottom="0.75" footer="0.3" header="0.3" left="0.25" right="0.25" top="0.75"/>
  <pageSetup fitToHeight="0" horizontalDpi="300" orientation="portrait" paperSize="9" r:id="rId1" scale="64" verticalDpi="30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H80"/>
  <sheetViews>
    <sheetView workbookViewId="0" zoomScale="77" zoomScaleNormal="77">
      <selection activeCell="M23" sqref="M23"/>
    </sheetView>
  </sheetViews>
  <sheetFormatPr defaultColWidth="9.140625" defaultRowHeight="12.75"/>
  <cols>
    <col min="1" max="1" customWidth="true" style="807" width="9.7109375" collapsed="false"/>
    <col min="2" max="2" customWidth="true" style="612" width="26.28515625" collapsed="false"/>
    <col min="3" max="3" customWidth="true" style="612" width="11.0" collapsed="false"/>
    <col min="4" max="4" customWidth="true" style="335" width="22.5703125" collapsed="false"/>
    <col min="5" max="5" customWidth="true" style="335" width="22.28515625" collapsed="false"/>
    <col min="6" max="6" customWidth="true" style="335" width="23.28515625" collapsed="false"/>
    <col min="7" max="7" customWidth="true" style="612" width="19.140625" collapsed="false"/>
    <col min="8" max="8" customWidth="true" style="612" width="15.42578125" collapsed="false"/>
    <col min="9" max="9" customWidth="true" style="612" width="9.140625" collapsed="false"/>
    <col min="10" max="16384" style="612" width="9.140625" collapsed="false"/>
  </cols>
  <sheetData>
    <row ht="14.25" r="1" spans="1:7">
      <c r="A1" s="660"/>
      <c r="B1" s="761">
        <f>'1.Info'!$E$5</f>
        <v>0</v>
      </c>
      <c r="D1" s="581"/>
      <c r="E1" s="612"/>
      <c r="F1" s="762" t="s">
        <v>2586</v>
      </c>
      <c r="G1" s="762" t="s">
        <v>2587</v>
      </c>
    </row>
    <row ht="14.25" r="2" spans="1:7">
      <c r="A2" s="367"/>
      <c r="B2" s="763" t="s">
        <v>2588</v>
      </c>
      <c r="C2" s="763"/>
      <c r="D2" s="763"/>
      <c r="E2" s="612"/>
      <c r="F2" s="764" t="s">
        <v>2589</v>
      </c>
      <c r="G2" s="762" t="s">
        <v>2590</v>
      </c>
    </row>
    <row customHeight="1" ht="16.5" r="3" spans="1:7">
      <c r="A3" s="660"/>
      <c r="B3" s="763"/>
      <c r="C3" s="763"/>
      <c r="D3" s="763"/>
      <c r="E3" s="581"/>
      <c r="F3" s="765"/>
    </row>
    <row customHeight="1" ht="18.75" r="5" spans="1:7">
      <c r="A5" s="766" t="s">
        <v>1451</v>
      </c>
      <c r="B5" s="46" t="s">
        <v>12</v>
      </c>
      <c r="C5" s="46" t="s">
        <v>2591</v>
      </c>
      <c r="D5" s="767" t="s">
        <v>1255</v>
      </c>
      <c r="E5" s="767" t="s">
        <v>2592</v>
      </c>
      <c r="F5" s="768" t="s">
        <v>1250</v>
      </c>
      <c r="G5" s="769" t="s">
        <v>702</v>
      </c>
    </row>
    <row r="6" spans="1:7">
      <c r="A6" s="770">
        <v>1</v>
      </c>
      <c r="B6" s="771" t="s">
        <v>121</v>
      </c>
      <c r="C6" s="772" t="s">
        <v>2593</v>
      </c>
      <c r="D6" s="773">
        <f>VLOOKUP(A6,'3'!$B$30:$H$260,4,FALSE)</f>
        <v>0</v>
      </c>
      <c r="E6" s="773">
        <f>VLOOKUP(A6,'3'!$B$30:$H$260,6,FALSE)</f>
        <v>0</v>
      </c>
      <c r="F6" s="773">
        <f ref="F6:F7" si="0" t="shared">+D6-E6</f>
        <v>0</v>
      </c>
      <c r="G6" s="54"/>
    </row>
    <row r="7" spans="1:7">
      <c r="A7" s="774"/>
      <c r="B7" s="775"/>
      <c r="C7" s="772" t="s">
        <v>2594</v>
      </c>
      <c r="D7" s="773">
        <f>VLOOKUP($A6,'3'!$B$865:$H$1095,4,FALSE)</f>
        <v>0</v>
      </c>
      <c r="E7" s="773">
        <f>VLOOKUP($A6,'3'!$B$865:$H$1095,6,FALSE)</f>
        <v>0</v>
      </c>
      <c r="F7" s="773">
        <f si="0" t="shared"/>
        <v>0</v>
      </c>
      <c r="G7" s="54"/>
    </row>
    <row r="8" spans="1:7">
      <c r="A8" s="776">
        <v>31</v>
      </c>
      <c r="B8" s="777" t="s">
        <v>123</v>
      </c>
      <c r="C8" s="772" t="s">
        <v>2593</v>
      </c>
      <c r="D8" s="773">
        <f>VLOOKUP(A8,'3'!$B$30:$H$260,4,FALSE)</f>
        <v>0</v>
      </c>
      <c r="E8" s="773">
        <f>VLOOKUP(A8,'3'!$B$30:$H$260,6,FALSE)</f>
        <v>0</v>
      </c>
      <c r="F8" s="773">
        <f>+D8-E8</f>
        <v>0</v>
      </c>
      <c r="G8" s="54"/>
    </row>
    <row r="9" spans="1:7">
      <c r="A9" s="776"/>
      <c r="B9" s="777"/>
      <c r="C9" s="772" t="s">
        <v>2594</v>
      </c>
      <c r="D9" s="773">
        <f>VLOOKUP($A8,'3'!$B$865:$H$1095,4,FALSE)</f>
        <v>0</v>
      </c>
      <c r="E9" s="773">
        <f>VLOOKUP($A8,'3'!$B$865:$H$1095,6,FALSE)</f>
        <v>0</v>
      </c>
      <c r="F9" s="773">
        <f ref="F9:F38" si="1" t="shared">+D9-E9</f>
        <v>0</v>
      </c>
      <c r="G9" s="54"/>
    </row>
    <row r="10" spans="1:7">
      <c r="A10" s="776">
        <v>32</v>
      </c>
      <c r="B10" s="777" t="s">
        <v>140</v>
      </c>
      <c r="C10" s="772" t="s">
        <v>2593</v>
      </c>
      <c r="D10" s="773">
        <f>VLOOKUP(A10,'3'!$B$30:$H$260,4,FALSE)</f>
        <v>0</v>
      </c>
      <c r="E10" s="773">
        <f>VLOOKUP(A10,'3'!$B$30:$H$260,6,FALSE)</f>
        <v>0</v>
      </c>
      <c r="F10" s="773">
        <f si="1" t="shared"/>
        <v>0</v>
      </c>
      <c r="G10" s="54"/>
    </row>
    <row r="11" spans="1:7">
      <c r="A11" s="776"/>
      <c r="B11" s="777"/>
      <c r="C11" s="772" t="s">
        <v>2594</v>
      </c>
      <c r="D11" s="773">
        <f>VLOOKUP($A10,'3'!$B$865:$H$1095,4,FALSE)</f>
        <v>0</v>
      </c>
      <c r="E11" s="773">
        <f>VLOOKUP($A10,'3'!$B$865:$H$1095,6,FALSE)</f>
        <v>0</v>
      </c>
      <c r="F11" s="773">
        <f si="1" t="shared"/>
        <v>0</v>
      </c>
      <c r="G11" s="54"/>
    </row>
    <row r="12" spans="1:7">
      <c r="A12" s="776">
        <v>33</v>
      </c>
      <c r="B12" s="777" t="s">
        <v>143</v>
      </c>
      <c r="C12" s="772" t="s">
        <v>2593</v>
      </c>
      <c r="D12" s="773">
        <f>VLOOKUP(A12,'3'!$B$30:$H$260,4,FALSE)</f>
        <v>0</v>
      </c>
      <c r="E12" s="773">
        <f>VLOOKUP(A12,'3'!$B$30:$H$260,6,FALSE)</f>
        <v>0</v>
      </c>
      <c r="F12" s="773">
        <f si="1" t="shared"/>
        <v>0</v>
      </c>
      <c r="G12" s="54"/>
    </row>
    <row r="13" spans="1:7">
      <c r="A13" s="776"/>
      <c r="B13" s="777"/>
      <c r="C13" s="772" t="s">
        <v>2594</v>
      </c>
      <c r="D13" s="773">
        <f>VLOOKUP($A12,'3'!$B$865:$H$1095,4,FALSE)</f>
        <v>0</v>
      </c>
      <c r="E13" s="773">
        <f>VLOOKUP($A12,'3'!$B$865:$H$1095,6,FALSE)</f>
        <v>0</v>
      </c>
      <c r="F13" s="773">
        <f si="1" t="shared"/>
        <v>0</v>
      </c>
      <c r="G13" s="54"/>
    </row>
    <row r="14" spans="1:7">
      <c r="A14" s="776">
        <v>34</v>
      </c>
      <c r="B14" s="777" t="s">
        <v>160</v>
      </c>
      <c r="C14" s="772" t="s">
        <v>2593</v>
      </c>
      <c r="D14" s="773">
        <f>VLOOKUP(A14,'3'!$B$30:$H$260,4,FALSE)</f>
        <v>0</v>
      </c>
      <c r="E14" s="773">
        <f>VLOOKUP(A14,'3'!$B$30:$H$260,6,FALSE)</f>
        <v>0</v>
      </c>
      <c r="F14" s="773">
        <f si="1" t="shared"/>
        <v>0</v>
      </c>
      <c r="G14" s="54"/>
    </row>
    <row r="15" spans="1:7">
      <c r="A15" s="776"/>
      <c r="B15" s="777"/>
      <c r="C15" s="772" t="s">
        <v>2594</v>
      </c>
      <c r="D15" s="773">
        <f>VLOOKUP($A14,'3'!$B$865:$H$1095,4,FALSE)</f>
        <v>0</v>
      </c>
      <c r="E15" s="773">
        <f>VLOOKUP($A14,'3'!$B$865:$H$1095,6,FALSE)</f>
        <v>0</v>
      </c>
      <c r="F15" s="773">
        <f si="1" t="shared"/>
        <v>0</v>
      </c>
      <c r="G15" s="54"/>
    </row>
    <row r="16" spans="1:7">
      <c r="A16" s="776">
        <v>35</v>
      </c>
      <c r="B16" s="777" t="s">
        <v>1577</v>
      </c>
      <c r="C16" s="772" t="s">
        <v>2593</v>
      </c>
      <c r="D16" s="773">
        <f>VLOOKUP(A16,'3'!$B$30:$H$260,4,FALSE)</f>
        <v>0</v>
      </c>
      <c r="E16" s="773">
        <f>VLOOKUP(A16,'3'!$B$30:$H$260,6,FALSE)</f>
        <v>0</v>
      </c>
      <c r="F16" s="773">
        <f si="1" t="shared"/>
        <v>0</v>
      </c>
      <c r="G16" s="54"/>
    </row>
    <row r="17" spans="1:7">
      <c r="A17" s="776"/>
      <c r="B17" s="777"/>
      <c r="C17" s="772" t="s">
        <v>2594</v>
      </c>
      <c r="D17" s="773">
        <f>VLOOKUP($A16,'3'!$B$865:$H$1095,4,FALSE)</f>
        <v>0</v>
      </c>
      <c r="E17" s="773">
        <f>VLOOKUP($A16,'3'!$B$865:$H$1095,6,FALSE)</f>
        <v>0</v>
      </c>
      <c r="F17" s="773">
        <f si="1" t="shared"/>
        <v>0</v>
      </c>
      <c r="G17" s="54"/>
    </row>
    <row r="18" spans="1:7">
      <c r="A18" s="776">
        <v>36</v>
      </c>
      <c r="B18" s="777" t="s">
        <v>202</v>
      </c>
      <c r="C18" s="772" t="s">
        <v>2593</v>
      </c>
      <c r="D18" s="773">
        <f>VLOOKUP(A18,'3'!$B$30:$H$260,4,FALSE)</f>
        <v>0</v>
      </c>
      <c r="E18" s="773">
        <f>VLOOKUP(A18,'3'!$B$30:$H$260,6,FALSE)</f>
        <v>0</v>
      </c>
      <c r="F18" s="773">
        <f si="1" t="shared"/>
        <v>0</v>
      </c>
      <c r="G18" s="54"/>
    </row>
    <row r="19" spans="1:7">
      <c r="A19" s="776"/>
      <c r="B19" s="777"/>
      <c r="C19" s="772" t="s">
        <v>2594</v>
      </c>
      <c r="D19" s="773">
        <f>VLOOKUP($A18,'3'!$B$865:$H$1095,4,FALSE)</f>
        <v>0</v>
      </c>
      <c r="E19" s="773">
        <f>VLOOKUP($A18,'3'!$B$865:$H$1095,6,FALSE)</f>
        <v>0</v>
      </c>
      <c r="F19" s="773">
        <f si="1" t="shared"/>
        <v>0</v>
      </c>
      <c r="G19" s="54"/>
    </row>
    <row r="20" spans="1:7">
      <c r="A20" s="776">
        <v>2</v>
      </c>
      <c r="B20" s="777" t="s">
        <v>209</v>
      </c>
      <c r="C20" s="772" t="s">
        <v>2593</v>
      </c>
      <c r="D20" s="773">
        <f>VLOOKUP(A20,'3'!$B$30:$H$260,4,FALSE)</f>
        <v>0</v>
      </c>
      <c r="E20" s="773">
        <f>VLOOKUP(A20,'3'!$B$30:$H$260,6,FALSE)</f>
        <v>0</v>
      </c>
      <c r="F20" s="773">
        <f si="1" t="shared"/>
        <v>0</v>
      </c>
      <c r="G20" s="54"/>
    </row>
    <row r="21" spans="1:7">
      <c r="A21" s="776"/>
      <c r="B21" s="777"/>
      <c r="C21" s="772" t="s">
        <v>2594</v>
      </c>
      <c r="D21" s="773">
        <f>VLOOKUP($A20,'3'!$B$865:$H$1095,4,FALSE)</f>
        <v>0</v>
      </c>
      <c r="E21" s="773">
        <f>VLOOKUP($A20,'3'!$B$865:$H$1095,6,FALSE)</f>
        <v>0</v>
      </c>
      <c r="F21" s="773">
        <f si="1" t="shared"/>
        <v>0</v>
      </c>
      <c r="G21" s="54"/>
    </row>
    <row r="22" spans="1:7">
      <c r="A22" s="776">
        <v>37</v>
      </c>
      <c r="B22" s="777" t="s">
        <v>211</v>
      </c>
      <c r="C22" s="772" t="s">
        <v>2593</v>
      </c>
      <c r="D22" s="773">
        <f>VLOOKUP(A22,'3'!$B$30:$H$260,4,FALSE)</f>
        <v>0</v>
      </c>
      <c r="E22" s="773">
        <f>VLOOKUP(A22,'3'!$B$30:$H$260,6,FALSE)</f>
        <v>0</v>
      </c>
      <c r="F22" s="773">
        <f si="1" t="shared"/>
        <v>0</v>
      </c>
      <c r="G22" s="54"/>
    </row>
    <row r="23" spans="1:7">
      <c r="A23" s="776"/>
      <c r="B23" s="777"/>
      <c r="C23" s="772" t="s">
        <v>2594</v>
      </c>
      <c r="D23" s="773">
        <f>VLOOKUP($A22,'3'!$B$865:$H$1095,4,FALSE)</f>
        <v>0</v>
      </c>
      <c r="E23" s="773">
        <f>VLOOKUP($A22,'3'!$B$865:$H$1095,6,FALSE)</f>
        <v>0</v>
      </c>
      <c r="F23" s="773">
        <f si="1" t="shared"/>
        <v>0</v>
      </c>
      <c r="G23" s="54"/>
    </row>
    <row r="24" spans="1:7">
      <c r="A24" s="776">
        <v>39</v>
      </c>
      <c r="B24" s="777" t="s">
        <v>215</v>
      </c>
      <c r="C24" s="772" t="s">
        <v>2593</v>
      </c>
      <c r="D24" s="773">
        <f>VLOOKUP(A24,'3'!$B$30:$H$260,4,FALSE)</f>
        <v>0</v>
      </c>
      <c r="E24" s="773">
        <f>VLOOKUP(A24,'3'!$B$30:$H$260,6,FALSE)</f>
        <v>0</v>
      </c>
      <c r="F24" s="773">
        <f si="1" t="shared"/>
        <v>0</v>
      </c>
      <c r="G24" s="54"/>
    </row>
    <row r="25" spans="1:7">
      <c r="A25" s="776"/>
      <c r="B25" s="777"/>
      <c r="C25" s="772" t="s">
        <v>2594</v>
      </c>
      <c r="D25" s="773">
        <f>VLOOKUP($A24,'3'!$B$865:$H$1095,4,FALSE)</f>
        <v>0</v>
      </c>
      <c r="E25" s="773">
        <f>VLOOKUP($A24,'3'!$B$865:$H$1095,6,FALSE)</f>
        <v>0</v>
      </c>
      <c r="F25" s="773">
        <f si="1" t="shared"/>
        <v>0</v>
      </c>
      <c r="G25" s="54"/>
    </row>
    <row customHeight="1" ht="15" r="26" spans="1:7">
      <c r="A26" s="778">
        <v>393</v>
      </c>
      <c r="B26" s="777" t="s">
        <v>238</v>
      </c>
      <c r="C26" s="772" t="s">
        <v>2593</v>
      </c>
      <c r="D26" s="773">
        <f>VLOOKUP(A26,'3'!$B$30:$H$260,4,FALSE)</f>
        <v>0</v>
      </c>
      <c r="E26" s="773">
        <f>VLOOKUP(A26,'3'!$B$30:$H$260,6,FALSE)</f>
        <v>0</v>
      </c>
      <c r="F26" s="773">
        <f si="1" t="shared"/>
        <v>0</v>
      </c>
      <c r="G26" s="54"/>
    </row>
    <row customHeight="1" ht="15" r="27" spans="1:7">
      <c r="A27" s="778"/>
      <c r="B27" s="777"/>
      <c r="C27" s="772" t="s">
        <v>2594</v>
      </c>
      <c r="D27" s="773">
        <f>VLOOKUP($A26,'3'!$B$865:$H$1095,4,FALSE)</f>
        <v>0</v>
      </c>
      <c r="E27" s="773">
        <f>VLOOKUP($A26,'3'!$B$865:$H$1095,6,FALSE)</f>
        <v>0</v>
      </c>
      <c r="F27" s="773">
        <f si="1" t="shared"/>
        <v>0</v>
      </c>
      <c r="G27" s="54"/>
    </row>
    <row r="28" spans="1:7">
      <c r="A28" s="779">
        <v>3</v>
      </c>
      <c r="B28" s="780" t="s">
        <v>1185</v>
      </c>
      <c r="C28" s="780"/>
      <c r="D28" s="781">
        <f>VLOOKUP(A28,'3'!$B$30:$H$260,4,FALSE)</f>
        <v>0</v>
      </c>
      <c r="E28" s="781">
        <f>VLOOKUP(A28,'3'!$B$30:$H$260,6,FALSE)</f>
        <v>0</v>
      </c>
      <c r="F28" s="781">
        <f si="1" t="shared"/>
        <v>0</v>
      </c>
      <c r="G28" s="782"/>
    </row>
    <row r="29" spans="1:7">
      <c r="A29" s="783">
        <v>4</v>
      </c>
      <c r="B29" s="772" t="s">
        <v>243</v>
      </c>
      <c r="C29" s="772"/>
      <c r="D29" s="773">
        <f>VLOOKUP(A29,'3'!$B$30:$H$260,4,FALSE)</f>
        <v>0</v>
      </c>
      <c r="E29" s="773">
        <f>VLOOKUP(A29,'3'!$B$30:$H$260,6,FALSE)</f>
        <v>0</v>
      </c>
      <c r="F29" s="773">
        <f si="1" t="shared"/>
        <v>0</v>
      </c>
      <c r="G29" s="54"/>
    </row>
    <row r="30" spans="1:7">
      <c r="A30" s="784">
        <v>41</v>
      </c>
      <c r="B30" s="777" t="s">
        <v>244</v>
      </c>
      <c r="C30" s="772" t="s">
        <v>2593</v>
      </c>
      <c r="D30" s="773">
        <f>VLOOKUP(A30,'3'!$B$30:$H$260,4,FALSE)</f>
        <v>0</v>
      </c>
      <c r="E30" s="773">
        <f>VLOOKUP(A30,'3'!$B$30:$H$260,6,FALSE)</f>
        <v>0</v>
      </c>
      <c r="F30" s="773">
        <f si="1" t="shared"/>
        <v>0</v>
      </c>
      <c r="G30" s="54"/>
    </row>
    <row r="31" spans="1:7">
      <c r="A31" s="784"/>
      <c r="B31" s="777"/>
      <c r="C31" s="772" t="s">
        <v>2594</v>
      </c>
      <c r="D31" s="773">
        <f>VLOOKUP($A30,'3'!$B$865:$H$1095,4,FALSE)</f>
        <v>0</v>
      </c>
      <c r="E31" s="773">
        <f>VLOOKUP($A30,'3'!$B$865:$H$1095,6,FALSE)</f>
        <v>0</v>
      </c>
      <c r="F31" s="773">
        <f si="1" t="shared"/>
        <v>0</v>
      </c>
      <c r="G31" s="54"/>
    </row>
    <row r="32" spans="1:7">
      <c r="A32" s="776">
        <v>42</v>
      </c>
      <c r="B32" s="777" t="s">
        <v>276</v>
      </c>
      <c r="C32" s="772" t="s">
        <v>2593</v>
      </c>
      <c r="D32" s="773">
        <f>VLOOKUP(A32,'3'!$B$30:$H$260,4,FALSE)</f>
        <v>0</v>
      </c>
      <c r="E32" s="773">
        <f>VLOOKUP(A32,'3'!$B$30:$H$260,6,FALSE)</f>
        <v>0</v>
      </c>
      <c r="F32" s="773">
        <f si="1" t="shared"/>
        <v>0</v>
      </c>
      <c r="G32" s="54"/>
    </row>
    <row r="33" spans="1:8">
      <c r="A33" s="776"/>
      <c r="B33" s="777"/>
      <c r="C33" s="772" t="s">
        <v>2594</v>
      </c>
      <c r="D33" s="773">
        <f>VLOOKUP($A32,'3'!$B$865:$H$1095,4,FALSE)</f>
        <v>0</v>
      </c>
      <c r="E33" s="773">
        <f>VLOOKUP($A32,'3'!$B$865:$H$1095,6,FALSE)</f>
        <v>0</v>
      </c>
      <c r="F33" s="773">
        <f si="1" t="shared"/>
        <v>0</v>
      </c>
      <c r="G33" s="54"/>
    </row>
    <row r="34" spans="1:8">
      <c r="A34" s="776">
        <v>5</v>
      </c>
      <c r="B34" s="777" t="s">
        <v>281</v>
      </c>
      <c r="C34" s="772"/>
      <c r="D34" s="773">
        <f>VLOOKUP(A34,'3'!$B$30:$H$260,4,FALSE)</f>
        <v>0</v>
      </c>
      <c r="E34" s="773">
        <f>VLOOKUP(A34,'3'!$B$30:$H$260,6,FALSE)</f>
        <v>0</v>
      </c>
      <c r="F34" s="773">
        <f si="1" t="shared"/>
        <v>0</v>
      </c>
      <c r="G34" s="54"/>
    </row>
    <row r="35" spans="1:8">
      <c r="A35" s="776"/>
      <c r="B35" s="777"/>
      <c r="C35" s="772"/>
      <c r="D35" s="773">
        <f>VLOOKUP($A34,'3'!$B$865:$H$1095,4,FALSE)</f>
        <v>0</v>
      </c>
      <c r="E35" s="773">
        <f>VLOOKUP($A34,'3'!$B$865:$H$1095,6,FALSE)</f>
        <v>0</v>
      </c>
      <c r="F35" s="773">
        <f si="1" t="shared"/>
        <v>0</v>
      </c>
      <c r="G35" s="54"/>
    </row>
    <row r="36" spans="1:8">
      <c r="A36" s="776">
        <v>51</v>
      </c>
      <c r="B36" s="777" t="s">
        <v>282</v>
      </c>
      <c r="C36" s="772" t="s">
        <v>2593</v>
      </c>
      <c r="D36" s="773">
        <f>VLOOKUP(A36,'3'!$B$30:$H$260,4,FALSE)</f>
        <v>0</v>
      </c>
      <c r="E36" s="773">
        <f>VLOOKUP(A36,'3'!$B$30:$H$260,6,FALSE)</f>
        <v>0</v>
      </c>
      <c r="F36" s="773">
        <f si="1" t="shared"/>
        <v>0</v>
      </c>
      <c r="G36" s="54"/>
    </row>
    <row r="37" spans="1:8">
      <c r="A37" s="776"/>
      <c r="B37" s="777"/>
      <c r="C37" s="772" t="s">
        <v>2594</v>
      </c>
      <c r="D37" s="773">
        <f>VLOOKUP($A36,'3'!$B$865:$H$1095,4,FALSE)</f>
        <v>0</v>
      </c>
      <c r="E37" s="773">
        <f>VLOOKUP($A36,'3'!$B$865:$H$1095,6,FALSE)</f>
        <v>0</v>
      </c>
      <c r="F37" s="773">
        <f si="1" t="shared"/>
        <v>0</v>
      </c>
      <c r="G37" s="54"/>
    </row>
    <row ht="25.5" r="38" spans="1:8">
      <c r="A38" s="779">
        <v>6</v>
      </c>
      <c r="B38" s="780" t="s">
        <v>2595</v>
      </c>
      <c r="C38" s="780"/>
      <c r="D38" s="781">
        <f>VLOOKUP(A38,'3'!$B$30:$H$260,4,FALSE)</f>
        <v>0</v>
      </c>
      <c r="E38" s="781">
        <f>VLOOKUP(A38,'3'!$B$30:$H$260,6,FALSE)</f>
        <v>0</v>
      </c>
      <c r="F38" s="781">
        <f si="1" t="shared"/>
        <v>0</v>
      </c>
      <c r="G38" s="782"/>
    </row>
    <row r="39" spans="1:8">
      <c r="A39" s="612"/>
      <c r="D39" s="612"/>
      <c r="E39" s="612"/>
      <c r="F39" s="612"/>
    </row>
    <row customFormat="1" r="40" s="659" spans="1:8">
      <c r="A40" s="785" t="s">
        <v>12</v>
      </c>
      <c r="B40" s="786"/>
      <c r="C40" s="787"/>
      <c r="D40" s="767" t="s">
        <v>2596</v>
      </c>
      <c r="E40" s="767" t="s">
        <v>2597</v>
      </c>
      <c r="F40" s="768" t="s">
        <v>1250</v>
      </c>
      <c r="G40" s="769" t="s">
        <v>702</v>
      </c>
    </row>
    <row customFormat="1" customHeight="1" ht="13.5" r="41" s="238" spans="1:8">
      <c r="A41" s="788" t="s">
        <v>2598</v>
      </c>
      <c r="B41" s="789" t="s">
        <v>2599</v>
      </c>
      <c r="C41" s="54" t="s">
        <v>2593</v>
      </c>
      <c r="D41" s="790">
        <f>+'2.CT1A'!$C$144</f>
        <v>0</v>
      </c>
      <c r="E41" s="790">
        <f>+'2.CT1A'!$C$238</f>
        <v>0</v>
      </c>
      <c r="F41" s="773">
        <f ref="F41:F42" si="2" t="shared">+D41-E41</f>
        <v>0</v>
      </c>
      <c r="G41" s="54"/>
      <c r="H41" s="659"/>
    </row>
    <row customFormat="1" r="42" s="238" spans="1:8">
      <c r="A42" s="791"/>
      <c r="B42" s="792"/>
      <c r="C42" s="54" t="s">
        <v>2594</v>
      </c>
      <c r="D42" s="790">
        <f>+'2.CT1A'!$D$144</f>
        <v>0</v>
      </c>
      <c r="E42" s="790">
        <f>+'2.CT1A'!$D$238</f>
        <v>0</v>
      </c>
      <c r="F42" s="773">
        <f si="2" t="shared"/>
        <v>0</v>
      </c>
      <c r="G42" s="54"/>
      <c r="H42" s="659"/>
    </row>
    <row customHeight="1" ht="31.5" r="43" spans="1:8">
      <c r="A43" s="793" t="s">
        <v>2600</v>
      </c>
      <c r="B43" s="794" t="s">
        <v>2601</v>
      </c>
      <c r="C43" s="794"/>
      <c r="D43" s="795">
        <f>'3.CT2A'!$C$294</f>
        <v>0</v>
      </c>
      <c r="E43" s="795">
        <f>+'3.CT2A'!$C$8-'3.CT2A'!$C$153+'3.CT2A'!$C$275-'3.CT2A'!$C$282</f>
        <v>0</v>
      </c>
      <c r="F43" s="795">
        <f>+D43-E43</f>
        <v>0</v>
      </c>
      <c r="G43" s="54"/>
    </row>
    <row customHeight="1" ht="30.75" r="44" spans="1:8">
      <c r="A44" s="793"/>
      <c r="B44" s="794" t="s">
        <v>2602</v>
      </c>
      <c r="C44" s="794"/>
      <c r="D44" s="795">
        <f>'3.CT2A'!$D$294</f>
        <v>0</v>
      </c>
      <c r="E44" s="795">
        <f>+'3.CT2A'!$D$8-'3.CT2A'!$D$153+'3.CT2A'!$D$275-'3.CT2A'!$D$282</f>
        <v>0</v>
      </c>
      <c r="F44" s="795">
        <f ref="F44:F67" si="3" t="shared">+D44-E44</f>
        <v>0</v>
      </c>
      <c r="G44" s="54"/>
    </row>
    <row customHeight="1" ht="54.75" r="45" spans="1:8">
      <c r="A45" s="793"/>
      <c r="B45" s="794" t="s">
        <v>2603</v>
      </c>
      <c r="C45" s="794"/>
      <c r="D45" s="795">
        <f>'3.CT2A'!$C$294</f>
        <v>0</v>
      </c>
      <c r="E45" s="795">
        <f>+'2.CT1A'!$C$232</f>
        <v>0</v>
      </c>
      <c r="F45" s="795">
        <f>+D45-E45</f>
        <v>0</v>
      </c>
      <c r="G45" s="54"/>
    </row>
    <row customHeight="1" ht="57.75" r="46" spans="1:8">
      <c r="A46" s="793"/>
      <c r="B46" s="794" t="s">
        <v>2604</v>
      </c>
      <c r="C46" s="794"/>
      <c r="D46" s="795">
        <f>'3.CT2A'!$D$294</f>
        <v>0</v>
      </c>
      <c r="E46" s="795">
        <f>+'2.CT1A'!$D$232</f>
        <v>0</v>
      </c>
      <c r="F46" s="795">
        <f>+D46-E46</f>
        <v>0</v>
      </c>
      <c r="G46" s="54"/>
    </row>
    <row customHeight="1" ht="56.25" r="47" spans="1:8">
      <c r="A47" s="793"/>
      <c r="B47" s="794" t="s">
        <v>2605</v>
      </c>
      <c r="C47" s="794"/>
      <c r="D47" s="795">
        <f>+'3.CT2A'!$D$294</f>
        <v>0</v>
      </c>
      <c r="E47" s="795">
        <f>+'5.CT4A'!$E$23</f>
        <v>0</v>
      </c>
      <c r="F47" s="795">
        <f>+D47-E47</f>
        <v>0</v>
      </c>
      <c r="G47" s="54"/>
    </row>
    <row customHeight="1" ht="84" r="48" spans="1:8">
      <c r="A48" s="793"/>
      <c r="B48" s="794" t="s">
        <v>2606</v>
      </c>
      <c r="C48" s="794"/>
      <c r="D48" s="795">
        <f>'3.CT2A'!$D$93</f>
        <v>0</v>
      </c>
      <c r="E48" s="795">
        <f>+'10.CTT5'!$Q$12+'12.CTT7'!$P$13</f>
        <v>0</v>
      </c>
      <c r="F48" s="795">
        <f si="3" t="shared"/>
        <v>0</v>
      </c>
      <c r="G48" s="54"/>
      <c r="H48" s="796"/>
    </row>
    <row customHeight="1" ht="46.5" r="49" spans="1:8">
      <c r="A49" s="793"/>
      <c r="B49" s="794" t="s">
        <v>2607</v>
      </c>
      <c r="C49" s="794"/>
      <c r="D49" s="795">
        <f>+'3.CT2A'!$D$218</f>
        <v>0</v>
      </c>
      <c r="E49" s="795">
        <f>+'12.CTT7'!$P$28</f>
        <v>0</v>
      </c>
      <c r="F49" s="795">
        <f si="3" t="shared"/>
        <v>0</v>
      </c>
      <c r="G49" s="54"/>
    </row>
    <row customHeight="1" ht="44.25" r="50" spans="1:8">
      <c r="A50" s="793"/>
      <c r="B50" s="794" t="s">
        <v>2608</v>
      </c>
      <c r="C50" s="794"/>
      <c r="D50" s="795">
        <f>+'3.CT2A'!$D$283</f>
        <v>0</v>
      </c>
      <c r="E50" s="795">
        <f>+'12.CTT7'!$P$18+'12.CTT7'!$P$31</f>
        <v>0</v>
      </c>
      <c r="F50" s="795">
        <f si="3" t="shared"/>
        <v>0</v>
      </c>
      <c r="G50" s="54"/>
    </row>
    <row customHeight="1" ht="48.75" r="51" spans="1:8">
      <c r="A51" s="793"/>
      <c r="B51" s="794" t="s">
        <v>2609</v>
      </c>
      <c r="C51" s="794"/>
      <c r="D51" s="795">
        <f>+'3.CT2A'!$D$218</f>
        <v>0</v>
      </c>
      <c r="E51" s="795">
        <f>+'12.CTT7'!$P$26-'12.CTT7'!$P$34</f>
        <v>0</v>
      </c>
      <c r="F51" s="795">
        <f>D51-E51</f>
        <v>0</v>
      </c>
      <c r="G51" s="54"/>
    </row>
    <row customHeight="1" ht="32.25" r="52" spans="1:8">
      <c r="A52" s="797" t="s">
        <v>2610</v>
      </c>
      <c r="B52" s="798" t="s">
        <v>2611</v>
      </c>
      <c r="C52" s="799"/>
      <c r="D52" s="795">
        <f>+'4.CT3A'!$D$9+'4.CT3A'!$D$284+'4.CT3A'!$D$257</f>
        <v>0</v>
      </c>
      <c r="E52" s="795">
        <f>+'20.TGT1'!$H$99+'22.NT2'!$D$102</f>
        <v>0</v>
      </c>
      <c r="F52" s="795">
        <f>+D52-E52</f>
        <v>0</v>
      </c>
      <c r="G52" s="54"/>
      <c r="H52" s="796"/>
    </row>
    <row customHeight="1" ht="45" r="53" spans="1:8">
      <c r="A53" s="800"/>
      <c r="B53" s="798" t="s">
        <v>2612</v>
      </c>
      <c r="C53" s="799"/>
      <c r="D53" s="795">
        <f>+'4.CT3A'!$D$152+'4.CT3A'!$D$266+'4.CT3A'!$D$291+'4.CT3A'!$D$295+'4.CT3A'!$D$299</f>
        <v>0</v>
      </c>
      <c r="E53" s="795">
        <f>+'20.TGT1'!$H$9+'22.NT2'!$D$8-'21.TGT1A'!$E$6</f>
        <v>0</v>
      </c>
      <c r="F53" s="795">
        <f ref="F53:F54" si="4" t="shared">+D53-E53</f>
        <v>0</v>
      </c>
      <c r="G53" s="54"/>
    </row>
    <row customHeight="1" ht="36" r="54" spans="1:8">
      <c r="A54" s="800"/>
      <c r="B54" s="794" t="s">
        <v>2613</v>
      </c>
      <c r="C54" s="794"/>
      <c r="D54" s="795">
        <f>+'4.CT3A'!$D$306</f>
        <v>0</v>
      </c>
      <c r="E54" s="795">
        <f>'4.CT3A'!$D$255+'4.CT3A'!$D$282+'4.CT3A'!$D$305</f>
        <v>0</v>
      </c>
      <c r="F54" s="795">
        <f si="4" t="shared"/>
        <v>0</v>
      </c>
      <c r="G54" s="54"/>
    </row>
    <row customHeight="1" ht="45.75" r="55" spans="1:8">
      <c r="A55" s="800"/>
      <c r="B55" s="794" t="s">
        <v>2614</v>
      </c>
      <c r="C55" s="794"/>
      <c r="D55" s="795">
        <f>+'4.CT3A'!$D$307</f>
        <v>0</v>
      </c>
      <c r="E55" s="795">
        <f>+D8</f>
        <v>0</v>
      </c>
      <c r="F55" s="795">
        <f si="3" t="shared"/>
        <v>0</v>
      </c>
      <c r="G55" s="54"/>
    </row>
    <row customHeight="1" ht="51" r="56" spans="1:8">
      <c r="A56" s="800"/>
      <c r="B56" s="794" t="s">
        <v>2615</v>
      </c>
      <c r="C56" s="794"/>
      <c r="D56" s="795">
        <f>+'4.CT3A'!$D$308</f>
        <v>0</v>
      </c>
      <c r="E56" s="795">
        <f>+D9</f>
        <v>0</v>
      </c>
      <c r="F56" s="795">
        <f si="3" t="shared"/>
        <v>0</v>
      </c>
      <c r="G56" s="54"/>
    </row>
    <row customHeight="1" ht="55.5" r="57" spans="1:8">
      <c r="A57" s="800"/>
      <c r="B57" s="794" t="s">
        <v>2616</v>
      </c>
      <c r="C57" s="794"/>
      <c r="D57" s="795">
        <f>+'4.CT3A'!$D$266</f>
        <v>0</v>
      </c>
      <c r="E57" s="795">
        <f>+'12.CTT7'!$P$12</f>
        <v>0</v>
      </c>
      <c r="F57" s="795">
        <f>+D57-E57</f>
        <v>0</v>
      </c>
      <c r="G57" s="54"/>
    </row>
    <row customHeight="1" ht="25.5" r="58" spans="1:8">
      <c r="A58" s="801"/>
      <c r="B58" s="794" t="s">
        <v>90</v>
      </c>
      <c r="C58" s="794"/>
      <c r="D58" s="795"/>
      <c r="E58" s="795"/>
      <c r="F58" s="795"/>
      <c r="G58" s="54"/>
    </row>
    <row customHeight="1" ht="63" r="59" spans="1:8">
      <c r="A59" s="797" t="s">
        <v>2617</v>
      </c>
      <c r="B59" s="794" t="s">
        <v>2618</v>
      </c>
      <c r="C59" s="794"/>
      <c r="D59" s="795">
        <f>'5.CT4A'!$G$15</f>
        <v>0</v>
      </c>
      <c r="E59" s="795">
        <f>'2.CT1A'!$C$221</f>
        <v>0</v>
      </c>
      <c r="F59" s="795">
        <f si="3" t="shared"/>
        <v>0</v>
      </c>
      <c r="G59" s="54"/>
    </row>
    <row customHeight="1" ht="57" r="60" spans="1:8">
      <c r="A60" s="800"/>
      <c r="B60" s="794" t="s">
        <v>2618</v>
      </c>
      <c r="C60" s="794"/>
      <c r="D60" s="795">
        <f>'5.CT4A'!$G$24</f>
        <v>0</v>
      </c>
      <c r="E60" s="795">
        <f>'2.CT1A'!$D$221</f>
        <v>0</v>
      </c>
      <c r="F60" s="795"/>
      <c r="G60" s="54"/>
      <c r="H60" s="796"/>
    </row>
    <row customHeight="1" ht="55.5" r="61" spans="1:8">
      <c r="A61" s="800"/>
      <c r="B61" s="794" t="s">
        <v>2619</v>
      </c>
      <c r="C61" s="794"/>
      <c r="D61" s="795">
        <f>'5.CT4A'!$D$24</f>
        <v>0</v>
      </c>
      <c r="E61" s="795">
        <f>+'2.CT1A'!$D$234</f>
        <v>0</v>
      </c>
      <c r="F61" s="795">
        <f si="3" t="shared"/>
        <v>0</v>
      </c>
      <c r="G61" s="54"/>
    </row>
    <row customHeight="1" ht="63" r="62" spans="1:8">
      <c r="A62" s="800"/>
      <c r="B62" s="794" t="s">
        <v>2620</v>
      </c>
      <c r="C62" s="794"/>
      <c r="D62" s="795">
        <f>+'5.CT4A'!$G$17</f>
        <v>0</v>
      </c>
      <c r="E62" s="795">
        <f>+'2.CT1A'!$D$236</f>
        <v>0</v>
      </c>
      <c r="F62" s="795">
        <f si="3" t="shared"/>
        <v>0</v>
      </c>
      <c r="G62" s="54"/>
    </row>
    <row customHeight="1" ht="21.75" r="63" spans="1:8">
      <c r="A63" s="801"/>
      <c r="B63" s="798" t="s">
        <v>2621</v>
      </c>
      <c r="C63" s="799"/>
      <c r="D63" s="795">
        <f>+'5.CT4A'!$D$18-'5.CT4A'!$D$24</f>
        <v>0</v>
      </c>
      <c r="E63" s="795">
        <f>+'2.CT1A'!$C$234-'2.CT1A'!$D$234</f>
        <v>0</v>
      </c>
      <c r="F63" s="795">
        <f si="3" t="shared"/>
        <v>0</v>
      </c>
      <c r="G63" s="54"/>
    </row>
    <row customHeight="1" ht="45.75" r="64" spans="1:8">
      <c r="A64" s="793" t="s">
        <v>2622</v>
      </c>
      <c r="B64" s="794" t="s">
        <v>2623</v>
      </c>
      <c r="C64" s="794"/>
      <c r="D64" s="795">
        <f>+'20.TGT1'!$H$99</f>
        <v>0</v>
      </c>
      <c r="E64" s="795">
        <f>+('4.CT3A'!$D$9+'4.CT3A'!$D$284+'4.CT3A'!$D$257)-'22.NT2'!$D$102</f>
        <v>0</v>
      </c>
      <c r="F64" s="795">
        <f si="3" t="shared"/>
        <v>0</v>
      </c>
      <c r="G64" s="54"/>
      <c r="H64" s="802"/>
    </row>
    <row customHeight="1" ht="45" r="65" spans="1:7">
      <c r="A65" s="793"/>
      <c r="B65" s="794" t="s">
        <v>2624</v>
      </c>
      <c r="C65" s="794"/>
      <c r="D65" s="795">
        <f>+'20.TGT1'!$H$9</f>
        <v>0</v>
      </c>
      <c r="E65" s="795">
        <f>+'4.CT3A'!$D$152+'4.CT3A'!$D$267+'4.CT3A'!$D$291+'4.CT3A'!$D$295+'4.CT3A'!$D$299-'22.NT2'!$D$8</f>
        <v>0</v>
      </c>
      <c r="F65" s="795">
        <f si="3" t="shared"/>
        <v>0</v>
      </c>
      <c r="G65" s="54"/>
    </row>
    <row customHeight="1" ht="33.75" r="66" spans="1:7">
      <c r="A66" s="793"/>
      <c r="B66" s="794" t="s">
        <v>2625</v>
      </c>
      <c r="C66" s="794"/>
      <c r="D66" s="795">
        <f>+'20.TGT1'!$G$9</f>
        <v>0</v>
      </c>
      <c r="E66" s="795">
        <f>+'20.TGT1'!$H$9</f>
        <v>0</v>
      </c>
      <c r="F66" s="795">
        <f si="3" t="shared"/>
        <v>0</v>
      </c>
      <c r="G66" s="54"/>
    </row>
    <row customHeight="1" ht="37.5" r="67" spans="1:7">
      <c r="A67" s="793"/>
      <c r="B67" s="794" t="s">
        <v>2626</v>
      </c>
      <c r="C67" s="794"/>
      <c r="D67" s="795">
        <f>+'20.TGT1'!$G$99</f>
        <v>0</v>
      </c>
      <c r="E67" s="795">
        <f>+'20.TGT1'!$H$99</f>
        <v>0</v>
      </c>
      <c r="F67" s="795">
        <f si="3" t="shared"/>
        <v>0</v>
      </c>
      <c r="G67" s="803"/>
    </row>
    <row r="68" spans="1:7">
      <c r="A68" s="804"/>
      <c r="B68" s="579"/>
      <c r="C68" s="579"/>
      <c r="D68" s="805"/>
      <c r="E68" s="805"/>
      <c r="F68" s="805"/>
      <c r="G68" s="806"/>
    </row>
    <row r="69" spans="1:7">
      <c r="A69" s="804"/>
      <c r="B69" s="579"/>
      <c r="C69" s="579"/>
      <c r="D69" s="805"/>
      <c r="E69" s="805"/>
      <c r="F69" s="805"/>
      <c r="G69" s="806"/>
    </row>
    <row r="70" spans="1:7">
      <c r="B70" s="660" t="s">
        <v>1267</v>
      </c>
      <c r="C70" s="238" t="s">
        <v>2627</v>
      </c>
      <c r="D70" s="8"/>
      <c r="E70" s="808"/>
    </row>
    <row r="71" spans="1:7">
      <c r="B71" s="660"/>
      <c r="C71" s="238"/>
      <c r="D71" s="8"/>
      <c r="E71" s="808"/>
    </row>
    <row r="72" spans="1:7">
      <c r="B72" s="660" t="s">
        <v>2628</v>
      </c>
      <c r="C72" s="238" t="s">
        <v>2629</v>
      </c>
      <c r="D72" s="8"/>
      <c r="E72" s="808" t="str">
        <f>+'1.Info'!$F$36</f>
        <v/>
      </c>
    </row>
    <row ht="15" r="74" spans="1:7">
      <c r="C74" s="809"/>
      <c r="D74" s="227"/>
      <c r="E74" s="227"/>
    </row>
    <row r="75" spans="1:7">
      <c r="D75" s="612"/>
      <c r="E75" s="612"/>
    </row>
    <row r="76" spans="1:7">
      <c r="D76" s="612"/>
      <c r="E76" s="612"/>
    </row>
    <row r="77" spans="1:7">
      <c r="D77" s="612"/>
      <c r="E77" s="612"/>
    </row>
    <row r="78" spans="1:7">
      <c r="D78" s="612"/>
      <c r="E78" s="612"/>
    </row>
    <row r="79" spans="1:7">
      <c r="D79" s="612"/>
      <c r="E79" s="612"/>
    </row>
    <row r="80" spans="1:7">
      <c r="D80" s="612"/>
      <c r="E80" s="612"/>
    </row>
  </sheetData>
  <mergeCells count="63">
    <mergeCell ref="A64:A67"/>
    <mergeCell ref="B64:C64"/>
    <mergeCell ref="B65:C65"/>
    <mergeCell ref="B66:C66"/>
    <mergeCell ref="B67:C67"/>
    <mergeCell ref="B58:C58"/>
    <mergeCell ref="A59:A63"/>
    <mergeCell ref="B59:C59"/>
    <mergeCell ref="B60:C60"/>
    <mergeCell ref="B61:C61"/>
    <mergeCell ref="B62:C62"/>
    <mergeCell ref="B63:C63"/>
    <mergeCell ref="B49:C49"/>
    <mergeCell ref="B50:C50"/>
    <mergeCell ref="B51:C51"/>
    <mergeCell ref="A52:A58"/>
    <mergeCell ref="B52:C52"/>
    <mergeCell ref="B53:C53"/>
    <mergeCell ref="B54:C54"/>
    <mergeCell ref="B55:C55"/>
    <mergeCell ref="B56:C56"/>
    <mergeCell ref="B57:C57"/>
    <mergeCell ref="A40:C40"/>
    <mergeCell ref="A41:A42"/>
    <mergeCell ref="B41:B42"/>
    <mergeCell ref="A43:A51"/>
    <mergeCell ref="B43:C43"/>
    <mergeCell ref="B44:C44"/>
    <mergeCell ref="B45:C45"/>
    <mergeCell ref="B46:C46"/>
    <mergeCell ref="B47:C47"/>
    <mergeCell ref="B48:C48"/>
    <mergeCell ref="A32:A33"/>
    <mergeCell ref="B32:B33"/>
    <mergeCell ref="A34:A35"/>
    <mergeCell ref="B34:B35"/>
    <mergeCell ref="A36:A37"/>
    <mergeCell ref="B36:B37"/>
    <mergeCell ref="A24:A25"/>
    <mergeCell ref="B24:B25"/>
    <mergeCell ref="A26:A27"/>
    <mergeCell ref="B26:B27"/>
    <mergeCell ref="A30:A31"/>
    <mergeCell ref="B30:B31"/>
    <mergeCell ref="A18:A19"/>
    <mergeCell ref="B18:B19"/>
    <mergeCell ref="A20:A21"/>
    <mergeCell ref="B20:B21"/>
    <mergeCell ref="A22:A23"/>
    <mergeCell ref="B22:B23"/>
    <mergeCell ref="A12:A13"/>
    <mergeCell ref="B12:B13"/>
    <mergeCell ref="A14:A15"/>
    <mergeCell ref="B14:B15"/>
    <mergeCell ref="A16:A17"/>
    <mergeCell ref="B16:B17"/>
    <mergeCell ref="B2:D3"/>
    <mergeCell ref="A6:A7"/>
    <mergeCell ref="B6:B7"/>
    <mergeCell ref="A8:A9"/>
    <mergeCell ref="B8:B9"/>
    <mergeCell ref="A10:A11"/>
    <mergeCell ref="B10:B11"/>
  </mergeCells>
  <pageMargins bottom="0.28999999999999998" footer="0.28000000000000003" header="0.3" left="0.25" right="0.25" top="0.33"/>
  <pageSetup fitToHeight="0" orientation="portrait" paperSize="9" r:id="rId1" scale="80"/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F31"/>
  <sheetViews>
    <sheetView workbookViewId="0">
      <selection activeCell="A7" sqref="A7"/>
    </sheetView>
  </sheetViews>
  <sheetFormatPr defaultColWidth="9" defaultRowHeight="15"/>
  <cols>
    <col min="1" max="1" style="259" width="9.0" collapsed="false"/>
    <col min="2" max="2" customWidth="true" style="260" width="40.7109375" collapsed="false"/>
    <col min="3" max="3" customWidth="true" style="260" width="21.7109375" collapsed="false"/>
    <col min="4" max="4" customWidth="true" style="260" width="18.28515625" collapsed="false"/>
    <col min="5" max="5" customWidth="true" style="260" width="17.42578125" collapsed="false"/>
    <col min="6" max="6" customWidth="true" style="260" width="16.28515625" collapsed="false"/>
    <col min="7" max="16384" style="260" width="9.0" collapsed="false"/>
  </cols>
  <sheetData>
    <row r="1" spans="1:6">
      <c r="F1" s="449" t="s">
        <v>1039</v>
      </c>
    </row>
    <row r="3" spans="1:6">
      <c r="A3" s="709" t="s">
        <v>1042</v>
      </c>
      <c r="B3" s="709"/>
      <c r="C3" s="709"/>
      <c r="D3" s="709"/>
      <c r="E3" s="709"/>
      <c r="F3" s="709"/>
    </row>
    <row r="4" spans="1:6">
      <c r="A4" s="436"/>
      <c r="B4" s="436"/>
      <c r="C4" s="436"/>
      <c r="D4" s="436"/>
      <c r="E4" s="436"/>
      <c r="F4" s="436"/>
    </row>
    <row customHeight="1" ht="15" r="5" spans="1:6">
      <c r="F5" s="450" t="s">
        <v>795</v>
      </c>
    </row>
    <row customHeight="1" ht="49.5" r="7" spans="1:6">
      <c r="A7" s="249" t="s">
        <v>11</v>
      </c>
      <c r="B7" s="249" t="s">
        <v>12</v>
      </c>
      <c r="C7" s="249" t="s">
        <v>49</v>
      </c>
      <c r="D7" s="249" t="s">
        <v>796</v>
      </c>
      <c r="E7" s="249" t="s">
        <v>797</v>
      </c>
      <c r="F7" s="249" t="s">
        <v>50</v>
      </c>
    </row>
    <row r="8" spans="1:6">
      <c r="A8" s="251">
        <v>31</v>
      </c>
      <c r="B8" s="252" t="s">
        <v>123</v>
      </c>
      <c r="C8" s="451">
        <f>C9+C14+C27+C28</f>
        <v>0</v>
      </c>
      <c r="D8" s="451">
        <f ref="D8:F8" si="0" t="shared">D9+D14+D27+D28</f>
        <v>0</v>
      </c>
      <c r="E8" s="451">
        <f si="0" t="shared"/>
        <v>0</v>
      </c>
      <c r="F8" s="451">
        <f si="0" t="shared"/>
        <v>0</v>
      </c>
    </row>
    <row r="9" spans="1:6">
      <c r="A9" s="253">
        <v>311</v>
      </c>
      <c r="B9" s="252" t="s">
        <v>124</v>
      </c>
      <c r="C9" s="451">
        <f>SUM(C10:C13)</f>
        <v>0</v>
      </c>
      <c r="D9" s="451">
        <f ref="D9:F9" si="1" t="shared">SUM(D10:D13)</f>
        <v>0</v>
      </c>
      <c r="E9" s="451">
        <f si="1" t="shared"/>
        <v>0</v>
      </c>
      <c r="F9" s="451">
        <f si="1" t="shared"/>
        <v>0</v>
      </c>
    </row>
    <row r="10" spans="1:6">
      <c r="A10" s="254">
        <v>31110</v>
      </c>
      <c r="B10" s="255" t="s">
        <v>125</v>
      </c>
      <c r="C10" s="452"/>
      <c r="D10" s="452"/>
      <c r="E10" s="452"/>
      <c r="F10" s="452"/>
    </row>
    <row r="11" spans="1:6">
      <c r="A11" s="254">
        <v>31120</v>
      </c>
      <c r="B11" s="255" t="s">
        <v>126</v>
      </c>
      <c r="C11" s="452"/>
      <c r="D11" s="452"/>
      <c r="E11" s="452"/>
      <c r="F11" s="452"/>
    </row>
    <row r="12" spans="1:6">
      <c r="A12" s="254">
        <v>31130</v>
      </c>
      <c r="B12" s="255" t="s">
        <v>127</v>
      </c>
      <c r="C12" s="452"/>
      <c r="D12" s="452"/>
      <c r="E12" s="452"/>
      <c r="F12" s="452"/>
    </row>
    <row r="13" spans="1:6">
      <c r="A13" s="256">
        <v>31140</v>
      </c>
      <c r="B13" s="255" t="s">
        <v>657</v>
      </c>
      <c r="C13" s="452"/>
      <c r="D13" s="452"/>
      <c r="E13" s="452"/>
      <c r="F13" s="452"/>
    </row>
    <row r="14" spans="1:6">
      <c r="A14" s="253">
        <v>312</v>
      </c>
      <c r="B14" s="252" t="s">
        <v>128</v>
      </c>
      <c r="C14" s="451">
        <f>C15+C22</f>
        <v>0</v>
      </c>
      <c r="D14" s="451">
        <f ref="D14:F14" si="2" t="shared">D15+D22</f>
        <v>0</v>
      </c>
      <c r="E14" s="451">
        <f si="2" t="shared"/>
        <v>0</v>
      </c>
      <c r="F14" s="451">
        <f si="2" t="shared"/>
        <v>0</v>
      </c>
    </row>
    <row r="15" spans="1:6">
      <c r="A15" s="253">
        <v>3121</v>
      </c>
      <c r="B15" s="252" t="s">
        <v>129</v>
      </c>
      <c r="C15" s="451">
        <f>SUM(C16:C21)</f>
        <v>0</v>
      </c>
      <c r="D15" s="451">
        <f ref="D15:F15" si="3" t="shared">SUM(D16:D21)</f>
        <v>0</v>
      </c>
      <c r="E15" s="451">
        <f si="3" t="shared"/>
        <v>0</v>
      </c>
      <c r="F15" s="451">
        <f si="3" t="shared"/>
        <v>0</v>
      </c>
    </row>
    <row r="16" spans="1:6">
      <c r="A16" s="254">
        <v>31211</v>
      </c>
      <c r="B16" s="255" t="s">
        <v>130</v>
      </c>
      <c r="C16" s="452"/>
      <c r="D16" s="452"/>
      <c r="E16" s="452"/>
      <c r="F16" s="452"/>
    </row>
    <row r="17" spans="1:6">
      <c r="A17" s="254">
        <v>31212</v>
      </c>
      <c r="B17" s="255" t="s">
        <v>131</v>
      </c>
      <c r="C17" s="452"/>
      <c r="D17" s="452"/>
      <c r="E17" s="452"/>
      <c r="F17" s="452"/>
    </row>
    <row r="18" spans="1:6">
      <c r="A18" s="254">
        <v>31213</v>
      </c>
      <c r="B18" s="255" t="s">
        <v>132</v>
      </c>
      <c r="C18" s="452"/>
      <c r="D18" s="452"/>
      <c r="E18" s="452"/>
      <c r="F18" s="452"/>
    </row>
    <row r="19" spans="1:6">
      <c r="A19" s="254">
        <v>31214</v>
      </c>
      <c r="B19" s="255" t="s">
        <v>133</v>
      </c>
      <c r="C19" s="452"/>
      <c r="D19" s="452"/>
      <c r="E19" s="452"/>
      <c r="F19" s="452"/>
    </row>
    <row r="20" spans="1:6">
      <c r="A20" s="254">
        <v>31215</v>
      </c>
      <c r="B20" s="255" t="s">
        <v>134</v>
      </c>
      <c r="C20" s="452"/>
      <c r="D20" s="452"/>
      <c r="E20" s="452"/>
      <c r="F20" s="452"/>
    </row>
    <row r="21" spans="1:6">
      <c r="A21" s="256">
        <v>31216</v>
      </c>
      <c r="B21" s="255" t="s">
        <v>656</v>
      </c>
      <c r="C21" s="452"/>
      <c r="D21" s="452"/>
      <c r="E21" s="452"/>
      <c r="F21" s="452"/>
    </row>
    <row r="22" spans="1:6">
      <c r="A22" s="253">
        <v>3122</v>
      </c>
      <c r="B22" s="252" t="s">
        <v>135</v>
      </c>
      <c r="C22" s="451">
        <f>SUM(C23:C26)</f>
        <v>0</v>
      </c>
      <c r="D22" s="451">
        <f ref="D22:F22" si="4" t="shared">SUM(D23:D26)</f>
        <v>0</v>
      </c>
      <c r="E22" s="451">
        <f si="4" t="shared"/>
        <v>0</v>
      </c>
      <c r="F22" s="451">
        <f si="4" t="shared"/>
        <v>0</v>
      </c>
    </row>
    <row r="23" spans="1:6">
      <c r="A23" s="254">
        <v>31221</v>
      </c>
      <c r="B23" s="255" t="s">
        <v>130</v>
      </c>
      <c r="C23" s="452"/>
      <c r="D23" s="452"/>
      <c r="E23" s="452"/>
      <c r="F23" s="452"/>
    </row>
    <row r="24" spans="1:6">
      <c r="A24" s="254">
        <v>31222</v>
      </c>
      <c r="B24" s="255" t="s">
        <v>136</v>
      </c>
      <c r="C24" s="452"/>
      <c r="D24" s="452"/>
      <c r="E24" s="452"/>
      <c r="F24" s="452"/>
    </row>
    <row r="25" spans="1:6">
      <c r="A25" s="254">
        <v>31223</v>
      </c>
      <c r="B25" s="255" t="s">
        <v>132</v>
      </c>
      <c r="C25" s="452"/>
      <c r="D25" s="452"/>
      <c r="E25" s="452"/>
      <c r="F25" s="452"/>
    </row>
    <row r="26" spans="1:6">
      <c r="A26" s="254">
        <v>31224</v>
      </c>
      <c r="B26" s="255" t="s">
        <v>133</v>
      </c>
      <c r="C26" s="452"/>
      <c r="D26" s="452"/>
      <c r="E26" s="452"/>
      <c r="F26" s="452"/>
    </row>
    <row r="27" spans="1:6">
      <c r="A27" s="257">
        <v>314</v>
      </c>
      <c r="B27" s="258" t="s">
        <v>137</v>
      </c>
      <c r="C27" s="453"/>
      <c r="D27" s="453"/>
      <c r="E27" s="453"/>
      <c r="F27" s="453"/>
    </row>
    <row r="28" spans="1:6">
      <c r="A28" s="257">
        <v>315</v>
      </c>
      <c r="B28" s="258" t="s">
        <v>138</v>
      </c>
      <c r="C28" s="453"/>
      <c r="D28" s="453"/>
      <c r="E28" s="453"/>
      <c r="F28" s="453"/>
    </row>
    <row r="31" spans="1:6">
      <c r="B31" s="710" t="s">
        <v>1575</v>
      </c>
      <c r="C31" s="710"/>
      <c r="D31" s="710"/>
      <c r="E31" s="710"/>
      <c r="F31" s="710"/>
    </row>
  </sheetData>
  <mergeCells count="2">
    <mergeCell ref="A3:F3"/>
    <mergeCell ref="B31:F31"/>
  </mergeCells>
  <printOptions horizontalCentered="1"/>
  <pageMargins bottom="0.3" footer="0.3" header="0.3" left="0.45" right="0.25" top="0.3"/>
  <pageSetup fitToHeight="0" orientation="portrait" paperSize="9" r:id="rId1" scale="95"/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38"/>
  <sheetViews>
    <sheetView workbookViewId="0">
      <selection activeCell="C19" sqref="C19"/>
    </sheetView>
  </sheetViews>
  <sheetFormatPr defaultColWidth="9" defaultRowHeight="12.75"/>
  <cols>
    <col min="1" max="1" style="21" width="9.0" collapsed="false"/>
    <col min="2" max="2" customWidth="true" style="1" width="53.42578125" collapsed="false"/>
    <col min="3" max="6" customWidth="true" style="1" width="12.7109375" collapsed="false"/>
    <col min="7" max="16384" style="1" width="9.0" collapsed="false"/>
  </cols>
  <sheetData>
    <row ht="15" r="1" spans="1:6">
      <c r="A1" t="s">
        <v>102</v>
      </c>
      <c r="B1" t="s">
        <v>102</v>
      </c>
      <c r="C1" t="s">
        <v>102</v>
      </c>
      <c r="D1" t="s">
        <v>102</v>
      </c>
      <c r="E1" t="s">
        <v>102</v>
      </c>
      <c r="F1" s="169" t="s">
        <v>1041</v>
      </c>
    </row>
    <row r="3" spans="1:6">
      <c r="A3" s="699" t="s">
        <v>1040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ht="15" r="5" spans="1:6">
      <c r="A5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795</v>
      </c>
    </row>
    <row ht="15" r="6" spans="1:6">
      <c r="A6" t="s">
        <v>102</v>
      </c>
      <c r="B6" t="s">
        <v>102</v>
      </c>
      <c r="C6" t="s">
        <v>102</v>
      </c>
      <c r="D6" t="s">
        <v>102</v>
      </c>
      <c r="E6" t="s">
        <v>102</v>
      </c>
      <c r="F6" s="3" t="s">
        <v>102</v>
      </c>
    </row>
    <row ht="38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32</v>
      </c>
      <c r="B8" s="104" t="s">
        <v>140</v>
      </c>
      <c r="C8" s="173">
        <f>SUM(C9)</f>
        <v>0</v>
      </c>
      <c r="D8" s="173">
        <f>SUM(D9)</f>
        <v>0</v>
      </c>
      <c r="E8" s="173">
        <f>SUM(E9)</f>
        <v>0</v>
      </c>
      <c r="F8" s="173">
        <f>SUM(F9)</f>
        <v>0</v>
      </c>
    </row>
    <row r="9" spans="1:6">
      <c r="A9" s="124">
        <v>321</v>
      </c>
      <c r="B9" s="104" t="s">
        <v>141</v>
      </c>
      <c r="C9" s="173">
        <f>SUM(C10:C11)</f>
        <v>0</v>
      </c>
      <c r="D9" s="173">
        <f>SUM(D10:D11)</f>
        <v>0</v>
      </c>
      <c r="E9" s="173">
        <f>SUM(E10:E11)</f>
        <v>0</v>
      </c>
      <c r="F9" s="173">
        <f>SUM(F10:F11)</f>
        <v>0</v>
      </c>
    </row>
    <row r="10" spans="1:6">
      <c r="A10" s="133">
        <v>32110</v>
      </c>
      <c r="B10" s="37" t="s">
        <v>125</v>
      </c>
      <c r="C10" s="174">
        <v>0</v>
      </c>
      <c r="D10" s="183" t="s">
        <v>102</v>
      </c>
      <c r="E10" s="183" t="s">
        <v>102</v>
      </c>
      <c r="F10" s="174">
        <v>0</v>
      </c>
    </row>
    <row r="11" spans="1:6">
      <c r="A11" s="133">
        <v>32120</v>
      </c>
      <c r="B11" s="37" t="s">
        <v>126</v>
      </c>
      <c r="C11" s="174">
        <v>0</v>
      </c>
      <c r="D11" s="183" t="s">
        <v>102</v>
      </c>
      <c r="E11" s="183" t="s">
        <v>102</v>
      </c>
      <c r="F11" s="174">
        <v>0</v>
      </c>
    </row>
    <row customHeight="1" ht="37.5" r="15" spans="1:6">
      <c r="B15" s="711" t="s">
        <v>1194</v>
      </c>
      <c r="C15" s="711"/>
      <c r="D15" s="711"/>
      <c r="E15" s="711"/>
      <c r="F15" s="711"/>
    </row>
    <row r="38" spans="1:1">
      <c r="A38" s="22"/>
    </row>
  </sheetData>
  <mergeCells count="2">
    <mergeCell ref="A3:F3"/>
    <mergeCell ref="B15:F15"/>
  </mergeCells>
  <pageMargins bottom="0.75" footer="0.3" header="0.3" left="0.7" right="0.7" top="0.75"/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4"/>
  <sheetViews>
    <sheetView topLeftCell="A21" workbookViewId="0">
      <selection activeCell="A8" sqref="A8:B41"/>
    </sheetView>
  </sheetViews>
  <sheetFormatPr defaultColWidth="9" defaultRowHeight="12.75"/>
  <cols>
    <col min="1" max="1" customWidth="true" style="1" width="8.5703125" collapsed="false"/>
    <col min="2" max="2" bestFit="true" customWidth="true" style="1" width="65.85546875" collapsed="false"/>
    <col min="3" max="6" customWidth="true" style="1" width="18.5703125" collapsed="false"/>
    <col min="7" max="16384" style="1" width="9.0" collapsed="false"/>
  </cols>
  <sheetData>
    <row ht="15" r="1" spans="1:6">
      <c r="A1" s="21" t="s">
        <v>102</v>
      </c>
      <c r="B1" t="s">
        <v>102</v>
      </c>
      <c r="C1" t="s">
        <v>102</v>
      </c>
      <c r="D1" t="s">
        <v>102</v>
      </c>
      <c r="E1" t="s">
        <v>102</v>
      </c>
      <c r="F1" s="169" t="s">
        <v>1043</v>
      </c>
    </row>
    <row ht="15" r="2" spans="1:6">
      <c r="A2" s="21" t="s">
        <v>102</v>
      </c>
      <c r="B2" t="s">
        <v>102</v>
      </c>
      <c r="C2" t="s">
        <v>102</v>
      </c>
      <c r="D2" t="s">
        <v>102</v>
      </c>
      <c r="E2" t="s">
        <v>102</v>
      </c>
    </row>
    <row r="3" spans="1:6">
      <c r="A3" s="699" t="s">
        <v>651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ht="15" r="5" spans="1:6">
      <c r="A5" s="21" t="s">
        <v>102</v>
      </c>
      <c r="B5" t="s">
        <v>102</v>
      </c>
      <c r="C5" t="s">
        <v>102</v>
      </c>
      <c r="D5" t="s">
        <v>102</v>
      </c>
      <c r="E5" t="s">
        <v>102</v>
      </c>
      <c r="F5" s="3" t="s">
        <v>795</v>
      </c>
    </row>
    <row ht="15" r="6" spans="1:6">
      <c r="A6" s="21" t="s">
        <v>102</v>
      </c>
      <c r="B6" t="s">
        <v>102</v>
      </c>
      <c r="C6" t="s">
        <v>102</v>
      </c>
      <c r="D6" t="s">
        <v>102</v>
      </c>
      <c r="E6" t="s">
        <v>102</v>
      </c>
    </row>
    <row ht="25.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ht="14.25" r="8" spans="1:6">
      <c r="A8" s="313">
        <v>33</v>
      </c>
      <c r="B8" s="314" t="s">
        <v>1357</v>
      </c>
      <c r="C8" s="180">
        <f>C9+C10+C11+C12+C13+C14+C15+C31</f>
        <v>0</v>
      </c>
      <c r="D8" s="180">
        <f>D9+D10+D11+D12+D13+D14+D15+D31</f>
        <v>0</v>
      </c>
      <c r="E8" s="180">
        <f>E9+E10+E11+E12+E13+E14+E15+E31</f>
        <v>0</v>
      </c>
      <c r="F8" s="180">
        <f>F9+F10+F11+F12+F13+F14+F15+F31</f>
        <v>0</v>
      </c>
    </row>
    <row ht="15" r="9" spans="1:6">
      <c r="A9" s="315">
        <v>33100</v>
      </c>
      <c r="B9" s="213" t="s">
        <v>144</v>
      </c>
      <c r="C9" s="181">
        <v>0</v>
      </c>
      <c r="D9" s="181">
        <v>0</v>
      </c>
      <c r="E9" s="181">
        <v>0</v>
      </c>
      <c r="F9" s="181">
        <v>0</v>
      </c>
    </row>
    <row ht="15" r="10" spans="1:6">
      <c r="A10" s="315">
        <v>33200</v>
      </c>
      <c r="B10" s="213" t="s">
        <v>145</v>
      </c>
      <c r="C10" s="181">
        <v>0</v>
      </c>
      <c r="D10" s="181">
        <v>0</v>
      </c>
      <c r="E10" s="181">
        <v>0</v>
      </c>
      <c r="F10" s="181">
        <v>0</v>
      </c>
    </row>
    <row ht="15" r="11" spans="1:6">
      <c r="A11" s="315">
        <v>33300</v>
      </c>
      <c r="B11" s="213" t="s">
        <v>146</v>
      </c>
      <c r="C11" s="181">
        <v>0</v>
      </c>
      <c r="D11" s="181">
        <v>0</v>
      </c>
      <c r="E11" s="181">
        <v>0</v>
      </c>
      <c r="F11" s="181">
        <v>0</v>
      </c>
    </row>
    <row ht="15" r="12" spans="1:6">
      <c r="A12" s="315">
        <v>33400</v>
      </c>
      <c r="B12" s="213" t="s">
        <v>147</v>
      </c>
      <c r="C12" s="181">
        <v>0</v>
      </c>
      <c r="D12" s="181">
        <v>0</v>
      </c>
      <c r="E12" s="181">
        <v>0</v>
      </c>
      <c r="F12" s="181">
        <v>0</v>
      </c>
    </row>
    <row ht="15" r="13" spans="1:6">
      <c r="A13" s="316">
        <v>33401</v>
      </c>
      <c r="B13" s="213" t="s">
        <v>635</v>
      </c>
      <c r="C13" s="181">
        <v>0</v>
      </c>
      <c r="D13" s="181">
        <v>0</v>
      </c>
      <c r="E13" s="181">
        <v>0</v>
      </c>
      <c r="F13" s="181">
        <v>0</v>
      </c>
    </row>
    <row ht="15" r="14" spans="1:6">
      <c r="A14" s="316">
        <v>33402</v>
      </c>
      <c r="B14" s="213" t="s">
        <v>1358</v>
      </c>
      <c r="C14" s="181">
        <v>0</v>
      </c>
      <c r="D14" s="181">
        <v>0</v>
      </c>
      <c r="E14" s="181">
        <v>0</v>
      </c>
      <c r="F14" s="181">
        <v>0</v>
      </c>
    </row>
    <row ht="14.25" r="15" spans="1:6">
      <c r="A15" s="313">
        <v>335</v>
      </c>
      <c r="B15" s="314" t="s">
        <v>1359</v>
      </c>
      <c r="C15" s="182">
        <f>C16+C30</f>
        <v>0</v>
      </c>
      <c r="D15" s="182">
        <f>D16+D30</f>
        <v>0</v>
      </c>
      <c r="E15" s="182">
        <f>E16+E30</f>
        <v>0</v>
      </c>
      <c r="F15" s="182">
        <f>F16+F30</f>
        <v>0</v>
      </c>
    </row>
    <row ht="14.25" r="16" spans="1:6">
      <c r="A16" s="313">
        <v>33510</v>
      </c>
      <c r="B16" s="314" t="s">
        <v>149</v>
      </c>
      <c r="C16" s="182">
        <f>SUM(C17:C29)</f>
        <v>0</v>
      </c>
      <c r="D16" s="182">
        <f>SUM(D17:D29)</f>
        <v>0</v>
      </c>
      <c r="E16" s="182">
        <f>SUM(E17:E29)</f>
        <v>0</v>
      </c>
      <c r="F16" s="182">
        <f>SUM(F17:F29)</f>
        <v>0</v>
      </c>
    </row>
    <row ht="15" r="17" spans="1:6">
      <c r="A17" s="315">
        <v>335101</v>
      </c>
      <c r="B17" s="317" t="s">
        <v>561</v>
      </c>
      <c r="C17" s="181" t="s">
        <v>102</v>
      </c>
      <c r="D17" s="181" t="s">
        <v>102</v>
      </c>
      <c r="E17" s="181" t="s">
        <v>102</v>
      </c>
      <c r="F17" s="181" t="s">
        <v>102</v>
      </c>
    </row>
    <row ht="15" r="18" spans="1:6">
      <c r="A18" s="315">
        <v>335102</v>
      </c>
      <c r="B18" s="317" t="s">
        <v>562</v>
      </c>
      <c r="C18" s="181" t="s">
        <v>102</v>
      </c>
      <c r="D18" s="181" t="s">
        <v>102</v>
      </c>
      <c r="E18" s="181" t="s">
        <v>102</v>
      </c>
      <c r="F18" s="181" t="s">
        <v>102</v>
      </c>
    </row>
    <row ht="15" r="19" spans="1:6">
      <c r="A19" s="315">
        <v>335103</v>
      </c>
      <c r="B19" s="317" t="s">
        <v>563</v>
      </c>
      <c r="C19" s="181" t="s">
        <v>102</v>
      </c>
      <c r="D19" s="181" t="s">
        <v>102</v>
      </c>
      <c r="E19" s="181" t="s">
        <v>102</v>
      </c>
      <c r="F19" s="181" t="s">
        <v>102</v>
      </c>
    </row>
    <row ht="15" r="20" spans="1:6">
      <c r="A20" s="315">
        <v>335104</v>
      </c>
      <c r="B20" s="317" t="s">
        <v>564</v>
      </c>
      <c r="C20" s="181" t="s">
        <v>102</v>
      </c>
      <c r="D20" s="181" t="s">
        <v>102</v>
      </c>
      <c r="E20" s="181" t="s">
        <v>102</v>
      </c>
      <c r="F20" s="181" t="s">
        <v>102</v>
      </c>
    </row>
    <row ht="15" r="21" spans="1:6">
      <c r="A21" s="315">
        <v>335105</v>
      </c>
      <c r="B21" s="317" t="s">
        <v>565</v>
      </c>
      <c r="C21" s="181" t="s">
        <v>102</v>
      </c>
      <c r="D21" s="181" t="s">
        <v>102</v>
      </c>
      <c r="E21" s="181" t="s">
        <v>102</v>
      </c>
      <c r="F21" s="181" t="s">
        <v>102</v>
      </c>
    </row>
    <row ht="15" r="22" spans="1:6">
      <c r="A22" s="315">
        <v>335106</v>
      </c>
      <c r="B22" s="317" t="s">
        <v>566</v>
      </c>
      <c r="C22" s="181" t="s">
        <v>102</v>
      </c>
      <c r="D22" s="181" t="s">
        <v>102</v>
      </c>
      <c r="E22" s="181" t="s">
        <v>102</v>
      </c>
      <c r="F22" s="181" t="s">
        <v>102</v>
      </c>
    </row>
    <row ht="15" r="23" spans="1:6">
      <c r="A23" s="315">
        <v>335107</v>
      </c>
      <c r="B23" s="317" t="s">
        <v>567</v>
      </c>
      <c r="C23" s="181" t="s">
        <v>102</v>
      </c>
      <c r="D23" s="181" t="s">
        <v>102</v>
      </c>
      <c r="E23" s="181" t="s">
        <v>102</v>
      </c>
      <c r="F23" s="181" t="s">
        <v>102</v>
      </c>
    </row>
    <row ht="15" r="24" spans="1:6">
      <c r="A24" s="315">
        <v>335108</v>
      </c>
      <c r="B24" s="317" t="s">
        <v>568</v>
      </c>
      <c r="C24" s="181" t="s">
        <v>102</v>
      </c>
      <c r="D24" s="181" t="s">
        <v>102</v>
      </c>
      <c r="E24" s="181" t="s">
        <v>102</v>
      </c>
      <c r="F24" s="181" t="s">
        <v>102</v>
      </c>
    </row>
    <row ht="15" r="25" spans="1:6">
      <c r="A25" s="315">
        <v>335109</v>
      </c>
      <c r="B25" s="317" t="s">
        <v>569</v>
      </c>
      <c r="C25" s="181" t="s">
        <v>102</v>
      </c>
      <c r="D25" s="181" t="s">
        <v>102</v>
      </c>
      <c r="E25" s="181" t="s">
        <v>102</v>
      </c>
      <c r="F25" s="181" t="s">
        <v>102</v>
      </c>
    </row>
    <row ht="15" r="26" spans="1:6">
      <c r="A26" s="315">
        <v>335110</v>
      </c>
      <c r="B26" s="317" t="s">
        <v>570</v>
      </c>
      <c r="C26" s="181" t="s">
        <v>102</v>
      </c>
      <c r="D26" s="181" t="s">
        <v>102</v>
      </c>
      <c r="E26" s="181" t="s">
        <v>102</v>
      </c>
      <c r="F26" s="181" t="s">
        <v>102</v>
      </c>
    </row>
    <row ht="15" r="27" spans="1:6">
      <c r="A27" s="315">
        <v>335111</v>
      </c>
      <c r="B27" s="317" t="s">
        <v>571</v>
      </c>
      <c r="C27" s="181" t="s">
        <v>102</v>
      </c>
      <c r="D27" s="181" t="s">
        <v>102</v>
      </c>
      <c r="E27" s="181" t="s">
        <v>102</v>
      </c>
      <c r="F27" s="181" t="s">
        <v>102</v>
      </c>
    </row>
    <row ht="15" r="28" spans="1:6">
      <c r="A28" s="315">
        <v>335112</v>
      </c>
      <c r="B28" s="317" t="s">
        <v>572</v>
      </c>
      <c r="C28" s="181" t="s">
        <v>102</v>
      </c>
      <c r="D28" s="181" t="s">
        <v>102</v>
      </c>
      <c r="E28" s="181" t="s">
        <v>102</v>
      </c>
      <c r="F28" s="181" t="s">
        <v>102</v>
      </c>
    </row>
    <row ht="15" r="29" spans="1:6">
      <c r="A29" s="315">
        <v>335113</v>
      </c>
      <c r="B29" s="317" t="s">
        <v>573</v>
      </c>
      <c r="C29" s="181">
        <v>0</v>
      </c>
      <c r="D29" s="181">
        <v>0</v>
      </c>
      <c r="E29" s="181">
        <v>0</v>
      </c>
      <c r="F29" s="181">
        <v>0</v>
      </c>
    </row>
    <row ht="14.25" r="30" spans="1:6">
      <c r="A30" s="318">
        <v>33520</v>
      </c>
      <c r="B30" s="319" t="s">
        <v>150</v>
      </c>
      <c r="C30" s="181">
        <v>0</v>
      </c>
      <c r="D30" s="181">
        <v>0</v>
      </c>
      <c r="E30" s="181">
        <v>0</v>
      </c>
      <c r="F30" s="181">
        <v>0</v>
      </c>
    </row>
    <row ht="14.25" r="31" spans="1:6">
      <c r="A31" s="313">
        <v>336</v>
      </c>
      <c r="B31" s="314" t="s">
        <v>151</v>
      </c>
      <c r="C31" s="182">
        <f>C32+C38</f>
        <v>0</v>
      </c>
      <c r="D31" s="182">
        <f>D32+D38</f>
        <v>0</v>
      </c>
      <c r="E31" s="182">
        <f>E32+E38</f>
        <v>0</v>
      </c>
      <c r="F31" s="182">
        <f>F32+F38</f>
        <v>0</v>
      </c>
    </row>
    <row ht="14.25" r="32" spans="1:6">
      <c r="A32" s="313">
        <v>3361</v>
      </c>
      <c r="B32" s="314" t="s">
        <v>152</v>
      </c>
      <c r="C32" s="182">
        <f>SUM(C33:C37)</f>
        <v>0</v>
      </c>
      <c r="D32" s="182">
        <f>SUM(D33:D37)</f>
        <v>0</v>
      </c>
      <c r="E32" s="182">
        <f>SUM(E33:E37)</f>
        <v>0</v>
      </c>
      <c r="F32" s="182">
        <f>SUM(F33:F37)</f>
        <v>0</v>
      </c>
    </row>
    <row ht="15" r="33" spans="1:6">
      <c r="A33" s="315">
        <v>33611</v>
      </c>
      <c r="B33" s="213" t="s">
        <v>153</v>
      </c>
      <c r="C33" s="181">
        <v>0</v>
      </c>
      <c r="D33" s="181">
        <v>0</v>
      </c>
      <c r="E33" s="181">
        <v>0</v>
      </c>
      <c r="F33" s="181">
        <v>0</v>
      </c>
    </row>
    <row ht="15" r="34" spans="1:6">
      <c r="A34" s="315">
        <v>33612</v>
      </c>
      <c r="B34" s="213" t="s">
        <v>154</v>
      </c>
      <c r="C34" s="181">
        <v>0</v>
      </c>
      <c r="D34" s="181">
        <v>0</v>
      </c>
      <c r="E34" s="181">
        <v>0</v>
      </c>
      <c r="F34" s="181">
        <v>0</v>
      </c>
    </row>
    <row ht="15" r="35" spans="1:6">
      <c r="A35" s="315">
        <v>33613</v>
      </c>
      <c r="B35" s="213" t="s">
        <v>155</v>
      </c>
      <c r="C35" s="181">
        <v>0</v>
      </c>
      <c r="D35" s="181">
        <v>0</v>
      </c>
      <c r="E35" s="181">
        <v>0</v>
      </c>
      <c r="F35" s="181">
        <v>0</v>
      </c>
    </row>
    <row ht="15" r="36" spans="1:6">
      <c r="A36" s="315">
        <v>33614</v>
      </c>
      <c r="B36" s="213" t="s">
        <v>156</v>
      </c>
      <c r="C36" s="181">
        <v>0</v>
      </c>
      <c r="D36" s="181">
        <v>0</v>
      </c>
      <c r="E36" s="181">
        <v>0</v>
      </c>
      <c r="F36" s="181">
        <v>0</v>
      </c>
    </row>
    <row ht="15" r="37" spans="1:6">
      <c r="A37" s="315">
        <v>33615</v>
      </c>
      <c r="B37" s="213" t="s">
        <v>157</v>
      </c>
      <c r="C37" s="181">
        <v>0</v>
      </c>
      <c r="D37" s="181">
        <v>0</v>
      </c>
      <c r="E37" s="181">
        <v>0</v>
      </c>
      <c r="F37" s="181">
        <v>0</v>
      </c>
    </row>
    <row ht="14.25" r="38" spans="1:6">
      <c r="A38" s="313">
        <v>3362</v>
      </c>
      <c r="B38" s="314" t="s">
        <v>158</v>
      </c>
      <c r="C38" s="182">
        <f>SUM(C39:C41)</f>
        <v>0</v>
      </c>
      <c r="D38" s="182">
        <f>SUM(D39:D41)</f>
        <v>0</v>
      </c>
      <c r="E38" s="182">
        <f>SUM(E39:E41)</f>
        <v>0</v>
      </c>
      <c r="F38" s="182">
        <f>SUM(F39:F41)</f>
        <v>0</v>
      </c>
    </row>
    <row ht="15" r="39" spans="1:6">
      <c r="A39" s="315">
        <v>33621</v>
      </c>
      <c r="B39" s="213" t="s">
        <v>153</v>
      </c>
      <c r="C39" s="181">
        <v>0</v>
      </c>
      <c r="D39" s="181">
        <v>0</v>
      </c>
      <c r="E39" s="181">
        <v>0</v>
      </c>
      <c r="F39" s="181">
        <v>0</v>
      </c>
    </row>
    <row ht="15" r="40" spans="1:6">
      <c r="A40" s="315">
        <v>33622</v>
      </c>
      <c r="B40" s="213" t="s">
        <v>156</v>
      </c>
      <c r="C40" s="181">
        <v>0</v>
      </c>
      <c r="D40" s="181">
        <v>0</v>
      </c>
      <c r="E40" s="181">
        <v>0</v>
      </c>
      <c r="F40" s="181">
        <v>0</v>
      </c>
    </row>
    <row ht="15" r="41" spans="1:6">
      <c r="A41" s="315">
        <v>33623</v>
      </c>
      <c r="B41" s="213" t="s">
        <v>157</v>
      </c>
      <c r="C41" s="181">
        <v>0</v>
      </c>
      <c r="D41" s="181">
        <v>0</v>
      </c>
      <c r="E41" s="181">
        <v>0</v>
      </c>
      <c r="F41" s="181">
        <v>0</v>
      </c>
    </row>
    <row r="43" spans="1:6">
      <c r="C43" s="263"/>
      <c r="D43" s="263"/>
      <c r="E43" s="263"/>
      <c r="F43" s="263"/>
    </row>
    <row customHeight="1" ht="33" r="44" spans="1:6">
      <c r="B44" s="263" t="s">
        <v>1186</v>
      </c>
    </row>
  </sheetData>
  <mergeCells count="1">
    <mergeCell ref="A3:F3"/>
  </mergeCells>
  <pageMargins bottom="0.22" footer="0.3" header="0.3" left="0.25" right="0.25" top="0.32"/>
  <pageSetup fitToHeight="0" orientation="portrait" paperSize="9" r:id="rId1" scale="66"/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22"/>
  <sheetViews>
    <sheetView workbookViewId="0">
      <selection activeCell="C21" sqref="C21"/>
    </sheetView>
  </sheetViews>
  <sheetFormatPr defaultRowHeight="12.75"/>
  <cols>
    <col min="1" max="1" customWidth="true" style="23" width="9.85546875" collapsed="false"/>
    <col min="2" max="2" customWidth="true" style="23" width="63.85546875" collapsed="false"/>
    <col min="3" max="6" customWidth="true" style="23" width="14.140625" collapsed="false"/>
    <col min="7" max="16384" style="23" width="9.140625" collapsed="fals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1044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1189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1">
        <v>34</v>
      </c>
      <c r="B8" s="104" t="s">
        <v>160</v>
      </c>
      <c r="C8" s="173">
        <f>SUM(C9:C15)</f>
        <v>0</v>
      </c>
      <c r="D8" s="173">
        <f>SUM(D9:D15)</f>
        <v>0</v>
      </c>
      <c r="E8" s="173">
        <f>SUM(E9:E15)</f>
        <v>0</v>
      </c>
      <c r="F8" s="173">
        <f>SUM(F9:F15)</f>
        <v>0</v>
      </c>
    </row>
    <row r="9" spans="1:6">
      <c r="A9" s="133">
        <v>34100</v>
      </c>
      <c r="B9" s="37" t="s">
        <v>161</v>
      </c>
      <c r="C9" s="174">
        <v>0</v>
      </c>
      <c r="D9" s="174">
        <v>0</v>
      </c>
      <c r="E9" s="174">
        <v>0</v>
      </c>
      <c r="F9" s="174">
        <v>0</v>
      </c>
    </row>
    <row r="10" spans="1:6">
      <c r="A10" s="133">
        <v>34200</v>
      </c>
      <c r="B10" s="37" t="s">
        <v>162</v>
      </c>
      <c r="C10" s="174">
        <v>0</v>
      </c>
      <c r="D10" s="174">
        <v>0</v>
      </c>
      <c r="E10" s="174">
        <v>0</v>
      </c>
      <c r="F10" s="174">
        <v>0</v>
      </c>
    </row>
    <row r="11" spans="1:6">
      <c r="A11" s="133">
        <v>34300</v>
      </c>
      <c r="B11" s="37" t="s">
        <v>163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133">
        <v>34400</v>
      </c>
      <c r="B12" s="37" t="s">
        <v>164</v>
      </c>
      <c r="C12" s="174">
        <v>0</v>
      </c>
      <c r="D12" s="174">
        <v>0</v>
      </c>
      <c r="E12" s="174">
        <v>0</v>
      </c>
      <c r="F12" s="174">
        <v>0</v>
      </c>
    </row>
    <row r="13" spans="1:6">
      <c r="A13" s="133">
        <v>34500</v>
      </c>
      <c r="B13" s="37" t="s">
        <v>165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3">
        <v>34600</v>
      </c>
      <c r="B14" s="37" t="s">
        <v>166</v>
      </c>
      <c r="C14" s="174">
        <v>0</v>
      </c>
      <c r="D14" s="174">
        <v>0</v>
      </c>
      <c r="E14" s="174">
        <v>0</v>
      </c>
      <c r="F14" s="174">
        <v>0</v>
      </c>
    </row>
    <row r="15" spans="1:6">
      <c r="A15" s="124">
        <v>3471</v>
      </c>
      <c r="B15" s="104" t="s">
        <v>167</v>
      </c>
      <c r="C15" s="173">
        <f>SUM(C16:C19)</f>
        <v>0</v>
      </c>
      <c r="D15" s="173">
        <f>SUM(D16:D19)</f>
        <v>0</v>
      </c>
      <c r="E15" s="173">
        <f>SUM(E16:E19)</f>
        <v>0</v>
      </c>
      <c r="F15" s="173">
        <f>SUM(F16:F19)</f>
        <v>0</v>
      </c>
    </row>
    <row r="16" spans="1:6">
      <c r="A16" s="133">
        <v>34711</v>
      </c>
      <c r="B16" s="37" t="s">
        <v>168</v>
      </c>
      <c r="C16" s="174">
        <v>0</v>
      </c>
      <c r="D16" s="174">
        <v>0</v>
      </c>
      <c r="E16" s="174">
        <v>0</v>
      </c>
      <c r="F16" s="174">
        <v>0</v>
      </c>
    </row>
    <row r="17" spans="1:6">
      <c r="A17" s="133">
        <v>34712</v>
      </c>
      <c r="B17" s="37" t="s">
        <v>169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33">
        <v>34713</v>
      </c>
      <c r="B18" s="37" t="s">
        <v>170</v>
      </c>
      <c r="C18" s="174">
        <v>0</v>
      </c>
      <c r="D18" s="174">
        <v>0</v>
      </c>
      <c r="E18" s="174">
        <v>0</v>
      </c>
      <c r="F18" s="174">
        <v>0</v>
      </c>
    </row>
    <row r="19" spans="1:6">
      <c r="A19" s="133">
        <v>34714</v>
      </c>
      <c r="B19" s="37" t="s">
        <v>171</v>
      </c>
      <c r="C19" s="174">
        <v>0</v>
      </c>
      <c r="D19" s="174">
        <v>0</v>
      </c>
      <c r="E19" s="174">
        <v>0</v>
      </c>
      <c r="F19" s="174">
        <v>0</v>
      </c>
    </row>
    <row customHeight="1" ht="33.75" r="22" spans="1:6">
      <c r="B22" s="711" t="s">
        <v>1190</v>
      </c>
      <c r="C22" s="711"/>
      <c r="D22" s="711"/>
      <c r="E22" s="711"/>
      <c r="F22" s="711"/>
    </row>
  </sheetData>
  <mergeCells count="2">
    <mergeCell ref="A3:F3"/>
    <mergeCell ref="B22:F22"/>
  </mergeCells>
  <pageMargins bottom="0.75" footer="0.3" header="0.3" left="0.25" right="0.25" top="0.34"/>
  <pageSetup fitToHeight="0" orientation="portrait" paperSize="9" r:id="rId1" scale="75"/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R23"/>
  <sheetViews>
    <sheetView topLeftCell="A7" workbookViewId="0">
      <selection activeCell="G19" sqref="G19"/>
    </sheetView>
  </sheetViews>
  <sheetFormatPr defaultColWidth="9.140625" defaultRowHeight="15"/>
  <cols>
    <col min="1" max="1" customWidth="true" style="216" width="5.28515625" collapsed="false"/>
    <col min="2" max="2" customWidth="true" style="265" width="22.85546875" collapsed="false"/>
    <col min="3" max="17" customWidth="true" style="216" width="15.140625" collapsed="false"/>
    <col min="18" max="18" bestFit="true" customWidth="true" style="216" width="10.28515625" collapsed="false"/>
    <col min="19" max="16384" style="454" width="9.140625" collapsed="false"/>
  </cols>
  <sheetData>
    <row r="1" spans="1:17">
      <c r="G1" s="454"/>
      <c r="Q1" s="455" t="s">
        <v>1046</v>
      </c>
    </row>
    <row customHeight="1" ht="12.75" r="3" spans="1:17">
      <c r="A3" s="714" t="s">
        <v>652</v>
      </c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  <c r="Q3" s="714"/>
    </row>
    <row customFormat="1" r="5" s="216" spans="1:17">
      <c r="A5" s="216" t="s">
        <v>102</v>
      </c>
      <c r="B5" s="265" t="s">
        <v>102</v>
      </c>
      <c r="C5" s="216" t="s">
        <v>102</v>
      </c>
      <c r="D5" s="216" t="s">
        <v>102</v>
      </c>
      <c r="E5" s="216" t="s">
        <v>102</v>
      </c>
      <c r="Q5" s="456" t="s">
        <v>1045</v>
      </c>
    </row>
    <row customFormat="1" r="6" s="216" spans="1:17">
      <c r="B6" s="265"/>
    </row>
    <row customFormat="1" customHeight="1" ht="52.5" r="7" s="216" spans="1:17">
      <c r="A7" s="712" t="s">
        <v>650</v>
      </c>
      <c r="B7" s="250" t="s">
        <v>12</v>
      </c>
      <c r="C7" s="250" t="s">
        <v>554</v>
      </c>
      <c r="D7" s="250" t="s">
        <v>555</v>
      </c>
      <c r="E7" s="250" t="s">
        <v>556</v>
      </c>
      <c r="F7" s="250" t="s">
        <v>557</v>
      </c>
      <c r="G7" s="250" t="s">
        <v>558</v>
      </c>
      <c r="H7" s="250" t="s">
        <v>559</v>
      </c>
      <c r="I7" s="250" t="s">
        <v>71</v>
      </c>
      <c r="J7" s="250" t="s">
        <v>72</v>
      </c>
      <c r="K7" s="250" t="s">
        <v>73</v>
      </c>
      <c r="L7" s="250" t="s">
        <v>74</v>
      </c>
      <c r="M7" s="250" t="s">
        <v>75</v>
      </c>
      <c r="N7" s="250" t="s">
        <v>560</v>
      </c>
      <c r="O7" s="250" t="s">
        <v>76</v>
      </c>
      <c r="P7" s="250" t="s">
        <v>77</v>
      </c>
      <c r="Q7" s="250" t="s">
        <v>36</v>
      </c>
    </row>
    <row customFormat="1" customHeight="1" ht="21.75" r="8" s="460" spans="1:17">
      <c r="A8" s="713"/>
      <c r="B8" s="457" t="s">
        <v>64</v>
      </c>
      <c r="C8" s="458" t="s">
        <v>174</v>
      </c>
      <c r="D8" s="458" t="s">
        <v>176</v>
      </c>
      <c r="E8" s="458" t="s">
        <v>178</v>
      </c>
      <c r="F8" s="458" t="s">
        <v>180</v>
      </c>
      <c r="G8" s="458" t="s">
        <v>183</v>
      </c>
      <c r="H8" s="458" t="s">
        <v>185</v>
      </c>
      <c r="I8" s="458" t="s">
        <v>187</v>
      </c>
      <c r="J8" s="458" t="s">
        <v>189</v>
      </c>
      <c r="K8" s="458" t="s">
        <v>191</v>
      </c>
      <c r="L8" s="458" t="s">
        <v>193</v>
      </c>
      <c r="M8" s="458" t="s">
        <v>195</v>
      </c>
      <c r="N8" s="458" t="s">
        <v>197</v>
      </c>
      <c r="O8" s="458" t="s">
        <v>199</v>
      </c>
      <c r="P8" s="459">
        <v>36</v>
      </c>
      <c r="Q8" s="459"/>
    </row>
    <row customFormat="1" customHeight="1" ht="17.25" r="9" s="216" spans="1:17">
      <c r="A9" s="461">
        <v>1</v>
      </c>
      <c r="B9" s="462" t="s">
        <v>110</v>
      </c>
      <c r="C9" s="463"/>
      <c r="D9" s="463"/>
      <c r="E9" s="463"/>
      <c r="F9" s="463"/>
      <c r="G9" s="463"/>
      <c r="H9" s="463"/>
      <c r="I9" s="463"/>
      <c r="J9" s="463"/>
      <c r="K9" s="463"/>
      <c r="L9" s="463"/>
      <c r="M9" s="463"/>
      <c r="N9" s="463"/>
      <c r="O9" s="463"/>
      <c r="P9" s="463"/>
      <c r="Q9" s="464">
        <f>SUM(C9:P9)</f>
        <v>0</v>
      </c>
    </row>
    <row customFormat="1" customHeight="1" ht="17.25" r="10" s="216" spans="1:17">
      <c r="A10" s="461">
        <v>2</v>
      </c>
      <c r="B10" s="462" t="s">
        <v>1368</v>
      </c>
      <c r="C10" s="463">
        <f>SUM(C11:C15)</f>
        <v>0</v>
      </c>
      <c r="D10" s="463">
        <f ref="D10:P10" si="0" t="shared">SUM(D11:D15)</f>
        <v>0</v>
      </c>
      <c r="E10" s="463">
        <f si="0" t="shared"/>
        <v>0</v>
      </c>
      <c r="F10" s="463">
        <f si="0" t="shared"/>
        <v>0</v>
      </c>
      <c r="G10" s="463">
        <f si="0" t="shared"/>
        <v>0</v>
      </c>
      <c r="H10" s="463">
        <f si="0" t="shared"/>
        <v>0</v>
      </c>
      <c r="I10" s="463">
        <f si="0" t="shared"/>
        <v>0</v>
      </c>
      <c r="J10" s="463">
        <f si="0" t="shared"/>
        <v>0</v>
      </c>
      <c r="K10" s="463">
        <f si="0" t="shared"/>
        <v>0</v>
      </c>
      <c r="L10" s="463">
        <f si="0" t="shared"/>
        <v>0</v>
      </c>
      <c r="M10" s="463">
        <f si="0" t="shared"/>
        <v>0</v>
      </c>
      <c r="N10" s="463">
        <f si="0" t="shared"/>
        <v>0</v>
      </c>
      <c r="O10" s="463">
        <f si="0" t="shared"/>
        <v>0</v>
      </c>
      <c r="P10" s="463">
        <f si="0" t="shared"/>
        <v>0</v>
      </c>
      <c r="Q10" s="464">
        <f ref="Q10:Q21" si="1" t="shared">SUM(C10:P10)</f>
        <v>0</v>
      </c>
    </row>
    <row customFormat="1" customHeight="1" ht="17.25" r="11" s="216" spans="1:17">
      <c r="A11" s="465">
        <v>2.1</v>
      </c>
      <c r="B11" s="466" t="s">
        <v>1369</v>
      </c>
      <c r="C11" s="467"/>
      <c r="D11" s="467"/>
      <c r="E11" s="467"/>
      <c r="F11" s="467"/>
      <c r="G11" s="467"/>
      <c r="H11" s="467"/>
      <c r="I11" s="467"/>
      <c r="J11" s="467"/>
      <c r="K11" s="467"/>
      <c r="L11" s="467"/>
      <c r="M11" s="467"/>
      <c r="N11" s="467"/>
      <c r="O11" s="467"/>
      <c r="P11" s="467"/>
      <c r="Q11" s="464">
        <f si="1" t="shared"/>
        <v>0</v>
      </c>
    </row>
    <row customFormat="1" customHeight="1" ht="17.25" r="12" s="216" spans="1:17">
      <c r="A12" s="465">
        <v>2.2000000000000002</v>
      </c>
      <c r="B12" s="466" t="s">
        <v>1370</v>
      </c>
      <c r="C12" s="467"/>
      <c r="D12" s="467"/>
      <c r="E12" s="467"/>
      <c r="F12" s="467"/>
      <c r="G12" s="467"/>
      <c r="H12" s="467"/>
      <c r="I12" s="467"/>
      <c r="J12" s="467"/>
      <c r="K12" s="467"/>
      <c r="L12" s="467"/>
      <c r="M12" s="467"/>
      <c r="N12" s="467"/>
      <c r="O12" s="467"/>
      <c r="P12" s="467"/>
      <c r="Q12" s="464">
        <f si="1" t="shared"/>
        <v>0</v>
      </c>
    </row>
    <row customFormat="1" customHeight="1" ht="17.25" r="13" s="216" spans="1:17">
      <c r="A13" s="465">
        <v>2.2999999999999998</v>
      </c>
      <c r="B13" s="466" t="s">
        <v>106</v>
      </c>
      <c r="C13" s="467"/>
      <c r="D13" s="467"/>
      <c r="E13" s="467"/>
      <c r="F13" s="467"/>
      <c r="G13" s="467"/>
      <c r="H13" s="467"/>
      <c r="I13" s="467"/>
      <c r="J13" s="467"/>
      <c r="K13" s="467"/>
      <c r="L13" s="467"/>
      <c r="M13" s="467"/>
      <c r="N13" s="467"/>
      <c r="O13" s="467"/>
      <c r="P13" s="467"/>
      <c r="Q13" s="464">
        <f si="1" t="shared"/>
        <v>0</v>
      </c>
    </row>
    <row customFormat="1" customHeight="1" ht="29.25" r="14" s="216" spans="1:17">
      <c r="A14" s="465">
        <v>2.4</v>
      </c>
      <c r="B14" s="466" t="s">
        <v>1371</v>
      </c>
      <c r="C14" s="467"/>
      <c r="D14" s="467"/>
      <c r="E14" s="467"/>
      <c r="F14" s="467"/>
      <c r="G14" s="467"/>
      <c r="H14" s="467"/>
      <c r="I14" s="467"/>
      <c r="J14" s="467"/>
      <c r="K14" s="467"/>
      <c r="L14" s="467"/>
      <c r="M14" s="467"/>
      <c r="N14" s="467"/>
      <c r="O14" s="467"/>
      <c r="P14" s="467"/>
      <c r="Q14" s="464">
        <f si="1" t="shared"/>
        <v>0</v>
      </c>
    </row>
    <row customFormat="1" customHeight="1" ht="20.25" r="15" s="216" spans="1:17">
      <c r="A15" s="465">
        <v>2.5</v>
      </c>
      <c r="B15" s="466" t="s">
        <v>82</v>
      </c>
      <c r="C15" s="467"/>
      <c r="D15" s="467"/>
      <c r="E15" s="467"/>
      <c r="F15" s="467"/>
      <c r="G15" s="467"/>
      <c r="H15" s="467"/>
      <c r="I15" s="467"/>
      <c r="J15" s="467"/>
      <c r="K15" s="467"/>
      <c r="L15" s="467"/>
      <c r="M15" s="467"/>
      <c r="N15" s="467"/>
      <c r="O15" s="467"/>
      <c r="P15" s="467"/>
      <c r="Q15" s="464">
        <f si="1" t="shared"/>
        <v>0</v>
      </c>
    </row>
    <row customFormat="1" customHeight="1" ht="20.25" r="16" s="216" spans="1:17">
      <c r="A16" s="468">
        <v>3</v>
      </c>
      <c r="B16" s="462" t="s">
        <v>1372</v>
      </c>
      <c r="C16" s="463">
        <f>SUM(C17:C20)</f>
        <v>0</v>
      </c>
      <c r="D16" s="463">
        <f ref="D16:P16" si="2" t="shared">SUM(D17:D20)</f>
        <v>0</v>
      </c>
      <c r="E16" s="463">
        <f si="2" t="shared"/>
        <v>0</v>
      </c>
      <c r="F16" s="463">
        <f si="2" t="shared"/>
        <v>0</v>
      </c>
      <c r="G16" s="463">
        <f si="2" t="shared"/>
        <v>0</v>
      </c>
      <c r="H16" s="463">
        <f si="2" t="shared"/>
        <v>0</v>
      </c>
      <c r="I16" s="463">
        <f si="2" t="shared"/>
        <v>0</v>
      </c>
      <c r="J16" s="463">
        <f si="2" t="shared"/>
        <v>0</v>
      </c>
      <c r="K16" s="463">
        <f si="2" t="shared"/>
        <v>0</v>
      </c>
      <c r="L16" s="463">
        <f si="2" t="shared"/>
        <v>0</v>
      </c>
      <c r="M16" s="463">
        <f si="2" t="shared"/>
        <v>0</v>
      </c>
      <c r="N16" s="463">
        <f si="2" t="shared"/>
        <v>0</v>
      </c>
      <c r="O16" s="463">
        <f si="2" t="shared"/>
        <v>0</v>
      </c>
      <c r="P16" s="463">
        <f si="2" t="shared"/>
        <v>0</v>
      </c>
      <c r="Q16" s="464">
        <f si="1" t="shared"/>
        <v>0</v>
      </c>
    </row>
    <row customFormat="1" customHeight="1" ht="20.25" r="17" s="216" spans="1:18">
      <c r="A17" s="465">
        <v>3.1</v>
      </c>
      <c r="B17" s="466" t="s">
        <v>1373</v>
      </c>
      <c r="C17" s="467"/>
      <c r="D17" s="467"/>
      <c r="E17" s="467"/>
      <c r="F17" s="467"/>
      <c r="G17" s="467"/>
      <c r="H17" s="467"/>
      <c r="I17" s="467"/>
      <c r="J17" s="467"/>
      <c r="K17" s="467"/>
      <c r="L17" s="467"/>
      <c r="M17" s="467"/>
      <c r="N17" s="467"/>
      <c r="O17" s="467"/>
      <c r="P17" s="467"/>
      <c r="Q17" s="464">
        <f si="1" t="shared"/>
        <v>0</v>
      </c>
    </row>
    <row customFormat="1" customHeight="1" ht="20.25" r="18" s="216" spans="1:18">
      <c r="A18" s="465">
        <v>3.2</v>
      </c>
      <c r="B18" s="466" t="s">
        <v>549</v>
      </c>
      <c r="C18" s="467"/>
      <c r="D18" s="467"/>
      <c r="E18" s="467"/>
      <c r="F18" s="467"/>
      <c r="G18" s="467"/>
      <c r="H18" s="467"/>
      <c r="I18" s="467"/>
      <c r="J18" s="467"/>
      <c r="K18" s="467"/>
      <c r="L18" s="467"/>
      <c r="M18" s="467"/>
      <c r="N18" s="467"/>
      <c r="O18" s="467"/>
      <c r="P18" s="467"/>
      <c r="Q18" s="464">
        <f si="1" t="shared"/>
        <v>0</v>
      </c>
    </row>
    <row customFormat="1" customHeight="1" ht="29.25" r="19" s="216" spans="1:18">
      <c r="A19" s="465">
        <v>3.3</v>
      </c>
      <c r="B19" s="466" t="s">
        <v>1374</v>
      </c>
      <c r="C19" s="467"/>
      <c r="D19" s="467"/>
      <c r="E19" s="467"/>
      <c r="F19" s="467"/>
      <c r="G19" s="467"/>
      <c r="H19" s="467"/>
      <c r="I19" s="467"/>
      <c r="J19" s="467"/>
      <c r="K19" s="467"/>
      <c r="L19" s="467"/>
      <c r="M19" s="467"/>
      <c r="N19" s="467"/>
      <c r="O19" s="467"/>
      <c r="P19" s="467"/>
      <c r="Q19" s="464">
        <f si="1" t="shared"/>
        <v>0</v>
      </c>
    </row>
    <row customFormat="1" customHeight="1" ht="21" r="20" s="216" spans="1:18">
      <c r="A20" s="465">
        <v>3.4</v>
      </c>
      <c r="B20" s="466" t="s">
        <v>82</v>
      </c>
      <c r="C20" s="467"/>
      <c r="D20" s="467"/>
      <c r="E20" s="467"/>
      <c r="F20" s="467"/>
      <c r="G20" s="467"/>
      <c r="H20" s="467"/>
      <c r="I20" s="467"/>
      <c r="J20" s="467"/>
      <c r="K20" s="467"/>
      <c r="L20" s="467"/>
      <c r="M20" s="467"/>
      <c r="N20" s="467"/>
      <c r="O20" s="467"/>
      <c r="P20" s="467"/>
      <c r="Q20" s="464">
        <f si="1" t="shared"/>
        <v>0</v>
      </c>
    </row>
    <row customFormat="1" customHeight="1" ht="17.25" r="21" s="216" spans="1:18">
      <c r="A21" s="468">
        <v>4</v>
      </c>
      <c r="B21" s="462" t="s">
        <v>50</v>
      </c>
      <c r="C21" s="463">
        <f>C9+C10-C16</f>
        <v>0</v>
      </c>
      <c r="D21" s="463">
        <f ref="D21:P21" si="3" t="shared">D9+D10-D16</f>
        <v>0</v>
      </c>
      <c r="E21" s="463">
        <f si="3" t="shared"/>
        <v>0</v>
      </c>
      <c r="F21" s="463">
        <f si="3" t="shared"/>
        <v>0</v>
      </c>
      <c r="G21" s="463">
        <f si="3" t="shared"/>
        <v>0</v>
      </c>
      <c r="H21" s="463">
        <f si="3" t="shared"/>
        <v>0</v>
      </c>
      <c r="I21" s="463">
        <f si="3" t="shared"/>
        <v>0</v>
      </c>
      <c r="J21" s="463">
        <f si="3" t="shared"/>
        <v>0</v>
      </c>
      <c r="K21" s="463">
        <f si="3" t="shared"/>
        <v>0</v>
      </c>
      <c r="L21" s="463">
        <f si="3" t="shared"/>
        <v>0</v>
      </c>
      <c r="M21" s="463">
        <f si="3" t="shared"/>
        <v>0</v>
      </c>
      <c r="N21" s="463">
        <f si="3" t="shared"/>
        <v>0</v>
      </c>
      <c r="O21" s="463">
        <f si="3" t="shared"/>
        <v>0</v>
      </c>
      <c r="P21" s="463">
        <f si="3" t="shared"/>
        <v>0</v>
      </c>
      <c r="Q21" s="464">
        <f si="1" t="shared"/>
        <v>0</v>
      </c>
    </row>
    <row r="22" spans="1:18">
      <c r="A22" s="469"/>
      <c r="B22" s="292"/>
      <c r="C22" s="226"/>
      <c r="D22" s="470"/>
      <c r="E22" s="470"/>
      <c r="F22" s="470"/>
      <c r="G22" s="470"/>
      <c r="H22" s="470"/>
      <c r="I22" s="470"/>
      <c r="J22" s="470"/>
      <c r="K22" s="470"/>
      <c r="L22" s="470"/>
      <c r="M22" s="470"/>
      <c r="N22" s="470"/>
      <c r="O22" s="470"/>
      <c r="P22" s="470"/>
      <c r="Q22" s="470"/>
      <c r="R22" s="470"/>
    </row>
    <row r="23" spans="1:18">
      <c r="A23" s="469"/>
      <c r="B23" s="292"/>
      <c r="C23" s="226"/>
      <c r="D23" s="470"/>
      <c r="E23" s="470"/>
      <c r="F23" s="470"/>
      <c r="G23" s="470"/>
      <c r="H23" s="470"/>
      <c r="I23" s="470"/>
      <c r="J23" s="470"/>
      <c r="K23" s="470"/>
      <c r="L23" s="470"/>
      <c r="M23" s="470"/>
      <c r="N23" s="470"/>
      <c r="O23" s="470"/>
      <c r="P23" s="470"/>
      <c r="Q23" s="470"/>
      <c r="R23" s="470"/>
    </row>
  </sheetData>
  <mergeCells count="2">
    <mergeCell ref="A7:A8"/>
    <mergeCell ref="A3:Q3"/>
  </mergeCells>
  <pageMargins bottom="0.75" footer="0.3" header="0.3" left="0.25" right="0.25" top="0.41"/>
  <pageSetup fitToHeight="0" horizontalDpi="300" orientation="landscape" paperSize="9" r:id="rId1" scale="56" verticalDpi="300"/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F29"/>
  <sheetViews>
    <sheetView topLeftCell="A11" workbookViewId="0">
      <selection activeCell="A8" sqref="A8:B26"/>
    </sheetView>
  </sheetViews>
  <sheetFormatPr defaultRowHeight="12.75"/>
  <cols>
    <col min="1" max="1" customWidth="true" style="23" width="9.85546875" collapsed="false"/>
    <col min="2" max="2" customWidth="true" style="23" width="63.85546875" collapsed="false"/>
    <col min="3" max="6" customWidth="true" style="23" width="14.140625" collapsed="false"/>
    <col min="7" max="16384" style="23" width="9.140625" collapsed="fals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1047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1187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1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47.25" r="7" spans="1:6">
      <c r="A7" s="59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37</v>
      </c>
      <c r="B8" s="104" t="s">
        <v>211</v>
      </c>
      <c r="C8" s="173">
        <f>C9+C12+C15</f>
        <v>0</v>
      </c>
      <c r="D8" s="173">
        <f>D9+D12+D15</f>
        <v>0</v>
      </c>
      <c r="E8" s="173">
        <f>E9+E12+E15</f>
        <v>0</v>
      </c>
      <c r="F8" s="173">
        <f>F9+F12+F15</f>
        <v>0</v>
      </c>
    </row>
    <row r="9" spans="1:6">
      <c r="A9" s="124">
        <v>37100</v>
      </c>
      <c r="B9" s="104" t="s">
        <v>212</v>
      </c>
      <c r="C9" s="173">
        <f>SUM(C10:C11)</f>
        <v>0</v>
      </c>
      <c r="D9" s="173">
        <f>SUM(D10:D11)</f>
        <v>0</v>
      </c>
      <c r="E9" s="173">
        <f>SUM(E10:E11)</f>
        <v>0</v>
      </c>
      <c r="F9" s="173">
        <f>SUM(F10:F11)</f>
        <v>0</v>
      </c>
    </row>
    <row r="10" spans="1:6">
      <c r="A10" s="133">
        <v>37110</v>
      </c>
      <c r="B10" s="37" t="s">
        <v>125</v>
      </c>
      <c r="C10" s="174">
        <v>0</v>
      </c>
      <c r="D10" s="174">
        <v>0</v>
      </c>
      <c r="E10" s="174">
        <v>0</v>
      </c>
      <c r="F10" s="174">
        <v>0</v>
      </c>
    </row>
    <row r="11" spans="1:6">
      <c r="A11" s="133">
        <v>37120</v>
      </c>
      <c r="B11" s="37" t="s">
        <v>126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124">
        <v>37200</v>
      </c>
      <c r="B12" s="104" t="s">
        <v>141</v>
      </c>
      <c r="C12" s="173">
        <f>SUM(C13:C14)</f>
        <v>0</v>
      </c>
      <c r="D12" s="173">
        <f>SUM(D13:D14)</f>
        <v>0</v>
      </c>
      <c r="E12" s="173">
        <f>SUM(E13:E14)</f>
        <v>0</v>
      </c>
      <c r="F12" s="173">
        <f>SUM(F13:F14)</f>
        <v>0</v>
      </c>
    </row>
    <row r="13" spans="1:6">
      <c r="A13" s="133">
        <v>37210</v>
      </c>
      <c r="B13" s="37" t="s">
        <v>125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3">
        <v>37220</v>
      </c>
      <c r="B14" s="37" t="s">
        <v>126</v>
      </c>
      <c r="C14" s="174">
        <v>0</v>
      </c>
      <c r="D14" s="174">
        <v>0</v>
      </c>
      <c r="E14" s="174">
        <v>0</v>
      </c>
      <c r="F14" s="174">
        <v>0</v>
      </c>
    </row>
    <row r="15" spans="1:6">
      <c r="A15" s="124">
        <v>37300</v>
      </c>
      <c r="B15" s="104" t="s">
        <v>213</v>
      </c>
      <c r="C15" s="173">
        <f>C16+C22+C26</f>
        <v>0</v>
      </c>
      <c r="D15" s="173">
        <f>D16+D22+D26</f>
        <v>0</v>
      </c>
      <c r="E15" s="173">
        <f>E16+E22+E26</f>
        <v>0</v>
      </c>
      <c r="F15" s="173">
        <f>F16+F22+F26</f>
        <v>0</v>
      </c>
    </row>
    <row r="16" spans="1:6">
      <c r="A16" s="124">
        <v>37310</v>
      </c>
      <c r="B16" s="104" t="s">
        <v>152</v>
      </c>
      <c r="C16" s="173">
        <f>SUM(C17:C21)</f>
        <v>0</v>
      </c>
      <c r="D16" s="173">
        <f>SUM(D17:D21)</f>
        <v>0</v>
      </c>
      <c r="E16" s="173">
        <f>SUM(E17:E21)</f>
        <v>0</v>
      </c>
      <c r="F16" s="173">
        <f>SUM(F17:F21)</f>
        <v>0</v>
      </c>
    </row>
    <row r="17" spans="1:6">
      <c r="A17" s="36">
        <v>37311</v>
      </c>
      <c r="B17" s="37" t="s">
        <v>153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33">
        <v>37312</v>
      </c>
      <c r="B18" s="37" t="s">
        <v>154</v>
      </c>
      <c r="C18" s="174">
        <v>0</v>
      </c>
      <c r="D18" s="174">
        <v>0</v>
      </c>
      <c r="E18" s="174">
        <v>0</v>
      </c>
      <c r="F18" s="174">
        <v>0</v>
      </c>
    </row>
    <row r="19" spans="1:6">
      <c r="A19" s="133">
        <v>37313</v>
      </c>
      <c r="B19" s="37" t="s">
        <v>155</v>
      </c>
      <c r="C19" s="174">
        <v>0</v>
      </c>
      <c r="D19" s="174">
        <v>0</v>
      </c>
      <c r="E19" s="174">
        <v>0</v>
      </c>
      <c r="F19" s="174">
        <v>0</v>
      </c>
    </row>
    <row r="20" spans="1:6">
      <c r="A20" s="133">
        <v>37314</v>
      </c>
      <c r="B20" s="37" t="s">
        <v>156</v>
      </c>
      <c r="C20" s="174">
        <v>0</v>
      </c>
      <c r="D20" s="174">
        <v>0</v>
      </c>
      <c r="E20" s="174">
        <v>0</v>
      </c>
      <c r="F20" s="174">
        <v>0</v>
      </c>
    </row>
    <row r="21" spans="1:6">
      <c r="A21" s="133">
        <v>37315</v>
      </c>
      <c r="B21" s="37" t="s">
        <v>157</v>
      </c>
      <c r="C21" s="174">
        <v>0</v>
      </c>
      <c r="D21" s="174">
        <v>0</v>
      </c>
      <c r="E21" s="174">
        <v>0</v>
      </c>
      <c r="F21" s="174">
        <v>0</v>
      </c>
    </row>
    <row r="22" spans="1:6">
      <c r="A22" s="124">
        <v>37320</v>
      </c>
      <c r="B22" s="177" t="s">
        <v>633</v>
      </c>
      <c r="C22" s="173">
        <f>SUM(C23:C25)</f>
        <v>0</v>
      </c>
      <c r="D22" s="173">
        <f>SUM(D23:D25)</f>
        <v>0</v>
      </c>
      <c r="E22" s="173">
        <f>SUM(E23:E25)</f>
        <v>0</v>
      </c>
      <c r="F22" s="173">
        <f>SUM(F23:F25)</f>
        <v>0</v>
      </c>
    </row>
    <row r="23" spans="1:6">
      <c r="A23" s="36">
        <v>37321</v>
      </c>
      <c r="B23" s="37" t="s">
        <v>153</v>
      </c>
      <c r="C23" s="174">
        <v>0</v>
      </c>
      <c r="D23" s="174">
        <v>0</v>
      </c>
      <c r="E23" s="174">
        <v>0</v>
      </c>
      <c r="F23" s="174">
        <v>0</v>
      </c>
    </row>
    <row r="24" spans="1:6">
      <c r="A24" s="36">
        <v>37323</v>
      </c>
      <c r="B24" s="37" t="s">
        <v>156</v>
      </c>
      <c r="C24" s="174">
        <v>0</v>
      </c>
      <c r="D24" s="174">
        <v>0</v>
      </c>
      <c r="E24" s="174">
        <v>0</v>
      </c>
      <c r="F24" s="174">
        <v>0</v>
      </c>
    </row>
    <row r="25" spans="1:6">
      <c r="A25" s="36">
        <v>37324</v>
      </c>
      <c r="B25" s="37" t="s">
        <v>157</v>
      </c>
      <c r="C25" s="174">
        <v>0</v>
      </c>
      <c r="D25" s="174">
        <v>0</v>
      </c>
      <c r="E25" s="174">
        <v>0</v>
      </c>
      <c r="F25" s="174">
        <v>0</v>
      </c>
    </row>
    <row r="26" spans="1:6">
      <c r="A26" s="178">
        <v>37330</v>
      </c>
      <c r="B26" s="179" t="s">
        <v>214</v>
      </c>
      <c r="C26" s="174">
        <v>0</v>
      </c>
      <c r="D26" s="174">
        <v>0</v>
      </c>
      <c r="E26" s="174">
        <v>0</v>
      </c>
      <c r="F26" s="174">
        <v>0</v>
      </c>
    </row>
    <row customHeight="1" ht="33.75" r="29" spans="1:6">
      <c r="B29" s="711" t="s">
        <v>1191</v>
      </c>
      <c r="C29" s="711"/>
      <c r="D29" s="711"/>
      <c r="E29" s="711"/>
      <c r="F29" s="711"/>
    </row>
  </sheetData>
  <mergeCells count="2">
    <mergeCell ref="A3:F3"/>
    <mergeCell ref="B29:F29"/>
  </mergeCells>
  <pageMargins bottom="0.75" footer="0.3" header="0.3" left="0.7" right="0.7" top="0.75"/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7"/>
    <pageSetUpPr fitToPage="1"/>
  </sheetPr>
  <dimension ref="A1:P35"/>
  <sheetViews>
    <sheetView topLeftCell="A7" workbookViewId="0" zoomScale="66" zoomScaleNormal="66">
      <selection activeCell="A26" sqref="A26"/>
    </sheetView>
  </sheetViews>
  <sheetFormatPr defaultColWidth="9.140625" defaultRowHeight="15"/>
  <cols>
    <col min="1" max="1" customWidth="true" style="471" width="6.28515625" collapsed="false"/>
    <col min="2" max="2" customWidth="true" style="472" width="36.42578125" collapsed="false"/>
    <col min="3" max="15" customWidth="true" style="471" width="14.28515625" collapsed="false"/>
    <col min="16" max="16" customWidth="true" style="471" width="18.5703125" collapsed="false"/>
    <col min="17" max="16384" style="471" width="9.140625" collapsed="false"/>
  </cols>
  <sheetData>
    <row r="1" spans="1:16">
      <c r="A1" s="216"/>
      <c r="B1" s="265"/>
      <c r="C1" s="216"/>
      <c r="D1" s="216"/>
      <c r="E1" s="216"/>
      <c r="F1" s="216"/>
      <c r="G1" s="454"/>
      <c r="H1" s="216"/>
      <c r="I1" s="216"/>
      <c r="J1" s="216"/>
      <c r="K1" s="216"/>
      <c r="L1" s="216"/>
      <c r="M1" s="216"/>
      <c r="N1" s="216"/>
      <c r="O1" s="216"/>
      <c r="P1" s="455" t="s">
        <v>1375</v>
      </c>
    </row>
    <row r="2" spans="1:16">
      <c r="A2" s="216"/>
      <c r="B2" s="265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</row>
    <row customHeight="1" ht="15" r="3" spans="1:16">
      <c r="A3" s="714" t="s">
        <v>653</v>
      </c>
      <c r="B3" s="714"/>
      <c r="C3" s="714"/>
      <c r="D3" s="714"/>
      <c r="E3" s="714"/>
      <c r="F3" s="714"/>
      <c r="G3" s="714"/>
      <c r="H3" s="714"/>
      <c r="I3" s="714"/>
      <c r="J3" s="714"/>
      <c r="K3" s="714"/>
      <c r="L3" s="714"/>
      <c r="M3" s="714"/>
      <c r="N3" s="714"/>
      <c r="O3" s="714"/>
      <c r="P3" s="714"/>
    </row>
    <row r="4" spans="1:16">
      <c r="A4" s="216"/>
      <c r="B4" s="265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</row>
    <row r="5" spans="1:16">
      <c r="A5" s="216" t="s">
        <v>102</v>
      </c>
      <c r="B5" s="265" t="s">
        <v>102</v>
      </c>
      <c r="C5" s="216" t="s">
        <v>102</v>
      </c>
      <c r="D5" s="216" t="s">
        <v>102</v>
      </c>
      <c r="E5" s="216" t="s">
        <v>102</v>
      </c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456" t="s">
        <v>1045</v>
      </c>
    </row>
    <row customFormat="1" customHeight="1" ht="19.5" r="7" s="387" spans="1:16">
      <c r="A7" s="715" t="s">
        <v>650</v>
      </c>
      <c r="B7" s="715" t="s">
        <v>12</v>
      </c>
      <c r="C7" s="716" t="s">
        <v>1376</v>
      </c>
      <c r="D7" s="716"/>
      <c r="E7" s="716"/>
      <c r="F7" s="716"/>
      <c r="G7" s="716"/>
      <c r="H7" s="716"/>
      <c r="I7" s="716"/>
      <c r="J7" s="716"/>
      <c r="K7" s="716"/>
      <c r="L7" s="716"/>
      <c r="M7" s="716" t="s">
        <v>1377</v>
      </c>
      <c r="N7" s="716"/>
      <c r="O7" s="717" t="s">
        <v>625</v>
      </c>
      <c r="P7" s="717" t="s">
        <v>36</v>
      </c>
    </row>
    <row customFormat="1" ht="57" r="8" s="216" spans="1:16">
      <c r="A8" s="715"/>
      <c r="B8" s="715"/>
      <c r="C8" s="249" t="s">
        <v>1272</v>
      </c>
      <c r="D8" s="249" t="s">
        <v>1273</v>
      </c>
      <c r="E8" s="249" t="s">
        <v>1274</v>
      </c>
      <c r="F8" s="249" t="s">
        <v>1275</v>
      </c>
      <c r="G8" s="249" t="s">
        <v>1276</v>
      </c>
      <c r="H8" s="249" t="s">
        <v>1277</v>
      </c>
      <c r="I8" s="249" t="s">
        <v>1278</v>
      </c>
      <c r="J8" s="249" t="s">
        <v>1279</v>
      </c>
      <c r="K8" s="249" t="s">
        <v>69</v>
      </c>
      <c r="L8" s="249" t="s">
        <v>547</v>
      </c>
      <c r="M8" s="249" t="s">
        <v>70</v>
      </c>
      <c r="N8" s="249" t="s">
        <v>548</v>
      </c>
      <c r="O8" s="718"/>
      <c r="P8" s="718"/>
    </row>
    <row customFormat="1" customHeight="1" ht="20.25" r="9" s="386" spans="1:16">
      <c r="A9" s="715"/>
      <c r="B9" s="473" t="s">
        <v>64</v>
      </c>
      <c r="C9" s="474" t="s">
        <v>218</v>
      </c>
      <c r="D9" s="474" t="s">
        <v>221</v>
      </c>
      <c r="E9" s="474" t="s">
        <v>223</v>
      </c>
      <c r="F9" s="474" t="s">
        <v>224</v>
      </c>
      <c r="G9" s="474" t="s">
        <v>226</v>
      </c>
      <c r="H9" s="474" t="s">
        <v>228</v>
      </c>
      <c r="I9" s="474" t="s">
        <v>230</v>
      </c>
      <c r="J9" s="474" t="s">
        <v>234</v>
      </c>
      <c r="K9" s="474" t="s">
        <v>236</v>
      </c>
      <c r="L9" s="474" t="s">
        <v>232</v>
      </c>
      <c r="M9" s="474" t="s">
        <v>239</v>
      </c>
      <c r="N9" s="474" t="s">
        <v>241</v>
      </c>
      <c r="O9" s="474">
        <v>39400</v>
      </c>
      <c r="P9" s="473"/>
    </row>
    <row customFormat="1" ht="28.5" r="10" s="216" spans="1:16">
      <c r="A10" s="313">
        <v>1</v>
      </c>
      <c r="B10" s="475" t="s">
        <v>1378</v>
      </c>
      <c r="C10" s="476"/>
      <c r="D10" s="476"/>
      <c r="E10" s="476"/>
      <c r="F10" s="476"/>
      <c r="G10" s="476"/>
      <c r="H10" s="476"/>
      <c r="I10" s="476"/>
      <c r="J10" s="476"/>
      <c r="K10" s="476"/>
      <c r="L10" s="476"/>
      <c r="M10" s="476"/>
      <c r="N10" s="476"/>
      <c r="O10" s="476"/>
      <c r="P10" s="477">
        <f>SUM(C10:O10)</f>
        <v>0</v>
      </c>
    </row>
    <row customFormat="1" r="11" s="216" spans="1:16">
      <c r="A11" s="313">
        <v>2</v>
      </c>
      <c r="B11" s="298" t="s">
        <v>1368</v>
      </c>
      <c r="C11" s="446">
        <f>SUM(C12:C17)</f>
        <v>0</v>
      </c>
      <c r="D11" s="446">
        <f ref="D11:O11" si="0" t="shared">SUM(D12:D17)</f>
        <v>0</v>
      </c>
      <c r="E11" s="446">
        <f si="0" t="shared"/>
        <v>0</v>
      </c>
      <c r="F11" s="446">
        <f si="0" t="shared"/>
        <v>0</v>
      </c>
      <c r="G11" s="446">
        <f si="0" t="shared"/>
        <v>0</v>
      </c>
      <c r="H11" s="446">
        <f si="0" t="shared"/>
        <v>0</v>
      </c>
      <c r="I11" s="446">
        <f si="0" t="shared"/>
        <v>0</v>
      </c>
      <c r="J11" s="446">
        <f si="0" t="shared"/>
        <v>0</v>
      </c>
      <c r="K11" s="446">
        <f si="0" t="shared"/>
        <v>0</v>
      </c>
      <c r="L11" s="446">
        <f si="0" t="shared"/>
        <v>0</v>
      </c>
      <c r="M11" s="446">
        <f si="0" t="shared"/>
        <v>0</v>
      </c>
      <c r="N11" s="446">
        <f si="0" t="shared"/>
        <v>0</v>
      </c>
      <c r="O11" s="446">
        <f si="0" t="shared"/>
        <v>0</v>
      </c>
      <c r="P11" s="477">
        <f ref="P11:P35" si="1" t="shared">SUM(C11:O11)</f>
        <v>0</v>
      </c>
    </row>
    <row customFormat="1" r="12" s="216" spans="1:16">
      <c r="A12" s="316">
        <v>2.1</v>
      </c>
      <c r="B12" s="198" t="s">
        <v>1369</v>
      </c>
      <c r="C12" s="478"/>
      <c r="D12" s="478"/>
      <c r="E12" s="478"/>
      <c r="F12" s="478"/>
      <c r="G12" s="478"/>
      <c r="H12" s="478"/>
      <c r="I12" s="478"/>
      <c r="J12" s="478"/>
      <c r="K12" s="478"/>
      <c r="L12" s="478"/>
      <c r="M12" s="478"/>
      <c r="N12" s="478"/>
      <c r="O12" s="478"/>
      <c r="P12" s="477">
        <f si="1" t="shared"/>
        <v>0</v>
      </c>
    </row>
    <row customFormat="1" r="13" s="216" spans="1:16">
      <c r="A13" s="316">
        <v>2.2000000000000002</v>
      </c>
      <c r="B13" s="198" t="s">
        <v>1370</v>
      </c>
      <c r="C13" s="478"/>
      <c r="D13" s="478"/>
      <c r="E13" s="478"/>
      <c r="F13" s="478"/>
      <c r="G13" s="478"/>
      <c r="H13" s="478"/>
      <c r="I13" s="478"/>
      <c r="J13" s="478"/>
      <c r="K13" s="478"/>
      <c r="L13" s="478"/>
      <c r="M13" s="478"/>
      <c r="N13" s="478"/>
      <c r="O13" s="478"/>
      <c r="P13" s="477">
        <f si="1" t="shared"/>
        <v>0</v>
      </c>
    </row>
    <row customFormat="1" r="14" s="216" spans="1:16">
      <c r="A14" s="316">
        <v>2.2999999999999998</v>
      </c>
      <c r="B14" s="198" t="s">
        <v>106</v>
      </c>
      <c r="C14" s="478"/>
      <c r="D14" s="478"/>
      <c r="E14" s="478"/>
      <c r="F14" s="478"/>
      <c r="G14" s="478"/>
      <c r="H14" s="478"/>
      <c r="I14" s="478"/>
      <c r="J14" s="478"/>
      <c r="K14" s="478"/>
      <c r="L14" s="478"/>
      <c r="M14" s="478"/>
      <c r="N14" s="478"/>
      <c r="O14" s="478"/>
      <c r="P14" s="477">
        <f si="1" t="shared"/>
        <v>0</v>
      </c>
    </row>
    <row customFormat="1" ht="30" r="15" s="216" spans="1:16">
      <c r="A15" s="316">
        <v>2.4</v>
      </c>
      <c r="B15" s="198" t="s">
        <v>1371</v>
      </c>
      <c r="C15" s="478"/>
      <c r="D15" s="478"/>
      <c r="E15" s="478"/>
      <c r="F15" s="478"/>
      <c r="G15" s="478"/>
      <c r="H15" s="478"/>
      <c r="I15" s="478"/>
      <c r="J15" s="478"/>
      <c r="K15" s="478"/>
      <c r="L15" s="478"/>
      <c r="M15" s="478"/>
      <c r="N15" s="478"/>
      <c r="O15" s="478"/>
      <c r="P15" s="477">
        <f si="1" t="shared"/>
        <v>0</v>
      </c>
    </row>
    <row customFormat="1" r="16" s="216" spans="1:16">
      <c r="A16" s="316">
        <v>2.5</v>
      </c>
      <c r="B16" s="198" t="s">
        <v>82</v>
      </c>
      <c r="C16" s="478"/>
      <c r="D16" s="478"/>
      <c r="E16" s="478"/>
      <c r="F16" s="478"/>
      <c r="G16" s="478"/>
      <c r="H16" s="478"/>
      <c r="I16" s="478"/>
      <c r="J16" s="478"/>
      <c r="K16" s="478"/>
      <c r="L16" s="478"/>
      <c r="M16" s="478"/>
      <c r="N16" s="478"/>
      <c r="O16" s="478"/>
      <c r="P16" s="477">
        <f si="1" t="shared"/>
        <v>0</v>
      </c>
    </row>
    <row customFormat="1" r="17" s="216" spans="1:16">
      <c r="A17" s="316">
        <v>2.6</v>
      </c>
      <c r="B17" s="198" t="s">
        <v>107</v>
      </c>
      <c r="C17" s="478"/>
      <c r="D17" s="478"/>
      <c r="E17" s="478"/>
      <c r="F17" s="478"/>
      <c r="G17" s="478"/>
      <c r="H17" s="478"/>
      <c r="I17" s="478"/>
      <c r="J17" s="478"/>
      <c r="K17" s="478"/>
      <c r="L17" s="478"/>
      <c r="M17" s="478"/>
      <c r="N17" s="478"/>
      <c r="O17" s="478"/>
      <c r="P17" s="477">
        <f si="1" t="shared"/>
        <v>0</v>
      </c>
    </row>
    <row customFormat="1" r="18" s="216" spans="1:16">
      <c r="A18" s="313">
        <v>3</v>
      </c>
      <c r="B18" s="298" t="s">
        <v>1372</v>
      </c>
      <c r="C18" s="446">
        <f>SUM(C19:C24)</f>
        <v>0</v>
      </c>
      <c r="D18" s="446">
        <f ref="D18:O18" si="2" t="shared">SUM(D19:D24)</f>
        <v>0</v>
      </c>
      <c r="E18" s="446">
        <f si="2" t="shared"/>
        <v>0</v>
      </c>
      <c r="F18" s="446">
        <f si="2" t="shared"/>
        <v>0</v>
      </c>
      <c r="G18" s="446">
        <f si="2" t="shared"/>
        <v>0</v>
      </c>
      <c r="H18" s="446">
        <f si="2" t="shared"/>
        <v>0</v>
      </c>
      <c r="I18" s="446">
        <f si="2" t="shared"/>
        <v>0</v>
      </c>
      <c r="J18" s="446">
        <f si="2" t="shared"/>
        <v>0</v>
      </c>
      <c r="K18" s="446">
        <f si="2" t="shared"/>
        <v>0</v>
      </c>
      <c r="L18" s="446">
        <f si="2" t="shared"/>
        <v>0</v>
      </c>
      <c r="M18" s="446">
        <f si="2" t="shared"/>
        <v>0</v>
      </c>
      <c r="N18" s="446">
        <f si="2" t="shared"/>
        <v>0</v>
      </c>
      <c r="O18" s="446">
        <f si="2" t="shared"/>
        <v>0</v>
      </c>
      <c r="P18" s="477">
        <f si="1" t="shared"/>
        <v>0</v>
      </c>
    </row>
    <row customFormat="1" r="19" s="216" spans="1:16">
      <c r="A19" s="315">
        <v>301</v>
      </c>
      <c r="B19" s="198" t="s">
        <v>108</v>
      </c>
      <c r="C19" s="478"/>
      <c r="D19" s="478"/>
      <c r="E19" s="478"/>
      <c r="F19" s="478"/>
      <c r="G19" s="478"/>
      <c r="H19" s="478"/>
      <c r="I19" s="478"/>
      <c r="J19" s="478"/>
      <c r="K19" s="478"/>
      <c r="L19" s="478"/>
      <c r="M19" s="478"/>
      <c r="N19" s="478"/>
      <c r="O19" s="478"/>
      <c r="P19" s="477">
        <f si="1" t="shared"/>
        <v>0</v>
      </c>
    </row>
    <row customFormat="1" r="20" s="216" spans="1:16">
      <c r="A20" s="315">
        <v>302</v>
      </c>
      <c r="B20" s="198" t="s">
        <v>1379</v>
      </c>
      <c r="C20" s="478"/>
      <c r="D20" s="478"/>
      <c r="E20" s="478"/>
      <c r="F20" s="478"/>
      <c r="G20" s="478"/>
      <c r="H20" s="478"/>
      <c r="I20" s="478"/>
      <c r="J20" s="478"/>
      <c r="K20" s="478"/>
      <c r="L20" s="478"/>
      <c r="M20" s="478"/>
      <c r="N20" s="478"/>
      <c r="O20" s="478"/>
      <c r="P20" s="477">
        <f si="1" t="shared"/>
        <v>0</v>
      </c>
    </row>
    <row customFormat="1" r="21" s="216" spans="1:16">
      <c r="A21" s="315">
        <v>303</v>
      </c>
      <c r="B21" s="198" t="s">
        <v>549</v>
      </c>
      <c r="C21" s="478"/>
      <c r="D21" s="478"/>
      <c r="E21" s="478"/>
      <c r="F21" s="478"/>
      <c r="G21" s="478"/>
      <c r="H21" s="478"/>
      <c r="I21" s="478"/>
      <c r="J21" s="478"/>
      <c r="K21" s="478"/>
      <c r="L21" s="478"/>
      <c r="M21" s="478"/>
      <c r="N21" s="478"/>
      <c r="O21" s="478"/>
      <c r="P21" s="477">
        <f si="1" t="shared"/>
        <v>0</v>
      </c>
    </row>
    <row customFormat="1" r="22" s="216" spans="1:16">
      <c r="A22" s="315">
        <v>304</v>
      </c>
      <c r="B22" s="198" t="s">
        <v>1374</v>
      </c>
      <c r="C22" s="478"/>
      <c r="D22" s="478"/>
      <c r="E22" s="478"/>
      <c r="F22" s="478"/>
      <c r="G22" s="478"/>
      <c r="H22" s="478"/>
      <c r="I22" s="478"/>
      <c r="J22" s="478"/>
      <c r="K22" s="478"/>
      <c r="L22" s="478"/>
      <c r="M22" s="478"/>
      <c r="N22" s="478"/>
      <c r="O22" s="478"/>
      <c r="P22" s="477">
        <f si="1" t="shared"/>
        <v>0</v>
      </c>
    </row>
    <row customFormat="1" r="23" s="216" spans="1:16">
      <c r="A23" s="315">
        <v>305</v>
      </c>
      <c r="B23" s="198" t="s">
        <v>82</v>
      </c>
      <c r="C23" s="478"/>
      <c r="D23" s="478"/>
      <c r="E23" s="478"/>
      <c r="F23" s="478"/>
      <c r="G23" s="478"/>
      <c r="H23" s="478"/>
      <c r="I23" s="478"/>
      <c r="J23" s="478"/>
      <c r="K23" s="478"/>
      <c r="L23" s="478"/>
      <c r="M23" s="478"/>
      <c r="N23" s="478"/>
      <c r="O23" s="478"/>
      <c r="P23" s="477">
        <f si="1" t="shared"/>
        <v>0</v>
      </c>
    </row>
    <row customFormat="1" r="24" s="216" spans="1:16">
      <c r="A24" s="315">
        <v>306</v>
      </c>
      <c r="B24" s="198" t="s">
        <v>109</v>
      </c>
      <c r="C24" s="478"/>
      <c r="D24" s="478"/>
      <c r="E24" s="478"/>
      <c r="F24" s="478"/>
      <c r="G24" s="478"/>
      <c r="H24" s="478"/>
      <c r="I24" s="478"/>
      <c r="J24" s="478"/>
      <c r="K24" s="478"/>
      <c r="L24" s="478"/>
      <c r="M24" s="478"/>
      <c r="N24" s="478"/>
      <c r="O24" s="478"/>
      <c r="P24" s="477">
        <f si="1" t="shared"/>
        <v>0</v>
      </c>
    </row>
    <row customFormat="1" ht="28.5" r="25" s="216" spans="1:16">
      <c r="A25" s="313">
        <v>4</v>
      </c>
      <c r="B25" s="298" t="s">
        <v>1380</v>
      </c>
      <c r="C25" s="446">
        <f>C10+C11-C18</f>
        <v>0</v>
      </c>
      <c r="D25" s="446">
        <f ref="D25:O25" si="3" t="shared">D10+D11-D18</f>
        <v>0</v>
      </c>
      <c r="E25" s="446">
        <f si="3" t="shared"/>
        <v>0</v>
      </c>
      <c r="F25" s="446">
        <f si="3" t="shared"/>
        <v>0</v>
      </c>
      <c r="G25" s="446">
        <f si="3" t="shared"/>
        <v>0</v>
      </c>
      <c r="H25" s="446">
        <f si="3" t="shared"/>
        <v>0</v>
      </c>
      <c r="I25" s="446">
        <f si="3" t="shared"/>
        <v>0</v>
      </c>
      <c r="J25" s="446">
        <f si="3" t="shared"/>
        <v>0</v>
      </c>
      <c r="K25" s="446">
        <f si="3" t="shared"/>
        <v>0</v>
      </c>
      <c r="L25" s="446">
        <f si="3" t="shared"/>
        <v>0</v>
      </c>
      <c r="M25" s="446">
        <f si="3" t="shared"/>
        <v>0</v>
      </c>
      <c r="N25" s="446">
        <f si="3" t="shared"/>
        <v>0</v>
      </c>
      <c r="O25" s="446">
        <f si="3" t="shared"/>
        <v>0</v>
      </c>
      <c r="P25" s="477">
        <f si="1" t="shared"/>
        <v>0</v>
      </c>
    </row>
    <row customFormat="1" ht="28.5" r="26" s="216" spans="1:16">
      <c r="A26" s="313">
        <v>6</v>
      </c>
      <c r="B26" s="475" t="s">
        <v>1381</v>
      </c>
      <c r="C26" s="476"/>
      <c r="D26" s="476"/>
      <c r="E26" s="476"/>
      <c r="F26" s="476"/>
      <c r="G26" s="476"/>
      <c r="H26" s="476"/>
      <c r="I26" s="476"/>
      <c r="J26" s="476"/>
      <c r="K26" s="476"/>
      <c r="L26" s="476"/>
      <c r="M26" s="476"/>
      <c r="N26" s="476"/>
      <c r="O26" s="476"/>
      <c r="P26" s="477">
        <f si="1" t="shared"/>
        <v>0</v>
      </c>
    </row>
    <row customFormat="1" r="27" s="216" spans="1:16">
      <c r="A27" s="315">
        <v>7</v>
      </c>
      <c r="B27" s="198" t="s">
        <v>111</v>
      </c>
      <c r="C27" s="478"/>
      <c r="D27" s="478"/>
      <c r="E27" s="478"/>
      <c r="F27" s="478"/>
      <c r="G27" s="478"/>
      <c r="H27" s="478"/>
      <c r="I27" s="478"/>
      <c r="J27" s="478"/>
      <c r="K27" s="478"/>
      <c r="L27" s="478"/>
      <c r="M27" s="478"/>
      <c r="N27" s="478"/>
      <c r="O27" s="478"/>
      <c r="P27" s="477">
        <f si="1" t="shared"/>
        <v>0</v>
      </c>
    </row>
    <row customFormat="1" r="28" s="216" spans="1:16">
      <c r="A28" s="313">
        <v>8</v>
      </c>
      <c r="B28" s="298" t="s">
        <v>92</v>
      </c>
      <c r="C28" s="446">
        <f>SUM(C29:C30)</f>
        <v>0</v>
      </c>
      <c r="D28" s="446">
        <f ref="D28:O28" si="4" t="shared">SUM(D29:D30)</f>
        <v>0</v>
      </c>
      <c r="E28" s="446">
        <f si="4" t="shared"/>
        <v>0</v>
      </c>
      <c r="F28" s="446">
        <f si="4" t="shared"/>
        <v>0</v>
      </c>
      <c r="G28" s="446">
        <f si="4" t="shared"/>
        <v>0</v>
      </c>
      <c r="H28" s="446">
        <f si="4" t="shared"/>
        <v>0</v>
      </c>
      <c r="I28" s="446">
        <f si="4" t="shared"/>
        <v>0</v>
      </c>
      <c r="J28" s="446">
        <f si="4" t="shared"/>
        <v>0</v>
      </c>
      <c r="K28" s="446">
        <f si="4" t="shared"/>
        <v>0</v>
      </c>
      <c r="L28" s="446">
        <f si="4" t="shared"/>
        <v>0</v>
      </c>
      <c r="M28" s="446">
        <f si="4" t="shared"/>
        <v>0</v>
      </c>
      <c r="N28" s="446">
        <f si="4" t="shared"/>
        <v>0</v>
      </c>
      <c r="O28" s="446">
        <f si="4" t="shared"/>
        <v>0</v>
      </c>
      <c r="P28" s="477">
        <f si="1" t="shared"/>
        <v>0</v>
      </c>
    </row>
    <row customFormat="1" r="29" s="216" spans="1:16">
      <c r="A29" s="315">
        <v>801</v>
      </c>
      <c r="B29" s="198" t="s">
        <v>1382</v>
      </c>
      <c r="C29" s="478"/>
      <c r="D29" s="478"/>
      <c r="E29" s="478"/>
      <c r="F29" s="478"/>
      <c r="G29" s="478"/>
      <c r="H29" s="478"/>
      <c r="I29" s="478"/>
      <c r="J29" s="478"/>
      <c r="K29" s="478"/>
      <c r="L29" s="478"/>
      <c r="M29" s="478"/>
      <c r="N29" s="478"/>
      <c r="O29" s="478"/>
      <c r="P29" s="477">
        <f si="1" t="shared"/>
        <v>0</v>
      </c>
    </row>
    <row customFormat="1" r="30" s="216" spans="1:16">
      <c r="A30" s="315">
        <v>802</v>
      </c>
      <c r="B30" s="198" t="s">
        <v>550</v>
      </c>
      <c r="C30" s="478"/>
      <c r="D30" s="478"/>
      <c r="E30" s="478"/>
      <c r="F30" s="478"/>
      <c r="G30" s="478"/>
      <c r="H30" s="478"/>
      <c r="I30" s="478"/>
      <c r="J30" s="478"/>
      <c r="K30" s="478"/>
      <c r="L30" s="478"/>
      <c r="M30" s="478"/>
      <c r="N30" s="478"/>
      <c r="O30" s="478"/>
      <c r="P30" s="477">
        <f si="1" t="shared"/>
        <v>0</v>
      </c>
    </row>
    <row customFormat="1" r="31" s="216" spans="1:16">
      <c r="A31" s="313">
        <v>9</v>
      </c>
      <c r="B31" s="298" t="s">
        <v>551</v>
      </c>
      <c r="C31" s="446">
        <f>SUM(C32:C33)</f>
        <v>0</v>
      </c>
      <c r="D31" s="446">
        <f ref="D31:O31" si="5" t="shared">SUM(D32:D33)</f>
        <v>0</v>
      </c>
      <c r="E31" s="446">
        <f si="5" t="shared"/>
        <v>0</v>
      </c>
      <c r="F31" s="446">
        <f si="5" t="shared"/>
        <v>0</v>
      </c>
      <c r="G31" s="446">
        <f si="5" t="shared"/>
        <v>0</v>
      </c>
      <c r="H31" s="446">
        <f si="5" t="shared"/>
        <v>0</v>
      </c>
      <c r="I31" s="446">
        <f si="5" t="shared"/>
        <v>0</v>
      </c>
      <c r="J31" s="446">
        <f si="5" t="shared"/>
        <v>0</v>
      </c>
      <c r="K31" s="446">
        <f si="5" t="shared"/>
        <v>0</v>
      </c>
      <c r="L31" s="446">
        <f si="5" t="shared"/>
        <v>0</v>
      </c>
      <c r="M31" s="446">
        <f si="5" t="shared"/>
        <v>0</v>
      </c>
      <c r="N31" s="446">
        <f si="5" t="shared"/>
        <v>0</v>
      </c>
      <c r="O31" s="446">
        <f si="5" t="shared"/>
        <v>0</v>
      </c>
      <c r="P31" s="477">
        <f si="1" t="shared"/>
        <v>0</v>
      </c>
    </row>
    <row customFormat="1" r="32" s="216" spans="1:16">
      <c r="A32" s="315">
        <v>901</v>
      </c>
      <c r="B32" s="198" t="s">
        <v>82</v>
      </c>
      <c r="C32" s="478"/>
      <c r="D32" s="478"/>
      <c r="E32" s="478"/>
      <c r="F32" s="478"/>
      <c r="G32" s="478"/>
      <c r="H32" s="478"/>
      <c r="I32" s="478"/>
      <c r="J32" s="478"/>
      <c r="K32" s="478"/>
      <c r="L32" s="478"/>
      <c r="M32" s="478"/>
      <c r="N32" s="478"/>
      <c r="O32" s="478"/>
      <c r="P32" s="477">
        <f si="1" t="shared"/>
        <v>0</v>
      </c>
    </row>
    <row customFormat="1" r="33" s="216" spans="1:16">
      <c r="A33" s="315">
        <v>902</v>
      </c>
      <c r="B33" s="198" t="s">
        <v>1383</v>
      </c>
      <c r="C33" s="478"/>
      <c r="D33" s="478"/>
      <c r="E33" s="478"/>
      <c r="F33" s="478"/>
      <c r="G33" s="478"/>
      <c r="H33" s="478"/>
      <c r="I33" s="478"/>
      <c r="J33" s="478"/>
      <c r="K33" s="478"/>
      <c r="L33" s="478"/>
      <c r="M33" s="478"/>
      <c r="N33" s="478"/>
      <c r="O33" s="478"/>
      <c r="P33" s="477">
        <f si="1" t="shared"/>
        <v>0</v>
      </c>
    </row>
    <row customFormat="1" ht="28.5" r="34" s="216" spans="1:16">
      <c r="A34" s="313">
        <v>10</v>
      </c>
      <c r="B34" s="298" t="s">
        <v>552</v>
      </c>
      <c r="C34" s="446">
        <f>C26+C27+C28+C31</f>
        <v>0</v>
      </c>
      <c r="D34" s="446">
        <f ref="D34:O34" si="6" t="shared">D26+D27+D28+D31</f>
        <v>0</v>
      </c>
      <c r="E34" s="446">
        <f si="6" t="shared"/>
        <v>0</v>
      </c>
      <c r="F34" s="446">
        <f si="6" t="shared"/>
        <v>0</v>
      </c>
      <c r="G34" s="446">
        <f si="6" t="shared"/>
        <v>0</v>
      </c>
      <c r="H34" s="446">
        <f si="6" t="shared"/>
        <v>0</v>
      </c>
      <c r="I34" s="446">
        <f si="6" t="shared"/>
        <v>0</v>
      </c>
      <c r="J34" s="446">
        <f si="6" t="shared"/>
        <v>0</v>
      </c>
      <c r="K34" s="446">
        <f si="6" t="shared"/>
        <v>0</v>
      </c>
      <c r="L34" s="446">
        <f si="6" t="shared"/>
        <v>0</v>
      </c>
      <c r="M34" s="446">
        <f si="6" t="shared"/>
        <v>0</v>
      </c>
      <c r="N34" s="446">
        <f si="6" t="shared"/>
        <v>0</v>
      </c>
      <c r="O34" s="446">
        <f si="6" t="shared"/>
        <v>0</v>
      </c>
      <c r="P34" s="477">
        <f si="1" t="shared"/>
        <v>0</v>
      </c>
    </row>
    <row customFormat="1" r="35" s="216" spans="1:16">
      <c r="A35" s="313">
        <v>11</v>
      </c>
      <c r="B35" s="298" t="s">
        <v>553</v>
      </c>
      <c r="C35" s="446">
        <f>C25-C34</f>
        <v>0</v>
      </c>
      <c r="D35" s="446">
        <f ref="D35:O35" si="7" t="shared">D25-D34</f>
        <v>0</v>
      </c>
      <c r="E35" s="446">
        <f si="7" t="shared"/>
        <v>0</v>
      </c>
      <c r="F35" s="446">
        <f si="7" t="shared"/>
        <v>0</v>
      </c>
      <c r="G35" s="446">
        <f si="7" t="shared"/>
        <v>0</v>
      </c>
      <c r="H35" s="446">
        <f si="7" t="shared"/>
        <v>0</v>
      </c>
      <c r="I35" s="446">
        <f si="7" t="shared"/>
        <v>0</v>
      </c>
      <c r="J35" s="446">
        <f si="7" t="shared"/>
        <v>0</v>
      </c>
      <c r="K35" s="446">
        <f si="7" t="shared"/>
        <v>0</v>
      </c>
      <c r="L35" s="446">
        <f si="7" t="shared"/>
        <v>0</v>
      </c>
      <c r="M35" s="446">
        <f si="7" t="shared"/>
        <v>0</v>
      </c>
      <c r="N35" s="446">
        <f si="7" t="shared"/>
        <v>0</v>
      </c>
      <c r="O35" s="446">
        <f si="7" t="shared"/>
        <v>0</v>
      </c>
      <c r="P35" s="477">
        <f si="1" t="shared"/>
        <v>0</v>
      </c>
    </row>
  </sheetData>
  <mergeCells count="7">
    <mergeCell ref="A3:P3"/>
    <mergeCell ref="A7:A9"/>
    <mergeCell ref="B7:B8"/>
    <mergeCell ref="C7:L7"/>
    <mergeCell ref="M7:N7"/>
    <mergeCell ref="O7:O8"/>
    <mergeCell ref="P7:P8"/>
  </mergeCells>
  <printOptions horizontalCentered="1"/>
  <pageMargins bottom="0.28000000000000003" footer="0.3" header="0.3" left="0.25" right="0.25" top="0.32"/>
  <pageSetup fitToHeight="0" orientation="landscape" paperSize="9" r:id="rId1" scale="58"/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94"/>
  <sheetViews>
    <sheetView topLeftCell="A48" workbookViewId="0">
      <selection activeCell="A8" sqref="A8:B68"/>
    </sheetView>
  </sheetViews>
  <sheetFormatPr defaultColWidth="9" defaultRowHeight="15"/>
  <cols>
    <col min="1" max="1" customWidth="true" style="259" width="9.140625" collapsed="false"/>
    <col min="2" max="2" bestFit="true" customWidth="true" style="260" width="65.85546875" collapsed="false"/>
    <col min="3" max="3" customWidth="true" style="260" width="20.42578125" collapsed="false"/>
    <col min="4" max="6" customWidth="true" style="260" width="17.5703125" collapsed="false"/>
    <col min="7" max="16384" style="260" width="9.0" collapsed="false"/>
  </cols>
  <sheetData>
    <row r="1" spans="1:6">
      <c r="F1" s="449" t="s">
        <v>1050</v>
      </c>
    </row>
    <row r="3" spans="1:6">
      <c r="A3" s="709" t="s">
        <v>1048</v>
      </c>
      <c r="B3" s="709"/>
      <c r="C3" s="709"/>
      <c r="D3" s="709"/>
      <c r="E3" s="709"/>
      <c r="F3" s="709"/>
    </row>
    <row r="4" spans="1:6">
      <c r="A4" s="479"/>
      <c r="B4" s="436"/>
      <c r="C4" s="436"/>
      <c r="D4" s="436"/>
      <c r="E4" s="436"/>
      <c r="F4" s="436"/>
    </row>
    <row r="5" spans="1:6">
      <c r="F5" s="450" t="s">
        <v>795</v>
      </c>
    </row>
    <row ht="28.5" r="7" spans="1:6">
      <c r="A7" s="480" t="s">
        <v>11</v>
      </c>
      <c r="B7" s="249" t="s">
        <v>12</v>
      </c>
      <c r="C7" s="249" t="s">
        <v>49</v>
      </c>
      <c r="D7" s="249" t="s">
        <v>796</v>
      </c>
      <c r="E7" s="249" t="s">
        <v>797</v>
      </c>
      <c r="F7" s="249" t="s">
        <v>50</v>
      </c>
    </row>
    <row r="8" spans="1:6">
      <c r="A8" s="293">
        <v>41</v>
      </c>
      <c r="B8" s="314" t="s">
        <v>1384</v>
      </c>
      <c r="C8" s="446">
        <f>C9+C18+C33+C63</f>
        <v>0</v>
      </c>
      <c r="D8" s="446">
        <f ref="D8:F8" si="0" t="shared">D9+D18+D33+D63</f>
        <v>0</v>
      </c>
      <c r="E8" s="446">
        <f si="0" t="shared"/>
        <v>0</v>
      </c>
      <c r="F8" s="446">
        <f si="0" t="shared"/>
        <v>0</v>
      </c>
    </row>
    <row r="9" spans="1:6">
      <c r="A9" s="293">
        <v>411</v>
      </c>
      <c r="B9" s="298" t="s">
        <v>245</v>
      </c>
      <c r="C9" s="446">
        <f>C10+C14</f>
        <v>0</v>
      </c>
      <c r="D9" s="446">
        <f ref="D9:F9" si="1" t="shared">D10+D14</f>
        <v>0</v>
      </c>
      <c r="E9" s="446">
        <f si="1" t="shared"/>
        <v>0</v>
      </c>
      <c r="F9" s="446">
        <f si="1" t="shared"/>
        <v>0</v>
      </c>
    </row>
    <row r="10" spans="1:6">
      <c r="A10" s="293">
        <v>4111</v>
      </c>
      <c r="B10" s="298" t="s">
        <v>129</v>
      </c>
      <c r="C10" s="446">
        <f>SUM(C11:C13)</f>
        <v>0</v>
      </c>
      <c r="D10" s="446">
        <f ref="D10:F10" si="2" t="shared">SUM(D11:D13)</f>
        <v>0</v>
      </c>
      <c r="E10" s="446">
        <f si="2" t="shared"/>
        <v>0</v>
      </c>
      <c r="F10" s="446">
        <f si="2" t="shared"/>
        <v>0</v>
      </c>
    </row>
    <row r="11" spans="1:6">
      <c r="A11" s="197">
        <v>41111</v>
      </c>
      <c r="B11" s="198" t="s">
        <v>246</v>
      </c>
      <c r="C11" s="478"/>
      <c r="D11" s="478"/>
      <c r="E11" s="478"/>
      <c r="F11" s="478"/>
    </row>
    <row r="12" spans="1:6">
      <c r="A12" s="197">
        <v>41112</v>
      </c>
      <c r="B12" s="198" t="s">
        <v>247</v>
      </c>
      <c r="C12" s="478"/>
      <c r="D12" s="478"/>
      <c r="E12" s="478"/>
      <c r="F12" s="478"/>
    </row>
    <row r="13" spans="1:6">
      <c r="A13" s="197">
        <v>41113</v>
      </c>
      <c r="B13" s="198" t="s">
        <v>248</v>
      </c>
      <c r="C13" s="478"/>
      <c r="D13" s="478"/>
      <c r="E13" s="478"/>
      <c r="F13" s="478"/>
    </row>
    <row r="14" spans="1:6">
      <c r="A14" s="293">
        <v>4112</v>
      </c>
      <c r="B14" s="298" t="s">
        <v>135</v>
      </c>
      <c r="C14" s="446">
        <f>SUM(C15:C17)</f>
        <v>0</v>
      </c>
      <c r="D14" s="446">
        <f ref="D14:F14" si="3" t="shared">SUM(D15:D17)</f>
        <v>0</v>
      </c>
      <c r="E14" s="446">
        <f si="3" t="shared"/>
        <v>0</v>
      </c>
      <c r="F14" s="446">
        <f si="3" t="shared"/>
        <v>0</v>
      </c>
    </row>
    <row r="15" spans="1:6">
      <c r="A15" s="197">
        <v>41121</v>
      </c>
      <c r="B15" s="198" t="s">
        <v>246</v>
      </c>
      <c r="C15" s="478"/>
      <c r="D15" s="478"/>
      <c r="E15" s="478"/>
      <c r="F15" s="478"/>
    </row>
    <row r="16" spans="1:6">
      <c r="A16" s="197">
        <v>41122</v>
      </c>
      <c r="B16" s="198" t="s">
        <v>247</v>
      </c>
      <c r="C16" s="478"/>
      <c r="D16" s="478"/>
      <c r="E16" s="478"/>
      <c r="F16" s="478"/>
    </row>
    <row r="17" spans="1:6">
      <c r="A17" s="197">
        <v>41123</v>
      </c>
      <c r="B17" s="198" t="s">
        <v>248</v>
      </c>
      <c r="C17" s="478"/>
      <c r="D17" s="478"/>
      <c r="E17" s="478"/>
      <c r="F17" s="478"/>
    </row>
    <row r="18" spans="1:6">
      <c r="A18" s="293">
        <v>412</v>
      </c>
      <c r="B18" s="298" t="s">
        <v>249</v>
      </c>
      <c r="C18" s="446">
        <f>C19+C27</f>
        <v>0</v>
      </c>
      <c r="D18" s="446">
        <f ref="D18:F18" si="4" t="shared">D19+D27</f>
        <v>0</v>
      </c>
      <c r="E18" s="446">
        <f si="4" t="shared"/>
        <v>0</v>
      </c>
      <c r="F18" s="446">
        <f si="4" t="shared"/>
        <v>0</v>
      </c>
    </row>
    <row r="19" spans="1:6">
      <c r="A19" s="293">
        <v>4121</v>
      </c>
      <c r="B19" s="298" t="s">
        <v>129</v>
      </c>
      <c r="C19" s="444">
        <f>SUM(C20:C26)</f>
        <v>0</v>
      </c>
      <c r="D19" s="444">
        <f ref="D19:F19" si="5" t="shared">SUM(D20:D26)</f>
        <v>0</v>
      </c>
      <c r="E19" s="444">
        <f si="5" t="shared"/>
        <v>0</v>
      </c>
      <c r="F19" s="444">
        <f si="5" t="shared"/>
        <v>0</v>
      </c>
    </row>
    <row r="20" spans="1:6">
      <c r="A20" s="197">
        <v>41211</v>
      </c>
      <c r="B20" s="213" t="s">
        <v>250</v>
      </c>
      <c r="C20" s="478"/>
      <c r="D20" s="478"/>
      <c r="E20" s="478"/>
      <c r="F20" s="478"/>
    </row>
    <row r="21" spans="1:6">
      <c r="A21" s="197">
        <v>41212</v>
      </c>
      <c r="B21" s="213" t="s">
        <v>154</v>
      </c>
      <c r="C21" s="478"/>
      <c r="D21" s="478"/>
      <c r="E21" s="478"/>
      <c r="F21" s="478"/>
    </row>
    <row r="22" spans="1:6">
      <c r="A22" s="197">
        <v>41213</v>
      </c>
      <c r="B22" s="213" t="s">
        <v>251</v>
      </c>
      <c r="C22" s="478"/>
      <c r="D22" s="478"/>
      <c r="E22" s="478"/>
      <c r="F22" s="478"/>
    </row>
    <row r="23" spans="1:6">
      <c r="A23" s="197">
        <v>41214</v>
      </c>
      <c r="B23" s="213" t="s">
        <v>252</v>
      </c>
      <c r="C23" s="478"/>
      <c r="D23" s="478"/>
      <c r="E23" s="478"/>
      <c r="F23" s="478"/>
    </row>
    <row r="24" spans="1:6">
      <c r="A24" s="197">
        <v>41215</v>
      </c>
      <c r="B24" s="213" t="s">
        <v>253</v>
      </c>
      <c r="C24" s="478"/>
      <c r="D24" s="478"/>
      <c r="E24" s="478"/>
      <c r="F24" s="478"/>
    </row>
    <row r="25" spans="1:6">
      <c r="A25" s="197">
        <v>41216</v>
      </c>
      <c r="B25" s="198" t="s">
        <v>254</v>
      </c>
      <c r="C25" s="478"/>
      <c r="D25" s="478"/>
      <c r="E25" s="478"/>
      <c r="F25" s="478"/>
    </row>
    <row r="26" spans="1:6">
      <c r="A26" s="197">
        <v>41217</v>
      </c>
      <c r="B26" s="198" t="s">
        <v>255</v>
      </c>
      <c r="C26" s="478"/>
      <c r="D26" s="478"/>
      <c r="E26" s="478"/>
      <c r="F26" s="478"/>
    </row>
    <row r="27" spans="1:6">
      <c r="A27" s="293">
        <v>4122</v>
      </c>
      <c r="B27" s="298" t="s">
        <v>135</v>
      </c>
      <c r="C27" s="444">
        <f>SUM(C28:C32)</f>
        <v>0</v>
      </c>
      <c r="D27" s="444">
        <f ref="D27:F27" si="6" t="shared">SUM(D28:D32)</f>
        <v>0</v>
      </c>
      <c r="E27" s="444">
        <f si="6" t="shared"/>
        <v>0</v>
      </c>
      <c r="F27" s="444">
        <f si="6" t="shared"/>
        <v>0</v>
      </c>
    </row>
    <row r="28" spans="1:6">
      <c r="A28" s="197">
        <v>41221</v>
      </c>
      <c r="B28" s="198" t="s">
        <v>256</v>
      </c>
      <c r="C28" s="478"/>
      <c r="D28" s="478"/>
      <c r="E28" s="478"/>
      <c r="F28" s="478"/>
    </row>
    <row r="29" spans="1:6">
      <c r="A29" s="197">
        <v>41222</v>
      </c>
      <c r="B29" s="198" t="s">
        <v>257</v>
      </c>
      <c r="C29" s="478"/>
      <c r="D29" s="478"/>
      <c r="E29" s="478"/>
      <c r="F29" s="478"/>
    </row>
    <row r="30" spans="1:6">
      <c r="A30" s="197">
        <v>41223</v>
      </c>
      <c r="B30" s="198" t="s">
        <v>258</v>
      </c>
      <c r="C30" s="478"/>
      <c r="D30" s="478"/>
      <c r="E30" s="478"/>
      <c r="F30" s="478"/>
    </row>
    <row r="31" spans="1:6">
      <c r="A31" s="197">
        <v>41224</v>
      </c>
      <c r="B31" s="198" t="s">
        <v>259</v>
      </c>
      <c r="C31" s="478"/>
      <c r="D31" s="478"/>
      <c r="E31" s="478"/>
      <c r="F31" s="478"/>
    </row>
    <row r="32" spans="1:6">
      <c r="A32" s="481">
        <v>41225</v>
      </c>
      <c r="B32" s="198" t="s">
        <v>261</v>
      </c>
      <c r="C32" s="478"/>
      <c r="D32" s="478"/>
      <c r="E32" s="478"/>
      <c r="F32" s="478"/>
    </row>
    <row r="33" spans="1:6">
      <c r="A33" s="293">
        <v>413</v>
      </c>
      <c r="B33" s="298" t="s">
        <v>262</v>
      </c>
      <c r="C33" s="446">
        <f>C34+C39+C53+C54+C55+C56</f>
        <v>0</v>
      </c>
      <c r="D33" s="446">
        <f ref="D33:F33" si="7" t="shared">D34+D39+D53+D54+D55+D56</f>
        <v>0</v>
      </c>
      <c r="E33" s="446">
        <f si="7" t="shared"/>
        <v>0</v>
      </c>
      <c r="F33" s="446">
        <f si="7" t="shared"/>
        <v>0</v>
      </c>
    </row>
    <row r="34" spans="1:6">
      <c r="A34" s="293">
        <v>4131</v>
      </c>
      <c r="B34" s="298" t="s">
        <v>263</v>
      </c>
      <c r="C34" s="444">
        <f>SUM(C35:C38)</f>
        <v>0</v>
      </c>
      <c r="D34" s="444">
        <f ref="D34:F34" si="8" t="shared">SUM(D35:D38)</f>
        <v>0</v>
      </c>
      <c r="E34" s="444">
        <f si="8" t="shared"/>
        <v>0</v>
      </c>
      <c r="F34" s="444">
        <f si="8" t="shared"/>
        <v>0</v>
      </c>
    </row>
    <row r="35" spans="1:6">
      <c r="A35" s="482">
        <v>413101</v>
      </c>
      <c r="B35" s="483" t="s">
        <v>574</v>
      </c>
      <c r="C35" s="478"/>
      <c r="D35" s="478"/>
      <c r="E35" s="478"/>
      <c r="F35" s="478"/>
    </row>
    <row r="36" spans="1:6">
      <c r="A36" s="482">
        <v>413102</v>
      </c>
      <c r="B36" s="483" t="s">
        <v>575</v>
      </c>
      <c r="C36" s="478"/>
      <c r="D36" s="478"/>
      <c r="E36" s="478"/>
      <c r="F36" s="478"/>
    </row>
    <row r="37" spans="1:6">
      <c r="A37" s="482">
        <v>413103</v>
      </c>
      <c r="B37" s="483" t="s">
        <v>576</v>
      </c>
      <c r="C37" s="478"/>
      <c r="D37" s="478"/>
      <c r="E37" s="478"/>
      <c r="F37" s="478"/>
    </row>
    <row r="38" spans="1:6">
      <c r="A38" s="482">
        <v>413104</v>
      </c>
      <c r="B38" s="483" t="s">
        <v>577</v>
      </c>
      <c r="C38" s="478"/>
      <c r="D38" s="478"/>
      <c r="E38" s="478"/>
      <c r="F38" s="478"/>
    </row>
    <row r="39" spans="1:6">
      <c r="A39" s="293">
        <v>4132</v>
      </c>
      <c r="B39" s="298" t="s">
        <v>264</v>
      </c>
      <c r="C39" s="444">
        <f>SUM(C40:C52)</f>
        <v>0</v>
      </c>
      <c r="D39" s="444">
        <f ref="D39:F39" si="9" t="shared">SUM(D40:D52)</f>
        <v>0</v>
      </c>
      <c r="E39" s="444">
        <f si="9" t="shared"/>
        <v>0</v>
      </c>
      <c r="F39" s="444">
        <f si="9" t="shared"/>
        <v>0</v>
      </c>
    </row>
    <row r="40" spans="1:6">
      <c r="A40" s="197">
        <v>413201</v>
      </c>
      <c r="B40" s="484" t="s">
        <v>578</v>
      </c>
      <c r="C40" s="478"/>
      <c r="D40" s="478"/>
      <c r="E40" s="478"/>
      <c r="F40" s="478"/>
    </row>
    <row r="41" spans="1:6">
      <c r="A41" s="197">
        <v>413202</v>
      </c>
      <c r="B41" s="484" t="s">
        <v>579</v>
      </c>
      <c r="C41" s="478"/>
      <c r="D41" s="478"/>
      <c r="E41" s="478"/>
      <c r="F41" s="478"/>
    </row>
    <row r="42" spans="1:6">
      <c r="A42" s="197">
        <v>413203</v>
      </c>
      <c r="B42" s="484" t="s">
        <v>580</v>
      </c>
      <c r="C42" s="478"/>
      <c r="D42" s="478"/>
      <c r="E42" s="478"/>
      <c r="F42" s="478"/>
    </row>
    <row r="43" spans="1:6">
      <c r="A43" s="197">
        <v>413204</v>
      </c>
      <c r="B43" s="484" t="s">
        <v>581</v>
      </c>
      <c r="C43" s="478"/>
      <c r="D43" s="478"/>
      <c r="E43" s="478"/>
      <c r="F43" s="478"/>
    </row>
    <row r="44" spans="1:6">
      <c r="A44" s="197">
        <v>413205</v>
      </c>
      <c r="B44" s="484" t="s">
        <v>582</v>
      </c>
      <c r="C44" s="478"/>
      <c r="D44" s="478"/>
      <c r="E44" s="478"/>
      <c r="F44" s="478"/>
    </row>
    <row r="45" spans="1:6">
      <c r="A45" s="197">
        <v>413206</v>
      </c>
      <c r="B45" s="484" t="s">
        <v>583</v>
      </c>
      <c r="C45" s="478"/>
      <c r="D45" s="478"/>
      <c r="E45" s="478"/>
      <c r="F45" s="478"/>
    </row>
    <row r="46" spans="1:6">
      <c r="A46" s="197">
        <v>413207</v>
      </c>
      <c r="B46" s="484" t="s">
        <v>584</v>
      </c>
      <c r="C46" s="478"/>
      <c r="D46" s="478"/>
      <c r="E46" s="478"/>
      <c r="F46" s="478"/>
    </row>
    <row r="47" spans="1:6">
      <c r="A47" s="197">
        <v>413208</v>
      </c>
      <c r="B47" s="484" t="s">
        <v>585</v>
      </c>
      <c r="C47" s="478"/>
      <c r="D47" s="478"/>
      <c r="E47" s="478"/>
      <c r="F47" s="478"/>
    </row>
    <row r="48" spans="1:6">
      <c r="A48" s="197">
        <v>413209</v>
      </c>
      <c r="B48" s="484" t="s">
        <v>586</v>
      </c>
      <c r="C48" s="478"/>
      <c r="D48" s="478"/>
      <c r="E48" s="478"/>
      <c r="F48" s="478"/>
    </row>
    <row r="49" spans="1:6">
      <c r="A49" s="197">
        <v>413210</v>
      </c>
      <c r="B49" s="484" t="s">
        <v>587</v>
      </c>
      <c r="C49" s="478"/>
      <c r="D49" s="478"/>
      <c r="E49" s="478"/>
      <c r="F49" s="478"/>
    </row>
    <row r="50" spans="1:6">
      <c r="A50" s="197">
        <v>413211</v>
      </c>
      <c r="B50" s="484" t="s">
        <v>588</v>
      </c>
      <c r="C50" s="478"/>
      <c r="D50" s="478"/>
      <c r="E50" s="478"/>
      <c r="F50" s="478"/>
    </row>
    <row r="51" spans="1:6">
      <c r="A51" s="197">
        <v>413212</v>
      </c>
      <c r="B51" s="484" t="s">
        <v>589</v>
      </c>
      <c r="C51" s="478"/>
      <c r="D51" s="478"/>
      <c r="E51" s="478"/>
      <c r="F51" s="478"/>
    </row>
    <row r="52" spans="1:6">
      <c r="A52" s="197">
        <v>413213</v>
      </c>
      <c r="B52" s="484" t="s">
        <v>590</v>
      </c>
      <c r="C52" s="478"/>
      <c r="D52" s="478"/>
      <c r="E52" s="478"/>
      <c r="F52" s="478"/>
    </row>
    <row r="53" spans="1:6">
      <c r="A53" s="194">
        <v>41330</v>
      </c>
      <c r="B53" s="195" t="s">
        <v>265</v>
      </c>
      <c r="C53" s="196"/>
      <c r="D53" s="196"/>
      <c r="E53" s="196"/>
      <c r="F53" s="196"/>
    </row>
    <row r="54" spans="1:6">
      <c r="A54" s="194">
        <v>41340</v>
      </c>
      <c r="B54" s="195" t="s">
        <v>266</v>
      </c>
      <c r="C54" s="196"/>
      <c r="D54" s="196"/>
      <c r="E54" s="196"/>
      <c r="F54" s="196"/>
    </row>
    <row r="55" spans="1:6">
      <c r="A55" s="194">
        <v>41350</v>
      </c>
      <c r="B55" s="195" t="s">
        <v>267</v>
      </c>
      <c r="C55" s="196"/>
      <c r="D55" s="196"/>
      <c r="E55" s="196"/>
      <c r="F55" s="196"/>
    </row>
    <row r="56" spans="1:6">
      <c r="A56" s="190">
        <v>4136</v>
      </c>
      <c r="B56" s="191" t="s">
        <v>1091</v>
      </c>
      <c r="C56" s="193">
        <f>SUM(C57:C62)</f>
        <v>0</v>
      </c>
      <c r="D56" s="193">
        <f ref="D56:F56" si="10" t="shared">SUM(D57:D62)</f>
        <v>0</v>
      </c>
      <c r="E56" s="193">
        <f si="10" t="shared"/>
        <v>0</v>
      </c>
      <c r="F56" s="193">
        <f si="10" t="shared"/>
        <v>0</v>
      </c>
    </row>
    <row r="57" spans="1:6">
      <c r="A57" s="194">
        <v>41361</v>
      </c>
      <c r="B57" s="195" t="s">
        <v>1089</v>
      </c>
      <c r="C57" s="196"/>
      <c r="D57" s="196"/>
      <c r="E57" s="196"/>
      <c r="F57" s="196"/>
    </row>
    <row r="58" spans="1:6">
      <c r="A58" s="194">
        <v>41362</v>
      </c>
      <c r="B58" s="195" t="s">
        <v>1090</v>
      </c>
      <c r="C58" s="196"/>
      <c r="D58" s="196"/>
      <c r="E58" s="196"/>
      <c r="F58" s="196"/>
    </row>
    <row r="59" spans="1:6">
      <c r="A59" s="194">
        <v>41363</v>
      </c>
      <c r="B59" s="207" t="s">
        <v>654</v>
      </c>
      <c r="C59" s="196"/>
      <c r="D59" s="196"/>
      <c r="E59" s="196"/>
      <c r="F59" s="196"/>
    </row>
    <row r="60" spans="1:6">
      <c r="A60" s="194">
        <v>41364</v>
      </c>
      <c r="B60" s="208" t="s">
        <v>680</v>
      </c>
      <c r="C60" s="196"/>
      <c r="D60" s="196"/>
      <c r="E60" s="196"/>
      <c r="F60" s="196"/>
    </row>
    <row r="61" spans="1:6">
      <c r="A61" s="194">
        <v>41365</v>
      </c>
      <c r="B61" s="208" t="s">
        <v>681</v>
      </c>
      <c r="C61" s="196"/>
      <c r="D61" s="196"/>
      <c r="E61" s="196"/>
      <c r="F61" s="196"/>
    </row>
    <row r="62" spans="1:6">
      <c r="A62" s="194">
        <v>41366</v>
      </c>
      <c r="B62" s="208" t="s">
        <v>682</v>
      </c>
      <c r="C62" s="196"/>
      <c r="D62" s="196"/>
      <c r="E62" s="196"/>
      <c r="F62" s="196"/>
    </row>
    <row r="63" spans="1:6">
      <c r="A63" s="190">
        <v>414</v>
      </c>
      <c r="B63" s="191" t="s">
        <v>270</v>
      </c>
      <c r="C63" s="193">
        <f>SUM(C64:C68)</f>
        <v>0</v>
      </c>
      <c r="D63" s="193">
        <f ref="D63:F63" si="11" t="shared">SUM(D64:D68)</f>
        <v>0</v>
      </c>
      <c r="E63" s="193">
        <f si="11" t="shared"/>
        <v>0</v>
      </c>
      <c r="F63" s="193">
        <f si="11" t="shared"/>
        <v>0</v>
      </c>
    </row>
    <row r="64" spans="1:6">
      <c r="A64" s="194">
        <v>41410</v>
      </c>
      <c r="B64" s="195" t="s">
        <v>271</v>
      </c>
      <c r="C64" s="196"/>
      <c r="D64" s="196"/>
      <c r="E64" s="196"/>
      <c r="F64" s="196"/>
    </row>
    <row r="65" spans="1:6">
      <c r="A65" s="194">
        <v>41420</v>
      </c>
      <c r="B65" s="195" t="s">
        <v>272</v>
      </c>
      <c r="C65" s="196"/>
      <c r="D65" s="196"/>
      <c r="E65" s="196"/>
      <c r="F65" s="196"/>
    </row>
    <row r="66" spans="1:6">
      <c r="A66" s="194">
        <v>41430</v>
      </c>
      <c r="B66" s="195" t="s">
        <v>273</v>
      </c>
      <c r="C66" s="196"/>
      <c r="D66" s="196"/>
      <c r="E66" s="196"/>
      <c r="F66" s="196"/>
    </row>
    <row r="67" spans="1:6">
      <c r="A67" s="194">
        <v>41440</v>
      </c>
      <c r="B67" s="195" t="s">
        <v>274</v>
      </c>
      <c r="C67" s="196"/>
      <c r="D67" s="196"/>
      <c r="E67" s="196"/>
      <c r="F67" s="196"/>
    </row>
    <row r="68" spans="1:6">
      <c r="A68" s="194">
        <v>41450</v>
      </c>
      <c r="B68" s="195" t="s">
        <v>275</v>
      </c>
      <c r="C68" s="196"/>
      <c r="D68" s="196"/>
      <c r="E68" s="196"/>
      <c r="F68" s="196"/>
    </row>
    <row r="69" spans="1:6">
      <c r="B69" s="485"/>
      <c r="C69" s="485"/>
      <c r="D69" s="486"/>
      <c r="E69" s="486"/>
      <c r="F69" s="486"/>
    </row>
    <row r="70" spans="1:6">
      <c r="B70" s="485"/>
      <c r="C70" s="485"/>
      <c r="D70" s="486"/>
      <c r="E70" s="486"/>
      <c r="F70" s="486"/>
    </row>
    <row customHeight="1" ht="33" r="71" spans="1:6">
      <c r="B71" s="710" t="s">
        <v>1192</v>
      </c>
      <c r="C71" s="710"/>
      <c r="D71" s="710"/>
      <c r="E71" s="710"/>
      <c r="F71" s="710"/>
    </row>
    <row r="72" spans="1:6">
      <c r="B72" s="485"/>
      <c r="C72" s="485"/>
      <c r="D72" s="486"/>
      <c r="E72" s="486"/>
      <c r="F72" s="486"/>
    </row>
    <row r="73" spans="1:6">
      <c r="B73" s="485"/>
      <c r="C73" s="485"/>
      <c r="D73" s="486"/>
      <c r="E73" s="486"/>
      <c r="F73" s="486"/>
    </row>
    <row r="74" spans="1:6">
      <c r="B74" s="485"/>
      <c r="C74" s="485"/>
      <c r="D74" s="486"/>
      <c r="E74" s="486"/>
      <c r="F74" s="486"/>
    </row>
    <row r="75" spans="1:6">
      <c r="B75" s="485"/>
      <c r="C75" s="485"/>
      <c r="D75" s="486"/>
      <c r="E75" s="486"/>
      <c r="F75" s="486"/>
    </row>
    <row r="76" spans="1:6">
      <c r="B76" s="485"/>
      <c r="C76" s="485"/>
      <c r="D76" s="486"/>
      <c r="E76" s="486"/>
      <c r="F76" s="486"/>
    </row>
    <row r="77" spans="1:6">
      <c r="B77" s="485"/>
      <c r="C77" s="485"/>
      <c r="D77" s="486"/>
      <c r="E77" s="486"/>
      <c r="F77" s="486"/>
    </row>
    <row r="78" spans="1:6">
      <c r="B78" s="485"/>
      <c r="C78" s="485"/>
      <c r="D78" s="486"/>
      <c r="E78" s="486"/>
      <c r="F78" s="486"/>
    </row>
    <row r="79" spans="1:6">
      <c r="B79" s="485"/>
      <c r="C79" s="485"/>
      <c r="D79" s="486"/>
      <c r="E79" s="486"/>
      <c r="F79" s="486"/>
    </row>
    <row r="80" spans="1:6">
      <c r="B80" s="485"/>
      <c r="C80" s="485"/>
      <c r="D80" s="486"/>
      <c r="E80" s="486"/>
      <c r="F80" s="486"/>
    </row>
    <row r="81" spans="2:6">
      <c r="B81" s="485"/>
      <c r="C81" s="485"/>
      <c r="D81" s="486"/>
      <c r="E81" s="486"/>
      <c r="F81" s="486"/>
    </row>
    <row r="82" spans="2:6">
      <c r="B82" s="485"/>
      <c r="C82" s="485"/>
      <c r="D82" s="486"/>
      <c r="E82" s="486"/>
      <c r="F82" s="486"/>
    </row>
    <row r="83" spans="2:6">
      <c r="B83" s="485"/>
      <c r="C83" s="485"/>
      <c r="D83" s="486"/>
      <c r="E83" s="486"/>
      <c r="F83" s="486"/>
    </row>
    <row r="84" spans="2:6">
      <c r="B84" s="485"/>
      <c r="C84" s="485"/>
      <c r="D84" s="486"/>
      <c r="E84" s="486"/>
      <c r="F84" s="486"/>
    </row>
    <row r="85" spans="2:6">
      <c r="B85" s="485"/>
      <c r="C85" s="485"/>
      <c r="D85" s="486"/>
      <c r="E85" s="486"/>
      <c r="F85" s="486"/>
    </row>
    <row r="86" spans="2:6">
      <c r="B86" s="485"/>
      <c r="C86" s="485"/>
      <c r="D86" s="486"/>
      <c r="E86" s="486"/>
      <c r="F86" s="486"/>
    </row>
    <row r="87" spans="2:6">
      <c r="B87" s="485"/>
      <c r="C87" s="485"/>
      <c r="D87" s="486"/>
      <c r="E87" s="486"/>
      <c r="F87" s="486"/>
    </row>
    <row r="88" spans="2:6">
      <c r="B88" s="485"/>
      <c r="C88" s="485"/>
      <c r="D88" s="486"/>
      <c r="E88" s="486"/>
      <c r="F88" s="486"/>
    </row>
    <row r="89" spans="2:6">
      <c r="B89" s="485"/>
      <c r="C89" s="485"/>
      <c r="D89" s="486"/>
      <c r="E89" s="486"/>
      <c r="F89" s="486"/>
    </row>
    <row r="90" spans="2:6">
      <c r="B90" s="485"/>
      <c r="C90" s="485"/>
      <c r="D90" s="486"/>
      <c r="E90" s="486"/>
      <c r="F90" s="486"/>
    </row>
    <row r="91" spans="2:6">
      <c r="B91" s="485"/>
      <c r="C91" s="485"/>
      <c r="D91" s="486"/>
      <c r="E91" s="486"/>
      <c r="F91" s="486"/>
    </row>
    <row r="92" spans="2:6">
      <c r="B92" s="485"/>
      <c r="C92" s="485"/>
      <c r="D92" s="486"/>
      <c r="E92" s="486"/>
      <c r="F92" s="486"/>
    </row>
    <row r="93" spans="2:6">
      <c r="B93" s="485"/>
      <c r="C93" s="485"/>
      <c r="D93" s="486"/>
      <c r="E93" s="486"/>
      <c r="F93" s="486"/>
    </row>
    <row r="94" spans="2:6">
      <c r="B94" s="485"/>
      <c r="C94" s="485"/>
      <c r="D94" s="486"/>
      <c r="E94" s="486"/>
      <c r="F94" s="486"/>
    </row>
  </sheetData>
  <mergeCells count="2">
    <mergeCell ref="A3:F3"/>
    <mergeCell ref="B71:F71"/>
  </mergeCells>
  <pageMargins bottom="0.3" footer="0.3" header="0.3" left="0.25" right="0.25" top="0.42"/>
  <pageSetup fitToHeight="0" orientation="portrait" paperSize="9" r:id="rId1" scale="68"/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F42"/>
  <sheetViews>
    <sheetView workbookViewId="0">
      <selection activeCell="A8" sqref="A8:B38"/>
    </sheetView>
  </sheetViews>
  <sheetFormatPr defaultRowHeight="12.75"/>
  <cols>
    <col min="1" max="1" style="22" width="9.140625" collapsed="false"/>
    <col min="2" max="2" customWidth="true" style="23" width="56.28515625" collapsed="false"/>
    <col min="3" max="3" customWidth="true" style="23" width="15.140625" collapsed="false"/>
    <col min="4" max="5" customWidth="true" style="23" width="17.140625" collapsed="false"/>
    <col min="6" max="6" customWidth="true" style="23" width="15.5703125" collapsed="false"/>
    <col min="7" max="16384" style="23" width="9.140625" collapsed="false"/>
  </cols>
  <sheetData>
    <row r="1" spans="1:6">
      <c r="A1" s="21" t="s">
        <v>102</v>
      </c>
      <c r="B1" s="1" t="s">
        <v>102</v>
      </c>
      <c r="C1" s="1" t="s">
        <v>102</v>
      </c>
      <c r="D1" s="1" t="s">
        <v>102</v>
      </c>
      <c r="E1" s="1" t="s">
        <v>102</v>
      </c>
      <c r="F1" s="169" t="s">
        <v>1188</v>
      </c>
    </row>
    <row r="2" spans="1:6">
      <c r="A2" s="21" t="s">
        <v>102</v>
      </c>
      <c r="B2" s="1" t="s">
        <v>102</v>
      </c>
      <c r="C2" s="1" t="s">
        <v>102</v>
      </c>
      <c r="D2" s="1" t="s">
        <v>102</v>
      </c>
      <c r="E2" s="1" t="s">
        <v>102</v>
      </c>
      <c r="F2" s="1" t="s">
        <v>102</v>
      </c>
    </row>
    <row r="3" spans="1:6">
      <c r="A3" s="699" t="s">
        <v>1049</v>
      </c>
      <c r="B3" s="699" t="s">
        <v>102</v>
      </c>
      <c r="C3" s="699" t="s">
        <v>102</v>
      </c>
      <c r="D3" s="699" t="s">
        <v>102</v>
      </c>
      <c r="E3" s="699" t="s">
        <v>102</v>
      </c>
      <c r="F3" s="699" t="s">
        <v>102</v>
      </c>
    </row>
    <row r="4" spans="1:6">
      <c r="A4" s="170" t="s">
        <v>102</v>
      </c>
      <c r="B4" s="171" t="s">
        <v>102</v>
      </c>
      <c r="C4" s="171" t="s">
        <v>102</v>
      </c>
      <c r="D4" s="171" t="s">
        <v>102</v>
      </c>
      <c r="E4" s="171" t="s">
        <v>102</v>
      </c>
      <c r="F4" s="171" t="s">
        <v>102</v>
      </c>
    </row>
    <row r="5" spans="1:6">
      <c r="A5" s="21" t="s">
        <v>102</v>
      </c>
      <c r="B5" s="1" t="s">
        <v>102</v>
      </c>
      <c r="C5" s="1" t="s">
        <v>102</v>
      </c>
      <c r="D5" s="1" t="s">
        <v>102</v>
      </c>
      <c r="E5" s="1" t="s">
        <v>102</v>
      </c>
      <c r="F5" s="3" t="s">
        <v>795</v>
      </c>
    </row>
    <row r="6" spans="1:6">
      <c r="A6" s="21" t="s">
        <v>102</v>
      </c>
      <c r="B6" s="1" t="s">
        <v>102</v>
      </c>
      <c r="C6" s="1" t="s">
        <v>102</v>
      </c>
      <c r="D6" s="1" t="s">
        <v>102</v>
      </c>
      <c r="E6" s="1" t="s">
        <v>102</v>
      </c>
      <c r="F6" s="1" t="s">
        <v>102</v>
      </c>
    </row>
    <row customHeight="1" ht="33.75" r="7" spans="1:6">
      <c r="A7" s="172" t="s">
        <v>11</v>
      </c>
      <c r="B7" s="59" t="s">
        <v>12</v>
      </c>
      <c r="C7" s="59" t="s">
        <v>49</v>
      </c>
      <c r="D7" s="59" t="s">
        <v>796</v>
      </c>
      <c r="E7" s="59" t="s">
        <v>797</v>
      </c>
      <c r="F7" s="59" t="s">
        <v>50</v>
      </c>
    </row>
    <row r="8" spans="1:6">
      <c r="A8" s="124">
        <v>42</v>
      </c>
      <c r="B8" s="104" t="s">
        <v>276</v>
      </c>
      <c r="C8" s="173">
        <f>C9+C18</f>
        <v>0</v>
      </c>
      <c r="D8" s="173">
        <f>D9+D18</f>
        <v>0</v>
      </c>
      <c r="E8" s="173">
        <f>E9+E18</f>
        <v>0</v>
      </c>
      <c r="F8" s="173">
        <f>F9+F18</f>
        <v>0</v>
      </c>
    </row>
    <row r="9" spans="1:6">
      <c r="A9" s="124">
        <v>421</v>
      </c>
      <c r="B9" s="104" t="s">
        <v>277</v>
      </c>
      <c r="C9" s="173">
        <f>C10+C14</f>
        <v>0</v>
      </c>
      <c r="D9" s="173">
        <f>D10+D14</f>
        <v>0</v>
      </c>
      <c r="E9" s="173">
        <f>E10+E14</f>
        <v>0</v>
      </c>
      <c r="F9" s="173">
        <f>F10+F14</f>
        <v>0</v>
      </c>
    </row>
    <row r="10" spans="1:6">
      <c r="A10" s="124">
        <v>4211</v>
      </c>
      <c r="B10" s="104" t="s">
        <v>129</v>
      </c>
      <c r="C10" s="173">
        <f>SUM(C11:C13)</f>
        <v>0</v>
      </c>
      <c r="D10" s="173">
        <f>SUM(D11:D13)</f>
        <v>0</v>
      </c>
      <c r="E10" s="173">
        <f>SUM(E11:E13)</f>
        <v>0</v>
      </c>
      <c r="F10" s="173">
        <f>SUM(F11:F13)</f>
        <v>0</v>
      </c>
    </row>
    <row r="11" spans="1:6">
      <c r="A11" s="36">
        <v>42111</v>
      </c>
      <c r="B11" s="37" t="s">
        <v>246</v>
      </c>
      <c r="C11" s="174">
        <v>0</v>
      </c>
      <c r="D11" s="174">
        <v>0</v>
      </c>
      <c r="E11" s="174">
        <v>0</v>
      </c>
      <c r="F11" s="174">
        <v>0</v>
      </c>
    </row>
    <row r="12" spans="1:6">
      <c r="A12" s="36">
        <v>42112</v>
      </c>
      <c r="B12" s="37" t="s">
        <v>247</v>
      </c>
      <c r="C12" s="174">
        <v>0</v>
      </c>
      <c r="D12" s="174">
        <v>0</v>
      </c>
      <c r="E12" s="174">
        <v>0</v>
      </c>
      <c r="F12" s="174">
        <v>0</v>
      </c>
    </row>
    <row r="13" spans="1:6">
      <c r="A13" s="36">
        <v>42113</v>
      </c>
      <c r="B13" s="37" t="s">
        <v>248</v>
      </c>
      <c r="C13" s="174">
        <v>0</v>
      </c>
      <c r="D13" s="174">
        <v>0</v>
      </c>
      <c r="E13" s="174">
        <v>0</v>
      </c>
      <c r="F13" s="174">
        <v>0</v>
      </c>
    </row>
    <row r="14" spans="1:6">
      <c r="A14" s="137">
        <v>4212</v>
      </c>
      <c r="B14" s="110" t="s">
        <v>135</v>
      </c>
      <c r="C14" s="175">
        <f>SUM(C15:C17)</f>
        <v>0</v>
      </c>
      <c r="D14" s="175">
        <f>SUM(D15:D17)</f>
        <v>0</v>
      </c>
      <c r="E14" s="175">
        <f>SUM(E15:E17)</f>
        <v>0</v>
      </c>
      <c r="F14" s="175">
        <f>SUM(F15:F17)</f>
        <v>0</v>
      </c>
    </row>
    <row r="15" spans="1:6">
      <c r="A15" s="36">
        <v>42121</v>
      </c>
      <c r="B15" s="37" t="s">
        <v>246</v>
      </c>
      <c r="C15" s="174">
        <v>0</v>
      </c>
      <c r="D15" s="174">
        <v>0</v>
      </c>
      <c r="E15" s="174">
        <v>0</v>
      </c>
      <c r="F15" s="174">
        <v>0</v>
      </c>
    </row>
    <row r="16" spans="1:6">
      <c r="A16" s="36">
        <v>42122</v>
      </c>
      <c r="B16" s="37" t="s">
        <v>247</v>
      </c>
      <c r="C16" s="174">
        <v>0</v>
      </c>
      <c r="D16" s="174">
        <v>0</v>
      </c>
      <c r="E16" s="174">
        <v>0</v>
      </c>
      <c r="F16" s="174">
        <v>0</v>
      </c>
    </row>
    <row r="17" spans="1:6">
      <c r="A17" s="36">
        <v>42123</v>
      </c>
      <c r="B17" s="37" t="s">
        <v>248</v>
      </c>
      <c r="C17" s="174">
        <v>0</v>
      </c>
      <c r="D17" s="174">
        <v>0</v>
      </c>
      <c r="E17" s="174">
        <v>0</v>
      </c>
      <c r="F17" s="174">
        <v>0</v>
      </c>
    </row>
    <row r="18" spans="1:6">
      <c r="A18" s="124">
        <v>422</v>
      </c>
      <c r="B18" s="104" t="s">
        <v>213</v>
      </c>
      <c r="C18" s="173">
        <f>C19+C27</f>
        <v>0</v>
      </c>
      <c r="D18" s="173">
        <f>D19+D27</f>
        <v>0</v>
      </c>
      <c r="E18" s="173">
        <f>E19+E27</f>
        <v>0</v>
      </c>
      <c r="F18" s="173">
        <f>F19+F27</f>
        <v>0</v>
      </c>
    </row>
    <row r="19" spans="1:6">
      <c r="A19" s="124">
        <v>4221</v>
      </c>
      <c r="B19" s="104" t="s">
        <v>129</v>
      </c>
      <c r="C19" s="173">
        <f>SUM(C20:C26)</f>
        <v>0</v>
      </c>
      <c r="D19" s="173">
        <f>SUM(D20:D26)</f>
        <v>0</v>
      </c>
      <c r="E19" s="173">
        <f>SUM(E20:E26)</f>
        <v>0</v>
      </c>
      <c r="F19" s="173">
        <f>SUM(F20:F26)</f>
        <v>0</v>
      </c>
    </row>
    <row r="20" spans="1:6">
      <c r="A20" s="133">
        <v>42211</v>
      </c>
      <c r="B20" s="37" t="s">
        <v>250</v>
      </c>
      <c r="C20" s="174">
        <v>0</v>
      </c>
      <c r="D20" s="174">
        <v>0</v>
      </c>
      <c r="E20" s="174">
        <v>0</v>
      </c>
      <c r="F20" s="174">
        <v>0</v>
      </c>
    </row>
    <row r="21" spans="1:6">
      <c r="A21" s="133">
        <v>42212</v>
      </c>
      <c r="B21" s="37" t="s">
        <v>278</v>
      </c>
      <c r="C21" s="174">
        <v>0</v>
      </c>
      <c r="D21" s="174">
        <v>0</v>
      </c>
      <c r="E21" s="174">
        <v>0</v>
      </c>
      <c r="F21" s="174">
        <v>0</v>
      </c>
    </row>
    <row r="22" spans="1:6">
      <c r="A22" s="133">
        <v>42213</v>
      </c>
      <c r="B22" s="37" t="s">
        <v>251</v>
      </c>
      <c r="C22" s="174">
        <v>0</v>
      </c>
      <c r="D22" s="174">
        <v>0</v>
      </c>
      <c r="E22" s="174">
        <v>0</v>
      </c>
      <c r="F22" s="174">
        <v>0</v>
      </c>
    </row>
    <row r="23" spans="1:6">
      <c r="A23" s="133">
        <v>42214</v>
      </c>
      <c r="B23" s="37" t="s">
        <v>252</v>
      </c>
      <c r="C23" s="174">
        <v>0</v>
      </c>
      <c r="D23" s="174">
        <v>0</v>
      </c>
      <c r="E23" s="174">
        <v>0</v>
      </c>
      <c r="F23" s="174">
        <v>0</v>
      </c>
    </row>
    <row r="24" spans="1:6">
      <c r="A24" s="133">
        <v>42215</v>
      </c>
      <c r="B24" s="37" t="s">
        <v>253</v>
      </c>
      <c r="C24" s="174">
        <v>0</v>
      </c>
      <c r="D24" s="174">
        <v>0</v>
      </c>
      <c r="E24" s="174">
        <v>0</v>
      </c>
      <c r="F24" s="174">
        <v>0</v>
      </c>
    </row>
    <row r="25" spans="1:6">
      <c r="A25" s="133">
        <v>42216</v>
      </c>
      <c r="B25" s="37" t="s">
        <v>254</v>
      </c>
      <c r="C25" s="174">
        <v>0</v>
      </c>
      <c r="D25" s="174">
        <v>0</v>
      </c>
      <c r="E25" s="174">
        <v>0</v>
      </c>
      <c r="F25" s="174">
        <v>0</v>
      </c>
    </row>
    <row r="26" spans="1:6">
      <c r="A26" s="133">
        <v>42217</v>
      </c>
      <c r="B26" s="37" t="s">
        <v>255</v>
      </c>
      <c r="C26" s="174">
        <v>0</v>
      </c>
      <c r="D26" s="174">
        <v>0</v>
      </c>
      <c r="E26" s="174">
        <v>0</v>
      </c>
      <c r="F26" s="174">
        <v>0</v>
      </c>
    </row>
    <row r="27" spans="1:6">
      <c r="A27" s="124">
        <v>4222</v>
      </c>
      <c r="B27" s="104" t="s">
        <v>135</v>
      </c>
      <c r="C27" s="173">
        <f>SUM(C28:C38)</f>
        <v>0</v>
      </c>
      <c r="D27" s="173">
        <f>SUM(D28:D38)</f>
        <v>0</v>
      </c>
      <c r="E27" s="173">
        <f>SUM(E28:E38)</f>
        <v>0</v>
      </c>
      <c r="F27" s="173">
        <f>SUM(F28:F38)</f>
        <v>0</v>
      </c>
    </row>
    <row r="28" spans="1:6">
      <c r="A28" s="133">
        <v>42221</v>
      </c>
      <c r="B28" s="37" t="s">
        <v>279</v>
      </c>
      <c r="C28" s="174">
        <v>0</v>
      </c>
      <c r="D28" s="174">
        <v>0</v>
      </c>
      <c r="E28" s="174">
        <v>0</v>
      </c>
      <c r="F28" s="174">
        <v>0</v>
      </c>
    </row>
    <row r="29" spans="1:6">
      <c r="A29" s="133">
        <v>42222</v>
      </c>
      <c r="B29" s="37" t="s">
        <v>280</v>
      </c>
      <c r="C29" s="174">
        <v>0</v>
      </c>
      <c r="D29" s="174">
        <v>0</v>
      </c>
      <c r="E29" s="174">
        <v>0</v>
      </c>
      <c r="F29" s="174">
        <v>0</v>
      </c>
    </row>
    <row r="30" spans="1:6">
      <c r="A30" s="133">
        <v>42223</v>
      </c>
      <c r="B30" s="37" t="s">
        <v>258</v>
      </c>
      <c r="C30" s="174">
        <v>0</v>
      </c>
      <c r="D30" s="174">
        <v>0</v>
      </c>
      <c r="E30" s="174">
        <v>0</v>
      </c>
      <c r="F30" s="174">
        <v>0</v>
      </c>
    </row>
    <row r="31" spans="1:6">
      <c r="A31" s="133">
        <v>42224</v>
      </c>
      <c r="B31" s="37" t="s">
        <v>259</v>
      </c>
      <c r="C31" s="174">
        <v>0</v>
      </c>
      <c r="D31" s="174">
        <v>0</v>
      </c>
      <c r="E31" s="174">
        <v>0</v>
      </c>
      <c r="F31" s="174">
        <v>0</v>
      </c>
    </row>
    <row r="32" spans="1:6">
      <c r="A32" s="133">
        <v>42225</v>
      </c>
      <c r="B32" s="37" t="s">
        <v>260</v>
      </c>
      <c r="C32" s="174">
        <v>0</v>
      </c>
      <c r="D32" s="174">
        <v>0</v>
      </c>
      <c r="E32" s="174">
        <v>0</v>
      </c>
      <c r="F32" s="174">
        <v>0</v>
      </c>
    </row>
    <row r="33" spans="1:6">
      <c r="A33" s="133">
        <v>42226</v>
      </c>
      <c r="B33" s="37" t="s">
        <v>261</v>
      </c>
      <c r="C33" s="174">
        <v>0</v>
      </c>
      <c r="D33" s="174">
        <v>0</v>
      </c>
      <c r="E33" s="174">
        <v>0</v>
      </c>
      <c r="F33" s="174">
        <v>0</v>
      </c>
    </row>
    <row r="34" spans="1:6">
      <c r="A34" s="84">
        <v>42227</v>
      </c>
      <c r="B34" s="174" t="s">
        <v>628</v>
      </c>
      <c r="C34" s="174">
        <v>0</v>
      </c>
      <c r="D34" s="174">
        <v>0</v>
      </c>
      <c r="E34" s="174">
        <v>0</v>
      </c>
      <c r="F34" s="174">
        <v>0</v>
      </c>
    </row>
    <row r="35" spans="1:6">
      <c r="A35" s="84">
        <v>42228</v>
      </c>
      <c r="B35" s="174" t="s">
        <v>683</v>
      </c>
      <c r="C35" s="174">
        <v>0</v>
      </c>
      <c r="D35" s="174">
        <v>0</v>
      </c>
      <c r="E35" s="174">
        <v>0</v>
      </c>
      <c r="F35" s="174">
        <v>0</v>
      </c>
    </row>
    <row r="36" spans="1:6">
      <c r="A36" s="138">
        <v>42229</v>
      </c>
      <c r="B36" s="176" t="s">
        <v>684</v>
      </c>
      <c r="C36" s="174">
        <v>0</v>
      </c>
      <c r="D36" s="174">
        <v>0</v>
      </c>
      <c r="E36" s="174">
        <v>0</v>
      </c>
      <c r="F36" s="174">
        <v>0</v>
      </c>
    </row>
    <row r="37" spans="1:6">
      <c r="A37" s="84">
        <v>42230</v>
      </c>
      <c r="B37" s="176" t="s">
        <v>685</v>
      </c>
      <c r="C37" s="174">
        <v>0</v>
      </c>
      <c r="D37" s="174">
        <v>0</v>
      </c>
      <c r="E37" s="174">
        <v>0</v>
      </c>
      <c r="F37" s="174">
        <v>0</v>
      </c>
    </row>
    <row r="38" spans="1:6">
      <c r="A38" s="84">
        <v>42231</v>
      </c>
      <c r="B38" s="176" t="s">
        <v>655</v>
      </c>
      <c r="C38" s="174">
        <v>0</v>
      </c>
      <c r="D38" s="174">
        <v>0</v>
      </c>
      <c r="E38" s="174">
        <v>0</v>
      </c>
      <c r="F38" s="174">
        <v>0</v>
      </c>
    </row>
    <row customHeight="1" ht="35.25" r="42" spans="1:6">
      <c r="B42" s="711" t="s">
        <v>1193</v>
      </c>
      <c r="C42" s="711"/>
      <c r="D42" s="711"/>
      <c r="E42" s="711"/>
      <c r="F42" s="711"/>
    </row>
  </sheetData>
  <mergeCells count="2">
    <mergeCell ref="A3:F3"/>
    <mergeCell ref="B42:F42"/>
  </mergeCells>
  <pageMargins bottom="0.75" footer="0.3" header="0.3" left="0.25" right="0.25" top="0.42"/>
  <pageSetup fitToHeight="0" orientation="portrait" paperSize="9" r:id="rId1" scale="76"/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W892"/>
  <sheetViews>
    <sheetView workbookViewId="0">
      <selection activeCell="A4" sqref="A4"/>
    </sheetView>
  </sheetViews>
  <sheetFormatPr defaultColWidth="9.140625" defaultRowHeight="15"/>
  <cols>
    <col min="1" max="1" bestFit="true" customWidth="true" style="216" width="9.0" collapsed="false"/>
    <col min="2" max="2" bestFit="true" customWidth="true" style="216" width="11.140625" collapsed="false"/>
    <col min="3" max="3" customWidth="true" style="216" width="12.0" collapsed="false"/>
    <col min="4" max="4" customWidth="true" style="216" width="25.7109375" collapsed="false"/>
    <col min="5" max="5" bestFit="true" customWidth="true" style="216" width="15.140625" collapsed="false"/>
    <col min="6" max="6" customWidth="true" style="216" width="20.7109375" collapsed="false"/>
    <col min="7" max="7" customWidth="true" style="216" width="15.42578125" collapsed="false"/>
    <col min="8" max="8" customWidth="true" style="216" width="14.0" collapsed="false"/>
    <col min="9" max="9" customWidth="true" style="216" width="15.28515625" collapsed="false"/>
    <col min="10" max="10" customWidth="true" style="216" width="23.0" collapsed="false"/>
    <col min="11" max="11" customWidth="true" style="216" width="12.140625" collapsed="false"/>
    <col min="12" max="12" customWidth="true" style="216" width="31.85546875" collapsed="false"/>
    <col min="13" max="13" customWidth="true" style="216" width="13.28515625" collapsed="false"/>
    <col min="14" max="14" customWidth="true" style="216" width="11.0" collapsed="false"/>
    <col min="15" max="15" customWidth="true" style="216" width="20.7109375" collapsed="false"/>
    <col min="16" max="16" customWidth="true" style="216" width="18.0" collapsed="false"/>
    <col min="17" max="17" bestFit="true" customWidth="true" style="216" width="14.85546875" collapsed="false"/>
    <col min="18" max="19" customWidth="true" style="216" width="18.42578125" collapsed="false"/>
    <col min="20" max="20" customWidth="true" style="216" width="13.5703125" collapsed="false"/>
    <col min="21" max="21" customWidth="true" style="216" width="13.85546875" collapsed="false"/>
    <col min="22" max="16384" style="216" width="9.140625" collapsed="false"/>
  </cols>
  <sheetData>
    <row r="2" spans="1:23">
      <c r="A2" s="708" t="s">
        <v>1</v>
      </c>
      <c r="B2" s="708"/>
      <c r="C2" s="708"/>
      <c r="D2" s="708"/>
      <c r="E2" s="708"/>
      <c r="F2" s="708"/>
      <c r="G2" s="708"/>
      <c r="H2" s="708"/>
      <c r="I2" s="708"/>
      <c r="J2" s="708"/>
      <c r="K2" s="708"/>
      <c r="L2" s="708"/>
      <c r="M2" s="708"/>
      <c r="N2" s="708"/>
      <c r="O2" s="708"/>
      <c r="P2" s="708"/>
      <c r="Q2" s="708"/>
      <c r="R2" s="708"/>
      <c r="S2" s="708"/>
      <c r="T2" s="708"/>
      <c r="U2" s="708"/>
    </row>
    <row customHeight="1" ht="19.5" r="3" spans="1:23">
      <c r="A3" s="487"/>
      <c r="B3" s="487"/>
      <c r="C3" s="487"/>
      <c r="D3" s="487"/>
      <c r="E3" s="487"/>
      <c r="F3" s="487"/>
      <c r="G3" s="487"/>
      <c r="H3" s="487"/>
      <c r="I3" s="487"/>
      <c r="J3" s="487"/>
      <c r="K3" s="487"/>
      <c r="L3" s="487"/>
      <c r="M3" s="487"/>
      <c r="N3" s="487"/>
      <c r="O3" s="487"/>
      <c r="P3" s="487"/>
      <c r="Q3" s="487"/>
      <c r="R3" s="487"/>
    </row>
    <row ht="30" r="4" spans="1:23">
      <c r="A4" s="488" t="s">
        <v>37</v>
      </c>
      <c r="B4" s="488" t="s">
        <v>27</v>
      </c>
      <c r="C4" s="488" t="s">
        <v>28</v>
      </c>
      <c r="D4" s="488" t="s">
        <v>0</v>
      </c>
      <c r="E4" s="488" t="s">
        <v>60</v>
      </c>
      <c r="F4" s="488" t="s">
        <v>88</v>
      </c>
      <c r="G4" s="488" t="s">
        <v>87</v>
      </c>
      <c r="H4" s="488" t="s">
        <v>38</v>
      </c>
      <c r="I4" s="488" t="s">
        <v>39</v>
      </c>
      <c r="J4" s="488" t="s">
        <v>40</v>
      </c>
      <c r="K4" s="488" t="s">
        <v>115</v>
      </c>
      <c r="L4" s="488" t="s">
        <v>43</v>
      </c>
      <c r="M4" s="488" t="s">
        <v>41</v>
      </c>
      <c r="N4" s="488" t="s">
        <v>116</v>
      </c>
      <c r="O4" s="488" t="s">
        <v>117</v>
      </c>
      <c r="P4" s="488" t="s">
        <v>34</v>
      </c>
      <c r="Q4" s="488" t="s">
        <v>112</v>
      </c>
      <c r="R4" s="488" t="s">
        <v>113</v>
      </c>
      <c r="S4" s="489" t="s">
        <v>118</v>
      </c>
      <c r="T4" s="489" t="s">
        <v>42</v>
      </c>
      <c r="U4" s="489" t="s">
        <v>86</v>
      </c>
    </row>
    <row r="5" spans="1:23">
      <c r="A5" s="490"/>
      <c r="B5" s="491"/>
      <c r="C5" s="492"/>
      <c r="D5" s="492"/>
      <c r="E5" s="492"/>
      <c r="F5" s="492"/>
      <c r="G5" s="492"/>
      <c r="H5" s="492"/>
      <c r="I5" s="492"/>
      <c r="J5" s="493"/>
      <c r="K5" s="494"/>
      <c r="L5" s="495"/>
      <c r="M5" s="494"/>
      <c r="N5" s="492"/>
      <c r="O5" s="492"/>
      <c r="P5" s="492"/>
      <c r="Q5" s="492"/>
      <c r="R5" s="492"/>
      <c r="S5" s="496"/>
      <c r="T5" s="496"/>
      <c r="U5" s="496"/>
    </row>
    <row r="6" spans="1:23">
      <c r="A6" s="497"/>
      <c r="B6" s="498"/>
      <c r="C6" s="499"/>
      <c r="D6" s="499"/>
      <c r="E6" s="499"/>
      <c r="F6" s="499"/>
      <c r="G6" s="499"/>
      <c r="H6" s="499"/>
      <c r="I6" s="499"/>
      <c r="J6" s="500"/>
      <c r="K6" s="497"/>
      <c r="L6" s="499"/>
      <c r="M6" s="497"/>
      <c r="N6" s="499"/>
      <c r="O6" s="500"/>
      <c r="P6" s="499"/>
      <c r="Q6" s="499"/>
      <c r="R6" s="499"/>
      <c r="S6" s="496"/>
      <c r="T6" s="496"/>
      <c r="U6" s="496"/>
    </row>
    <row r="7" spans="1:23">
      <c r="A7" s="470"/>
      <c r="B7" s="501"/>
      <c r="C7" s="226"/>
      <c r="D7" s="226"/>
      <c r="E7" s="226"/>
      <c r="F7" s="226"/>
      <c r="G7" s="226"/>
      <c r="H7" s="226"/>
      <c r="I7" s="226"/>
      <c r="J7" s="502"/>
      <c r="K7" s="470"/>
      <c r="L7" s="226"/>
      <c r="M7" s="470"/>
      <c r="N7" s="226"/>
      <c r="O7" s="226"/>
      <c r="P7" s="226"/>
      <c r="Q7" s="226"/>
      <c r="R7" s="226"/>
      <c r="W7" s="503"/>
    </row>
    <row r="8" spans="1:23">
      <c r="A8" s="470"/>
      <c r="B8" s="501"/>
      <c r="C8" s="226"/>
      <c r="D8" s="226"/>
      <c r="E8" s="226"/>
      <c r="F8" s="226"/>
      <c r="G8" s="226"/>
      <c r="H8" s="226"/>
      <c r="I8" s="226"/>
      <c r="J8" s="502"/>
      <c r="K8" s="470"/>
      <c r="L8" s="226"/>
      <c r="M8" s="470"/>
      <c r="N8" s="226"/>
      <c r="O8" s="226"/>
      <c r="P8" s="226"/>
      <c r="Q8" s="226"/>
      <c r="R8" s="226"/>
    </row>
    <row ht="15.75" r="9" spans="1:23" thickBot="1">
      <c r="A9" s="470"/>
      <c r="B9" s="501"/>
      <c r="C9" s="226"/>
      <c r="D9" s="226"/>
      <c r="E9" s="226"/>
      <c r="F9" s="226"/>
      <c r="G9" s="226"/>
      <c r="H9" s="226"/>
      <c r="I9" s="226"/>
      <c r="J9" s="502"/>
      <c r="K9" s="470"/>
      <c r="L9" s="226"/>
      <c r="M9" s="470"/>
      <c r="N9" s="226"/>
      <c r="O9" s="226"/>
      <c r="P9" s="226"/>
      <c r="Q9" s="226"/>
      <c r="R9" s="226"/>
      <c r="V9" s="719" t="s">
        <v>86</v>
      </c>
      <c r="W9" s="720"/>
    </row>
    <row ht="15.75" r="10" spans="1:23" thickTop="1">
      <c r="A10" s="470"/>
      <c r="B10" s="501"/>
      <c r="C10" s="226"/>
      <c r="D10" s="226"/>
      <c r="E10" s="226"/>
      <c r="F10" s="226"/>
      <c r="G10" s="226"/>
      <c r="H10" s="226"/>
      <c r="I10" s="226"/>
      <c r="J10" s="502"/>
      <c r="K10" s="470"/>
      <c r="L10" s="226"/>
      <c r="M10" s="470"/>
      <c r="N10" s="226"/>
      <c r="O10" s="226"/>
      <c r="P10" s="226"/>
      <c r="Q10" s="226"/>
      <c r="R10" s="226"/>
      <c r="V10" s="504" t="s">
        <v>613</v>
      </c>
      <c r="W10" s="504" t="s">
        <v>591</v>
      </c>
    </row>
    <row r="11" spans="1:23">
      <c r="A11" s="470"/>
      <c r="B11" s="501"/>
      <c r="C11" s="226"/>
      <c r="D11" s="226"/>
      <c r="E11" s="226"/>
      <c r="F11" s="226"/>
      <c r="G11" s="226"/>
      <c r="H11" s="226"/>
      <c r="I11" s="226"/>
      <c r="J11" s="502"/>
      <c r="K11" s="470"/>
      <c r="L11" s="226"/>
      <c r="M11" s="470"/>
      <c r="N11" s="226"/>
      <c r="O11" s="226"/>
      <c r="P11" s="226"/>
      <c r="Q11" s="226"/>
      <c r="R11" s="226"/>
      <c r="V11" s="505" t="s">
        <v>614</v>
      </c>
      <c r="W11" s="505" t="s">
        <v>592</v>
      </c>
    </row>
    <row r="12" spans="1:23">
      <c r="A12" s="470"/>
      <c r="B12" s="501"/>
      <c r="C12" s="226"/>
      <c r="D12" s="226"/>
      <c r="E12" s="226"/>
      <c r="F12" s="226"/>
      <c r="G12" s="226"/>
      <c r="H12" s="226"/>
      <c r="I12" s="226"/>
      <c r="J12" s="502"/>
      <c r="K12" s="470"/>
      <c r="L12" s="226"/>
      <c r="M12" s="470"/>
      <c r="N12" s="226"/>
      <c r="O12" s="226"/>
      <c r="P12" s="226"/>
      <c r="Q12" s="226"/>
      <c r="V12" s="505" t="s">
        <v>593</v>
      </c>
      <c r="W12" s="505" t="s">
        <v>595</v>
      </c>
    </row>
    <row r="13" spans="1:23">
      <c r="A13" s="470"/>
      <c r="B13" s="501"/>
      <c r="C13" s="226"/>
      <c r="D13" s="226"/>
      <c r="E13" s="226"/>
      <c r="F13" s="226"/>
      <c r="G13" s="226"/>
      <c r="H13" s="226"/>
      <c r="I13" s="226"/>
      <c r="J13" s="502"/>
      <c r="K13" s="470"/>
      <c r="L13" s="226"/>
      <c r="M13" s="470"/>
      <c r="N13" s="226"/>
      <c r="O13" s="226"/>
      <c r="P13" s="226"/>
      <c r="Q13" s="226"/>
      <c r="V13" s="505" t="s">
        <v>594</v>
      </c>
      <c r="W13" s="505" t="s">
        <v>596</v>
      </c>
    </row>
    <row r="14" spans="1:23">
      <c r="A14" s="470"/>
      <c r="B14" s="501"/>
      <c r="C14" s="226"/>
      <c r="D14" s="226"/>
      <c r="E14" s="226"/>
      <c r="F14" s="226"/>
      <c r="G14" s="226"/>
      <c r="H14" s="226"/>
      <c r="I14" s="226"/>
      <c r="J14" s="502"/>
      <c r="K14" s="470"/>
      <c r="L14" s="226"/>
      <c r="M14" s="470"/>
      <c r="N14" s="226"/>
      <c r="O14" s="226"/>
      <c r="P14" s="226"/>
      <c r="Q14" s="226"/>
      <c r="V14" s="505" t="s">
        <v>608</v>
      </c>
      <c r="W14" s="505" t="s">
        <v>597</v>
      </c>
    </row>
    <row r="15" spans="1:23">
      <c r="A15" s="470"/>
      <c r="B15" s="501"/>
      <c r="C15" s="226"/>
      <c r="D15" s="226"/>
      <c r="E15" s="226"/>
      <c r="F15" s="226"/>
      <c r="G15" s="226"/>
      <c r="H15" s="226"/>
      <c r="I15" s="226"/>
      <c r="J15" s="502"/>
      <c r="K15" s="470"/>
      <c r="L15" s="226"/>
      <c r="M15" s="470"/>
      <c r="N15" s="226"/>
      <c r="O15" s="226"/>
      <c r="P15" s="226"/>
      <c r="Q15" s="226"/>
      <c r="V15" s="505" t="s">
        <v>609</v>
      </c>
      <c r="W15" s="505" t="s">
        <v>598</v>
      </c>
    </row>
    <row r="16" spans="1:23">
      <c r="A16" s="470"/>
      <c r="B16" s="501"/>
      <c r="C16" s="226"/>
      <c r="D16" s="226"/>
      <c r="E16" s="226"/>
      <c r="F16" s="226"/>
      <c r="G16" s="226"/>
      <c r="H16" s="226"/>
      <c r="I16" s="226"/>
      <c r="J16" s="502"/>
      <c r="K16" s="470"/>
      <c r="L16" s="226"/>
      <c r="M16" s="470"/>
      <c r="N16" s="226"/>
      <c r="O16" s="226"/>
      <c r="P16" s="226"/>
      <c r="Q16" s="226"/>
      <c r="V16" s="505" t="s">
        <v>610</v>
      </c>
      <c r="W16" s="505" t="s">
        <v>599</v>
      </c>
    </row>
    <row r="17" spans="1:23">
      <c r="A17" s="470"/>
      <c r="B17" s="501"/>
      <c r="C17" s="226"/>
      <c r="D17" s="226"/>
      <c r="E17" s="226"/>
      <c r="F17" s="226"/>
      <c r="G17" s="226"/>
      <c r="H17" s="226"/>
      <c r="I17" s="226"/>
      <c r="J17" s="502"/>
      <c r="K17" s="470"/>
      <c r="L17" s="226"/>
      <c r="M17" s="470"/>
      <c r="N17" s="226"/>
      <c r="O17" s="226"/>
      <c r="P17" s="226"/>
      <c r="Q17" s="226"/>
      <c r="V17" s="505" t="s">
        <v>611</v>
      </c>
      <c r="W17" s="505" t="s">
        <v>119</v>
      </c>
    </row>
    <row r="18" spans="1:23">
      <c r="A18" s="470"/>
      <c r="B18" s="501"/>
      <c r="C18" s="226"/>
      <c r="D18" s="226"/>
      <c r="E18" s="226"/>
      <c r="F18" s="226"/>
      <c r="G18" s="226"/>
      <c r="H18" s="226"/>
      <c r="I18" s="226"/>
      <c r="J18" s="502"/>
      <c r="K18" s="470"/>
      <c r="L18" s="226"/>
      <c r="M18" s="470"/>
      <c r="N18" s="226"/>
      <c r="O18" s="226"/>
      <c r="P18" s="226"/>
      <c r="Q18" s="226"/>
      <c r="V18" s="505" t="s">
        <v>612</v>
      </c>
      <c r="W18" s="505" t="s">
        <v>616</v>
      </c>
    </row>
    <row r="19" spans="1:23">
      <c r="A19" s="470"/>
      <c r="B19" s="501"/>
      <c r="C19" s="226"/>
      <c r="D19" s="226"/>
      <c r="E19" s="226"/>
      <c r="F19" s="226"/>
      <c r="G19" s="226"/>
      <c r="H19" s="226"/>
      <c r="I19" s="226"/>
      <c r="J19" s="502"/>
      <c r="K19" s="470"/>
      <c r="L19" s="226"/>
      <c r="M19" s="470"/>
      <c r="N19" s="226"/>
      <c r="O19" s="226"/>
      <c r="P19" s="226"/>
      <c r="Q19" s="226"/>
      <c r="V19" s="505" t="s">
        <v>600</v>
      </c>
      <c r="W19" s="505" t="s">
        <v>601</v>
      </c>
    </row>
    <row r="20" spans="1:23">
      <c r="A20" s="470"/>
      <c r="B20" s="501"/>
      <c r="C20" s="226"/>
      <c r="D20" s="226"/>
      <c r="E20" s="226"/>
      <c r="F20" s="226"/>
      <c r="G20" s="226"/>
      <c r="H20" s="226"/>
      <c r="I20" s="226"/>
      <c r="J20" s="502"/>
      <c r="K20" s="470"/>
      <c r="L20" s="226"/>
      <c r="M20" s="470"/>
      <c r="N20" s="226"/>
      <c r="O20" s="226"/>
      <c r="P20" s="226"/>
      <c r="Q20" s="226"/>
      <c r="V20" s="505" t="s">
        <v>607</v>
      </c>
      <c r="W20" s="505" t="s">
        <v>98</v>
      </c>
    </row>
    <row r="21" spans="1:23">
      <c r="A21" s="470"/>
      <c r="B21" s="501"/>
      <c r="C21" s="226"/>
      <c r="D21" s="226"/>
      <c r="E21" s="226"/>
      <c r="F21" s="226"/>
      <c r="G21" s="226"/>
      <c r="H21" s="226"/>
      <c r="I21" s="226"/>
      <c r="J21" s="502"/>
      <c r="K21" s="470"/>
      <c r="L21" s="226"/>
      <c r="M21" s="470"/>
      <c r="N21" s="226"/>
      <c r="O21" s="226"/>
      <c r="P21" s="226"/>
      <c r="Q21" s="226"/>
      <c r="V21" s="505" t="s">
        <v>602</v>
      </c>
      <c r="W21" s="505" t="s">
        <v>606</v>
      </c>
    </row>
    <row r="22" spans="1:23">
      <c r="A22" s="470"/>
      <c r="B22" s="501"/>
      <c r="C22" s="226"/>
      <c r="D22" s="226"/>
      <c r="E22" s="226"/>
      <c r="F22" s="226"/>
      <c r="G22" s="226"/>
      <c r="H22" s="226"/>
      <c r="I22" s="226"/>
      <c r="J22" s="502"/>
      <c r="K22" s="470"/>
      <c r="L22" s="226"/>
      <c r="M22" s="470"/>
      <c r="N22" s="226"/>
      <c r="O22" s="226"/>
      <c r="P22" s="226"/>
      <c r="Q22" s="226"/>
      <c r="V22" s="505" t="s">
        <v>603</v>
      </c>
      <c r="W22" s="505" t="s">
        <v>605</v>
      </c>
    </row>
    <row r="23" spans="1:23">
      <c r="A23" s="470"/>
      <c r="B23" s="501"/>
      <c r="C23" s="226"/>
      <c r="D23" s="226"/>
      <c r="E23" s="226"/>
      <c r="F23" s="226"/>
      <c r="G23" s="226"/>
      <c r="H23" s="226"/>
      <c r="I23" s="226"/>
      <c r="J23" s="502"/>
      <c r="K23" s="470"/>
      <c r="L23" s="226"/>
      <c r="M23" s="470"/>
      <c r="N23" s="226"/>
      <c r="O23" s="226"/>
      <c r="P23" s="226"/>
      <c r="Q23" s="226"/>
      <c r="V23" s="505" t="s">
        <v>615</v>
      </c>
      <c r="W23" s="505" t="s">
        <v>604</v>
      </c>
    </row>
    <row r="24" spans="1:23">
      <c r="A24" s="470"/>
      <c r="B24" s="501"/>
      <c r="C24" s="226"/>
      <c r="D24" s="226"/>
      <c r="E24" s="226"/>
      <c r="F24" s="226"/>
      <c r="G24" s="226"/>
      <c r="H24" s="226"/>
      <c r="I24" s="226"/>
      <c r="J24" s="502"/>
      <c r="K24" s="470"/>
      <c r="L24" s="226"/>
      <c r="M24" s="470"/>
      <c r="N24" s="226"/>
      <c r="O24" s="226"/>
      <c r="P24" s="226"/>
      <c r="Q24" s="226"/>
    </row>
    <row r="25" spans="1:23">
      <c r="A25" s="470"/>
      <c r="B25" s="501"/>
      <c r="C25" s="226"/>
      <c r="D25" s="226"/>
      <c r="E25" s="226"/>
      <c r="F25" s="226"/>
      <c r="G25" s="226"/>
      <c r="H25" s="226"/>
      <c r="I25" s="226"/>
      <c r="J25" s="502"/>
      <c r="K25" s="470"/>
      <c r="L25" s="226"/>
      <c r="M25" s="470"/>
      <c r="N25" s="226"/>
      <c r="O25" s="226"/>
      <c r="P25" s="226"/>
      <c r="Q25" s="226"/>
    </row>
    <row r="26" spans="1:23">
      <c r="A26" s="470"/>
      <c r="B26" s="501"/>
      <c r="C26" s="226"/>
      <c r="D26" s="226"/>
      <c r="E26" s="226"/>
      <c r="F26" s="226"/>
      <c r="G26" s="226"/>
      <c r="H26" s="226"/>
      <c r="I26" s="226"/>
      <c r="J26" s="502"/>
      <c r="K26" s="470"/>
      <c r="L26" s="226"/>
      <c r="M26" s="470"/>
      <c r="N26" s="226"/>
      <c r="O26" s="226"/>
      <c r="P26" s="226"/>
      <c r="Q26" s="226"/>
    </row>
    <row r="27" spans="1:23">
      <c r="A27" s="470"/>
      <c r="B27" s="501"/>
      <c r="C27" s="226"/>
      <c r="D27" s="226"/>
      <c r="E27" s="226"/>
      <c r="F27" s="226"/>
      <c r="G27" s="226"/>
      <c r="H27" s="226"/>
      <c r="I27" s="226"/>
      <c r="J27" s="502"/>
      <c r="K27" s="470"/>
      <c r="L27" s="226"/>
      <c r="M27" s="470"/>
      <c r="N27" s="226"/>
      <c r="O27" s="226"/>
      <c r="P27" s="226"/>
      <c r="Q27" s="226"/>
      <c r="R27" s="226"/>
    </row>
    <row r="28" spans="1:23">
      <c r="A28" s="470"/>
      <c r="B28" s="501"/>
      <c r="C28" s="226"/>
      <c r="D28" s="226"/>
      <c r="E28" s="226"/>
      <c r="F28" s="226"/>
      <c r="G28" s="226"/>
      <c r="H28" s="226"/>
      <c r="I28" s="226"/>
      <c r="J28" s="502"/>
      <c r="K28" s="470"/>
      <c r="L28" s="226"/>
      <c r="M28" s="470"/>
      <c r="N28" s="226"/>
      <c r="O28" s="226"/>
      <c r="P28" s="226"/>
      <c r="Q28" s="226"/>
      <c r="R28" s="226"/>
    </row>
    <row r="29" spans="1:23">
      <c r="A29" s="470"/>
      <c r="B29" s="501"/>
      <c r="C29" s="226"/>
      <c r="D29" s="226"/>
      <c r="E29" s="226"/>
      <c r="F29" s="226"/>
      <c r="G29" s="226"/>
      <c r="H29" s="226"/>
      <c r="I29" s="226"/>
      <c r="J29" s="502"/>
      <c r="K29" s="470"/>
      <c r="L29" s="226"/>
      <c r="M29" s="470"/>
      <c r="N29" s="226"/>
      <c r="O29" s="226"/>
      <c r="P29" s="226"/>
      <c r="Q29" s="226"/>
      <c r="R29" s="226"/>
    </row>
    <row r="30" spans="1:23">
      <c r="A30" s="470"/>
      <c r="B30" s="501"/>
      <c r="C30" s="226"/>
      <c r="D30" s="226"/>
      <c r="E30" s="226"/>
      <c r="F30" s="226"/>
      <c r="G30" s="226"/>
      <c r="H30" s="226"/>
      <c r="I30" s="226"/>
      <c r="J30" s="502"/>
      <c r="K30" s="470"/>
      <c r="L30" s="226"/>
      <c r="M30" s="470"/>
      <c r="N30" s="226"/>
      <c r="O30" s="226"/>
      <c r="P30" s="226"/>
      <c r="Q30" s="226"/>
      <c r="R30" s="226"/>
    </row>
    <row r="31" spans="1:23">
      <c r="A31" s="470"/>
      <c r="B31" s="501"/>
      <c r="C31" s="226"/>
      <c r="D31" s="226"/>
      <c r="E31" s="226"/>
      <c r="F31" s="226"/>
      <c r="G31" s="226"/>
      <c r="H31" s="226"/>
      <c r="I31" s="226"/>
      <c r="J31" s="502"/>
      <c r="K31" s="470"/>
      <c r="L31" s="226"/>
      <c r="M31" s="470"/>
      <c r="N31" s="226"/>
      <c r="O31" s="226"/>
      <c r="P31" s="226"/>
      <c r="Q31" s="226"/>
      <c r="R31" s="226"/>
    </row>
    <row r="32" spans="1:23">
      <c r="A32" s="470"/>
      <c r="B32" s="501"/>
      <c r="C32" s="226"/>
      <c r="D32" s="226"/>
      <c r="E32" s="226"/>
      <c r="F32" s="226"/>
      <c r="G32" s="226"/>
      <c r="H32" s="226"/>
      <c r="I32" s="226"/>
      <c r="J32" s="502"/>
      <c r="K32" s="470"/>
      <c r="L32" s="226"/>
      <c r="M32" s="470"/>
      <c r="N32" s="226"/>
      <c r="O32" s="226"/>
      <c r="P32" s="226"/>
      <c r="Q32" s="226"/>
      <c r="R32" s="226"/>
    </row>
    <row r="33" spans="1:18">
      <c r="A33" s="470"/>
      <c r="B33" s="501"/>
      <c r="C33" s="226"/>
      <c r="D33" s="226"/>
      <c r="E33" s="226"/>
      <c r="F33" s="226"/>
      <c r="G33" s="226"/>
      <c r="H33" s="226"/>
      <c r="I33" s="226"/>
      <c r="J33" s="502"/>
      <c r="K33" s="470"/>
      <c r="L33" s="226"/>
      <c r="M33" s="470"/>
      <c r="N33" s="226"/>
      <c r="O33" s="226"/>
      <c r="P33" s="226"/>
      <c r="Q33" s="226"/>
      <c r="R33" s="226"/>
    </row>
    <row r="34" spans="1:18">
      <c r="A34" s="470"/>
      <c r="B34" s="501"/>
      <c r="C34" s="226"/>
      <c r="D34" s="226"/>
      <c r="E34" s="226"/>
      <c r="F34" s="226"/>
      <c r="G34" s="226"/>
      <c r="H34" s="226"/>
      <c r="I34" s="226"/>
      <c r="J34" s="502"/>
      <c r="K34" s="470"/>
      <c r="L34" s="226"/>
      <c r="M34" s="470"/>
      <c r="N34" s="226"/>
      <c r="O34" s="226"/>
      <c r="P34" s="226"/>
      <c r="Q34" s="226"/>
      <c r="R34" s="226"/>
    </row>
    <row r="35" spans="1:18">
      <c r="A35" s="470"/>
      <c r="B35" s="501"/>
      <c r="C35" s="226"/>
      <c r="D35" s="226"/>
      <c r="E35" s="226"/>
      <c r="F35" s="226"/>
      <c r="G35" s="226"/>
      <c r="H35" s="226"/>
      <c r="I35" s="226"/>
      <c r="J35" s="502"/>
      <c r="K35" s="470"/>
      <c r="L35" s="226"/>
      <c r="M35" s="470"/>
      <c r="N35" s="226"/>
      <c r="O35" s="226"/>
      <c r="P35" s="226"/>
      <c r="Q35" s="226"/>
      <c r="R35" s="226"/>
    </row>
    <row r="36" spans="1:18">
      <c r="A36" s="470"/>
      <c r="B36" s="501"/>
      <c r="C36" s="226"/>
      <c r="D36" s="226"/>
      <c r="E36" s="226"/>
      <c r="F36" s="226"/>
      <c r="G36" s="226"/>
      <c r="H36" s="226"/>
      <c r="I36" s="226"/>
      <c r="J36" s="502"/>
      <c r="K36" s="470"/>
      <c r="L36" s="226"/>
      <c r="M36" s="470"/>
      <c r="N36" s="226"/>
      <c r="O36" s="226"/>
      <c r="P36" s="226"/>
      <c r="Q36" s="226"/>
      <c r="R36" s="226"/>
    </row>
    <row r="37" spans="1:18">
      <c r="A37" s="470"/>
      <c r="B37" s="501"/>
      <c r="C37" s="226"/>
      <c r="D37" s="226"/>
      <c r="E37" s="226"/>
      <c r="F37" s="226"/>
      <c r="G37" s="226"/>
      <c r="H37" s="226"/>
      <c r="I37" s="226"/>
      <c r="J37" s="502"/>
      <c r="K37" s="470"/>
      <c r="L37" s="226"/>
      <c r="M37" s="470"/>
      <c r="N37" s="226"/>
      <c r="O37" s="226"/>
      <c r="P37" s="226"/>
      <c r="Q37" s="226"/>
      <c r="R37" s="226"/>
    </row>
    <row r="38" spans="1:18">
      <c r="A38" s="470"/>
      <c r="B38" s="501"/>
      <c r="C38" s="226"/>
      <c r="D38" s="226"/>
      <c r="E38" s="226"/>
      <c r="F38" s="226"/>
      <c r="G38" s="226"/>
      <c r="H38" s="226"/>
      <c r="I38" s="226"/>
      <c r="J38" s="502"/>
      <c r="K38" s="470"/>
      <c r="L38" s="226"/>
      <c r="M38" s="470"/>
      <c r="N38" s="226"/>
      <c r="O38" s="226"/>
      <c r="P38" s="226"/>
      <c r="Q38" s="226"/>
      <c r="R38" s="226"/>
    </row>
    <row r="39" spans="1:18">
      <c r="A39" s="470"/>
      <c r="B39" s="501"/>
      <c r="C39" s="226"/>
      <c r="D39" s="226"/>
      <c r="E39" s="226"/>
      <c r="F39" s="226"/>
      <c r="G39" s="226"/>
      <c r="H39" s="226"/>
      <c r="I39" s="226"/>
      <c r="J39" s="502"/>
      <c r="K39" s="470"/>
      <c r="L39" s="226"/>
      <c r="M39" s="470"/>
      <c r="N39" s="226"/>
      <c r="O39" s="226"/>
      <c r="P39" s="226"/>
      <c r="Q39" s="226"/>
      <c r="R39" s="226"/>
    </row>
    <row r="40" spans="1:18">
      <c r="A40" s="470"/>
      <c r="B40" s="501"/>
      <c r="C40" s="226"/>
      <c r="D40" s="226"/>
      <c r="E40" s="226"/>
      <c r="F40" s="226"/>
      <c r="G40" s="226"/>
      <c r="H40" s="226"/>
      <c r="I40" s="226"/>
      <c r="J40" s="502"/>
      <c r="K40" s="470"/>
      <c r="L40" s="226"/>
      <c r="M40" s="470"/>
      <c r="N40" s="226"/>
      <c r="O40" s="226"/>
      <c r="P40" s="226"/>
      <c r="Q40" s="226"/>
      <c r="R40" s="226"/>
    </row>
    <row r="41" spans="1:18">
      <c r="A41" s="470"/>
      <c r="B41" s="501"/>
      <c r="C41" s="226"/>
      <c r="D41" s="226"/>
      <c r="E41" s="226"/>
      <c r="F41" s="226"/>
      <c r="G41" s="226"/>
      <c r="H41" s="226"/>
      <c r="I41" s="226"/>
      <c r="J41" s="502"/>
      <c r="K41" s="470"/>
      <c r="L41" s="226"/>
      <c r="M41" s="470"/>
      <c r="N41" s="226"/>
      <c r="O41" s="226"/>
      <c r="P41" s="226"/>
      <c r="Q41" s="226"/>
      <c r="R41" s="226"/>
    </row>
    <row r="42" spans="1:18">
      <c r="A42" s="470"/>
      <c r="B42" s="501"/>
      <c r="C42" s="226"/>
      <c r="D42" s="226"/>
      <c r="E42" s="226"/>
      <c r="F42" s="226"/>
      <c r="G42" s="226"/>
      <c r="H42" s="226"/>
      <c r="I42" s="226"/>
      <c r="J42" s="502"/>
      <c r="K42" s="470"/>
      <c r="L42" s="226"/>
      <c r="M42" s="470"/>
      <c r="N42" s="226"/>
      <c r="O42" s="226"/>
      <c r="P42" s="226"/>
      <c r="Q42" s="226"/>
      <c r="R42" s="226"/>
    </row>
    <row r="43" spans="1:18">
      <c r="A43" s="470"/>
      <c r="B43" s="501"/>
      <c r="C43" s="226"/>
      <c r="D43" s="226"/>
      <c r="E43" s="226"/>
      <c r="F43" s="226"/>
      <c r="G43" s="226"/>
      <c r="H43" s="226"/>
      <c r="I43" s="226"/>
      <c r="J43" s="502"/>
      <c r="K43" s="470"/>
      <c r="L43" s="226"/>
      <c r="M43" s="470"/>
      <c r="N43" s="226"/>
      <c r="O43" s="226"/>
      <c r="P43" s="226"/>
      <c r="Q43" s="226"/>
      <c r="R43" s="226"/>
    </row>
    <row r="44" spans="1:18">
      <c r="A44" s="470"/>
      <c r="B44" s="501"/>
      <c r="C44" s="226"/>
      <c r="D44" s="226"/>
      <c r="E44" s="226"/>
      <c r="F44" s="226"/>
      <c r="G44" s="226"/>
      <c r="H44" s="226"/>
      <c r="I44" s="226"/>
      <c r="J44" s="502"/>
      <c r="K44" s="470"/>
      <c r="L44" s="226"/>
      <c r="M44" s="470"/>
      <c r="N44" s="226"/>
      <c r="O44" s="226"/>
      <c r="P44" s="226"/>
      <c r="Q44" s="226"/>
      <c r="R44" s="226"/>
    </row>
    <row r="45" spans="1:18">
      <c r="A45" s="470"/>
      <c r="B45" s="501"/>
      <c r="C45" s="226"/>
      <c r="D45" s="226"/>
      <c r="E45" s="226"/>
      <c r="F45" s="226"/>
      <c r="G45" s="226"/>
      <c r="H45" s="226"/>
      <c r="I45" s="226"/>
      <c r="J45" s="502"/>
      <c r="K45" s="470"/>
      <c r="L45" s="226"/>
      <c r="M45" s="470"/>
      <c r="N45" s="226"/>
      <c r="O45" s="226"/>
      <c r="P45" s="226"/>
      <c r="Q45" s="226"/>
      <c r="R45" s="226"/>
    </row>
    <row r="46" spans="1:18">
      <c r="A46" s="470"/>
      <c r="B46" s="501"/>
      <c r="C46" s="226"/>
      <c r="D46" s="226"/>
      <c r="E46" s="226"/>
      <c r="F46" s="226"/>
      <c r="G46" s="226"/>
      <c r="H46" s="226"/>
      <c r="I46" s="226"/>
      <c r="J46" s="502"/>
      <c r="K46" s="470"/>
      <c r="L46" s="226"/>
      <c r="M46" s="470"/>
      <c r="N46" s="226"/>
      <c r="O46" s="226"/>
      <c r="P46" s="226"/>
      <c r="Q46" s="226"/>
      <c r="R46" s="226"/>
    </row>
    <row r="47" spans="1:18">
      <c r="A47" s="470"/>
      <c r="B47" s="501"/>
      <c r="C47" s="226"/>
      <c r="D47" s="226"/>
      <c r="E47" s="226"/>
      <c r="F47" s="226"/>
      <c r="G47" s="226"/>
      <c r="H47" s="226"/>
      <c r="I47" s="226"/>
      <c r="J47" s="502"/>
      <c r="K47" s="470"/>
      <c r="L47" s="226"/>
      <c r="M47" s="470"/>
      <c r="N47" s="226"/>
      <c r="O47" s="226"/>
      <c r="P47" s="226"/>
      <c r="Q47" s="226"/>
      <c r="R47" s="226"/>
    </row>
    <row r="48" spans="1:18">
      <c r="A48" s="470"/>
      <c r="B48" s="501"/>
      <c r="C48" s="226"/>
      <c r="D48" s="226"/>
      <c r="E48" s="226"/>
      <c r="F48" s="226"/>
      <c r="G48" s="226"/>
      <c r="H48" s="226"/>
      <c r="I48" s="226"/>
      <c r="J48" s="502"/>
      <c r="K48" s="470"/>
      <c r="L48" s="226"/>
      <c r="M48" s="470"/>
      <c r="N48" s="226"/>
      <c r="O48" s="226"/>
      <c r="P48" s="226"/>
      <c r="Q48" s="226"/>
      <c r="R48" s="226"/>
    </row>
    <row r="49" spans="1:18">
      <c r="A49" s="470"/>
      <c r="B49" s="501"/>
      <c r="C49" s="226"/>
      <c r="D49" s="226"/>
      <c r="E49" s="226"/>
      <c r="F49" s="226"/>
      <c r="G49" s="226"/>
      <c r="H49" s="226"/>
      <c r="I49" s="226"/>
      <c r="J49" s="502"/>
      <c r="K49" s="470"/>
      <c r="L49" s="226"/>
      <c r="M49" s="470"/>
      <c r="N49" s="226"/>
      <c r="O49" s="226"/>
      <c r="P49" s="226"/>
      <c r="Q49" s="226"/>
      <c r="R49" s="226"/>
    </row>
    <row r="50" spans="1:18">
      <c r="A50" s="470"/>
      <c r="B50" s="501"/>
      <c r="C50" s="226"/>
      <c r="D50" s="226"/>
      <c r="E50" s="226"/>
      <c r="F50" s="226"/>
      <c r="G50" s="226"/>
      <c r="H50" s="226"/>
      <c r="I50" s="226"/>
      <c r="J50" s="502"/>
      <c r="K50" s="470"/>
      <c r="L50" s="226"/>
      <c r="M50" s="470"/>
      <c r="N50" s="226"/>
      <c r="O50" s="226"/>
      <c r="P50" s="226"/>
      <c r="Q50" s="226"/>
      <c r="R50" s="226"/>
    </row>
    <row r="51" spans="1:18">
      <c r="A51" s="470"/>
      <c r="B51" s="501"/>
      <c r="C51" s="226"/>
      <c r="D51" s="226"/>
      <c r="E51" s="226"/>
      <c r="F51" s="226"/>
      <c r="G51" s="226"/>
      <c r="H51" s="226"/>
      <c r="I51" s="226"/>
      <c r="J51" s="502"/>
      <c r="K51" s="470"/>
      <c r="L51" s="226"/>
      <c r="M51" s="470"/>
      <c r="N51" s="226"/>
      <c r="O51" s="226"/>
      <c r="P51" s="226"/>
      <c r="Q51" s="226"/>
      <c r="R51" s="226"/>
    </row>
    <row r="52" spans="1:18">
      <c r="A52" s="470"/>
      <c r="B52" s="501"/>
      <c r="C52" s="226"/>
      <c r="D52" s="226"/>
      <c r="E52" s="226"/>
      <c r="F52" s="226"/>
      <c r="G52" s="226"/>
      <c r="H52" s="226"/>
      <c r="I52" s="226"/>
      <c r="J52" s="502"/>
      <c r="K52" s="470"/>
      <c r="L52" s="226"/>
      <c r="M52" s="470"/>
      <c r="N52" s="226"/>
      <c r="O52" s="226"/>
      <c r="P52" s="226"/>
      <c r="Q52" s="226"/>
      <c r="R52" s="226"/>
    </row>
    <row r="53" spans="1:18">
      <c r="A53" s="470"/>
      <c r="B53" s="501"/>
      <c r="C53" s="226"/>
      <c r="D53" s="226"/>
      <c r="E53" s="226"/>
      <c r="F53" s="226"/>
      <c r="G53" s="226"/>
      <c r="H53" s="226"/>
      <c r="I53" s="226"/>
      <c r="J53" s="502"/>
      <c r="K53" s="470"/>
      <c r="L53" s="226"/>
      <c r="M53" s="470"/>
      <c r="N53" s="226"/>
      <c r="O53" s="226"/>
      <c r="P53" s="226"/>
      <c r="Q53" s="226"/>
      <c r="R53" s="226"/>
    </row>
    <row r="54" spans="1:18">
      <c r="A54" s="470"/>
      <c r="B54" s="501"/>
      <c r="C54" s="226"/>
      <c r="D54" s="226"/>
      <c r="E54" s="226"/>
      <c r="F54" s="226"/>
      <c r="G54" s="226"/>
      <c r="H54" s="226"/>
      <c r="I54" s="226"/>
      <c r="J54" s="502"/>
      <c r="K54" s="470"/>
      <c r="L54" s="226"/>
      <c r="M54" s="470"/>
      <c r="N54" s="226"/>
      <c r="O54" s="226"/>
      <c r="P54" s="226"/>
      <c r="Q54" s="226"/>
      <c r="R54" s="226"/>
    </row>
    <row r="55" spans="1:18">
      <c r="A55" s="470"/>
      <c r="B55" s="501"/>
      <c r="C55" s="226"/>
      <c r="D55" s="226"/>
      <c r="E55" s="226"/>
      <c r="F55" s="226"/>
      <c r="G55" s="226"/>
      <c r="H55" s="226"/>
      <c r="I55" s="226"/>
      <c r="J55" s="502"/>
      <c r="K55" s="470"/>
      <c r="L55" s="226"/>
      <c r="M55" s="470"/>
      <c r="N55" s="226"/>
      <c r="O55" s="226"/>
      <c r="P55" s="226"/>
      <c r="Q55" s="226"/>
      <c r="R55" s="226"/>
    </row>
    <row r="56" spans="1:18">
      <c r="A56" s="470"/>
      <c r="B56" s="501"/>
      <c r="C56" s="226"/>
      <c r="D56" s="226"/>
      <c r="E56" s="226"/>
      <c r="F56" s="226"/>
      <c r="G56" s="226"/>
      <c r="H56" s="226"/>
      <c r="I56" s="226"/>
      <c r="J56" s="502"/>
      <c r="K56" s="470"/>
      <c r="L56" s="226"/>
      <c r="M56" s="470"/>
      <c r="N56" s="226"/>
      <c r="O56" s="226"/>
      <c r="P56" s="226"/>
      <c r="Q56" s="226"/>
      <c r="R56" s="226"/>
    </row>
    <row r="57" spans="1:18">
      <c r="A57" s="470"/>
      <c r="B57" s="501"/>
      <c r="C57" s="226"/>
      <c r="D57" s="226"/>
      <c r="E57" s="226"/>
      <c r="F57" s="226"/>
      <c r="G57" s="226"/>
      <c r="H57" s="226"/>
      <c r="I57" s="226"/>
      <c r="J57" s="502"/>
      <c r="K57" s="470"/>
      <c r="L57" s="226"/>
      <c r="M57" s="470"/>
      <c r="N57" s="226"/>
      <c r="O57" s="226"/>
      <c r="P57" s="226"/>
      <c r="Q57" s="226"/>
      <c r="R57" s="226"/>
    </row>
    <row r="58" spans="1:18">
      <c r="A58" s="470"/>
      <c r="B58" s="501"/>
      <c r="C58" s="226"/>
      <c r="D58" s="226"/>
      <c r="E58" s="226"/>
      <c r="F58" s="226"/>
      <c r="G58" s="226"/>
      <c r="H58" s="226"/>
      <c r="I58" s="226"/>
      <c r="J58" s="502"/>
      <c r="K58" s="470"/>
      <c r="L58" s="226"/>
      <c r="M58" s="470"/>
      <c r="N58" s="226"/>
      <c r="O58" s="226"/>
      <c r="P58" s="226"/>
      <c r="Q58" s="226"/>
      <c r="R58" s="226"/>
    </row>
    <row r="59" spans="1:18">
      <c r="A59" s="470"/>
      <c r="B59" s="501"/>
      <c r="C59" s="226"/>
      <c r="D59" s="226"/>
      <c r="E59" s="226"/>
      <c r="F59" s="226"/>
      <c r="G59" s="226"/>
      <c r="H59" s="226"/>
      <c r="I59" s="226"/>
      <c r="J59" s="502"/>
      <c r="K59" s="470"/>
      <c r="L59" s="226"/>
      <c r="M59" s="470"/>
      <c r="N59" s="226"/>
      <c r="O59" s="226"/>
      <c r="P59" s="226"/>
      <c r="Q59" s="226"/>
      <c r="R59" s="226"/>
    </row>
    <row r="60" spans="1:18">
      <c r="A60" s="470"/>
      <c r="B60" s="501"/>
      <c r="C60" s="226"/>
      <c r="D60" s="226"/>
      <c r="E60" s="226"/>
      <c r="F60" s="226"/>
      <c r="G60" s="226"/>
      <c r="H60" s="226"/>
      <c r="I60" s="226"/>
      <c r="J60" s="502"/>
      <c r="K60" s="470"/>
      <c r="L60" s="226"/>
      <c r="M60" s="470"/>
      <c r="N60" s="226"/>
      <c r="O60" s="226"/>
      <c r="P60" s="226"/>
      <c r="Q60" s="226"/>
      <c r="R60" s="226"/>
    </row>
    <row r="61" spans="1:18">
      <c r="A61" s="470"/>
      <c r="B61" s="501"/>
      <c r="C61" s="226"/>
      <c r="D61" s="226"/>
      <c r="E61" s="226"/>
      <c r="F61" s="226"/>
      <c r="G61" s="226"/>
      <c r="H61" s="226"/>
      <c r="I61" s="226"/>
      <c r="J61" s="502"/>
      <c r="K61" s="470"/>
      <c r="L61" s="226"/>
      <c r="M61" s="470"/>
      <c r="N61" s="226"/>
      <c r="O61" s="226"/>
      <c r="P61" s="226"/>
      <c r="Q61" s="226"/>
      <c r="R61" s="226"/>
    </row>
    <row r="62" spans="1:18">
      <c r="A62" s="470"/>
      <c r="B62" s="501"/>
      <c r="C62" s="226"/>
      <c r="D62" s="226"/>
      <c r="E62" s="226"/>
      <c r="F62" s="226"/>
      <c r="G62" s="226"/>
      <c r="H62" s="226"/>
      <c r="I62" s="226"/>
      <c r="J62" s="502"/>
      <c r="K62" s="470"/>
      <c r="L62" s="226"/>
      <c r="M62" s="470"/>
      <c r="N62" s="226"/>
      <c r="O62" s="226"/>
      <c r="P62" s="226"/>
      <c r="Q62" s="226"/>
      <c r="R62" s="226"/>
    </row>
    <row r="63" spans="1:18">
      <c r="A63" s="470"/>
      <c r="B63" s="501"/>
      <c r="C63" s="226"/>
      <c r="D63" s="226"/>
      <c r="E63" s="226"/>
      <c r="F63" s="226"/>
      <c r="G63" s="226"/>
      <c r="H63" s="226"/>
      <c r="I63" s="226"/>
      <c r="J63" s="502"/>
      <c r="K63" s="470"/>
      <c r="L63" s="226"/>
      <c r="M63" s="470"/>
      <c r="N63" s="226"/>
      <c r="O63" s="226"/>
      <c r="P63" s="226"/>
      <c r="Q63" s="226"/>
      <c r="R63" s="226"/>
    </row>
    <row r="64" spans="1:18">
      <c r="A64" s="470"/>
      <c r="B64" s="501"/>
      <c r="C64" s="226"/>
      <c r="D64" s="226"/>
      <c r="E64" s="226"/>
      <c r="F64" s="226"/>
      <c r="G64" s="226"/>
      <c r="H64" s="226"/>
      <c r="I64" s="226"/>
      <c r="J64" s="502"/>
      <c r="K64" s="470"/>
      <c r="L64" s="226"/>
      <c r="M64" s="470"/>
      <c r="N64" s="226"/>
      <c r="O64" s="226"/>
      <c r="P64" s="226"/>
      <c r="Q64" s="226"/>
      <c r="R64" s="226"/>
    </row>
    <row r="65" spans="1:18">
      <c r="A65" s="470"/>
      <c r="B65" s="501"/>
      <c r="C65" s="226"/>
      <c r="D65" s="226"/>
      <c r="E65" s="226"/>
      <c r="F65" s="226"/>
      <c r="G65" s="226"/>
      <c r="H65" s="226"/>
      <c r="I65" s="226"/>
      <c r="J65" s="502"/>
      <c r="K65" s="470"/>
      <c r="L65" s="226"/>
      <c r="M65" s="470"/>
      <c r="N65" s="226"/>
      <c r="O65" s="226"/>
      <c r="P65" s="226"/>
      <c r="Q65" s="226"/>
      <c r="R65" s="226"/>
    </row>
    <row r="66" spans="1:18">
      <c r="A66" s="470"/>
      <c r="B66" s="501"/>
      <c r="C66" s="226"/>
      <c r="D66" s="226"/>
      <c r="E66" s="226"/>
      <c r="F66" s="226"/>
      <c r="G66" s="226"/>
      <c r="H66" s="226"/>
      <c r="I66" s="226"/>
      <c r="J66" s="502"/>
      <c r="K66" s="470"/>
      <c r="L66" s="226"/>
      <c r="M66" s="470"/>
      <c r="N66" s="226"/>
      <c r="O66" s="226"/>
      <c r="P66" s="226"/>
      <c r="Q66" s="226"/>
      <c r="R66" s="226"/>
    </row>
    <row r="67" spans="1:18">
      <c r="A67" s="470"/>
      <c r="B67" s="501"/>
      <c r="C67" s="226"/>
      <c r="D67" s="226"/>
      <c r="E67" s="226"/>
      <c r="F67" s="226"/>
      <c r="G67" s="226"/>
      <c r="H67" s="226"/>
      <c r="I67" s="226"/>
      <c r="J67" s="502"/>
      <c r="K67" s="470"/>
      <c r="L67" s="226"/>
      <c r="M67" s="470"/>
      <c r="N67" s="226"/>
      <c r="O67" s="226"/>
      <c r="P67" s="226"/>
      <c r="Q67" s="226"/>
      <c r="R67" s="226"/>
    </row>
    <row r="68" spans="1:18">
      <c r="A68" s="470"/>
      <c r="B68" s="501"/>
      <c r="C68" s="226"/>
      <c r="D68" s="226"/>
      <c r="E68" s="226"/>
      <c r="F68" s="226"/>
      <c r="G68" s="226"/>
      <c r="H68" s="226"/>
      <c r="I68" s="226"/>
      <c r="J68" s="502"/>
      <c r="K68" s="470"/>
      <c r="L68" s="226"/>
      <c r="M68" s="470"/>
      <c r="N68" s="226"/>
      <c r="O68" s="226"/>
      <c r="P68" s="226"/>
      <c r="Q68" s="226"/>
      <c r="R68" s="226"/>
    </row>
    <row r="69" spans="1:18">
      <c r="A69" s="470"/>
      <c r="B69" s="501"/>
      <c r="C69" s="226"/>
      <c r="D69" s="226"/>
      <c r="E69" s="226"/>
      <c r="F69" s="226"/>
      <c r="G69" s="226"/>
      <c r="H69" s="226"/>
      <c r="I69" s="226"/>
      <c r="J69" s="502"/>
      <c r="K69" s="470"/>
      <c r="L69" s="226"/>
      <c r="M69" s="470"/>
      <c r="N69" s="226"/>
      <c r="O69" s="226"/>
      <c r="P69" s="226"/>
      <c r="Q69" s="226"/>
      <c r="R69" s="226"/>
    </row>
    <row r="70" spans="1:18">
      <c r="A70" s="470"/>
      <c r="B70" s="501"/>
      <c r="C70" s="226"/>
      <c r="D70" s="226"/>
      <c r="E70" s="226"/>
      <c r="F70" s="226"/>
      <c r="G70" s="226"/>
      <c r="H70" s="226"/>
      <c r="I70" s="226"/>
      <c r="J70" s="502"/>
      <c r="K70" s="470"/>
      <c r="L70" s="226"/>
      <c r="M70" s="470"/>
      <c r="N70" s="226"/>
      <c r="O70" s="226"/>
      <c r="P70" s="226"/>
      <c r="Q70" s="226"/>
      <c r="R70" s="226"/>
    </row>
    <row r="71" spans="1:18">
      <c r="A71" s="470"/>
      <c r="B71" s="501"/>
      <c r="C71" s="226"/>
      <c r="D71" s="226"/>
      <c r="E71" s="226"/>
      <c r="F71" s="226"/>
      <c r="G71" s="226"/>
      <c r="H71" s="226"/>
      <c r="I71" s="226"/>
      <c r="J71" s="502"/>
      <c r="K71" s="470"/>
      <c r="L71" s="226"/>
      <c r="M71" s="470"/>
      <c r="N71" s="226"/>
      <c r="O71" s="226"/>
      <c r="P71" s="226"/>
      <c r="Q71" s="226"/>
      <c r="R71" s="226"/>
    </row>
    <row r="72" spans="1:18">
      <c r="A72" s="470"/>
      <c r="B72" s="501"/>
      <c r="C72" s="226"/>
      <c r="D72" s="226"/>
      <c r="E72" s="226"/>
      <c r="F72" s="226"/>
      <c r="G72" s="226"/>
      <c r="H72" s="226"/>
      <c r="I72" s="226"/>
      <c r="J72" s="502"/>
      <c r="K72" s="470"/>
      <c r="L72" s="226"/>
      <c r="M72" s="470"/>
      <c r="N72" s="226"/>
      <c r="O72" s="226"/>
      <c r="P72" s="226"/>
      <c r="Q72" s="226"/>
      <c r="R72" s="226"/>
    </row>
    <row r="73" spans="1:18">
      <c r="A73" s="470"/>
      <c r="B73" s="501"/>
      <c r="C73" s="226"/>
      <c r="D73" s="226"/>
      <c r="E73" s="226"/>
      <c r="F73" s="226"/>
      <c r="G73" s="226"/>
      <c r="H73" s="226"/>
      <c r="I73" s="226"/>
      <c r="J73" s="502"/>
      <c r="K73" s="470"/>
      <c r="L73" s="226"/>
      <c r="M73" s="470"/>
      <c r="N73" s="226"/>
      <c r="O73" s="226"/>
      <c r="P73" s="226"/>
      <c r="Q73" s="226"/>
      <c r="R73" s="226"/>
    </row>
    <row r="74" spans="1:18">
      <c r="A74" s="470"/>
      <c r="B74" s="501"/>
      <c r="C74" s="226"/>
      <c r="D74" s="226"/>
      <c r="E74" s="226"/>
      <c r="F74" s="226"/>
      <c r="G74" s="226"/>
      <c r="H74" s="226"/>
      <c r="I74" s="226"/>
      <c r="J74" s="502"/>
      <c r="K74" s="470"/>
      <c r="L74" s="226"/>
      <c r="M74" s="470"/>
      <c r="N74" s="226"/>
      <c r="O74" s="226"/>
      <c r="P74" s="226"/>
      <c r="Q74" s="226"/>
      <c r="R74" s="226"/>
    </row>
    <row r="75" spans="1:18">
      <c r="A75" s="470"/>
      <c r="B75" s="501"/>
      <c r="C75" s="226"/>
      <c r="D75" s="226"/>
      <c r="E75" s="226"/>
      <c r="F75" s="226"/>
      <c r="G75" s="226"/>
      <c r="H75" s="226"/>
      <c r="I75" s="226"/>
      <c r="J75" s="502"/>
      <c r="K75" s="470"/>
      <c r="L75" s="226"/>
      <c r="M75" s="470"/>
      <c r="N75" s="226"/>
      <c r="O75" s="226"/>
      <c r="P75" s="226"/>
      <c r="Q75" s="226"/>
      <c r="R75" s="226"/>
    </row>
    <row r="76" spans="1:18">
      <c r="A76" s="470"/>
      <c r="B76" s="501"/>
      <c r="C76" s="226"/>
      <c r="D76" s="226"/>
      <c r="E76" s="226"/>
      <c r="F76" s="226"/>
      <c r="G76" s="226"/>
      <c r="H76" s="226"/>
      <c r="I76" s="226"/>
      <c r="J76" s="502"/>
      <c r="K76" s="470"/>
      <c r="L76" s="226"/>
      <c r="M76" s="470"/>
      <c r="N76" s="226"/>
      <c r="O76" s="226"/>
      <c r="P76" s="226"/>
      <c r="Q76" s="226"/>
      <c r="R76" s="226"/>
    </row>
    <row r="77" spans="1:18">
      <c r="A77" s="470"/>
      <c r="B77" s="501"/>
      <c r="C77" s="226"/>
      <c r="D77" s="226"/>
      <c r="E77" s="226"/>
      <c r="F77" s="226"/>
      <c r="G77" s="226"/>
      <c r="H77" s="226"/>
      <c r="I77" s="226"/>
      <c r="J77" s="502"/>
      <c r="K77" s="470"/>
      <c r="L77" s="226"/>
      <c r="M77" s="470"/>
      <c r="N77" s="226"/>
      <c r="O77" s="226"/>
      <c r="P77" s="226"/>
      <c r="Q77" s="226"/>
      <c r="R77" s="226"/>
    </row>
    <row r="78" spans="1:18">
      <c r="A78" s="470"/>
      <c r="B78" s="501"/>
      <c r="C78" s="226"/>
      <c r="D78" s="226"/>
      <c r="E78" s="226"/>
      <c r="F78" s="226"/>
      <c r="G78" s="226"/>
      <c r="H78" s="226"/>
      <c r="I78" s="226"/>
      <c r="J78" s="502"/>
      <c r="K78" s="470"/>
      <c r="L78" s="226"/>
      <c r="M78" s="470"/>
      <c r="N78" s="226"/>
      <c r="O78" s="226"/>
      <c r="P78" s="226"/>
      <c r="Q78" s="226"/>
      <c r="R78" s="226"/>
    </row>
    <row r="79" spans="1:18">
      <c r="A79" s="470"/>
      <c r="B79" s="501"/>
      <c r="C79" s="226"/>
      <c r="D79" s="226"/>
      <c r="E79" s="226"/>
      <c r="F79" s="226"/>
      <c r="G79" s="226"/>
      <c r="H79" s="226"/>
      <c r="I79" s="226"/>
      <c r="J79" s="502"/>
      <c r="K79" s="470"/>
      <c r="L79" s="226"/>
      <c r="M79" s="470"/>
      <c r="N79" s="226"/>
      <c r="O79" s="226"/>
      <c r="P79" s="226"/>
      <c r="Q79" s="226"/>
      <c r="R79" s="226"/>
    </row>
    <row r="80" spans="1:18">
      <c r="A80" s="470"/>
      <c r="B80" s="501"/>
      <c r="C80" s="226"/>
      <c r="D80" s="226"/>
      <c r="E80" s="226"/>
      <c r="F80" s="226"/>
      <c r="G80" s="226"/>
      <c r="H80" s="226"/>
      <c r="I80" s="226"/>
      <c r="J80" s="502"/>
      <c r="K80" s="470"/>
      <c r="L80" s="226"/>
      <c r="M80" s="470"/>
      <c r="N80" s="226"/>
      <c r="O80" s="226"/>
      <c r="P80" s="226"/>
      <c r="Q80" s="226"/>
      <c r="R80" s="226"/>
    </row>
    <row r="81" spans="1:18">
      <c r="A81" s="470"/>
      <c r="B81" s="501"/>
      <c r="C81" s="226"/>
      <c r="D81" s="226"/>
      <c r="E81" s="226"/>
      <c r="F81" s="226"/>
      <c r="G81" s="226"/>
      <c r="H81" s="226"/>
      <c r="I81" s="226"/>
      <c r="J81" s="502"/>
      <c r="K81" s="470"/>
      <c r="L81" s="226"/>
      <c r="M81" s="470"/>
      <c r="N81" s="226"/>
      <c r="O81" s="226"/>
      <c r="P81" s="226"/>
      <c r="Q81" s="226"/>
      <c r="R81" s="226"/>
    </row>
    <row r="82" spans="1:18">
      <c r="A82" s="470"/>
      <c r="B82" s="501"/>
      <c r="C82" s="226"/>
      <c r="D82" s="226"/>
      <c r="E82" s="226"/>
      <c r="F82" s="226"/>
      <c r="G82" s="226"/>
      <c r="H82" s="226"/>
      <c r="I82" s="226"/>
      <c r="J82" s="502"/>
      <c r="K82" s="470"/>
      <c r="L82" s="226"/>
      <c r="M82" s="470"/>
      <c r="N82" s="226"/>
      <c r="O82" s="226"/>
      <c r="P82" s="226"/>
      <c r="Q82" s="226"/>
      <c r="R82" s="226"/>
    </row>
    <row r="83" spans="1:18">
      <c r="A83" s="470"/>
      <c r="B83" s="501"/>
      <c r="C83" s="226"/>
      <c r="D83" s="226"/>
      <c r="E83" s="226"/>
      <c r="F83" s="226"/>
      <c r="G83" s="226"/>
      <c r="H83" s="226"/>
      <c r="I83" s="226"/>
      <c r="J83" s="502"/>
      <c r="K83" s="470"/>
      <c r="L83" s="226"/>
      <c r="M83" s="470"/>
      <c r="N83" s="226"/>
      <c r="O83" s="226"/>
      <c r="P83" s="226"/>
      <c r="Q83" s="226"/>
      <c r="R83" s="226"/>
    </row>
    <row r="84" spans="1:18">
      <c r="A84" s="470"/>
      <c r="B84" s="501"/>
      <c r="C84" s="226"/>
      <c r="D84" s="226"/>
      <c r="E84" s="226"/>
      <c r="F84" s="226"/>
      <c r="G84" s="226"/>
      <c r="H84" s="226"/>
      <c r="I84" s="226"/>
      <c r="J84" s="502"/>
      <c r="K84" s="470"/>
      <c r="L84" s="226"/>
      <c r="M84" s="470"/>
      <c r="N84" s="226"/>
      <c r="O84" s="226"/>
      <c r="P84" s="226"/>
      <c r="Q84" s="226"/>
      <c r="R84" s="226"/>
    </row>
    <row r="85" spans="1:18">
      <c r="A85" s="470"/>
      <c r="B85" s="501"/>
      <c r="C85" s="226"/>
      <c r="D85" s="226"/>
      <c r="E85" s="226"/>
      <c r="F85" s="226"/>
      <c r="G85" s="226"/>
      <c r="H85" s="226"/>
      <c r="I85" s="226"/>
      <c r="J85" s="502"/>
      <c r="K85" s="470"/>
      <c r="L85" s="226"/>
      <c r="M85" s="470"/>
      <c r="N85" s="226"/>
      <c r="O85" s="226"/>
      <c r="P85" s="226"/>
      <c r="Q85" s="226"/>
      <c r="R85" s="226"/>
    </row>
    <row r="86" spans="1:18">
      <c r="A86" s="470"/>
      <c r="B86" s="501"/>
      <c r="C86" s="226"/>
      <c r="D86" s="226"/>
      <c r="E86" s="226"/>
      <c r="F86" s="226"/>
      <c r="G86" s="226"/>
      <c r="H86" s="226"/>
      <c r="I86" s="226"/>
      <c r="J86" s="502"/>
      <c r="K86" s="470"/>
      <c r="L86" s="226"/>
      <c r="M86" s="470"/>
      <c r="N86" s="226"/>
      <c r="O86" s="226"/>
      <c r="P86" s="226"/>
      <c r="Q86" s="226"/>
      <c r="R86" s="226"/>
    </row>
    <row r="87" spans="1:18">
      <c r="A87" s="470"/>
      <c r="B87" s="501"/>
      <c r="C87" s="226"/>
      <c r="D87" s="226"/>
      <c r="E87" s="226"/>
      <c r="F87" s="226"/>
      <c r="G87" s="226"/>
      <c r="H87" s="226"/>
      <c r="I87" s="226"/>
      <c r="J87" s="502"/>
      <c r="K87" s="470"/>
      <c r="L87" s="226"/>
      <c r="M87" s="470"/>
      <c r="N87" s="226"/>
      <c r="O87" s="226"/>
      <c r="P87" s="226"/>
      <c r="Q87" s="226"/>
      <c r="R87" s="226"/>
    </row>
    <row r="88" spans="1:18">
      <c r="A88" s="470"/>
      <c r="B88" s="501"/>
      <c r="C88" s="226"/>
      <c r="D88" s="226"/>
      <c r="E88" s="226"/>
      <c r="F88" s="226"/>
      <c r="G88" s="226"/>
      <c r="H88" s="226"/>
      <c r="I88" s="226"/>
      <c r="J88" s="502"/>
      <c r="K88" s="470"/>
      <c r="L88" s="226"/>
      <c r="M88" s="470"/>
      <c r="N88" s="226"/>
      <c r="O88" s="226"/>
      <c r="P88" s="226"/>
      <c r="Q88" s="226"/>
      <c r="R88" s="226"/>
    </row>
    <row r="89" spans="1:18">
      <c r="A89" s="470"/>
      <c r="B89" s="501"/>
      <c r="C89" s="226"/>
      <c r="D89" s="226"/>
      <c r="E89" s="226"/>
      <c r="F89" s="226"/>
      <c r="G89" s="226"/>
      <c r="H89" s="226"/>
      <c r="I89" s="226"/>
      <c r="J89" s="502"/>
      <c r="K89" s="470"/>
      <c r="L89" s="226"/>
      <c r="M89" s="470"/>
      <c r="N89" s="226"/>
      <c r="O89" s="226"/>
      <c r="P89" s="226"/>
      <c r="Q89" s="226"/>
      <c r="R89" s="226"/>
    </row>
    <row r="90" spans="1:18">
      <c r="A90" s="470"/>
      <c r="B90" s="501"/>
      <c r="C90" s="226"/>
      <c r="D90" s="226"/>
      <c r="E90" s="226"/>
      <c r="F90" s="226"/>
      <c r="G90" s="226"/>
      <c r="H90" s="226"/>
      <c r="I90" s="226"/>
      <c r="J90" s="502"/>
      <c r="K90" s="470"/>
      <c r="L90" s="226"/>
      <c r="M90" s="470"/>
      <c r="N90" s="226"/>
      <c r="O90" s="226"/>
      <c r="P90" s="226"/>
      <c r="Q90" s="226"/>
      <c r="R90" s="226"/>
    </row>
    <row r="91" spans="1:18">
      <c r="A91" s="470"/>
      <c r="B91" s="501"/>
      <c r="C91" s="226"/>
      <c r="D91" s="226"/>
      <c r="E91" s="226"/>
      <c r="F91" s="226"/>
      <c r="G91" s="226"/>
      <c r="H91" s="226"/>
      <c r="I91" s="226"/>
      <c r="J91" s="502"/>
      <c r="K91" s="470"/>
      <c r="L91" s="226"/>
      <c r="M91" s="470"/>
      <c r="N91" s="226"/>
      <c r="O91" s="226"/>
      <c r="P91" s="226"/>
      <c r="Q91" s="226"/>
      <c r="R91" s="226"/>
    </row>
    <row r="92" spans="1:18">
      <c r="A92" s="470"/>
      <c r="B92" s="501"/>
      <c r="C92" s="226"/>
      <c r="D92" s="226"/>
      <c r="E92" s="226"/>
      <c r="F92" s="226"/>
      <c r="G92" s="226"/>
      <c r="H92" s="226"/>
      <c r="I92" s="226"/>
      <c r="J92" s="502"/>
      <c r="K92" s="470"/>
      <c r="L92" s="226"/>
      <c r="M92" s="470"/>
      <c r="N92" s="226"/>
      <c r="O92" s="226"/>
      <c r="P92" s="226"/>
      <c r="Q92" s="226"/>
      <c r="R92" s="226"/>
    </row>
    <row r="93" spans="1:18">
      <c r="A93" s="470"/>
      <c r="B93" s="501"/>
      <c r="C93" s="226"/>
      <c r="D93" s="226"/>
      <c r="E93" s="226"/>
      <c r="F93" s="226"/>
      <c r="G93" s="226"/>
      <c r="H93" s="226"/>
      <c r="I93" s="226"/>
      <c r="J93" s="502"/>
      <c r="K93" s="470"/>
      <c r="L93" s="226"/>
      <c r="M93" s="470"/>
      <c r="N93" s="226"/>
      <c r="O93" s="226"/>
      <c r="P93" s="226"/>
      <c r="Q93" s="226"/>
      <c r="R93" s="226"/>
    </row>
    <row r="94" spans="1:18">
      <c r="A94" s="470"/>
      <c r="B94" s="501"/>
      <c r="C94" s="226"/>
      <c r="D94" s="226"/>
      <c r="E94" s="226"/>
      <c r="F94" s="226"/>
      <c r="G94" s="226"/>
      <c r="H94" s="226"/>
      <c r="I94" s="226"/>
      <c r="J94" s="502"/>
      <c r="K94" s="470"/>
      <c r="L94" s="226"/>
      <c r="M94" s="470"/>
      <c r="N94" s="226"/>
      <c r="O94" s="226"/>
      <c r="P94" s="226"/>
      <c r="Q94" s="226"/>
      <c r="R94" s="226"/>
    </row>
    <row r="95" spans="1:18">
      <c r="A95" s="470"/>
      <c r="B95" s="501"/>
      <c r="C95" s="226"/>
      <c r="D95" s="226"/>
      <c r="E95" s="226"/>
      <c r="F95" s="226"/>
      <c r="G95" s="226"/>
      <c r="H95" s="226"/>
      <c r="I95" s="226"/>
      <c r="J95" s="502"/>
      <c r="K95" s="470"/>
      <c r="L95" s="226"/>
      <c r="M95" s="470"/>
      <c r="N95" s="226"/>
      <c r="O95" s="226"/>
      <c r="P95" s="226"/>
      <c r="Q95" s="226"/>
      <c r="R95" s="226"/>
    </row>
    <row r="96" spans="1:18">
      <c r="A96" s="470"/>
      <c r="B96" s="501"/>
      <c r="C96" s="226"/>
      <c r="D96" s="226"/>
      <c r="E96" s="226"/>
      <c r="F96" s="226"/>
      <c r="G96" s="226"/>
      <c r="H96" s="226"/>
      <c r="I96" s="226"/>
      <c r="J96" s="502"/>
      <c r="K96" s="470"/>
      <c r="L96" s="226"/>
      <c r="M96" s="470"/>
      <c r="N96" s="226"/>
      <c r="O96" s="226"/>
      <c r="P96" s="226"/>
      <c r="Q96" s="226"/>
      <c r="R96" s="226"/>
    </row>
    <row r="97" spans="1:18">
      <c r="A97" s="470"/>
      <c r="B97" s="501"/>
      <c r="C97" s="226"/>
      <c r="D97" s="226"/>
      <c r="E97" s="226"/>
      <c r="F97" s="226"/>
      <c r="G97" s="226"/>
      <c r="H97" s="226"/>
      <c r="I97" s="226"/>
      <c r="J97" s="502"/>
      <c r="K97" s="470"/>
      <c r="L97" s="226"/>
      <c r="M97" s="470"/>
      <c r="N97" s="226"/>
      <c r="O97" s="226"/>
      <c r="P97" s="226"/>
      <c r="Q97" s="226"/>
      <c r="R97" s="226"/>
    </row>
    <row r="98" spans="1:18">
      <c r="A98" s="470"/>
      <c r="B98" s="501"/>
      <c r="C98" s="226"/>
      <c r="D98" s="226"/>
      <c r="E98" s="226"/>
      <c r="F98" s="226"/>
      <c r="G98" s="226"/>
      <c r="H98" s="226"/>
      <c r="I98" s="226"/>
      <c r="J98" s="502"/>
      <c r="K98" s="470"/>
      <c r="L98" s="226"/>
      <c r="M98" s="470"/>
      <c r="N98" s="226"/>
      <c r="O98" s="226"/>
      <c r="P98" s="226"/>
      <c r="Q98" s="226"/>
      <c r="R98" s="226"/>
    </row>
    <row r="99" spans="1:18">
      <c r="A99" s="470"/>
      <c r="B99" s="501"/>
      <c r="C99" s="226"/>
      <c r="D99" s="226"/>
      <c r="E99" s="226"/>
      <c r="F99" s="226"/>
      <c r="G99" s="226"/>
      <c r="H99" s="226"/>
      <c r="I99" s="226"/>
      <c r="J99" s="502"/>
      <c r="K99" s="470"/>
      <c r="L99" s="226"/>
      <c r="M99" s="470"/>
      <c r="N99" s="226"/>
      <c r="O99" s="226"/>
      <c r="P99" s="226"/>
      <c r="Q99" s="226"/>
      <c r="R99" s="226"/>
    </row>
    <row r="100" spans="1:18">
      <c r="A100" s="470"/>
      <c r="B100" s="501"/>
      <c r="C100" s="226"/>
      <c r="D100" s="226"/>
      <c r="E100" s="226"/>
      <c r="F100" s="226"/>
      <c r="G100" s="226"/>
      <c r="H100" s="226"/>
      <c r="I100" s="226"/>
      <c r="J100" s="502"/>
      <c r="K100" s="470"/>
      <c r="L100" s="226"/>
      <c r="M100" s="470"/>
      <c r="N100" s="226"/>
      <c r="O100" s="226"/>
      <c r="P100" s="226"/>
      <c r="Q100" s="226"/>
      <c r="R100" s="226"/>
    </row>
    <row r="101" spans="1:18">
      <c r="A101" s="470"/>
      <c r="B101" s="501"/>
      <c r="C101" s="226"/>
      <c r="D101" s="226"/>
      <c r="E101" s="226"/>
      <c r="F101" s="226"/>
      <c r="G101" s="226"/>
      <c r="H101" s="226"/>
      <c r="I101" s="226"/>
      <c r="J101" s="502"/>
      <c r="K101" s="470"/>
      <c r="L101" s="226"/>
      <c r="M101" s="470"/>
      <c r="N101" s="226"/>
      <c r="O101" s="226"/>
      <c r="P101" s="226"/>
      <c r="Q101" s="226"/>
      <c r="R101" s="226"/>
    </row>
    <row r="102" spans="1:18">
      <c r="A102" s="470"/>
      <c r="B102" s="501"/>
      <c r="C102" s="226"/>
      <c r="D102" s="226"/>
      <c r="E102" s="226"/>
      <c r="F102" s="226"/>
      <c r="G102" s="226"/>
      <c r="H102" s="226"/>
      <c r="I102" s="226"/>
      <c r="J102" s="502"/>
      <c r="K102" s="470"/>
      <c r="L102" s="226"/>
      <c r="M102" s="470"/>
      <c r="N102" s="226"/>
      <c r="O102" s="226"/>
      <c r="P102" s="226"/>
      <c r="Q102" s="226"/>
      <c r="R102" s="226"/>
    </row>
    <row r="103" spans="1:18">
      <c r="A103" s="470"/>
      <c r="B103" s="501"/>
      <c r="C103" s="226"/>
      <c r="D103" s="226"/>
      <c r="E103" s="226"/>
      <c r="F103" s="226"/>
      <c r="G103" s="226"/>
      <c r="H103" s="226"/>
      <c r="I103" s="226"/>
      <c r="J103" s="502"/>
      <c r="K103" s="470"/>
      <c r="L103" s="226"/>
      <c r="M103" s="470"/>
      <c r="N103" s="226"/>
      <c r="O103" s="226"/>
      <c r="P103" s="226"/>
      <c r="Q103" s="226"/>
      <c r="R103" s="226"/>
    </row>
    <row r="104" spans="1:18">
      <c r="A104" s="470"/>
      <c r="B104" s="501"/>
      <c r="C104" s="226"/>
      <c r="D104" s="226"/>
      <c r="E104" s="226"/>
      <c r="F104" s="226"/>
      <c r="G104" s="226"/>
      <c r="H104" s="226"/>
      <c r="I104" s="226"/>
      <c r="J104" s="502"/>
      <c r="K104" s="470"/>
      <c r="L104" s="226"/>
      <c r="M104" s="470"/>
      <c r="N104" s="226"/>
      <c r="O104" s="226"/>
      <c r="P104" s="226"/>
      <c r="Q104" s="226"/>
      <c r="R104" s="226"/>
    </row>
    <row r="105" spans="1:18">
      <c r="A105" s="470"/>
      <c r="B105" s="501"/>
      <c r="C105" s="226"/>
      <c r="D105" s="226"/>
      <c r="E105" s="226"/>
      <c r="F105" s="226"/>
      <c r="G105" s="226"/>
      <c r="H105" s="226"/>
      <c r="I105" s="226"/>
      <c r="J105" s="502"/>
      <c r="K105" s="470"/>
      <c r="L105" s="226"/>
      <c r="M105" s="470"/>
      <c r="N105" s="226"/>
      <c r="O105" s="226"/>
      <c r="P105" s="226"/>
      <c r="Q105" s="226"/>
      <c r="R105" s="226"/>
    </row>
    <row r="106" spans="1:18">
      <c r="A106" s="470"/>
      <c r="B106" s="501"/>
      <c r="C106" s="226"/>
      <c r="D106" s="226"/>
      <c r="E106" s="226"/>
      <c r="F106" s="226"/>
      <c r="G106" s="226"/>
      <c r="H106" s="226"/>
      <c r="I106" s="226"/>
      <c r="J106" s="502"/>
      <c r="K106" s="470"/>
      <c r="L106" s="226"/>
      <c r="M106" s="470"/>
      <c r="N106" s="226"/>
      <c r="O106" s="226"/>
      <c r="P106" s="226"/>
      <c r="Q106" s="226"/>
      <c r="R106" s="226"/>
    </row>
    <row r="107" spans="1:18">
      <c r="A107" s="470"/>
      <c r="B107" s="501"/>
      <c r="C107" s="226"/>
      <c r="D107" s="226"/>
      <c r="E107" s="226"/>
      <c r="F107" s="226"/>
      <c r="G107" s="226"/>
      <c r="H107" s="226"/>
      <c r="I107" s="226"/>
      <c r="J107" s="502"/>
      <c r="K107" s="470"/>
      <c r="L107" s="226"/>
      <c r="M107" s="470"/>
      <c r="N107" s="226"/>
      <c r="O107" s="226"/>
      <c r="P107" s="226"/>
      <c r="Q107" s="226"/>
      <c r="R107" s="226"/>
    </row>
    <row r="108" spans="1:18">
      <c r="A108" s="470"/>
      <c r="B108" s="501"/>
      <c r="C108" s="226"/>
      <c r="D108" s="226"/>
      <c r="E108" s="226"/>
      <c r="F108" s="226"/>
      <c r="G108" s="226"/>
      <c r="H108" s="226"/>
      <c r="I108" s="226"/>
      <c r="J108" s="502"/>
      <c r="K108" s="470"/>
      <c r="L108" s="226"/>
      <c r="M108" s="470"/>
      <c r="N108" s="226"/>
      <c r="O108" s="226"/>
      <c r="P108" s="226"/>
      <c r="Q108" s="226"/>
      <c r="R108" s="226"/>
    </row>
    <row r="109" spans="1:18">
      <c r="A109" s="470"/>
      <c r="B109" s="501"/>
      <c r="C109" s="226"/>
      <c r="D109" s="226"/>
      <c r="E109" s="226"/>
      <c r="F109" s="226"/>
      <c r="G109" s="226"/>
      <c r="H109" s="226"/>
      <c r="I109" s="226"/>
      <c r="J109" s="502"/>
      <c r="K109" s="470"/>
      <c r="L109" s="226"/>
      <c r="M109" s="470"/>
      <c r="N109" s="226"/>
      <c r="O109" s="226"/>
      <c r="P109" s="226"/>
      <c r="Q109" s="226"/>
      <c r="R109" s="226"/>
    </row>
    <row r="110" spans="1:18">
      <c r="A110" s="470"/>
      <c r="B110" s="501"/>
      <c r="C110" s="226"/>
      <c r="D110" s="226"/>
      <c r="E110" s="226"/>
      <c r="F110" s="226"/>
      <c r="G110" s="226"/>
      <c r="H110" s="226"/>
      <c r="I110" s="226"/>
      <c r="J110" s="502"/>
      <c r="K110" s="470"/>
      <c r="L110" s="226"/>
      <c r="M110" s="470"/>
      <c r="N110" s="226"/>
      <c r="O110" s="226"/>
      <c r="P110" s="226"/>
      <c r="Q110" s="226"/>
      <c r="R110" s="226"/>
    </row>
    <row r="111" spans="1:18">
      <c r="A111" s="470"/>
      <c r="B111" s="501"/>
      <c r="C111" s="226"/>
      <c r="D111" s="226"/>
      <c r="E111" s="226"/>
      <c r="F111" s="226"/>
      <c r="G111" s="226"/>
      <c r="H111" s="226"/>
      <c r="I111" s="226"/>
      <c r="J111" s="502"/>
      <c r="K111" s="470"/>
      <c r="L111" s="226"/>
      <c r="M111" s="470"/>
      <c r="N111" s="226"/>
      <c r="O111" s="226"/>
      <c r="P111" s="226"/>
      <c r="Q111" s="226"/>
      <c r="R111" s="226"/>
    </row>
    <row r="112" spans="1:18">
      <c r="A112" s="470"/>
      <c r="B112" s="501"/>
      <c r="C112" s="226"/>
      <c r="D112" s="226"/>
      <c r="E112" s="226"/>
      <c r="F112" s="226"/>
      <c r="G112" s="226"/>
      <c r="H112" s="226"/>
      <c r="I112" s="226"/>
      <c r="J112" s="502"/>
      <c r="K112" s="470"/>
      <c r="L112" s="226"/>
      <c r="M112" s="470"/>
      <c r="N112" s="226"/>
      <c r="O112" s="226"/>
      <c r="P112" s="226"/>
      <c r="Q112" s="226"/>
      <c r="R112" s="226"/>
    </row>
    <row r="113" spans="1:18">
      <c r="A113" s="470"/>
      <c r="B113" s="501"/>
      <c r="C113" s="226"/>
      <c r="D113" s="226"/>
      <c r="E113" s="226"/>
      <c r="F113" s="226"/>
      <c r="G113" s="226"/>
      <c r="H113" s="226"/>
      <c r="I113" s="226"/>
      <c r="J113" s="502"/>
      <c r="K113" s="470"/>
      <c r="L113" s="226"/>
      <c r="M113" s="470"/>
      <c r="N113" s="226"/>
      <c r="O113" s="226"/>
      <c r="P113" s="226"/>
      <c r="Q113" s="226"/>
      <c r="R113" s="226"/>
    </row>
    <row r="114" spans="1:18">
      <c r="A114" s="470"/>
      <c r="B114" s="501"/>
      <c r="C114" s="226"/>
      <c r="D114" s="226"/>
      <c r="E114" s="226"/>
      <c r="F114" s="226"/>
      <c r="G114" s="226"/>
      <c r="H114" s="226"/>
      <c r="I114" s="226"/>
      <c r="J114" s="502"/>
      <c r="K114" s="470"/>
      <c r="L114" s="226"/>
      <c r="M114" s="470"/>
      <c r="N114" s="226"/>
      <c r="O114" s="226"/>
      <c r="P114" s="226"/>
      <c r="Q114" s="226"/>
      <c r="R114" s="226"/>
    </row>
    <row r="115" spans="1:18">
      <c r="A115" s="470"/>
      <c r="B115" s="501"/>
      <c r="C115" s="226"/>
      <c r="D115" s="226"/>
      <c r="E115" s="226"/>
      <c r="F115" s="226"/>
      <c r="G115" s="226"/>
      <c r="H115" s="226"/>
      <c r="I115" s="226"/>
      <c r="J115" s="502"/>
      <c r="K115" s="470"/>
      <c r="L115" s="226"/>
      <c r="M115" s="470"/>
      <c r="N115" s="226"/>
      <c r="O115" s="226"/>
      <c r="P115" s="226"/>
      <c r="Q115" s="226"/>
      <c r="R115" s="226"/>
    </row>
    <row r="116" spans="1:18">
      <c r="A116" s="470"/>
      <c r="B116" s="501"/>
      <c r="C116" s="226"/>
      <c r="D116" s="226"/>
      <c r="E116" s="226"/>
      <c r="F116" s="226"/>
      <c r="G116" s="226"/>
      <c r="H116" s="226"/>
      <c r="I116" s="226"/>
      <c r="J116" s="502"/>
      <c r="K116" s="470"/>
      <c r="L116" s="226"/>
      <c r="M116" s="470"/>
      <c r="N116" s="226"/>
      <c r="O116" s="226"/>
      <c r="P116" s="226"/>
      <c r="Q116" s="226"/>
      <c r="R116" s="226"/>
    </row>
    <row r="117" spans="1:18">
      <c r="A117" s="470"/>
      <c r="B117" s="501"/>
      <c r="C117" s="226"/>
      <c r="D117" s="226"/>
      <c r="E117" s="226"/>
      <c r="F117" s="226"/>
      <c r="G117" s="226"/>
      <c r="H117" s="226"/>
      <c r="I117" s="226"/>
      <c r="J117" s="502"/>
      <c r="K117" s="470"/>
      <c r="L117" s="226"/>
      <c r="M117" s="470"/>
      <c r="N117" s="226"/>
      <c r="O117" s="226"/>
      <c r="P117" s="226"/>
      <c r="Q117" s="226"/>
      <c r="R117" s="226"/>
    </row>
    <row r="118" spans="1:18">
      <c r="A118" s="470"/>
      <c r="B118" s="501"/>
      <c r="C118" s="226"/>
      <c r="D118" s="226"/>
      <c r="E118" s="226"/>
      <c r="F118" s="226"/>
      <c r="G118" s="226"/>
      <c r="H118" s="226"/>
      <c r="I118" s="226"/>
      <c r="J118" s="502"/>
      <c r="K118" s="470"/>
      <c r="L118" s="226"/>
      <c r="M118" s="470"/>
      <c r="N118" s="226"/>
      <c r="O118" s="226"/>
      <c r="P118" s="226"/>
      <c r="Q118" s="226"/>
      <c r="R118" s="226"/>
    </row>
    <row r="119" spans="1:18">
      <c r="A119" s="470"/>
      <c r="B119" s="501"/>
      <c r="C119" s="226"/>
      <c r="D119" s="226"/>
      <c r="E119" s="226"/>
      <c r="F119" s="226"/>
      <c r="G119" s="226"/>
      <c r="H119" s="226"/>
      <c r="I119" s="226"/>
      <c r="J119" s="502"/>
      <c r="K119" s="470"/>
      <c r="L119" s="226"/>
      <c r="M119" s="470"/>
      <c r="N119" s="226"/>
      <c r="O119" s="226"/>
      <c r="P119" s="226"/>
      <c r="Q119" s="226"/>
      <c r="R119" s="226"/>
    </row>
    <row r="120" spans="1:18">
      <c r="A120" s="470"/>
      <c r="B120" s="501"/>
      <c r="C120" s="226"/>
      <c r="D120" s="226"/>
      <c r="E120" s="226"/>
      <c r="F120" s="226"/>
      <c r="G120" s="226"/>
      <c r="H120" s="226"/>
      <c r="I120" s="226"/>
      <c r="J120" s="502"/>
      <c r="K120" s="470"/>
      <c r="L120" s="226"/>
      <c r="M120" s="470"/>
      <c r="N120" s="226"/>
      <c r="O120" s="226"/>
      <c r="P120" s="226"/>
      <c r="Q120" s="226"/>
      <c r="R120" s="226"/>
    </row>
    <row r="121" spans="1:18">
      <c r="A121" s="470"/>
      <c r="B121" s="501"/>
      <c r="C121" s="226"/>
      <c r="D121" s="226"/>
      <c r="E121" s="226"/>
      <c r="F121" s="226"/>
      <c r="G121" s="226"/>
      <c r="H121" s="226"/>
      <c r="I121" s="226"/>
      <c r="J121" s="502"/>
      <c r="K121" s="470"/>
      <c r="L121" s="226"/>
      <c r="M121" s="470"/>
      <c r="N121" s="226"/>
      <c r="O121" s="226"/>
      <c r="P121" s="226"/>
      <c r="Q121" s="226"/>
      <c r="R121" s="226"/>
    </row>
    <row r="122" spans="1:18">
      <c r="A122" s="470"/>
      <c r="B122" s="501"/>
      <c r="C122" s="226"/>
      <c r="D122" s="226"/>
      <c r="E122" s="226"/>
      <c r="F122" s="226"/>
      <c r="G122" s="226"/>
      <c r="H122" s="226"/>
      <c r="I122" s="226"/>
      <c r="J122" s="502"/>
      <c r="K122" s="470"/>
      <c r="L122" s="226"/>
      <c r="M122" s="470"/>
      <c r="N122" s="226"/>
      <c r="O122" s="226"/>
      <c r="P122" s="226"/>
      <c r="Q122" s="226"/>
      <c r="R122" s="226"/>
    </row>
    <row r="123" spans="1:18">
      <c r="A123" s="470"/>
      <c r="B123" s="501"/>
      <c r="C123" s="226"/>
      <c r="D123" s="226"/>
      <c r="E123" s="226"/>
      <c r="F123" s="226"/>
      <c r="G123" s="226"/>
      <c r="H123" s="226"/>
      <c r="I123" s="226"/>
      <c r="J123" s="502"/>
      <c r="K123" s="470"/>
      <c r="L123" s="226"/>
      <c r="M123" s="470"/>
      <c r="N123" s="226"/>
      <c r="O123" s="226"/>
      <c r="P123" s="226"/>
      <c r="Q123" s="226"/>
      <c r="R123" s="226"/>
    </row>
    <row r="124" spans="1:18">
      <c r="A124" s="470"/>
      <c r="B124" s="501"/>
      <c r="C124" s="226"/>
      <c r="D124" s="226"/>
      <c r="E124" s="226"/>
      <c r="F124" s="226"/>
      <c r="G124" s="226"/>
      <c r="H124" s="226"/>
      <c r="I124" s="226"/>
      <c r="J124" s="502"/>
      <c r="K124" s="470"/>
      <c r="L124" s="226"/>
      <c r="M124" s="470"/>
      <c r="N124" s="226"/>
      <c r="O124" s="226"/>
      <c r="P124" s="226"/>
      <c r="Q124" s="226"/>
      <c r="R124" s="226"/>
    </row>
    <row r="125" spans="1:18">
      <c r="A125" s="470"/>
      <c r="B125" s="501"/>
      <c r="C125" s="226"/>
      <c r="D125" s="226"/>
      <c r="E125" s="226"/>
      <c r="F125" s="226"/>
      <c r="G125" s="226"/>
      <c r="H125" s="226"/>
      <c r="I125" s="226"/>
      <c r="J125" s="502"/>
      <c r="K125" s="470"/>
      <c r="L125" s="226"/>
      <c r="M125" s="470"/>
      <c r="N125" s="226"/>
      <c r="O125" s="226"/>
      <c r="P125" s="226"/>
      <c r="Q125" s="226"/>
      <c r="R125" s="226"/>
    </row>
    <row r="126" spans="1:18">
      <c r="A126" s="470"/>
      <c r="B126" s="501"/>
      <c r="C126" s="226"/>
      <c r="D126" s="226"/>
      <c r="E126" s="226"/>
      <c r="F126" s="226"/>
      <c r="G126" s="226"/>
      <c r="H126" s="226"/>
      <c r="I126" s="226"/>
      <c r="J126" s="502"/>
      <c r="K126" s="470"/>
      <c r="L126" s="226"/>
      <c r="M126" s="470"/>
      <c r="N126" s="226"/>
      <c r="O126" s="226"/>
      <c r="P126" s="226"/>
      <c r="Q126" s="226"/>
      <c r="R126" s="226"/>
    </row>
    <row r="127" spans="1:18">
      <c r="A127" s="470"/>
      <c r="B127" s="501"/>
      <c r="C127" s="226"/>
      <c r="D127" s="226"/>
      <c r="E127" s="226"/>
      <c r="F127" s="226"/>
      <c r="G127" s="226"/>
      <c r="H127" s="226"/>
      <c r="I127" s="226"/>
      <c r="J127" s="502"/>
      <c r="K127" s="470"/>
      <c r="L127" s="226"/>
      <c r="M127" s="470"/>
      <c r="N127" s="226"/>
      <c r="O127" s="226"/>
      <c r="P127" s="226"/>
      <c r="Q127" s="226"/>
      <c r="R127" s="226"/>
    </row>
    <row r="128" spans="1:18">
      <c r="A128" s="470"/>
      <c r="B128" s="501"/>
      <c r="C128" s="226"/>
      <c r="D128" s="226"/>
      <c r="E128" s="226"/>
      <c r="F128" s="226"/>
      <c r="G128" s="226"/>
      <c r="H128" s="226"/>
      <c r="I128" s="226"/>
      <c r="J128" s="502"/>
      <c r="K128" s="470"/>
      <c r="L128" s="226"/>
      <c r="M128" s="470"/>
      <c r="N128" s="226"/>
      <c r="O128" s="226"/>
      <c r="P128" s="226"/>
      <c r="Q128" s="226"/>
      <c r="R128" s="226"/>
    </row>
    <row r="129" spans="1:18">
      <c r="A129" s="470"/>
      <c r="B129" s="501"/>
      <c r="C129" s="226"/>
      <c r="D129" s="226"/>
      <c r="E129" s="226"/>
      <c r="F129" s="226"/>
      <c r="G129" s="226"/>
      <c r="H129" s="226"/>
      <c r="I129" s="226"/>
      <c r="J129" s="502"/>
      <c r="K129" s="470"/>
      <c r="L129" s="226"/>
      <c r="M129" s="470"/>
      <c r="N129" s="226"/>
      <c r="O129" s="226"/>
      <c r="P129" s="226"/>
      <c r="Q129" s="226"/>
      <c r="R129" s="226"/>
    </row>
    <row r="130" spans="1:18">
      <c r="A130" s="470"/>
      <c r="B130" s="501"/>
      <c r="C130" s="226"/>
      <c r="D130" s="226"/>
      <c r="E130" s="226"/>
      <c r="F130" s="226"/>
      <c r="G130" s="226"/>
      <c r="H130" s="226"/>
      <c r="I130" s="226"/>
      <c r="J130" s="502"/>
      <c r="K130" s="470"/>
      <c r="L130" s="226"/>
      <c r="M130" s="470"/>
      <c r="N130" s="226"/>
      <c r="O130" s="226"/>
      <c r="P130" s="226"/>
      <c r="Q130" s="226"/>
      <c r="R130" s="226"/>
    </row>
    <row r="131" spans="1:18">
      <c r="A131" s="470"/>
      <c r="B131" s="501"/>
      <c r="C131" s="226"/>
      <c r="D131" s="226"/>
      <c r="E131" s="226"/>
      <c r="F131" s="226"/>
      <c r="G131" s="226"/>
      <c r="H131" s="226"/>
      <c r="I131" s="226"/>
      <c r="J131" s="502"/>
      <c r="K131" s="470"/>
      <c r="L131" s="226"/>
      <c r="M131" s="470"/>
      <c r="N131" s="226"/>
      <c r="O131" s="226"/>
      <c r="P131" s="226"/>
      <c r="Q131" s="226"/>
      <c r="R131" s="226"/>
    </row>
    <row r="132" spans="1:18">
      <c r="A132" s="470"/>
      <c r="B132" s="501"/>
      <c r="C132" s="226"/>
      <c r="D132" s="226"/>
      <c r="E132" s="226"/>
      <c r="F132" s="226"/>
      <c r="G132" s="226"/>
      <c r="H132" s="226"/>
      <c r="I132" s="226"/>
      <c r="J132" s="502"/>
      <c r="K132" s="470"/>
      <c r="L132" s="226"/>
      <c r="M132" s="470"/>
      <c r="N132" s="226"/>
      <c r="O132" s="226"/>
      <c r="P132" s="226"/>
      <c r="Q132" s="226"/>
      <c r="R132" s="226"/>
    </row>
    <row r="133" spans="1:18">
      <c r="A133" s="470"/>
      <c r="B133" s="501"/>
      <c r="C133" s="226"/>
      <c r="D133" s="226"/>
      <c r="E133" s="226"/>
      <c r="F133" s="226"/>
      <c r="G133" s="226"/>
      <c r="H133" s="226"/>
      <c r="I133" s="226"/>
      <c r="J133" s="502"/>
      <c r="K133" s="470"/>
      <c r="L133" s="226"/>
      <c r="M133" s="470"/>
      <c r="N133" s="226"/>
      <c r="O133" s="226"/>
      <c r="P133" s="226"/>
      <c r="Q133" s="226"/>
      <c r="R133" s="226"/>
    </row>
    <row r="134" spans="1:18">
      <c r="A134" s="470"/>
      <c r="B134" s="501"/>
      <c r="C134" s="226"/>
      <c r="D134" s="226"/>
      <c r="E134" s="226"/>
      <c r="F134" s="226"/>
      <c r="G134" s="226"/>
      <c r="H134" s="226"/>
      <c r="I134" s="226"/>
      <c r="J134" s="502"/>
      <c r="K134" s="470"/>
      <c r="L134" s="226"/>
      <c r="M134" s="470"/>
      <c r="N134" s="226"/>
      <c r="O134" s="226"/>
      <c r="P134" s="226"/>
      <c r="Q134" s="226"/>
      <c r="R134" s="226"/>
    </row>
    <row r="135" spans="1:18">
      <c r="A135" s="470"/>
      <c r="B135" s="501"/>
      <c r="C135" s="226"/>
      <c r="D135" s="226"/>
      <c r="E135" s="226"/>
      <c r="F135" s="226"/>
      <c r="G135" s="226"/>
      <c r="H135" s="226"/>
      <c r="I135" s="226"/>
      <c r="J135" s="502"/>
      <c r="K135" s="470"/>
      <c r="L135" s="226"/>
      <c r="M135" s="470"/>
      <c r="N135" s="226"/>
      <c r="O135" s="226"/>
      <c r="P135" s="226"/>
      <c r="Q135" s="226"/>
      <c r="R135" s="226"/>
    </row>
    <row r="136" spans="1:18">
      <c r="A136" s="470"/>
      <c r="B136" s="501"/>
      <c r="C136" s="226"/>
      <c r="D136" s="226"/>
      <c r="E136" s="226"/>
      <c r="F136" s="226"/>
      <c r="G136" s="226"/>
      <c r="H136" s="226"/>
      <c r="I136" s="226"/>
      <c r="J136" s="502"/>
      <c r="K136" s="470"/>
      <c r="L136" s="226"/>
      <c r="M136" s="470"/>
      <c r="N136" s="226"/>
      <c r="O136" s="226"/>
      <c r="P136" s="226"/>
      <c r="Q136" s="226"/>
      <c r="R136" s="226"/>
    </row>
    <row r="137" spans="1:18">
      <c r="A137" s="470"/>
      <c r="B137" s="501"/>
      <c r="C137" s="226"/>
      <c r="D137" s="226"/>
      <c r="E137" s="226"/>
      <c r="F137" s="226"/>
      <c r="G137" s="226"/>
      <c r="H137" s="226"/>
      <c r="I137" s="226"/>
      <c r="J137" s="502"/>
      <c r="K137" s="470"/>
      <c r="L137" s="226"/>
      <c r="M137" s="470"/>
      <c r="N137" s="226"/>
      <c r="O137" s="226"/>
      <c r="P137" s="226"/>
      <c r="Q137" s="226"/>
      <c r="R137" s="226"/>
    </row>
    <row r="138" spans="1:18">
      <c r="A138" s="470"/>
      <c r="B138" s="501"/>
      <c r="C138" s="226"/>
      <c r="D138" s="226"/>
      <c r="E138" s="226"/>
      <c r="F138" s="226"/>
      <c r="G138" s="226"/>
      <c r="H138" s="226"/>
      <c r="I138" s="226"/>
      <c r="J138" s="502"/>
      <c r="K138" s="470"/>
      <c r="L138" s="226"/>
      <c r="M138" s="470"/>
      <c r="N138" s="226"/>
      <c r="O138" s="226"/>
      <c r="P138" s="226"/>
      <c r="Q138" s="226"/>
      <c r="R138" s="226"/>
    </row>
    <row r="139" spans="1:18">
      <c r="A139" s="470"/>
      <c r="B139" s="501"/>
      <c r="C139" s="226"/>
      <c r="D139" s="226"/>
      <c r="E139" s="226"/>
      <c r="F139" s="226"/>
      <c r="G139" s="226"/>
      <c r="H139" s="226"/>
      <c r="I139" s="226"/>
      <c r="J139" s="502"/>
      <c r="K139" s="470"/>
      <c r="L139" s="226"/>
      <c r="M139" s="470"/>
      <c r="N139" s="226"/>
      <c r="O139" s="226"/>
      <c r="P139" s="226"/>
      <c r="Q139" s="226"/>
      <c r="R139" s="226"/>
    </row>
    <row r="140" spans="1:18">
      <c r="A140" s="470"/>
      <c r="B140" s="501"/>
      <c r="C140" s="226"/>
      <c r="D140" s="226"/>
      <c r="E140" s="226"/>
      <c r="F140" s="226"/>
      <c r="G140" s="226"/>
      <c r="H140" s="226"/>
      <c r="I140" s="226"/>
      <c r="J140" s="502"/>
      <c r="K140" s="470"/>
      <c r="L140" s="226"/>
      <c r="M140" s="470"/>
      <c r="N140" s="226"/>
      <c r="O140" s="226"/>
      <c r="P140" s="226"/>
      <c r="Q140" s="226"/>
      <c r="R140" s="226"/>
    </row>
    <row r="141" spans="1:18">
      <c r="A141" s="470"/>
      <c r="B141" s="501"/>
      <c r="C141" s="226"/>
      <c r="D141" s="226"/>
      <c r="E141" s="226"/>
      <c r="F141" s="226"/>
      <c r="G141" s="226"/>
      <c r="H141" s="226"/>
      <c r="I141" s="226"/>
      <c r="J141" s="502"/>
      <c r="K141" s="470"/>
      <c r="L141" s="226"/>
      <c r="M141" s="470"/>
      <c r="N141" s="226"/>
      <c r="O141" s="226"/>
      <c r="P141" s="226"/>
      <c r="Q141" s="226"/>
      <c r="R141" s="226"/>
    </row>
    <row r="142" spans="1:18">
      <c r="A142" s="470"/>
      <c r="B142" s="501"/>
      <c r="C142" s="226"/>
      <c r="D142" s="226"/>
      <c r="E142" s="226"/>
      <c r="F142" s="226"/>
      <c r="G142" s="226"/>
      <c r="H142" s="226"/>
      <c r="I142" s="226"/>
      <c r="J142" s="502"/>
      <c r="K142" s="470"/>
      <c r="L142" s="226"/>
      <c r="M142" s="470"/>
      <c r="N142" s="226"/>
      <c r="O142" s="226"/>
      <c r="P142" s="226"/>
      <c r="Q142" s="226"/>
      <c r="R142" s="226"/>
    </row>
    <row r="143" spans="1:18">
      <c r="A143" s="470"/>
      <c r="B143" s="501"/>
      <c r="C143" s="226"/>
      <c r="D143" s="226"/>
      <c r="E143" s="226"/>
      <c r="F143" s="226"/>
      <c r="G143" s="226"/>
      <c r="H143" s="226"/>
      <c r="I143" s="226"/>
      <c r="J143" s="502"/>
      <c r="K143" s="470"/>
      <c r="L143" s="226"/>
      <c r="M143" s="470"/>
      <c r="N143" s="226"/>
      <c r="O143" s="226"/>
      <c r="P143" s="226"/>
      <c r="Q143" s="226"/>
      <c r="R143" s="226"/>
    </row>
    <row r="144" spans="1:18">
      <c r="A144" s="470"/>
      <c r="B144" s="501"/>
      <c r="C144" s="226"/>
      <c r="D144" s="226"/>
      <c r="E144" s="226"/>
      <c r="F144" s="226"/>
      <c r="G144" s="226"/>
      <c r="H144" s="226"/>
      <c r="I144" s="226"/>
      <c r="J144" s="502"/>
      <c r="K144" s="470"/>
      <c r="L144" s="226"/>
      <c r="M144" s="470"/>
      <c r="N144" s="226"/>
      <c r="O144" s="226"/>
      <c r="P144" s="226"/>
      <c r="Q144" s="226"/>
      <c r="R144" s="226"/>
    </row>
    <row r="145" spans="1:18">
      <c r="A145" s="470"/>
      <c r="B145" s="501"/>
      <c r="C145" s="226"/>
      <c r="D145" s="226"/>
      <c r="E145" s="226"/>
      <c r="F145" s="226"/>
      <c r="G145" s="226"/>
      <c r="H145" s="226"/>
      <c r="I145" s="226"/>
      <c r="J145" s="502"/>
      <c r="K145" s="470"/>
      <c r="L145" s="226"/>
      <c r="M145" s="470"/>
      <c r="N145" s="226"/>
      <c r="O145" s="226"/>
      <c r="P145" s="226"/>
      <c r="Q145" s="226"/>
      <c r="R145" s="226"/>
    </row>
    <row r="146" spans="1:18">
      <c r="A146" s="470"/>
      <c r="B146" s="501"/>
      <c r="C146" s="226"/>
      <c r="D146" s="226"/>
      <c r="E146" s="226"/>
      <c r="F146" s="226"/>
      <c r="G146" s="226"/>
      <c r="H146" s="226"/>
      <c r="I146" s="226"/>
      <c r="J146" s="502"/>
      <c r="K146" s="470"/>
      <c r="L146" s="226"/>
      <c r="M146" s="470"/>
      <c r="N146" s="226"/>
      <c r="O146" s="226"/>
      <c r="P146" s="226"/>
      <c r="Q146" s="226"/>
      <c r="R146" s="226"/>
    </row>
    <row r="147" spans="1:18">
      <c r="A147" s="470"/>
      <c r="B147" s="501"/>
      <c r="C147" s="226"/>
      <c r="D147" s="226"/>
      <c r="E147" s="226"/>
      <c r="F147" s="226"/>
      <c r="G147" s="226"/>
      <c r="H147" s="226"/>
      <c r="I147" s="226"/>
      <c r="J147" s="502"/>
      <c r="K147" s="470"/>
      <c r="L147" s="226"/>
      <c r="M147" s="470"/>
      <c r="N147" s="226"/>
      <c r="O147" s="226"/>
      <c r="P147" s="226"/>
      <c r="Q147" s="226"/>
      <c r="R147" s="226"/>
    </row>
    <row r="148" spans="1:18">
      <c r="A148" s="470"/>
      <c r="B148" s="501"/>
      <c r="C148" s="226"/>
      <c r="D148" s="226"/>
      <c r="E148" s="226"/>
      <c r="F148" s="226"/>
      <c r="G148" s="226"/>
      <c r="H148" s="226"/>
      <c r="I148" s="226"/>
      <c r="J148" s="502"/>
      <c r="K148" s="470"/>
      <c r="L148" s="226"/>
      <c r="M148" s="470"/>
      <c r="N148" s="226"/>
      <c r="O148" s="226"/>
      <c r="P148" s="226"/>
      <c r="Q148" s="226"/>
      <c r="R148" s="226"/>
    </row>
    <row r="149" spans="1:18">
      <c r="A149" s="470"/>
      <c r="B149" s="501"/>
      <c r="C149" s="226"/>
      <c r="D149" s="226"/>
      <c r="E149" s="226"/>
      <c r="F149" s="226"/>
      <c r="G149" s="226"/>
      <c r="H149" s="226"/>
      <c r="I149" s="226"/>
      <c r="J149" s="502"/>
      <c r="K149" s="470"/>
      <c r="L149" s="226"/>
      <c r="M149" s="470"/>
      <c r="N149" s="226"/>
      <c r="O149" s="226"/>
      <c r="P149" s="226"/>
      <c r="Q149" s="226"/>
      <c r="R149" s="226"/>
    </row>
    <row r="150" spans="1:18">
      <c r="A150" s="470"/>
      <c r="B150" s="501"/>
      <c r="C150" s="226"/>
      <c r="D150" s="226"/>
      <c r="E150" s="226"/>
      <c r="F150" s="226"/>
      <c r="G150" s="226"/>
      <c r="H150" s="226"/>
      <c r="I150" s="226"/>
      <c r="J150" s="502"/>
      <c r="K150" s="470"/>
      <c r="L150" s="226"/>
      <c r="M150" s="470"/>
      <c r="N150" s="226"/>
      <c r="O150" s="226"/>
      <c r="P150" s="226"/>
      <c r="Q150" s="226"/>
      <c r="R150" s="226"/>
    </row>
    <row r="151" spans="1:18">
      <c r="A151" s="470"/>
      <c r="B151" s="501"/>
      <c r="C151" s="226"/>
      <c r="D151" s="226"/>
      <c r="E151" s="226"/>
      <c r="F151" s="226"/>
      <c r="G151" s="226"/>
      <c r="H151" s="226"/>
      <c r="I151" s="226"/>
      <c r="J151" s="502"/>
      <c r="K151" s="470"/>
      <c r="L151" s="226"/>
      <c r="M151" s="470"/>
      <c r="N151" s="226"/>
      <c r="O151" s="226"/>
      <c r="P151" s="226"/>
      <c r="Q151" s="226"/>
      <c r="R151" s="226"/>
    </row>
    <row r="152" spans="1:18">
      <c r="A152" s="470"/>
      <c r="B152" s="501"/>
      <c r="C152" s="226"/>
      <c r="D152" s="226"/>
      <c r="E152" s="226"/>
      <c r="F152" s="226"/>
      <c r="G152" s="226"/>
      <c r="H152" s="226"/>
      <c r="I152" s="226"/>
      <c r="J152" s="502"/>
      <c r="K152" s="470"/>
      <c r="L152" s="226"/>
      <c r="M152" s="470"/>
      <c r="N152" s="226"/>
      <c r="O152" s="226"/>
      <c r="P152" s="226"/>
      <c r="Q152" s="226"/>
      <c r="R152" s="226"/>
    </row>
    <row r="153" spans="1:18">
      <c r="A153" s="470"/>
      <c r="B153" s="501"/>
      <c r="C153" s="226"/>
      <c r="D153" s="226"/>
      <c r="E153" s="226"/>
      <c r="F153" s="226"/>
      <c r="G153" s="226"/>
      <c r="H153" s="226"/>
      <c r="I153" s="226"/>
      <c r="J153" s="502"/>
      <c r="K153" s="470"/>
      <c r="L153" s="226"/>
      <c r="M153" s="470"/>
      <c r="N153" s="226"/>
      <c r="O153" s="226"/>
      <c r="P153" s="226"/>
      <c r="Q153" s="226"/>
      <c r="R153" s="226"/>
    </row>
    <row r="154" spans="1:18">
      <c r="A154" s="470"/>
      <c r="B154" s="501"/>
      <c r="C154" s="226"/>
      <c r="D154" s="226"/>
      <c r="E154" s="226"/>
      <c r="F154" s="226"/>
      <c r="G154" s="226"/>
      <c r="H154" s="226"/>
      <c r="I154" s="226"/>
      <c r="J154" s="502"/>
      <c r="K154" s="470"/>
      <c r="L154" s="226"/>
      <c r="M154" s="470"/>
      <c r="N154" s="226"/>
      <c r="O154" s="226"/>
      <c r="P154" s="226"/>
      <c r="Q154" s="226"/>
      <c r="R154" s="226"/>
    </row>
    <row r="155" spans="1:18">
      <c r="A155" s="470"/>
      <c r="B155" s="501"/>
      <c r="C155" s="226"/>
      <c r="D155" s="226"/>
      <c r="E155" s="226"/>
      <c r="F155" s="226"/>
      <c r="G155" s="226"/>
      <c r="H155" s="226"/>
      <c r="I155" s="226"/>
      <c r="J155" s="502"/>
      <c r="K155" s="470"/>
      <c r="L155" s="226"/>
      <c r="M155" s="470"/>
      <c r="N155" s="226"/>
      <c r="O155" s="226"/>
      <c r="P155" s="226"/>
      <c r="Q155" s="226"/>
      <c r="R155" s="226"/>
    </row>
    <row r="156" spans="1:18">
      <c r="A156" s="470"/>
      <c r="B156" s="501"/>
      <c r="C156" s="226"/>
      <c r="D156" s="226"/>
      <c r="E156" s="226"/>
      <c r="F156" s="226"/>
      <c r="G156" s="226"/>
      <c r="H156" s="226"/>
      <c r="I156" s="226"/>
      <c r="J156" s="502"/>
      <c r="K156" s="470"/>
      <c r="L156" s="226"/>
      <c r="M156" s="470"/>
      <c r="N156" s="226"/>
      <c r="O156" s="226"/>
      <c r="P156" s="226"/>
      <c r="Q156" s="226"/>
      <c r="R156" s="226"/>
    </row>
    <row r="157" spans="1:18">
      <c r="A157" s="470"/>
      <c r="B157" s="501"/>
      <c r="C157" s="226"/>
      <c r="D157" s="226"/>
      <c r="E157" s="226"/>
      <c r="F157" s="226"/>
      <c r="G157" s="226"/>
      <c r="H157" s="226"/>
      <c r="I157" s="226"/>
      <c r="J157" s="502"/>
      <c r="K157" s="470"/>
      <c r="L157" s="226"/>
      <c r="M157" s="470"/>
      <c r="N157" s="226"/>
      <c r="O157" s="226"/>
      <c r="P157" s="226"/>
      <c r="Q157" s="226"/>
      <c r="R157" s="226"/>
    </row>
    <row r="158" spans="1:18">
      <c r="A158" s="470"/>
      <c r="B158" s="501"/>
      <c r="C158" s="226"/>
      <c r="D158" s="226"/>
      <c r="E158" s="226"/>
      <c r="F158" s="226"/>
      <c r="G158" s="226"/>
      <c r="H158" s="226"/>
      <c r="I158" s="226"/>
      <c r="J158" s="502"/>
      <c r="K158" s="470"/>
      <c r="L158" s="226"/>
      <c r="M158" s="470"/>
      <c r="N158" s="226"/>
      <c r="O158" s="226"/>
      <c r="P158" s="226"/>
      <c r="Q158" s="226"/>
      <c r="R158" s="226"/>
    </row>
    <row r="159" spans="1:18">
      <c r="A159" s="470"/>
      <c r="B159" s="501"/>
      <c r="C159" s="226"/>
      <c r="D159" s="226"/>
      <c r="E159" s="226"/>
      <c r="F159" s="226"/>
      <c r="G159" s="226"/>
      <c r="H159" s="226"/>
      <c r="I159" s="226"/>
      <c r="J159" s="502"/>
      <c r="K159" s="470"/>
      <c r="L159" s="226"/>
      <c r="M159" s="470"/>
      <c r="N159" s="226"/>
      <c r="O159" s="226"/>
      <c r="P159" s="226"/>
      <c r="Q159" s="226"/>
      <c r="R159" s="226"/>
    </row>
    <row r="160" spans="1:18">
      <c r="A160" s="470"/>
      <c r="B160" s="501"/>
      <c r="C160" s="226"/>
      <c r="D160" s="226"/>
      <c r="E160" s="226"/>
      <c r="F160" s="226"/>
      <c r="G160" s="226"/>
      <c r="H160" s="226"/>
      <c r="I160" s="226"/>
      <c r="J160" s="502"/>
      <c r="K160" s="470"/>
      <c r="L160" s="226"/>
      <c r="M160" s="470"/>
      <c r="N160" s="226"/>
      <c r="O160" s="226"/>
      <c r="P160" s="226"/>
      <c r="Q160" s="226"/>
      <c r="R160" s="226"/>
    </row>
    <row r="161" spans="1:18">
      <c r="A161" s="470"/>
      <c r="B161" s="501"/>
      <c r="C161" s="226"/>
      <c r="D161" s="226"/>
      <c r="E161" s="226"/>
      <c r="F161" s="226"/>
      <c r="G161" s="226"/>
      <c r="H161" s="226"/>
      <c r="I161" s="226"/>
      <c r="J161" s="502"/>
      <c r="K161" s="470"/>
      <c r="L161" s="226"/>
      <c r="M161" s="470"/>
      <c r="N161" s="226"/>
      <c r="O161" s="226"/>
      <c r="P161" s="226"/>
      <c r="Q161" s="226"/>
      <c r="R161" s="226"/>
    </row>
    <row r="162" spans="1:18">
      <c r="A162" s="470"/>
      <c r="B162" s="501"/>
      <c r="C162" s="226"/>
      <c r="D162" s="226"/>
      <c r="E162" s="226"/>
      <c r="F162" s="226"/>
      <c r="G162" s="226"/>
      <c r="H162" s="226"/>
      <c r="I162" s="226"/>
      <c r="J162" s="502"/>
      <c r="K162" s="470"/>
      <c r="L162" s="226"/>
      <c r="M162" s="470"/>
      <c r="N162" s="226"/>
      <c r="O162" s="226"/>
      <c r="P162" s="226"/>
      <c r="Q162" s="226"/>
      <c r="R162" s="226"/>
    </row>
    <row r="163" spans="1:18">
      <c r="A163" s="470"/>
      <c r="B163" s="501"/>
      <c r="C163" s="226"/>
      <c r="D163" s="226"/>
      <c r="E163" s="226"/>
      <c r="F163" s="226"/>
      <c r="G163" s="226"/>
      <c r="H163" s="226"/>
      <c r="I163" s="226"/>
      <c r="J163" s="502"/>
      <c r="K163" s="470"/>
      <c r="L163" s="226"/>
      <c r="M163" s="470"/>
      <c r="N163" s="226"/>
      <c r="O163" s="226"/>
      <c r="P163" s="226"/>
      <c r="Q163" s="226"/>
      <c r="R163" s="226"/>
    </row>
    <row r="164" spans="1:18">
      <c r="A164" s="470"/>
      <c r="B164" s="501"/>
      <c r="C164" s="226"/>
      <c r="D164" s="226"/>
      <c r="E164" s="226"/>
      <c r="F164" s="226"/>
      <c r="G164" s="226"/>
      <c r="H164" s="226"/>
      <c r="I164" s="226"/>
      <c r="J164" s="502"/>
      <c r="K164" s="470"/>
      <c r="L164" s="226"/>
      <c r="M164" s="470"/>
      <c r="N164" s="226"/>
      <c r="O164" s="226"/>
      <c r="P164" s="226"/>
      <c r="Q164" s="226"/>
      <c r="R164" s="226"/>
    </row>
    <row r="165" spans="1:18">
      <c r="A165" s="470"/>
      <c r="B165" s="501"/>
      <c r="C165" s="226"/>
      <c r="D165" s="226"/>
      <c r="E165" s="226"/>
      <c r="F165" s="226"/>
      <c r="G165" s="226"/>
      <c r="H165" s="226"/>
      <c r="I165" s="226"/>
      <c r="J165" s="502"/>
      <c r="K165" s="470"/>
      <c r="L165" s="226"/>
      <c r="M165" s="470"/>
      <c r="N165" s="226"/>
      <c r="O165" s="226"/>
      <c r="P165" s="226"/>
      <c r="Q165" s="226"/>
      <c r="R165" s="226"/>
    </row>
    <row r="166" spans="1:18">
      <c r="A166" s="470"/>
      <c r="B166" s="501"/>
      <c r="C166" s="226"/>
      <c r="D166" s="226"/>
      <c r="E166" s="226"/>
      <c r="F166" s="226"/>
      <c r="G166" s="226"/>
      <c r="H166" s="226"/>
      <c r="I166" s="226"/>
      <c r="J166" s="502"/>
      <c r="K166" s="470"/>
      <c r="L166" s="226"/>
      <c r="M166" s="470"/>
      <c r="N166" s="226"/>
      <c r="O166" s="226"/>
      <c r="P166" s="226"/>
      <c r="Q166" s="226"/>
      <c r="R166" s="226"/>
    </row>
    <row r="167" spans="1:18">
      <c r="A167" s="470"/>
      <c r="B167" s="501"/>
      <c r="C167" s="226"/>
      <c r="D167" s="226"/>
      <c r="E167" s="226"/>
      <c r="F167" s="226"/>
      <c r="G167" s="226"/>
      <c r="H167" s="226"/>
      <c r="I167" s="226"/>
      <c r="J167" s="502"/>
      <c r="K167" s="470"/>
      <c r="L167" s="226"/>
      <c r="M167" s="470"/>
      <c r="N167" s="226"/>
      <c r="O167" s="226"/>
      <c r="P167" s="226"/>
      <c r="Q167" s="226"/>
      <c r="R167" s="226"/>
    </row>
    <row r="168" spans="1:18">
      <c r="A168" s="470"/>
      <c r="B168" s="501"/>
      <c r="C168" s="226"/>
      <c r="D168" s="226"/>
      <c r="E168" s="226"/>
      <c r="F168" s="226"/>
      <c r="G168" s="226"/>
      <c r="H168" s="226"/>
      <c r="I168" s="226"/>
      <c r="J168" s="502"/>
      <c r="K168" s="470"/>
      <c r="L168" s="226"/>
      <c r="M168" s="470"/>
      <c r="N168" s="226"/>
      <c r="O168" s="226"/>
      <c r="P168" s="226"/>
      <c r="Q168" s="226"/>
      <c r="R168" s="226"/>
    </row>
    <row r="169" spans="1:18">
      <c r="A169" s="470"/>
      <c r="B169" s="501"/>
      <c r="C169" s="226"/>
      <c r="D169" s="226"/>
      <c r="E169" s="226"/>
      <c r="F169" s="226"/>
      <c r="G169" s="226"/>
      <c r="H169" s="226"/>
      <c r="I169" s="226"/>
      <c r="J169" s="502"/>
      <c r="K169" s="470"/>
      <c r="L169" s="226"/>
      <c r="M169" s="470"/>
      <c r="N169" s="226"/>
      <c r="O169" s="226"/>
      <c r="P169" s="226"/>
      <c r="Q169" s="226"/>
      <c r="R169" s="226"/>
    </row>
    <row r="170" spans="1:18">
      <c r="A170" s="470"/>
      <c r="B170" s="501"/>
      <c r="C170" s="226"/>
      <c r="D170" s="226"/>
      <c r="E170" s="226"/>
      <c r="F170" s="226"/>
      <c r="G170" s="226"/>
      <c r="H170" s="226"/>
      <c r="I170" s="226"/>
      <c r="J170" s="502"/>
      <c r="K170" s="470"/>
      <c r="L170" s="226"/>
      <c r="M170" s="470"/>
      <c r="N170" s="226"/>
      <c r="O170" s="226"/>
      <c r="P170" s="226"/>
      <c r="Q170" s="226"/>
      <c r="R170" s="226"/>
    </row>
    <row r="171" spans="1:18">
      <c r="A171" s="470"/>
      <c r="B171" s="501"/>
      <c r="C171" s="226"/>
      <c r="D171" s="226"/>
      <c r="E171" s="226"/>
      <c r="F171" s="226"/>
      <c r="G171" s="226"/>
      <c r="H171" s="226"/>
      <c r="I171" s="226"/>
      <c r="J171" s="502"/>
      <c r="K171" s="470"/>
      <c r="L171" s="226"/>
      <c r="M171" s="470"/>
      <c r="N171" s="226"/>
      <c r="O171" s="226"/>
      <c r="P171" s="226"/>
      <c r="Q171" s="226"/>
      <c r="R171" s="226"/>
    </row>
    <row r="172" spans="1:18">
      <c r="A172" s="470"/>
      <c r="B172" s="501"/>
      <c r="C172" s="226"/>
      <c r="D172" s="226"/>
      <c r="E172" s="226"/>
      <c r="F172" s="226"/>
      <c r="G172" s="226"/>
      <c r="H172" s="226"/>
      <c r="I172" s="226"/>
      <c r="J172" s="502"/>
      <c r="K172" s="470"/>
      <c r="L172" s="226"/>
      <c r="M172" s="470"/>
      <c r="N172" s="226"/>
      <c r="O172" s="226"/>
      <c r="P172" s="226"/>
      <c r="Q172" s="226"/>
      <c r="R172" s="226"/>
    </row>
    <row r="173" spans="1:18">
      <c r="A173" s="470"/>
      <c r="B173" s="501"/>
      <c r="C173" s="226"/>
      <c r="D173" s="226"/>
      <c r="E173" s="226"/>
      <c r="F173" s="226"/>
      <c r="G173" s="226"/>
      <c r="H173" s="226"/>
      <c r="I173" s="226"/>
      <c r="J173" s="502"/>
      <c r="K173" s="470"/>
      <c r="L173" s="226"/>
      <c r="M173" s="470"/>
      <c r="N173" s="226"/>
      <c r="O173" s="226"/>
      <c r="P173" s="226"/>
      <c r="Q173" s="226"/>
      <c r="R173" s="226"/>
    </row>
    <row r="174" spans="1:18">
      <c r="A174" s="470"/>
      <c r="B174" s="501"/>
      <c r="C174" s="226"/>
      <c r="D174" s="226"/>
      <c r="E174" s="226"/>
      <c r="F174" s="226"/>
      <c r="G174" s="226"/>
      <c r="H174" s="226"/>
      <c r="I174" s="226"/>
      <c r="J174" s="502"/>
      <c r="K174" s="470"/>
      <c r="L174" s="226"/>
      <c r="M174" s="470"/>
      <c r="N174" s="226"/>
      <c r="O174" s="226"/>
      <c r="P174" s="226"/>
      <c r="Q174" s="226"/>
      <c r="R174" s="226"/>
    </row>
    <row r="175" spans="1:18">
      <c r="A175" s="470"/>
      <c r="B175" s="501"/>
      <c r="C175" s="226"/>
      <c r="D175" s="226"/>
      <c r="E175" s="226"/>
      <c r="F175" s="226"/>
      <c r="G175" s="226"/>
      <c r="H175" s="226"/>
      <c r="I175" s="226"/>
      <c r="J175" s="502"/>
      <c r="K175" s="470"/>
      <c r="L175" s="226"/>
      <c r="M175" s="470"/>
      <c r="N175" s="226"/>
      <c r="O175" s="226"/>
      <c r="P175" s="226"/>
      <c r="Q175" s="226"/>
      <c r="R175" s="226"/>
    </row>
    <row r="176" spans="1:18">
      <c r="A176" s="470"/>
      <c r="B176" s="501"/>
      <c r="C176" s="226"/>
      <c r="D176" s="226"/>
      <c r="E176" s="226"/>
      <c r="F176" s="226"/>
      <c r="G176" s="226"/>
      <c r="H176" s="226"/>
      <c r="I176" s="226"/>
      <c r="J176" s="502"/>
      <c r="K176" s="470"/>
      <c r="L176" s="226"/>
      <c r="M176" s="470"/>
      <c r="N176" s="226"/>
      <c r="O176" s="226"/>
      <c r="P176" s="226"/>
      <c r="Q176" s="226"/>
      <c r="R176" s="226"/>
    </row>
    <row r="177" spans="1:18">
      <c r="A177" s="470"/>
      <c r="B177" s="501"/>
      <c r="C177" s="226"/>
      <c r="D177" s="226"/>
      <c r="E177" s="226"/>
      <c r="F177" s="226"/>
      <c r="G177" s="226"/>
      <c r="H177" s="226"/>
      <c r="I177" s="226"/>
      <c r="J177" s="502"/>
      <c r="K177" s="470"/>
      <c r="L177" s="226"/>
      <c r="M177" s="470"/>
      <c r="N177" s="226"/>
      <c r="O177" s="226"/>
      <c r="P177" s="226"/>
      <c r="Q177" s="226"/>
      <c r="R177" s="226"/>
    </row>
    <row r="178" spans="1:18">
      <c r="A178" s="470"/>
      <c r="B178" s="501"/>
      <c r="C178" s="226"/>
      <c r="D178" s="226"/>
      <c r="E178" s="226"/>
      <c r="F178" s="226"/>
      <c r="G178" s="226"/>
      <c r="H178" s="226"/>
      <c r="I178" s="226"/>
      <c r="J178" s="502"/>
      <c r="K178" s="470"/>
      <c r="L178" s="226"/>
      <c r="M178" s="470"/>
      <c r="N178" s="226"/>
      <c r="O178" s="226"/>
      <c r="P178" s="226"/>
      <c r="Q178" s="226"/>
      <c r="R178" s="226"/>
    </row>
    <row r="179" spans="1:18">
      <c r="A179" s="470"/>
      <c r="B179" s="501"/>
      <c r="C179" s="226"/>
      <c r="D179" s="226"/>
      <c r="E179" s="226"/>
      <c r="F179" s="226"/>
      <c r="G179" s="226"/>
      <c r="H179" s="226"/>
      <c r="I179" s="226"/>
      <c r="J179" s="502"/>
      <c r="K179" s="470"/>
      <c r="L179" s="226"/>
      <c r="M179" s="470"/>
      <c r="N179" s="226"/>
      <c r="O179" s="226"/>
      <c r="P179" s="226"/>
      <c r="Q179" s="226"/>
      <c r="R179" s="226"/>
    </row>
    <row r="180" spans="1:18">
      <c r="A180" s="470"/>
      <c r="B180" s="501"/>
      <c r="C180" s="226"/>
      <c r="D180" s="226"/>
      <c r="E180" s="226"/>
      <c r="F180" s="226"/>
      <c r="G180" s="226"/>
      <c r="H180" s="226"/>
      <c r="I180" s="226"/>
      <c r="J180" s="502"/>
      <c r="K180" s="470"/>
      <c r="L180" s="226"/>
      <c r="M180" s="470"/>
      <c r="N180" s="226"/>
      <c r="O180" s="226"/>
      <c r="P180" s="226"/>
      <c r="Q180" s="226"/>
      <c r="R180" s="226"/>
    </row>
    <row r="181" spans="1:18">
      <c r="A181" s="470"/>
      <c r="B181" s="501"/>
      <c r="C181" s="226"/>
      <c r="D181" s="226"/>
      <c r="E181" s="226"/>
      <c r="F181" s="226"/>
      <c r="G181" s="226"/>
      <c r="H181" s="226"/>
      <c r="I181" s="226"/>
      <c r="J181" s="502"/>
      <c r="K181" s="470"/>
      <c r="L181" s="226"/>
      <c r="M181" s="470"/>
      <c r="N181" s="226"/>
      <c r="O181" s="226"/>
      <c r="P181" s="226"/>
      <c r="Q181" s="226"/>
      <c r="R181" s="226"/>
    </row>
    <row r="182" spans="1:18">
      <c r="A182" s="470"/>
      <c r="B182" s="501"/>
      <c r="C182" s="226"/>
      <c r="D182" s="226"/>
      <c r="E182" s="226"/>
      <c r="F182" s="226"/>
      <c r="G182" s="226"/>
      <c r="H182" s="226"/>
      <c r="I182" s="226"/>
      <c r="J182" s="502"/>
      <c r="K182" s="470"/>
      <c r="L182" s="226"/>
      <c r="M182" s="470"/>
      <c r="N182" s="226"/>
      <c r="O182" s="226"/>
      <c r="P182" s="226"/>
      <c r="Q182" s="226"/>
      <c r="R182" s="226"/>
    </row>
    <row r="183" spans="1:18">
      <c r="A183" s="470"/>
      <c r="B183" s="501"/>
      <c r="C183" s="226"/>
      <c r="D183" s="226"/>
      <c r="E183" s="226"/>
      <c r="F183" s="226"/>
      <c r="G183" s="226"/>
      <c r="H183" s="226"/>
      <c r="I183" s="226"/>
      <c r="J183" s="502"/>
      <c r="K183" s="470"/>
      <c r="L183" s="226"/>
      <c r="M183" s="470"/>
      <c r="N183" s="226"/>
      <c r="O183" s="226"/>
      <c r="P183" s="226"/>
      <c r="Q183" s="226"/>
      <c r="R183" s="226"/>
    </row>
    <row r="184" spans="1:18">
      <c r="A184" s="470"/>
      <c r="B184" s="501"/>
      <c r="C184" s="226"/>
      <c r="D184" s="226"/>
      <c r="E184" s="226"/>
      <c r="F184" s="226"/>
      <c r="G184" s="226"/>
      <c r="H184" s="226"/>
      <c r="I184" s="226"/>
      <c r="J184" s="502"/>
      <c r="K184" s="470"/>
      <c r="L184" s="226"/>
      <c r="M184" s="470"/>
      <c r="N184" s="226"/>
      <c r="O184" s="226"/>
      <c r="P184" s="226"/>
      <c r="Q184" s="226"/>
      <c r="R184" s="226"/>
    </row>
    <row r="185" spans="1:18">
      <c r="A185" s="470"/>
      <c r="B185" s="501"/>
      <c r="C185" s="226"/>
      <c r="D185" s="226"/>
      <c r="E185" s="226"/>
      <c r="F185" s="226"/>
      <c r="G185" s="226"/>
      <c r="H185" s="226"/>
      <c r="I185" s="226"/>
      <c r="J185" s="502"/>
      <c r="K185" s="470"/>
      <c r="L185" s="226"/>
      <c r="M185" s="470"/>
      <c r="N185" s="226"/>
      <c r="O185" s="226"/>
      <c r="P185" s="226"/>
      <c r="Q185" s="226"/>
      <c r="R185" s="226"/>
    </row>
    <row r="186" spans="1:18">
      <c r="A186" s="470"/>
      <c r="B186" s="501"/>
      <c r="C186" s="226"/>
      <c r="D186" s="226"/>
      <c r="E186" s="226"/>
      <c r="F186" s="226"/>
      <c r="G186" s="226"/>
      <c r="H186" s="226"/>
      <c r="I186" s="226"/>
      <c r="J186" s="502"/>
      <c r="K186" s="470"/>
      <c r="L186" s="226"/>
      <c r="M186" s="470"/>
      <c r="N186" s="226"/>
      <c r="O186" s="226"/>
      <c r="P186" s="226"/>
      <c r="Q186" s="226"/>
      <c r="R186" s="226"/>
    </row>
    <row r="187" spans="1:18">
      <c r="A187" s="470"/>
      <c r="B187" s="501"/>
      <c r="C187" s="226"/>
      <c r="D187" s="226"/>
      <c r="E187" s="226"/>
      <c r="F187" s="226"/>
      <c r="G187" s="226"/>
      <c r="H187" s="226"/>
      <c r="I187" s="226"/>
      <c r="J187" s="502"/>
      <c r="K187" s="470"/>
      <c r="L187" s="226"/>
      <c r="M187" s="470"/>
      <c r="N187" s="226"/>
      <c r="O187" s="226"/>
      <c r="P187" s="226"/>
      <c r="Q187" s="226"/>
      <c r="R187" s="226"/>
    </row>
    <row r="188" spans="1:18">
      <c r="A188" s="470"/>
      <c r="B188" s="501"/>
      <c r="C188" s="226"/>
      <c r="D188" s="226"/>
      <c r="E188" s="226"/>
      <c r="F188" s="226"/>
      <c r="G188" s="226"/>
      <c r="H188" s="226"/>
      <c r="I188" s="226"/>
      <c r="J188" s="502"/>
      <c r="K188" s="470"/>
      <c r="L188" s="226"/>
      <c r="M188" s="470"/>
      <c r="N188" s="226"/>
      <c r="O188" s="226"/>
      <c r="P188" s="226"/>
      <c r="Q188" s="226"/>
      <c r="R188" s="226"/>
    </row>
    <row r="189" spans="1:18">
      <c r="A189" s="470"/>
      <c r="B189" s="501"/>
      <c r="C189" s="226"/>
      <c r="D189" s="226"/>
      <c r="E189" s="226"/>
      <c r="F189" s="226"/>
      <c r="G189" s="226"/>
      <c r="H189" s="226"/>
      <c r="I189" s="226"/>
      <c r="J189" s="502"/>
      <c r="K189" s="470"/>
      <c r="L189" s="226"/>
      <c r="M189" s="470"/>
      <c r="N189" s="226"/>
      <c r="O189" s="226"/>
      <c r="P189" s="226"/>
      <c r="Q189" s="226"/>
      <c r="R189" s="226"/>
    </row>
    <row r="190" spans="1:18">
      <c r="A190" s="470"/>
      <c r="B190" s="501"/>
      <c r="C190" s="226"/>
      <c r="D190" s="226"/>
      <c r="E190" s="226"/>
      <c r="F190" s="226"/>
      <c r="G190" s="226"/>
      <c r="H190" s="226"/>
      <c r="I190" s="226"/>
      <c r="J190" s="502"/>
      <c r="K190" s="470"/>
      <c r="L190" s="226"/>
      <c r="M190" s="470"/>
      <c r="N190" s="226"/>
      <c r="O190" s="226"/>
      <c r="P190" s="226"/>
      <c r="Q190" s="226"/>
      <c r="R190" s="226"/>
    </row>
    <row r="191" spans="1:18">
      <c r="A191" s="470"/>
      <c r="B191" s="501"/>
      <c r="C191" s="226"/>
      <c r="D191" s="226"/>
      <c r="E191" s="226"/>
      <c r="F191" s="226"/>
      <c r="G191" s="226"/>
      <c r="H191" s="226"/>
      <c r="I191" s="226"/>
      <c r="J191" s="502"/>
      <c r="K191" s="470"/>
      <c r="L191" s="226"/>
      <c r="M191" s="470"/>
      <c r="N191" s="226"/>
      <c r="O191" s="226"/>
      <c r="P191" s="226"/>
      <c r="Q191" s="226"/>
      <c r="R191" s="226"/>
    </row>
    <row r="192" spans="1:18">
      <c r="A192" s="470"/>
      <c r="B192" s="501"/>
      <c r="C192" s="226"/>
      <c r="D192" s="226"/>
      <c r="E192" s="226"/>
      <c r="F192" s="226"/>
      <c r="G192" s="226"/>
      <c r="H192" s="226"/>
      <c r="I192" s="226"/>
      <c r="J192" s="502"/>
      <c r="K192" s="470"/>
      <c r="L192" s="226"/>
      <c r="M192" s="470"/>
      <c r="N192" s="226"/>
      <c r="O192" s="226"/>
      <c r="P192" s="226"/>
      <c r="Q192" s="226"/>
      <c r="R192" s="226"/>
    </row>
    <row r="193" spans="1:18">
      <c r="A193" s="470"/>
      <c r="B193" s="501"/>
      <c r="C193" s="226"/>
      <c r="D193" s="226"/>
      <c r="E193" s="226"/>
      <c r="F193" s="226"/>
      <c r="G193" s="226"/>
      <c r="H193" s="226"/>
      <c r="I193" s="226"/>
      <c r="J193" s="502"/>
      <c r="K193" s="470"/>
      <c r="L193" s="226"/>
      <c r="M193" s="470"/>
      <c r="N193" s="226"/>
      <c r="O193" s="226"/>
      <c r="P193" s="226"/>
      <c r="Q193" s="226"/>
      <c r="R193" s="226"/>
    </row>
    <row r="194" spans="1:18">
      <c r="A194" s="470"/>
      <c r="B194" s="501"/>
      <c r="C194" s="226"/>
      <c r="D194" s="226"/>
      <c r="E194" s="226"/>
      <c r="F194" s="226"/>
      <c r="G194" s="226"/>
      <c r="H194" s="226"/>
      <c r="I194" s="226"/>
      <c r="J194" s="502"/>
      <c r="K194" s="470"/>
      <c r="L194" s="226"/>
      <c r="M194" s="470"/>
      <c r="N194" s="226"/>
      <c r="O194" s="226"/>
      <c r="P194" s="226"/>
      <c r="Q194" s="226"/>
      <c r="R194" s="226"/>
    </row>
    <row r="195" spans="1:18">
      <c r="A195" s="470"/>
      <c r="B195" s="501"/>
      <c r="C195" s="226"/>
      <c r="D195" s="226"/>
      <c r="E195" s="226"/>
      <c r="F195" s="226"/>
      <c r="G195" s="226"/>
      <c r="H195" s="226"/>
      <c r="I195" s="226"/>
      <c r="J195" s="502"/>
      <c r="K195" s="470"/>
      <c r="L195" s="226"/>
      <c r="M195" s="470"/>
      <c r="N195" s="226"/>
      <c r="O195" s="226"/>
      <c r="P195" s="226"/>
      <c r="Q195" s="226"/>
      <c r="R195" s="226"/>
    </row>
    <row r="196" spans="1:18">
      <c r="A196" s="470"/>
      <c r="B196" s="501"/>
      <c r="C196" s="226"/>
      <c r="D196" s="226"/>
      <c r="E196" s="226"/>
      <c r="F196" s="226"/>
      <c r="G196" s="226"/>
      <c r="H196" s="226"/>
      <c r="I196" s="226"/>
      <c r="J196" s="502"/>
      <c r="K196" s="470"/>
      <c r="L196" s="226"/>
      <c r="M196" s="470"/>
      <c r="N196" s="226"/>
      <c r="O196" s="226"/>
      <c r="P196" s="226"/>
      <c r="Q196" s="226"/>
      <c r="R196" s="226"/>
    </row>
    <row r="197" spans="1:18">
      <c r="A197" s="470"/>
      <c r="B197" s="501"/>
      <c r="C197" s="226"/>
      <c r="D197" s="226"/>
      <c r="E197" s="226"/>
      <c r="F197" s="226"/>
      <c r="G197" s="226"/>
      <c r="H197" s="226"/>
      <c r="I197" s="226"/>
      <c r="J197" s="502"/>
      <c r="K197" s="470"/>
      <c r="L197" s="226"/>
      <c r="M197" s="470"/>
      <c r="N197" s="226"/>
      <c r="O197" s="226"/>
      <c r="P197" s="226"/>
      <c r="Q197" s="226"/>
      <c r="R197" s="226"/>
    </row>
    <row r="198" spans="1:18">
      <c r="A198" s="470"/>
      <c r="B198" s="501"/>
      <c r="C198" s="226"/>
      <c r="D198" s="226"/>
      <c r="E198" s="226"/>
      <c r="F198" s="226"/>
      <c r="G198" s="226"/>
      <c r="H198" s="226"/>
      <c r="I198" s="226"/>
      <c r="J198" s="502"/>
      <c r="K198" s="470"/>
      <c r="L198" s="226"/>
      <c r="M198" s="470"/>
      <c r="N198" s="226"/>
      <c r="O198" s="226"/>
      <c r="P198" s="226"/>
      <c r="Q198" s="226"/>
      <c r="R198" s="226"/>
    </row>
    <row r="199" spans="1:18">
      <c r="A199" s="470"/>
      <c r="B199" s="501"/>
      <c r="C199" s="226"/>
      <c r="D199" s="226"/>
      <c r="E199" s="226"/>
      <c r="F199" s="226"/>
      <c r="G199" s="226"/>
      <c r="H199" s="226"/>
      <c r="I199" s="226"/>
      <c r="J199" s="502"/>
      <c r="K199" s="470"/>
      <c r="L199" s="226"/>
      <c r="M199" s="470"/>
      <c r="N199" s="226"/>
      <c r="O199" s="226"/>
      <c r="P199" s="226"/>
      <c r="Q199" s="226"/>
      <c r="R199" s="226"/>
    </row>
    <row r="200" spans="1:18">
      <c r="A200" s="470"/>
      <c r="B200" s="501"/>
      <c r="C200" s="226"/>
      <c r="D200" s="226"/>
      <c r="E200" s="226"/>
      <c r="F200" s="226"/>
      <c r="G200" s="226"/>
      <c r="H200" s="226"/>
      <c r="I200" s="226"/>
      <c r="J200" s="502"/>
      <c r="K200" s="470"/>
      <c r="L200" s="226"/>
      <c r="M200" s="470"/>
      <c r="N200" s="226"/>
      <c r="O200" s="226"/>
      <c r="P200" s="226"/>
      <c r="Q200" s="226"/>
      <c r="R200" s="226"/>
    </row>
    <row r="201" spans="1:18">
      <c r="A201" s="470"/>
      <c r="B201" s="501"/>
      <c r="C201" s="226"/>
      <c r="D201" s="226"/>
      <c r="E201" s="226"/>
      <c r="F201" s="226"/>
      <c r="G201" s="226"/>
      <c r="H201" s="226"/>
      <c r="I201" s="226"/>
      <c r="J201" s="502"/>
      <c r="K201" s="470"/>
      <c r="L201" s="226"/>
      <c r="M201" s="470"/>
      <c r="N201" s="226"/>
      <c r="O201" s="226"/>
      <c r="P201" s="226"/>
      <c r="Q201" s="226"/>
      <c r="R201" s="226"/>
    </row>
    <row r="202" spans="1:18">
      <c r="A202" s="470"/>
      <c r="B202" s="501"/>
      <c r="C202" s="226"/>
      <c r="D202" s="226"/>
      <c r="E202" s="226"/>
      <c r="F202" s="226"/>
      <c r="G202" s="226"/>
      <c r="H202" s="226"/>
      <c r="I202" s="226"/>
      <c r="J202" s="502"/>
      <c r="K202" s="470"/>
      <c r="L202" s="226"/>
      <c r="M202" s="470"/>
      <c r="N202" s="226"/>
      <c r="O202" s="226"/>
      <c r="P202" s="226"/>
      <c r="Q202" s="226"/>
      <c r="R202" s="226"/>
    </row>
    <row r="203" spans="1:18">
      <c r="A203" s="470"/>
      <c r="B203" s="501"/>
      <c r="C203" s="226"/>
      <c r="D203" s="226"/>
      <c r="E203" s="226"/>
      <c r="F203" s="226"/>
      <c r="G203" s="226"/>
      <c r="H203" s="226"/>
      <c r="I203" s="226"/>
      <c r="J203" s="502"/>
      <c r="K203" s="470"/>
      <c r="L203" s="226"/>
      <c r="M203" s="470"/>
      <c r="N203" s="226"/>
      <c r="O203" s="226"/>
      <c r="P203" s="226"/>
      <c r="Q203" s="226"/>
      <c r="R203" s="226"/>
    </row>
    <row r="204" spans="1:18">
      <c r="A204" s="470"/>
      <c r="B204" s="501"/>
      <c r="C204" s="226"/>
      <c r="D204" s="226"/>
      <c r="E204" s="226"/>
      <c r="F204" s="226"/>
      <c r="G204" s="226"/>
      <c r="H204" s="226"/>
      <c r="I204" s="226"/>
      <c r="J204" s="502"/>
      <c r="K204" s="470"/>
      <c r="L204" s="226"/>
      <c r="M204" s="470"/>
      <c r="N204" s="226"/>
      <c r="O204" s="226"/>
      <c r="P204" s="226"/>
      <c r="Q204" s="226"/>
      <c r="R204" s="226"/>
    </row>
    <row r="205" spans="1:18">
      <c r="A205" s="470"/>
      <c r="B205" s="501"/>
      <c r="C205" s="226"/>
      <c r="D205" s="226"/>
      <c r="E205" s="226"/>
      <c r="F205" s="226"/>
      <c r="G205" s="226"/>
      <c r="H205" s="226"/>
      <c r="I205" s="226"/>
      <c r="J205" s="502"/>
      <c r="K205" s="470"/>
      <c r="L205" s="226"/>
      <c r="M205" s="470"/>
      <c r="N205" s="226"/>
      <c r="O205" s="226"/>
      <c r="P205" s="226"/>
      <c r="Q205" s="226"/>
      <c r="R205" s="226"/>
    </row>
    <row r="206" spans="1:18">
      <c r="A206" s="470"/>
      <c r="B206" s="501"/>
      <c r="C206" s="226"/>
      <c r="D206" s="226"/>
      <c r="E206" s="226"/>
      <c r="F206" s="226"/>
      <c r="G206" s="226"/>
      <c r="H206" s="226"/>
      <c r="I206" s="226"/>
      <c r="J206" s="502"/>
      <c r="K206" s="470"/>
      <c r="L206" s="226"/>
      <c r="M206" s="470"/>
      <c r="N206" s="226"/>
      <c r="O206" s="226"/>
      <c r="P206" s="226"/>
      <c r="Q206" s="226"/>
      <c r="R206" s="226"/>
    </row>
    <row r="207" spans="1:18">
      <c r="A207" s="470"/>
      <c r="B207" s="501"/>
      <c r="C207" s="226"/>
      <c r="D207" s="226"/>
      <c r="E207" s="226"/>
      <c r="F207" s="226"/>
      <c r="G207" s="226"/>
      <c r="H207" s="226"/>
      <c r="I207" s="226"/>
      <c r="J207" s="502"/>
      <c r="K207" s="470"/>
      <c r="L207" s="226"/>
      <c r="M207" s="470"/>
      <c r="N207" s="226"/>
      <c r="O207" s="226"/>
      <c r="P207" s="226"/>
      <c r="Q207" s="226"/>
      <c r="R207" s="226"/>
    </row>
    <row r="208" spans="1:18">
      <c r="A208" s="470"/>
      <c r="B208" s="501"/>
      <c r="C208" s="226"/>
      <c r="D208" s="226"/>
      <c r="E208" s="226"/>
      <c r="F208" s="226"/>
      <c r="G208" s="226"/>
      <c r="H208" s="226"/>
      <c r="I208" s="226"/>
      <c r="J208" s="502"/>
      <c r="K208" s="470"/>
      <c r="L208" s="226"/>
      <c r="M208" s="470"/>
      <c r="N208" s="226"/>
      <c r="O208" s="226"/>
      <c r="P208" s="226"/>
      <c r="Q208" s="226"/>
      <c r="R208" s="226"/>
    </row>
    <row r="209" spans="1:18">
      <c r="A209" s="470"/>
      <c r="B209" s="501"/>
      <c r="C209" s="226"/>
      <c r="D209" s="226"/>
      <c r="E209" s="226"/>
      <c r="F209" s="226"/>
      <c r="G209" s="226"/>
      <c r="H209" s="226"/>
      <c r="I209" s="226"/>
      <c r="J209" s="502"/>
      <c r="K209" s="470"/>
      <c r="L209" s="226"/>
      <c r="M209" s="470"/>
      <c r="N209" s="226"/>
      <c r="O209" s="226"/>
      <c r="P209" s="226"/>
      <c r="Q209" s="226"/>
      <c r="R209" s="226"/>
    </row>
    <row r="210" spans="1:18">
      <c r="A210" s="470"/>
      <c r="B210" s="501"/>
      <c r="C210" s="226"/>
      <c r="D210" s="226"/>
      <c r="E210" s="226"/>
      <c r="F210" s="226"/>
      <c r="G210" s="226"/>
      <c r="H210" s="226"/>
      <c r="I210" s="226"/>
      <c r="J210" s="502"/>
      <c r="K210" s="470"/>
      <c r="L210" s="226"/>
      <c r="M210" s="470"/>
      <c r="N210" s="226"/>
      <c r="O210" s="226"/>
      <c r="P210" s="226"/>
      <c r="Q210" s="226"/>
      <c r="R210" s="226"/>
    </row>
    <row r="211" spans="1:18">
      <c r="A211" s="470"/>
      <c r="B211" s="501"/>
      <c r="C211" s="226"/>
      <c r="D211" s="226"/>
      <c r="E211" s="226"/>
      <c r="F211" s="226"/>
      <c r="G211" s="226"/>
      <c r="H211" s="226"/>
      <c r="I211" s="226"/>
      <c r="J211" s="502"/>
      <c r="K211" s="470"/>
      <c r="L211" s="226"/>
      <c r="M211" s="470"/>
      <c r="N211" s="226"/>
      <c r="O211" s="226"/>
      <c r="P211" s="226"/>
      <c r="Q211" s="226"/>
      <c r="R211" s="226"/>
    </row>
    <row r="212" spans="1:18">
      <c r="A212" s="470"/>
      <c r="B212" s="501"/>
      <c r="C212" s="226"/>
      <c r="D212" s="226"/>
      <c r="E212" s="226"/>
      <c r="F212" s="226"/>
      <c r="G212" s="226"/>
      <c r="H212" s="226"/>
      <c r="I212" s="226"/>
      <c r="J212" s="502"/>
      <c r="K212" s="470"/>
      <c r="L212" s="226"/>
      <c r="M212" s="470"/>
      <c r="N212" s="226"/>
      <c r="O212" s="226"/>
      <c r="P212" s="226"/>
      <c r="Q212" s="226"/>
      <c r="R212" s="226"/>
    </row>
    <row r="213" spans="1:18">
      <c r="A213" s="470"/>
      <c r="B213" s="501"/>
      <c r="C213" s="226"/>
      <c r="D213" s="226"/>
      <c r="E213" s="226"/>
      <c r="F213" s="226"/>
      <c r="G213" s="226"/>
      <c r="H213" s="226"/>
      <c r="I213" s="226"/>
      <c r="J213" s="502"/>
      <c r="K213" s="470"/>
      <c r="L213" s="226"/>
      <c r="M213" s="470"/>
      <c r="N213" s="226"/>
      <c r="O213" s="226"/>
      <c r="P213" s="226"/>
      <c r="Q213" s="226"/>
      <c r="R213" s="226"/>
    </row>
    <row r="214" spans="1:18">
      <c r="A214" s="470"/>
      <c r="B214" s="501"/>
      <c r="C214" s="226"/>
      <c r="D214" s="226"/>
      <c r="E214" s="226"/>
      <c r="F214" s="226"/>
      <c r="G214" s="226"/>
      <c r="H214" s="226"/>
      <c r="I214" s="226"/>
      <c r="J214" s="502"/>
      <c r="K214" s="470"/>
      <c r="L214" s="226"/>
      <c r="M214" s="470"/>
      <c r="N214" s="226"/>
      <c r="O214" s="226"/>
      <c r="P214" s="226"/>
      <c r="Q214" s="226"/>
      <c r="R214" s="226"/>
    </row>
    <row r="215" spans="1:18">
      <c r="A215" s="470"/>
      <c r="B215" s="501"/>
      <c r="C215" s="226"/>
      <c r="D215" s="226"/>
      <c r="E215" s="226"/>
      <c r="F215" s="226"/>
      <c r="G215" s="226"/>
      <c r="H215" s="226"/>
      <c r="I215" s="226"/>
      <c r="J215" s="502"/>
      <c r="K215" s="470"/>
      <c r="L215" s="226"/>
      <c r="M215" s="470"/>
      <c r="N215" s="226"/>
      <c r="O215" s="226"/>
      <c r="P215" s="226"/>
      <c r="Q215" s="226"/>
      <c r="R215" s="226"/>
    </row>
    <row r="216" spans="1:18">
      <c r="A216" s="470"/>
      <c r="B216" s="501"/>
      <c r="C216" s="226"/>
      <c r="D216" s="226"/>
      <c r="E216" s="226"/>
      <c r="F216" s="226"/>
      <c r="G216" s="226"/>
      <c r="H216" s="226"/>
      <c r="I216" s="226"/>
      <c r="J216" s="502"/>
      <c r="K216" s="470"/>
      <c r="L216" s="226"/>
      <c r="M216" s="470"/>
      <c r="N216" s="226"/>
      <c r="O216" s="226"/>
      <c r="P216" s="226"/>
      <c r="Q216" s="226"/>
      <c r="R216" s="226"/>
    </row>
    <row r="217" spans="1:18">
      <c r="A217" s="470"/>
      <c r="B217" s="501"/>
      <c r="C217" s="226"/>
      <c r="D217" s="226"/>
      <c r="E217" s="226"/>
      <c r="F217" s="226"/>
      <c r="G217" s="226"/>
      <c r="H217" s="226"/>
      <c r="I217" s="226"/>
      <c r="J217" s="502"/>
      <c r="K217" s="470"/>
      <c r="L217" s="226"/>
      <c r="M217" s="470"/>
      <c r="N217" s="226"/>
      <c r="O217" s="226"/>
      <c r="P217" s="226"/>
      <c r="Q217" s="226"/>
      <c r="R217" s="226"/>
    </row>
    <row r="218" spans="1:18">
      <c r="A218" s="470"/>
      <c r="B218" s="501"/>
      <c r="C218" s="226"/>
      <c r="D218" s="226"/>
      <c r="E218" s="226"/>
      <c r="F218" s="226"/>
      <c r="G218" s="226"/>
      <c r="H218" s="226"/>
      <c r="I218" s="226"/>
      <c r="J218" s="502"/>
      <c r="K218" s="470"/>
      <c r="L218" s="226"/>
      <c r="M218" s="470"/>
      <c r="N218" s="226"/>
      <c r="O218" s="226"/>
      <c r="P218" s="226"/>
      <c r="Q218" s="226"/>
      <c r="R218" s="226"/>
    </row>
    <row r="219" spans="1:18">
      <c r="A219" s="470"/>
      <c r="B219" s="501"/>
      <c r="C219" s="226"/>
      <c r="D219" s="226"/>
      <c r="E219" s="226"/>
      <c r="F219" s="226"/>
      <c r="G219" s="226"/>
      <c r="H219" s="226"/>
      <c r="I219" s="226"/>
      <c r="J219" s="502"/>
      <c r="K219" s="470"/>
      <c r="L219" s="226"/>
      <c r="M219" s="470"/>
      <c r="N219" s="226"/>
      <c r="O219" s="226"/>
      <c r="P219" s="226"/>
      <c r="Q219" s="226"/>
      <c r="R219" s="226"/>
    </row>
    <row r="220" spans="1:18">
      <c r="A220" s="470"/>
      <c r="B220" s="501"/>
      <c r="C220" s="226"/>
      <c r="D220" s="226"/>
      <c r="E220" s="226"/>
      <c r="F220" s="226"/>
      <c r="G220" s="226"/>
      <c r="H220" s="226"/>
      <c r="I220" s="226"/>
      <c r="J220" s="502"/>
      <c r="K220" s="470"/>
      <c r="L220" s="226"/>
      <c r="M220" s="470"/>
      <c r="N220" s="226"/>
      <c r="O220" s="226"/>
      <c r="P220" s="226"/>
      <c r="Q220" s="226"/>
      <c r="R220" s="226"/>
    </row>
    <row r="221" spans="1:18">
      <c r="A221" s="470"/>
      <c r="B221" s="501"/>
      <c r="C221" s="226"/>
      <c r="D221" s="226"/>
      <c r="E221" s="226"/>
      <c r="F221" s="226"/>
      <c r="G221" s="226"/>
      <c r="H221" s="226"/>
      <c r="I221" s="226"/>
      <c r="J221" s="502"/>
      <c r="K221" s="470"/>
      <c r="L221" s="226"/>
      <c r="M221" s="470"/>
      <c r="N221" s="226"/>
      <c r="O221" s="226"/>
      <c r="P221" s="226"/>
      <c r="Q221" s="226"/>
      <c r="R221" s="226"/>
    </row>
    <row r="222" spans="1:18">
      <c r="A222" s="470"/>
      <c r="B222" s="501"/>
      <c r="C222" s="226"/>
      <c r="D222" s="226"/>
      <c r="E222" s="226"/>
      <c r="F222" s="226"/>
      <c r="G222" s="226"/>
      <c r="H222" s="226"/>
      <c r="I222" s="226"/>
      <c r="J222" s="502"/>
      <c r="K222" s="470"/>
      <c r="L222" s="226"/>
      <c r="M222" s="470"/>
      <c r="N222" s="226"/>
      <c r="O222" s="226"/>
      <c r="P222" s="226"/>
      <c r="Q222" s="226"/>
      <c r="R222" s="226"/>
    </row>
    <row r="223" spans="1:18">
      <c r="A223" s="470"/>
      <c r="B223" s="501"/>
      <c r="C223" s="226"/>
      <c r="D223" s="226"/>
      <c r="E223" s="226"/>
      <c r="F223" s="226"/>
      <c r="G223" s="226"/>
      <c r="H223" s="226"/>
      <c r="I223" s="226"/>
      <c r="J223" s="502"/>
      <c r="K223" s="470"/>
      <c r="L223" s="226"/>
      <c r="M223" s="470"/>
      <c r="N223" s="226"/>
      <c r="O223" s="226"/>
      <c r="P223" s="226"/>
      <c r="Q223" s="226"/>
      <c r="R223" s="226"/>
    </row>
    <row r="224" spans="1:18">
      <c r="A224" s="470"/>
      <c r="B224" s="501"/>
      <c r="C224" s="226"/>
      <c r="D224" s="226"/>
      <c r="E224" s="226"/>
      <c r="F224" s="226"/>
      <c r="G224" s="226"/>
      <c r="H224" s="226"/>
      <c r="I224" s="226"/>
      <c r="J224" s="502"/>
      <c r="K224" s="470"/>
      <c r="L224" s="226"/>
      <c r="M224" s="470"/>
      <c r="N224" s="226"/>
      <c r="O224" s="226"/>
      <c r="P224" s="226"/>
      <c r="Q224" s="226"/>
      <c r="R224" s="226"/>
    </row>
    <row r="225" spans="1:18">
      <c r="A225" s="470"/>
      <c r="B225" s="501"/>
      <c r="C225" s="226"/>
      <c r="D225" s="226"/>
      <c r="E225" s="226"/>
      <c r="F225" s="226"/>
      <c r="G225" s="226"/>
      <c r="H225" s="226"/>
      <c r="I225" s="226"/>
      <c r="J225" s="502"/>
      <c r="K225" s="470"/>
      <c r="L225" s="226"/>
      <c r="M225" s="470"/>
      <c r="N225" s="226"/>
      <c r="O225" s="226"/>
      <c r="P225" s="226"/>
      <c r="Q225" s="226"/>
      <c r="R225" s="226"/>
    </row>
    <row r="226" spans="1:18">
      <c r="A226" s="470"/>
      <c r="B226" s="501"/>
      <c r="C226" s="226"/>
      <c r="D226" s="226"/>
      <c r="E226" s="226"/>
      <c r="F226" s="226"/>
      <c r="G226" s="226"/>
      <c r="H226" s="226"/>
      <c r="I226" s="226"/>
      <c r="J226" s="502"/>
      <c r="K226" s="470"/>
      <c r="L226" s="226"/>
      <c r="M226" s="470"/>
      <c r="N226" s="226"/>
      <c r="O226" s="226"/>
      <c r="P226" s="226"/>
      <c r="Q226" s="226"/>
      <c r="R226" s="226"/>
    </row>
    <row r="227" spans="1:18">
      <c r="A227" s="470"/>
      <c r="B227" s="501"/>
      <c r="C227" s="226"/>
      <c r="D227" s="226"/>
      <c r="E227" s="226"/>
      <c r="F227" s="226"/>
      <c r="G227" s="226"/>
      <c r="H227" s="226"/>
      <c r="I227" s="226"/>
      <c r="J227" s="502"/>
      <c r="K227" s="470"/>
      <c r="L227" s="226"/>
      <c r="M227" s="470"/>
      <c r="N227" s="226"/>
      <c r="O227" s="226"/>
      <c r="P227" s="226"/>
      <c r="Q227" s="226"/>
      <c r="R227" s="226"/>
    </row>
    <row r="228" spans="1:18">
      <c r="A228" s="470"/>
      <c r="B228" s="501"/>
      <c r="C228" s="226"/>
      <c r="D228" s="226"/>
      <c r="E228" s="226"/>
      <c r="F228" s="226"/>
      <c r="G228" s="226"/>
      <c r="H228" s="226"/>
      <c r="I228" s="226"/>
      <c r="J228" s="502"/>
      <c r="K228" s="470"/>
      <c r="L228" s="226"/>
      <c r="M228" s="470"/>
      <c r="N228" s="226"/>
      <c r="O228" s="226"/>
      <c r="P228" s="226"/>
      <c r="Q228" s="226"/>
      <c r="R228" s="226"/>
    </row>
    <row r="229" spans="1:18">
      <c r="A229" s="470"/>
      <c r="B229" s="501"/>
      <c r="C229" s="226"/>
      <c r="D229" s="226"/>
      <c r="E229" s="226"/>
      <c r="F229" s="226"/>
      <c r="G229" s="226"/>
      <c r="H229" s="226"/>
      <c r="I229" s="226"/>
      <c r="J229" s="502"/>
      <c r="K229" s="470"/>
      <c r="L229" s="226"/>
      <c r="M229" s="470"/>
      <c r="N229" s="226"/>
      <c r="O229" s="226"/>
      <c r="P229" s="226"/>
      <c r="Q229" s="226"/>
      <c r="R229" s="226"/>
    </row>
    <row r="230" spans="1:18">
      <c r="A230" s="470"/>
      <c r="B230" s="501"/>
      <c r="C230" s="226"/>
      <c r="D230" s="226"/>
      <c r="E230" s="226"/>
      <c r="F230" s="226"/>
      <c r="G230" s="226"/>
      <c r="H230" s="226"/>
      <c r="I230" s="226"/>
      <c r="J230" s="502"/>
      <c r="K230" s="470"/>
      <c r="L230" s="226"/>
      <c r="M230" s="470"/>
      <c r="N230" s="226"/>
      <c r="O230" s="226"/>
      <c r="P230" s="226"/>
      <c r="Q230" s="226"/>
      <c r="R230" s="226"/>
    </row>
    <row r="231" spans="1:18">
      <c r="A231" s="470"/>
      <c r="B231" s="501"/>
      <c r="C231" s="226"/>
      <c r="D231" s="226"/>
      <c r="E231" s="226"/>
      <c r="F231" s="226"/>
      <c r="G231" s="226"/>
      <c r="H231" s="226"/>
      <c r="I231" s="226"/>
      <c r="J231" s="502"/>
      <c r="K231" s="470"/>
      <c r="L231" s="226"/>
      <c r="M231" s="470"/>
      <c r="N231" s="226"/>
      <c r="O231" s="226"/>
      <c r="P231" s="226"/>
      <c r="Q231" s="226"/>
      <c r="R231" s="226"/>
    </row>
    <row r="232" spans="1:18">
      <c r="A232" s="470"/>
      <c r="B232" s="501"/>
      <c r="C232" s="226"/>
      <c r="D232" s="226"/>
      <c r="E232" s="226"/>
      <c r="F232" s="226"/>
      <c r="G232" s="226"/>
      <c r="H232" s="226"/>
      <c r="I232" s="226"/>
      <c r="J232" s="502"/>
      <c r="K232" s="470"/>
      <c r="L232" s="226"/>
      <c r="M232" s="470"/>
      <c r="N232" s="226"/>
      <c r="O232" s="226"/>
      <c r="P232" s="226"/>
      <c r="Q232" s="226"/>
      <c r="R232" s="226"/>
    </row>
    <row r="233" spans="1:18">
      <c r="A233" s="470"/>
      <c r="B233" s="501"/>
      <c r="C233" s="226"/>
      <c r="D233" s="226"/>
      <c r="E233" s="226"/>
      <c r="F233" s="226"/>
      <c r="G233" s="226"/>
      <c r="H233" s="226"/>
      <c r="I233" s="226"/>
      <c r="J233" s="502"/>
      <c r="K233" s="470"/>
      <c r="L233" s="226"/>
      <c r="M233" s="470"/>
      <c r="N233" s="226"/>
      <c r="O233" s="226"/>
      <c r="P233" s="226"/>
      <c r="Q233" s="226"/>
      <c r="R233" s="226"/>
    </row>
    <row r="234" spans="1:18">
      <c r="A234" s="470"/>
      <c r="B234" s="501"/>
      <c r="C234" s="226"/>
      <c r="D234" s="226"/>
      <c r="E234" s="226"/>
      <c r="F234" s="226"/>
      <c r="G234" s="226"/>
      <c r="H234" s="226"/>
      <c r="I234" s="226"/>
      <c r="J234" s="502"/>
      <c r="K234" s="470"/>
      <c r="L234" s="226"/>
      <c r="M234" s="470"/>
      <c r="N234" s="226"/>
      <c r="O234" s="226"/>
      <c r="P234" s="226"/>
      <c r="Q234" s="226"/>
      <c r="R234" s="226"/>
    </row>
    <row r="235" spans="1:18">
      <c r="A235" s="470"/>
      <c r="B235" s="501"/>
      <c r="C235" s="226"/>
      <c r="D235" s="226"/>
      <c r="E235" s="226"/>
      <c r="F235" s="226"/>
      <c r="G235" s="226"/>
      <c r="H235" s="226"/>
      <c r="I235" s="226"/>
      <c r="J235" s="502"/>
      <c r="K235" s="470"/>
      <c r="L235" s="226"/>
      <c r="M235" s="470"/>
      <c r="N235" s="226"/>
      <c r="O235" s="226"/>
      <c r="P235" s="226"/>
      <c r="Q235" s="226"/>
      <c r="R235" s="226"/>
    </row>
    <row r="236" spans="1:18">
      <c r="A236" s="470"/>
      <c r="B236" s="501"/>
      <c r="C236" s="226"/>
      <c r="D236" s="226"/>
      <c r="E236" s="226"/>
      <c r="F236" s="226"/>
      <c r="G236" s="226"/>
      <c r="H236" s="226"/>
      <c r="I236" s="226"/>
      <c r="J236" s="502"/>
      <c r="K236" s="470"/>
      <c r="L236" s="226"/>
      <c r="M236" s="470"/>
      <c r="N236" s="226"/>
      <c r="O236" s="226"/>
      <c r="P236" s="226"/>
      <c r="Q236" s="226"/>
      <c r="R236" s="226"/>
    </row>
    <row r="237" spans="1:18">
      <c r="A237" s="470"/>
      <c r="B237" s="501"/>
      <c r="C237" s="226"/>
      <c r="D237" s="226"/>
      <c r="E237" s="226"/>
      <c r="F237" s="226"/>
      <c r="G237" s="226"/>
      <c r="H237" s="226"/>
      <c r="I237" s="226"/>
      <c r="J237" s="502"/>
      <c r="K237" s="470"/>
      <c r="L237" s="226"/>
      <c r="M237" s="470"/>
      <c r="N237" s="226"/>
      <c r="O237" s="226"/>
      <c r="P237" s="226"/>
      <c r="Q237" s="226"/>
      <c r="R237" s="226"/>
    </row>
    <row r="238" spans="1:18">
      <c r="A238" s="470"/>
      <c r="B238" s="501"/>
      <c r="C238" s="226"/>
      <c r="D238" s="226"/>
      <c r="E238" s="226"/>
      <c r="F238" s="226"/>
      <c r="G238" s="226"/>
      <c r="H238" s="226"/>
      <c r="I238" s="226"/>
      <c r="J238" s="502"/>
      <c r="K238" s="470"/>
      <c r="L238" s="226"/>
      <c r="M238" s="470"/>
      <c r="N238" s="226"/>
      <c r="O238" s="226"/>
      <c r="P238" s="226"/>
      <c r="Q238" s="226"/>
      <c r="R238" s="226"/>
    </row>
    <row r="239" spans="1:18">
      <c r="A239" s="470"/>
      <c r="B239" s="501"/>
      <c r="C239" s="226"/>
      <c r="D239" s="226"/>
      <c r="E239" s="226"/>
      <c r="F239" s="226"/>
      <c r="G239" s="226"/>
      <c r="H239" s="226"/>
      <c r="I239" s="226"/>
      <c r="J239" s="502"/>
      <c r="K239" s="470"/>
      <c r="L239" s="226"/>
      <c r="M239" s="470"/>
      <c r="N239" s="226"/>
      <c r="O239" s="226"/>
      <c r="P239" s="226"/>
      <c r="Q239" s="226"/>
      <c r="R239" s="226"/>
    </row>
    <row r="240" spans="1:18">
      <c r="A240" s="470"/>
      <c r="B240" s="501"/>
      <c r="C240" s="226"/>
      <c r="D240" s="226"/>
      <c r="E240" s="226"/>
      <c r="F240" s="226"/>
      <c r="G240" s="226"/>
      <c r="H240" s="226"/>
      <c r="I240" s="226"/>
      <c r="J240" s="502"/>
      <c r="K240" s="470"/>
      <c r="L240" s="226"/>
      <c r="M240" s="470"/>
      <c r="N240" s="226"/>
      <c r="O240" s="226"/>
      <c r="P240" s="226"/>
      <c r="Q240" s="226"/>
      <c r="R240" s="226"/>
    </row>
    <row r="241" spans="1:18">
      <c r="A241" s="470"/>
      <c r="B241" s="501"/>
      <c r="C241" s="226"/>
      <c r="D241" s="226"/>
      <c r="E241" s="226"/>
      <c r="F241" s="226"/>
      <c r="G241" s="226"/>
      <c r="H241" s="226"/>
      <c r="I241" s="226"/>
      <c r="J241" s="502"/>
      <c r="K241" s="470"/>
      <c r="L241" s="226"/>
      <c r="M241" s="470"/>
      <c r="N241" s="226"/>
      <c r="O241" s="226"/>
      <c r="P241" s="226"/>
      <c r="Q241" s="226"/>
      <c r="R241" s="226"/>
    </row>
    <row r="242" spans="1:18">
      <c r="A242" s="470"/>
      <c r="B242" s="501"/>
      <c r="C242" s="226"/>
      <c r="D242" s="226"/>
      <c r="E242" s="226"/>
      <c r="F242" s="226"/>
      <c r="G242" s="226"/>
      <c r="H242" s="226"/>
      <c r="I242" s="226"/>
      <c r="J242" s="502"/>
      <c r="K242" s="470"/>
      <c r="L242" s="226"/>
      <c r="M242" s="470"/>
      <c r="N242" s="226"/>
      <c r="O242" s="226"/>
      <c r="P242" s="226"/>
      <c r="Q242" s="226"/>
      <c r="R242" s="226"/>
    </row>
    <row r="243" spans="1:18">
      <c r="A243" s="470"/>
      <c r="B243" s="501"/>
      <c r="C243" s="226"/>
      <c r="D243" s="226"/>
      <c r="E243" s="226"/>
      <c r="F243" s="226"/>
      <c r="G243" s="226"/>
      <c r="H243" s="226"/>
      <c r="I243" s="226"/>
      <c r="J243" s="502"/>
      <c r="K243" s="470"/>
      <c r="L243" s="226"/>
      <c r="M243" s="470"/>
      <c r="N243" s="226"/>
      <c r="O243" s="226"/>
      <c r="P243" s="226"/>
      <c r="Q243" s="226"/>
      <c r="R243" s="226"/>
    </row>
    <row r="244" spans="1:18">
      <c r="A244" s="470"/>
      <c r="B244" s="501"/>
      <c r="C244" s="226"/>
      <c r="D244" s="226"/>
      <c r="E244" s="226"/>
      <c r="F244" s="226"/>
      <c r="G244" s="226"/>
      <c r="H244" s="226"/>
      <c r="I244" s="226"/>
      <c r="J244" s="502"/>
      <c r="K244" s="470"/>
      <c r="L244" s="226"/>
      <c r="M244" s="470"/>
      <c r="N244" s="226"/>
      <c r="O244" s="226"/>
      <c r="P244" s="226"/>
      <c r="Q244" s="226"/>
      <c r="R244" s="226"/>
    </row>
    <row r="245" spans="1:18">
      <c r="A245" s="470"/>
      <c r="B245" s="501"/>
      <c r="C245" s="226"/>
      <c r="D245" s="226"/>
      <c r="E245" s="226"/>
      <c r="F245" s="226"/>
      <c r="G245" s="226"/>
      <c r="H245" s="226"/>
      <c r="I245" s="226"/>
      <c r="J245" s="502"/>
      <c r="K245" s="470"/>
      <c r="L245" s="226"/>
      <c r="M245" s="470"/>
      <c r="N245" s="226"/>
      <c r="O245" s="226"/>
      <c r="P245" s="226"/>
      <c r="Q245" s="226"/>
      <c r="R245" s="226"/>
    </row>
    <row r="246" spans="1:18">
      <c r="A246" s="470"/>
      <c r="B246" s="501"/>
      <c r="C246" s="226"/>
      <c r="D246" s="226"/>
      <c r="E246" s="226"/>
      <c r="F246" s="226"/>
      <c r="G246" s="226"/>
      <c r="H246" s="226"/>
      <c r="I246" s="226"/>
      <c r="J246" s="502"/>
      <c r="K246" s="470"/>
      <c r="L246" s="226"/>
      <c r="M246" s="470"/>
      <c r="N246" s="226"/>
      <c r="O246" s="226"/>
      <c r="P246" s="226"/>
      <c r="Q246" s="226"/>
      <c r="R246" s="226"/>
    </row>
    <row r="247" spans="1:18">
      <c r="A247" s="470"/>
      <c r="B247" s="501"/>
      <c r="C247" s="226"/>
      <c r="D247" s="226"/>
      <c r="E247" s="226"/>
      <c r="F247" s="226"/>
      <c r="G247" s="226"/>
      <c r="H247" s="226"/>
      <c r="I247" s="226"/>
      <c r="J247" s="502"/>
      <c r="K247" s="470"/>
      <c r="L247" s="226"/>
      <c r="M247" s="470"/>
      <c r="N247" s="226"/>
      <c r="O247" s="226"/>
      <c r="P247" s="226"/>
      <c r="Q247" s="226"/>
      <c r="R247" s="226"/>
    </row>
    <row r="248" spans="1:18">
      <c r="A248" s="470"/>
      <c r="B248" s="501"/>
      <c r="C248" s="226"/>
      <c r="D248" s="226"/>
      <c r="E248" s="226"/>
      <c r="F248" s="226"/>
      <c r="G248" s="226"/>
      <c r="H248" s="226"/>
      <c r="I248" s="226"/>
      <c r="J248" s="502"/>
      <c r="K248" s="470"/>
      <c r="L248" s="226"/>
      <c r="M248" s="470"/>
      <c r="N248" s="226"/>
      <c r="O248" s="226"/>
      <c r="P248" s="226"/>
      <c r="Q248" s="226"/>
      <c r="R248" s="226"/>
    </row>
    <row r="249" spans="1:18">
      <c r="A249" s="470"/>
      <c r="B249" s="501"/>
      <c r="C249" s="226"/>
      <c r="D249" s="226"/>
      <c r="E249" s="226"/>
      <c r="F249" s="226"/>
      <c r="G249" s="226"/>
      <c r="H249" s="226"/>
      <c r="I249" s="226"/>
      <c r="J249" s="502"/>
      <c r="K249" s="470"/>
      <c r="L249" s="226"/>
      <c r="M249" s="470"/>
      <c r="N249" s="226"/>
      <c r="O249" s="226"/>
      <c r="P249" s="226"/>
      <c r="Q249" s="226"/>
      <c r="R249" s="226"/>
    </row>
    <row r="250" spans="1:18">
      <c r="A250" s="470"/>
      <c r="B250" s="501"/>
      <c r="C250" s="226"/>
      <c r="D250" s="226"/>
      <c r="E250" s="226"/>
      <c r="F250" s="226"/>
      <c r="G250" s="226"/>
      <c r="H250" s="226"/>
      <c r="I250" s="226"/>
      <c r="J250" s="502"/>
      <c r="K250" s="470"/>
      <c r="L250" s="226"/>
      <c r="M250" s="470"/>
      <c r="N250" s="226"/>
      <c r="O250" s="226"/>
      <c r="P250" s="226"/>
      <c r="Q250" s="226"/>
      <c r="R250" s="226"/>
    </row>
    <row r="251" spans="1:18">
      <c r="A251" s="470"/>
      <c r="B251" s="501"/>
      <c r="C251" s="226"/>
      <c r="D251" s="226"/>
      <c r="E251" s="226"/>
      <c r="F251" s="226"/>
      <c r="G251" s="226"/>
      <c r="H251" s="226"/>
      <c r="I251" s="226"/>
      <c r="J251" s="502"/>
      <c r="K251" s="470"/>
      <c r="L251" s="226"/>
      <c r="M251" s="470"/>
      <c r="N251" s="226"/>
      <c r="O251" s="226"/>
      <c r="P251" s="226"/>
      <c r="Q251" s="226"/>
      <c r="R251" s="226"/>
    </row>
    <row r="252" spans="1:18">
      <c r="A252" s="470"/>
      <c r="B252" s="501"/>
      <c r="C252" s="226"/>
      <c r="D252" s="226"/>
      <c r="E252" s="226"/>
      <c r="F252" s="226"/>
      <c r="G252" s="226"/>
      <c r="H252" s="226"/>
      <c r="I252" s="226"/>
      <c r="J252" s="502"/>
      <c r="K252" s="470"/>
      <c r="L252" s="226"/>
      <c r="M252" s="470"/>
      <c r="N252" s="226"/>
      <c r="O252" s="226"/>
      <c r="P252" s="226"/>
      <c r="Q252" s="226"/>
      <c r="R252" s="226"/>
    </row>
    <row r="253" spans="1:18">
      <c r="A253" s="470"/>
      <c r="B253" s="501"/>
      <c r="C253" s="226"/>
      <c r="D253" s="226"/>
      <c r="E253" s="226"/>
      <c r="F253" s="226"/>
      <c r="G253" s="226"/>
      <c r="H253" s="226"/>
      <c r="I253" s="226"/>
      <c r="J253" s="502"/>
      <c r="K253" s="470"/>
      <c r="L253" s="226"/>
      <c r="M253" s="470"/>
      <c r="N253" s="226"/>
      <c r="O253" s="226"/>
      <c r="P253" s="226"/>
      <c r="Q253" s="226"/>
      <c r="R253" s="226"/>
    </row>
    <row r="254" spans="1:18">
      <c r="A254" s="470"/>
      <c r="B254" s="501"/>
      <c r="C254" s="226"/>
      <c r="D254" s="226"/>
      <c r="E254" s="226"/>
      <c r="F254" s="226"/>
      <c r="G254" s="226"/>
      <c r="H254" s="226"/>
      <c r="I254" s="226"/>
      <c r="J254" s="502"/>
      <c r="K254" s="470"/>
      <c r="L254" s="226"/>
      <c r="M254" s="470"/>
      <c r="N254" s="226"/>
      <c r="O254" s="226"/>
      <c r="P254" s="226"/>
      <c r="Q254" s="226"/>
      <c r="R254" s="226"/>
    </row>
    <row r="255" spans="1:18">
      <c r="A255" s="470"/>
      <c r="B255" s="501"/>
      <c r="C255" s="226"/>
      <c r="D255" s="226"/>
      <c r="E255" s="226"/>
      <c r="F255" s="226"/>
      <c r="G255" s="226"/>
      <c r="H255" s="226"/>
      <c r="I255" s="226"/>
      <c r="J255" s="502"/>
      <c r="K255" s="470"/>
      <c r="L255" s="226"/>
      <c r="M255" s="470"/>
      <c r="N255" s="226"/>
      <c r="O255" s="226"/>
      <c r="P255" s="226"/>
      <c r="Q255" s="226"/>
      <c r="R255" s="226"/>
    </row>
    <row r="256" spans="1:18">
      <c r="A256" s="470"/>
      <c r="B256" s="501"/>
      <c r="C256" s="226"/>
      <c r="D256" s="226"/>
      <c r="E256" s="226"/>
      <c r="F256" s="226"/>
      <c r="G256" s="226"/>
      <c r="H256" s="226"/>
      <c r="I256" s="226"/>
      <c r="J256" s="502"/>
      <c r="K256" s="470"/>
      <c r="L256" s="226"/>
      <c r="M256" s="470"/>
      <c r="N256" s="226"/>
      <c r="O256" s="226"/>
      <c r="P256" s="226"/>
      <c r="Q256" s="226"/>
      <c r="R256" s="226"/>
    </row>
    <row r="257" spans="1:18">
      <c r="A257" s="470"/>
      <c r="B257" s="501"/>
      <c r="C257" s="226"/>
      <c r="D257" s="226"/>
      <c r="E257" s="226"/>
      <c r="F257" s="226"/>
      <c r="G257" s="226"/>
      <c r="H257" s="226"/>
      <c r="I257" s="226"/>
      <c r="J257" s="502"/>
      <c r="K257" s="470"/>
      <c r="L257" s="226"/>
      <c r="M257" s="470"/>
      <c r="N257" s="226"/>
      <c r="O257" s="226"/>
      <c r="P257" s="226"/>
      <c r="Q257" s="226"/>
      <c r="R257" s="226"/>
    </row>
    <row r="258" spans="1:18">
      <c r="A258" s="470"/>
      <c r="B258" s="501"/>
      <c r="C258" s="226"/>
      <c r="D258" s="226"/>
      <c r="E258" s="226"/>
      <c r="F258" s="226"/>
      <c r="G258" s="226"/>
      <c r="H258" s="226"/>
      <c r="I258" s="226"/>
      <c r="J258" s="502"/>
      <c r="K258" s="470"/>
      <c r="L258" s="226"/>
      <c r="M258" s="470"/>
      <c r="N258" s="226"/>
      <c r="O258" s="226"/>
      <c r="P258" s="226"/>
      <c r="Q258" s="226"/>
      <c r="R258" s="226"/>
    </row>
    <row r="259" spans="1:18">
      <c r="A259" s="470"/>
      <c r="B259" s="501"/>
      <c r="C259" s="226"/>
      <c r="D259" s="226"/>
      <c r="E259" s="226"/>
      <c r="F259" s="226"/>
      <c r="G259" s="226"/>
      <c r="H259" s="226"/>
      <c r="I259" s="226"/>
      <c r="J259" s="502"/>
      <c r="K259" s="470"/>
      <c r="L259" s="226"/>
      <c r="M259" s="470"/>
      <c r="N259" s="226"/>
      <c r="O259" s="226"/>
      <c r="P259" s="226"/>
      <c r="Q259" s="226"/>
      <c r="R259" s="226"/>
    </row>
    <row r="260" spans="1:18">
      <c r="A260" s="470"/>
      <c r="B260" s="501"/>
      <c r="C260" s="226"/>
      <c r="D260" s="226"/>
      <c r="E260" s="226"/>
      <c r="F260" s="226"/>
      <c r="G260" s="226"/>
      <c r="H260" s="226"/>
      <c r="I260" s="226"/>
      <c r="J260" s="502"/>
      <c r="K260" s="470"/>
      <c r="L260" s="226"/>
      <c r="M260" s="470"/>
      <c r="N260" s="226"/>
      <c r="O260" s="226"/>
      <c r="P260" s="226"/>
      <c r="Q260" s="226"/>
      <c r="R260" s="226"/>
    </row>
    <row r="261" spans="1:18">
      <c r="A261" s="470"/>
      <c r="B261" s="501"/>
      <c r="C261" s="226"/>
      <c r="D261" s="226"/>
      <c r="E261" s="226"/>
      <c r="F261" s="226"/>
      <c r="G261" s="226"/>
      <c r="H261" s="226"/>
      <c r="I261" s="226"/>
      <c r="J261" s="502"/>
      <c r="K261" s="470"/>
      <c r="L261" s="226"/>
      <c r="M261" s="470"/>
      <c r="N261" s="226"/>
      <c r="O261" s="226"/>
      <c r="P261" s="226"/>
      <c r="Q261" s="226"/>
      <c r="R261" s="226"/>
    </row>
    <row r="262" spans="1:18">
      <c r="A262" s="470"/>
      <c r="B262" s="501"/>
      <c r="C262" s="226"/>
      <c r="D262" s="226"/>
      <c r="E262" s="226"/>
      <c r="F262" s="226"/>
      <c r="G262" s="226"/>
      <c r="H262" s="226"/>
      <c r="I262" s="226"/>
      <c r="J262" s="502"/>
      <c r="K262" s="470"/>
      <c r="L262" s="226"/>
      <c r="M262" s="470"/>
      <c r="N262" s="226"/>
      <c r="O262" s="226"/>
      <c r="P262" s="226"/>
      <c r="Q262" s="226"/>
      <c r="R262" s="226"/>
    </row>
    <row r="263" spans="1:18">
      <c r="A263" s="470"/>
      <c r="B263" s="501"/>
      <c r="C263" s="226"/>
      <c r="D263" s="226"/>
      <c r="E263" s="226"/>
      <c r="F263" s="226"/>
      <c r="G263" s="226"/>
      <c r="H263" s="226"/>
      <c r="I263" s="226"/>
      <c r="J263" s="502"/>
      <c r="K263" s="470"/>
      <c r="L263" s="226"/>
      <c r="M263" s="470"/>
      <c r="N263" s="226"/>
      <c r="O263" s="226"/>
      <c r="P263" s="226"/>
      <c r="Q263" s="226"/>
      <c r="R263" s="226"/>
    </row>
    <row r="264" spans="1:18">
      <c r="A264" s="470"/>
      <c r="B264" s="501"/>
      <c r="C264" s="226"/>
      <c r="D264" s="226"/>
      <c r="E264" s="226"/>
      <c r="F264" s="226"/>
      <c r="G264" s="226"/>
      <c r="H264" s="226"/>
      <c r="I264" s="226"/>
      <c r="J264" s="502"/>
      <c r="K264" s="470"/>
      <c r="L264" s="226"/>
      <c r="M264" s="470"/>
      <c r="N264" s="226"/>
      <c r="O264" s="226"/>
      <c r="P264" s="226"/>
      <c r="Q264" s="226"/>
      <c r="R264" s="226"/>
    </row>
    <row r="265" spans="1:18">
      <c r="A265" s="470"/>
      <c r="B265" s="501"/>
      <c r="C265" s="226"/>
      <c r="D265" s="226"/>
      <c r="E265" s="226"/>
      <c r="F265" s="226"/>
      <c r="G265" s="226"/>
      <c r="H265" s="226"/>
      <c r="I265" s="226"/>
      <c r="J265" s="502"/>
      <c r="K265" s="470"/>
      <c r="L265" s="226"/>
      <c r="M265" s="470"/>
      <c r="N265" s="226"/>
      <c r="O265" s="226"/>
      <c r="P265" s="226"/>
      <c r="Q265" s="226"/>
      <c r="R265" s="226"/>
    </row>
    <row r="266" spans="1:18">
      <c r="A266" s="470"/>
      <c r="B266" s="501"/>
      <c r="C266" s="226"/>
      <c r="D266" s="226"/>
      <c r="E266" s="226"/>
      <c r="F266" s="226"/>
      <c r="G266" s="226"/>
      <c r="H266" s="226"/>
      <c r="I266" s="226"/>
      <c r="J266" s="502"/>
      <c r="K266" s="470"/>
      <c r="L266" s="226"/>
      <c r="M266" s="470"/>
      <c r="N266" s="226"/>
      <c r="O266" s="226"/>
      <c r="P266" s="226"/>
      <c r="Q266" s="226"/>
      <c r="R266" s="226"/>
    </row>
    <row r="267" spans="1:18">
      <c r="A267" s="470"/>
      <c r="B267" s="501"/>
      <c r="C267" s="226"/>
      <c r="D267" s="226"/>
      <c r="E267" s="226"/>
      <c r="F267" s="226"/>
      <c r="G267" s="226"/>
      <c r="H267" s="226"/>
      <c r="I267" s="226"/>
      <c r="J267" s="502"/>
      <c r="K267" s="470"/>
      <c r="L267" s="226"/>
      <c r="M267" s="470"/>
      <c r="N267" s="226"/>
      <c r="O267" s="226"/>
      <c r="P267" s="226"/>
      <c r="Q267" s="226"/>
      <c r="R267" s="226"/>
    </row>
    <row r="268" spans="1:18">
      <c r="A268" s="470"/>
      <c r="B268" s="501"/>
      <c r="C268" s="226"/>
      <c r="D268" s="226"/>
      <c r="E268" s="226"/>
      <c r="F268" s="226"/>
      <c r="G268" s="226"/>
      <c r="H268" s="226"/>
      <c r="I268" s="226"/>
      <c r="J268" s="502"/>
      <c r="K268" s="470"/>
      <c r="L268" s="226"/>
      <c r="M268" s="470"/>
      <c r="N268" s="226"/>
      <c r="O268" s="226"/>
      <c r="P268" s="226"/>
      <c r="Q268" s="226"/>
      <c r="R268" s="226"/>
    </row>
    <row r="269" spans="1:18">
      <c r="A269" s="470"/>
      <c r="B269" s="501"/>
      <c r="C269" s="226"/>
      <c r="D269" s="226"/>
      <c r="E269" s="226"/>
      <c r="F269" s="226"/>
      <c r="G269" s="226"/>
      <c r="H269" s="226"/>
      <c r="I269" s="226"/>
      <c r="J269" s="502"/>
      <c r="K269" s="470"/>
      <c r="L269" s="226"/>
      <c r="M269" s="470"/>
      <c r="N269" s="226"/>
      <c r="O269" s="226"/>
      <c r="P269" s="226"/>
      <c r="Q269" s="226"/>
      <c r="R269" s="226"/>
    </row>
    <row r="270" spans="1:18">
      <c r="A270" s="470"/>
      <c r="B270" s="501"/>
      <c r="C270" s="226"/>
      <c r="D270" s="226"/>
      <c r="E270" s="226"/>
      <c r="F270" s="226"/>
      <c r="G270" s="226"/>
      <c r="H270" s="226"/>
      <c r="I270" s="226"/>
      <c r="J270" s="502"/>
      <c r="K270" s="470"/>
      <c r="L270" s="226"/>
      <c r="M270" s="470"/>
      <c r="N270" s="226"/>
      <c r="O270" s="226"/>
      <c r="P270" s="226"/>
      <c r="Q270" s="226"/>
      <c r="R270" s="226"/>
    </row>
    <row r="271" spans="1:18">
      <c r="A271" s="470"/>
      <c r="B271" s="501"/>
      <c r="C271" s="226"/>
      <c r="D271" s="226"/>
      <c r="E271" s="226"/>
      <c r="F271" s="226"/>
      <c r="G271" s="226"/>
      <c r="H271" s="226"/>
      <c r="I271" s="226"/>
      <c r="J271" s="502"/>
      <c r="K271" s="470"/>
      <c r="L271" s="226"/>
      <c r="M271" s="470"/>
      <c r="N271" s="226"/>
      <c r="O271" s="226"/>
      <c r="P271" s="226"/>
      <c r="Q271" s="226"/>
      <c r="R271" s="226"/>
    </row>
    <row r="272" spans="1:18">
      <c r="A272" s="470"/>
      <c r="B272" s="501"/>
      <c r="C272" s="226"/>
      <c r="D272" s="226"/>
      <c r="E272" s="226"/>
      <c r="F272" s="226"/>
      <c r="G272" s="226"/>
      <c r="H272" s="226"/>
      <c r="I272" s="226"/>
      <c r="J272" s="502"/>
      <c r="K272" s="470"/>
      <c r="L272" s="226"/>
      <c r="M272" s="470"/>
      <c r="N272" s="226"/>
      <c r="O272" s="226"/>
      <c r="P272" s="226"/>
      <c r="Q272" s="226"/>
      <c r="R272" s="226"/>
    </row>
    <row r="273" spans="1:18">
      <c r="A273" s="470"/>
      <c r="B273" s="501"/>
      <c r="C273" s="226"/>
      <c r="D273" s="226"/>
      <c r="E273" s="226"/>
      <c r="F273" s="226"/>
      <c r="G273" s="226"/>
      <c r="H273" s="226"/>
      <c r="I273" s="226"/>
      <c r="J273" s="502"/>
      <c r="K273" s="470"/>
      <c r="L273" s="226"/>
      <c r="M273" s="470"/>
      <c r="N273" s="226"/>
      <c r="O273" s="226"/>
      <c r="P273" s="226"/>
      <c r="Q273" s="226"/>
      <c r="R273" s="226"/>
    </row>
    <row r="274" spans="1:18">
      <c r="A274" s="470"/>
      <c r="B274" s="501"/>
      <c r="C274" s="226"/>
      <c r="D274" s="226"/>
      <c r="E274" s="226"/>
      <c r="F274" s="226"/>
      <c r="G274" s="226"/>
      <c r="H274" s="226"/>
      <c r="I274" s="226"/>
      <c r="J274" s="502"/>
      <c r="K274" s="470"/>
      <c r="L274" s="226"/>
      <c r="M274" s="470"/>
      <c r="N274" s="226"/>
      <c r="O274" s="226"/>
      <c r="P274" s="226"/>
      <c r="Q274" s="226"/>
      <c r="R274" s="226"/>
    </row>
    <row r="275" spans="1:18">
      <c r="A275" s="470"/>
      <c r="B275" s="501"/>
      <c r="C275" s="226"/>
      <c r="D275" s="226"/>
      <c r="E275" s="226"/>
      <c r="F275" s="226"/>
      <c r="G275" s="226"/>
      <c r="H275" s="226"/>
      <c r="I275" s="226"/>
      <c r="J275" s="502"/>
      <c r="K275" s="470"/>
      <c r="L275" s="226"/>
      <c r="M275" s="470"/>
      <c r="N275" s="226"/>
      <c r="O275" s="226"/>
      <c r="P275" s="226"/>
      <c r="Q275" s="226"/>
      <c r="R275" s="226"/>
    </row>
    <row r="276" spans="1:18">
      <c r="A276" s="470"/>
      <c r="B276" s="501"/>
      <c r="C276" s="226"/>
      <c r="D276" s="226"/>
      <c r="E276" s="226"/>
      <c r="F276" s="226"/>
      <c r="G276" s="226"/>
      <c r="H276" s="226"/>
      <c r="I276" s="226"/>
      <c r="J276" s="502"/>
      <c r="K276" s="470"/>
      <c r="L276" s="226"/>
      <c r="M276" s="470"/>
      <c r="N276" s="226"/>
      <c r="O276" s="226"/>
      <c r="P276" s="226"/>
      <c r="Q276" s="226"/>
      <c r="R276" s="226"/>
    </row>
    <row r="277" spans="1:18">
      <c r="A277" s="470"/>
      <c r="B277" s="501"/>
      <c r="C277" s="226"/>
      <c r="D277" s="226"/>
      <c r="E277" s="226"/>
      <c r="F277" s="226"/>
      <c r="G277" s="226"/>
      <c r="H277" s="226"/>
      <c r="I277" s="226"/>
      <c r="J277" s="502"/>
      <c r="K277" s="470"/>
      <c r="L277" s="226"/>
      <c r="M277" s="470"/>
      <c r="N277" s="226"/>
      <c r="O277" s="226"/>
      <c r="P277" s="226"/>
      <c r="Q277" s="226"/>
      <c r="R277" s="226"/>
    </row>
    <row r="278" spans="1:18">
      <c r="A278" s="470"/>
      <c r="B278" s="501"/>
      <c r="C278" s="226"/>
      <c r="D278" s="226"/>
      <c r="E278" s="226"/>
      <c r="F278" s="226"/>
      <c r="G278" s="226"/>
      <c r="H278" s="226"/>
      <c r="I278" s="226"/>
      <c r="J278" s="502"/>
      <c r="K278" s="470"/>
      <c r="L278" s="226"/>
      <c r="M278" s="470"/>
      <c r="N278" s="226"/>
      <c r="O278" s="226"/>
      <c r="P278" s="226"/>
      <c r="Q278" s="226"/>
      <c r="R278" s="226"/>
    </row>
    <row r="279" spans="1:18">
      <c r="A279" s="470"/>
      <c r="B279" s="501"/>
      <c r="C279" s="226"/>
      <c r="D279" s="226"/>
      <c r="E279" s="226"/>
      <c r="F279" s="226"/>
      <c r="G279" s="226"/>
      <c r="H279" s="226"/>
      <c r="I279" s="226"/>
      <c r="J279" s="502"/>
      <c r="K279" s="470"/>
      <c r="L279" s="226"/>
      <c r="M279" s="470"/>
      <c r="N279" s="226"/>
      <c r="O279" s="226"/>
      <c r="P279" s="226"/>
      <c r="Q279" s="226"/>
      <c r="R279" s="226"/>
    </row>
    <row r="280" spans="1:18">
      <c r="A280" s="470"/>
      <c r="B280" s="501"/>
      <c r="C280" s="226"/>
      <c r="D280" s="226"/>
      <c r="E280" s="226"/>
      <c r="F280" s="226"/>
      <c r="G280" s="226"/>
      <c r="H280" s="226"/>
      <c r="I280" s="226"/>
      <c r="J280" s="502"/>
      <c r="K280" s="470"/>
      <c r="L280" s="226"/>
      <c r="M280" s="470"/>
      <c r="N280" s="226"/>
      <c r="O280" s="226"/>
      <c r="P280" s="226"/>
      <c r="Q280" s="226"/>
      <c r="R280" s="226"/>
    </row>
    <row r="281" spans="1:18">
      <c r="A281" s="470"/>
      <c r="B281" s="501"/>
      <c r="C281" s="226"/>
      <c r="D281" s="226"/>
      <c r="E281" s="226"/>
      <c r="F281" s="226"/>
      <c r="G281" s="226"/>
      <c r="H281" s="226"/>
      <c r="I281" s="226"/>
      <c r="J281" s="502"/>
      <c r="K281" s="470"/>
      <c r="L281" s="226"/>
      <c r="M281" s="470"/>
      <c r="N281" s="226"/>
      <c r="O281" s="226"/>
      <c r="P281" s="226"/>
      <c r="Q281" s="226"/>
      <c r="R281" s="226"/>
    </row>
    <row r="282" spans="1:18">
      <c r="A282" s="470"/>
      <c r="B282" s="501"/>
      <c r="C282" s="226"/>
      <c r="D282" s="226"/>
      <c r="E282" s="226"/>
      <c r="F282" s="226"/>
      <c r="G282" s="226"/>
      <c r="H282" s="226"/>
      <c r="I282" s="226"/>
      <c r="J282" s="502"/>
      <c r="K282" s="470"/>
      <c r="L282" s="226"/>
      <c r="M282" s="470"/>
      <c r="N282" s="226"/>
      <c r="O282" s="226"/>
      <c r="P282" s="226"/>
      <c r="Q282" s="226"/>
      <c r="R282" s="226"/>
    </row>
    <row r="283" spans="1:18">
      <c r="A283" s="470"/>
      <c r="B283" s="501"/>
      <c r="C283" s="226"/>
      <c r="D283" s="226"/>
      <c r="E283" s="226"/>
      <c r="F283" s="226"/>
      <c r="G283" s="226"/>
      <c r="H283" s="226"/>
      <c r="I283" s="226"/>
      <c r="J283" s="502"/>
      <c r="K283" s="470"/>
      <c r="L283" s="226"/>
      <c r="M283" s="470"/>
      <c r="N283" s="226"/>
      <c r="O283" s="226"/>
      <c r="P283" s="226"/>
      <c r="Q283" s="226"/>
      <c r="R283" s="226"/>
    </row>
    <row r="284" spans="1:18">
      <c r="A284" s="470"/>
      <c r="B284" s="501"/>
      <c r="C284" s="226"/>
      <c r="D284" s="226"/>
      <c r="E284" s="226"/>
      <c r="F284" s="226"/>
      <c r="G284" s="226"/>
      <c r="H284" s="226"/>
      <c r="I284" s="226"/>
      <c r="J284" s="502"/>
      <c r="K284" s="470"/>
      <c r="L284" s="226"/>
      <c r="M284" s="470"/>
      <c r="N284" s="226"/>
      <c r="O284" s="226"/>
      <c r="P284" s="226"/>
      <c r="Q284" s="226"/>
      <c r="R284" s="226"/>
    </row>
    <row r="285" spans="1:18">
      <c r="A285" s="470"/>
      <c r="B285" s="501"/>
      <c r="C285" s="226"/>
      <c r="D285" s="226"/>
      <c r="E285" s="226"/>
      <c r="F285" s="226"/>
      <c r="G285" s="226"/>
      <c r="H285" s="226"/>
      <c r="I285" s="226"/>
      <c r="J285" s="502"/>
      <c r="K285" s="470"/>
      <c r="L285" s="226"/>
      <c r="M285" s="470"/>
      <c r="N285" s="226"/>
      <c r="O285" s="226"/>
      <c r="P285" s="226"/>
      <c r="Q285" s="226"/>
      <c r="R285" s="226"/>
    </row>
    <row r="286" spans="1:18">
      <c r="A286" s="470"/>
      <c r="B286" s="501"/>
      <c r="C286" s="226"/>
      <c r="D286" s="226"/>
      <c r="E286" s="226"/>
      <c r="F286" s="226"/>
      <c r="G286" s="226"/>
      <c r="H286" s="226"/>
      <c r="I286" s="226"/>
      <c r="J286" s="502"/>
      <c r="K286" s="470"/>
      <c r="L286" s="226"/>
      <c r="M286" s="470"/>
      <c r="N286" s="226"/>
      <c r="O286" s="226"/>
      <c r="P286" s="226"/>
      <c r="Q286" s="226"/>
      <c r="R286" s="226"/>
    </row>
    <row r="287" spans="1:18">
      <c r="A287" s="470"/>
      <c r="B287" s="501"/>
      <c r="C287" s="226"/>
      <c r="D287" s="226"/>
      <c r="E287" s="226"/>
      <c r="F287" s="226"/>
      <c r="G287" s="226"/>
      <c r="H287" s="226"/>
      <c r="I287" s="226"/>
      <c r="J287" s="502"/>
      <c r="K287" s="470"/>
      <c r="L287" s="226"/>
      <c r="M287" s="470"/>
      <c r="N287" s="226"/>
      <c r="O287" s="226"/>
      <c r="P287" s="226"/>
      <c r="Q287" s="226"/>
      <c r="R287" s="226"/>
    </row>
    <row r="288" spans="1:18">
      <c r="A288" s="470"/>
      <c r="B288" s="501"/>
      <c r="C288" s="226"/>
      <c r="D288" s="226"/>
      <c r="E288" s="226"/>
      <c r="F288" s="226"/>
      <c r="G288" s="226"/>
      <c r="H288" s="226"/>
      <c r="I288" s="226"/>
      <c r="J288" s="502"/>
      <c r="K288" s="470"/>
      <c r="L288" s="226"/>
      <c r="M288" s="470"/>
      <c r="N288" s="226"/>
      <c r="O288" s="226"/>
      <c r="P288" s="226"/>
      <c r="Q288" s="226"/>
      <c r="R288" s="226"/>
    </row>
    <row r="289" spans="1:18">
      <c r="A289" s="470"/>
      <c r="B289" s="501"/>
      <c r="C289" s="226"/>
      <c r="D289" s="226"/>
      <c r="E289" s="226"/>
      <c r="F289" s="226"/>
      <c r="G289" s="226"/>
      <c r="H289" s="226"/>
      <c r="I289" s="226"/>
      <c r="J289" s="502"/>
      <c r="K289" s="470"/>
      <c r="L289" s="226"/>
      <c r="M289" s="470"/>
      <c r="N289" s="226"/>
      <c r="O289" s="226"/>
      <c r="P289" s="226"/>
      <c r="Q289" s="226"/>
      <c r="R289" s="226"/>
    </row>
    <row r="290" spans="1:18">
      <c r="A290" s="470"/>
      <c r="B290" s="501"/>
      <c r="C290" s="226"/>
      <c r="D290" s="226"/>
      <c r="E290" s="226"/>
      <c r="F290" s="226"/>
      <c r="G290" s="226"/>
      <c r="H290" s="226"/>
      <c r="I290" s="226"/>
      <c r="J290" s="502"/>
      <c r="K290" s="470"/>
      <c r="L290" s="226"/>
      <c r="M290" s="470"/>
      <c r="N290" s="226"/>
      <c r="O290" s="226"/>
      <c r="P290" s="226"/>
      <c r="Q290" s="226"/>
      <c r="R290" s="226"/>
    </row>
    <row r="291" spans="1:18">
      <c r="A291" s="470"/>
      <c r="B291" s="501"/>
      <c r="C291" s="226"/>
      <c r="D291" s="226"/>
      <c r="E291" s="226"/>
      <c r="F291" s="226"/>
      <c r="G291" s="226"/>
      <c r="H291" s="226"/>
      <c r="I291" s="226"/>
      <c r="J291" s="502"/>
      <c r="K291" s="470"/>
      <c r="L291" s="226"/>
      <c r="M291" s="470"/>
      <c r="N291" s="226"/>
      <c r="O291" s="226"/>
      <c r="P291" s="226"/>
      <c r="Q291" s="226"/>
      <c r="R291" s="226"/>
    </row>
    <row r="292" spans="1:18">
      <c r="A292" s="470"/>
      <c r="B292" s="501"/>
      <c r="C292" s="226"/>
      <c r="D292" s="226"/>
      <c r="E292" s="226"/>
      <c r="F292" s="226"/>
      <c r="G292" s="226"/>
      <c r="H292" s="226"/>
      <c r="I292" s="226"/>
      <c r="J292" s="502"/>
      <c r="K292" s="470"/>
      <c r="L292" s="226"/>
      <c r="M292" s="470"/>
      <c r="N292" s="226"/>
      <c r="O292" s="226"/>
      <c r="P292" s="226"/>
      <c r="Q292" s="226"/>
      <c r="R292" s="226"/>
    </row>
    <row r="293" spans="1:18">
      <c r="A293" s="470"/>
      <c r="B293" s="501"/>
      <c r="C293" s="226"/>
      <c r="D293" s="226"/>
      <c r="E293" s="226"/>
      <c r="F293" s="226"/>
      <c r="G293" s="226"/>
      <c r="H293" s="226"/>
      <c r="I293" s="226"/>
      <c r="J293" s="502"/>
      <c r="K293" s="470"/>
      <c r="L293" s="226"/>
      <c r="M293" s="470"/>
      <c r="N293" s="226"/>
      <c r="O293" s="226"/>
      <c r="P293" s="226"/>
      <c r="Q293" s="226"/>
      <c r="R293" s="226"/>
    </row>
    <row r="294" spans="1:18">
      <c r="A294" s="470"/>
      <c r="B294" s="501"/>
      <c r="C294" s="226"/>
      <c r="D294" s="226"/>
      <c r="E294" s="226"/>
      <c r="F294" s="226"/>
      <c r="G294" s="226"/>
      <c r="H294" s="226"/>
      <c r="I294" s="226"/>
      <c r="J294" s="502"/>
      <c r="K294" s="470"/>
      <c r="L294" s="226"/>
      <c r="M294" s="470"/>
      <c r="N294" s="226"/>
      <c r="O294" s="226"/>
      <c r="P294" s="226"/>
      <c r="Q294" s="226"/>
      <c r="R294" s="226"/>
    </row>
    <row r="295" spans="1:18">
      <c r="A295" s="470"/>
      <c r="B295" s="501"/>
      <c r="C295" s="226"/>
      <c r="D295" s="226"/>
      <c r="E295" s="226"/>
      <c r="F295" s="226"/>
      <c r="G295" s="226"/>
      <c r="H295" s="226"/>
      <c r="I295" s="226"/>
      <c r="J295" s="502"/>
      <c r="K295" s="470"/>
      <c r="L295" s="226"/>
      <c r="M295" s="470"/>
      <c r="N295" s="226"/>
      <c r="O295" s="226"/>
      <c r="P295" s="226"/>
      <c r="Q295" s="226"/>
      <c r="R295" s="226"/>
    </row>
    <row r="296" spans="1:18">
      <c r="A296" s="470"/>
      <c r="B296" s="501"/>
      <c r="C296" s="226"/>
      <c r="D296" s="226"/>
      <c r="E296" s="226"/>
      <c r="F296" s="226"/>
      <c r="G296" s="226"/>
      <c r="H296" s="226"/>
      <c r="I296" s="226"/>
      <c r="J296" s="502"/>
      <c r="K296" s="470"/>
      <c r="L296" s="226"/>
      <c r="M296" s="470"/>
      <c r="N296" s="226"/>
      <c r="O296" s="226"/>
      <c r="P296" s="226"/>
      <c r="Q296" s="226"/>
      <c r="R296" s="226"/>
    </row>
    <row r="297" spans="1:18">
      <c r="A297" s="470"/>
      <c r="B297" s="501"/>
      <c r="C297" s="226"/>
      <c r="D297" s="226"/>
      <c r="E297" s="226"/>
      <c r="F297" s="226"/>
      <c r="G297" s="226"/>
      <c r="H297" s="226"/>
      <c r="I297" s="226"/>
      <c r="J297" s="502"/>
      <c r="K297" s="470"/>
      <c r="L297" s="226"/>
      <c r="M297" s="470"/>
      <c r="N297" s="226"/>
      <c r="O297" s="226"/>
      <c r="P297" s="226"/>
      <c r="Q297" s="226"/>
      <c r="R297" s="226"/>
    </row>
    <row r="298" spans="1:18">
      <c r="A298" s="470"/>
      <c r="B298" s="501"/>
      <c r="C298" s="226"/>
      <c r="D298" s="226"/>
      <c r="E298" s="226"/>
      <c r="F298" s="226"/>
      <c r="G298" s="226"/>
      <c r="H298" s="226"/>
      <c r="I298" s="226"/>
      <c r="J298" s="502"/>
      <c r="K298" s="470"/>
      <c r="L298" s="226"/>
      <c r="M298" s="470"/>
      <c r="N298" s="226"/>
      <c r="O298" s="226"/>
      <c r="P298" s="226"/>
      <c r="Q298" s="226"/>
      <c r="R298" s="226"/>
    </row>
    <row r="299" spans="1:18">
      <c r="A299" s="470"/>
      <c r="B299" s="501"/>
      <c r="C299" s="226"/>
      <c r="D299" s="226"/>
      <c r="E299" s="226"/>
      <c r="F299" s="226"/>
      <c r="G299" s="226"/>
      <c r="H299" s="226"/>
      <c r="I299" s="226"/>
      <c r="J299" s="502"/>
      <c r="K299" s="470"/>
      <c r="L299" s="226"/>
      <c r="M299" s="470"/>
      <c r="N299" s="226"/>
      <c r="O299" s="226"/>
      <c r="P299" s="226"/>
      <c r="Q299" s="226"/>
      <c r="R299" s="226"/>
    </row>
    <row r="300" spans="1:18">
      <c r="A300" s="470"/>
      <c r="B300" s="501"/>
      <c r="C300" s="226"/>
      <c r="D300" s="226"/>
      <c r="E300" s="226"/>
      <c r="F300" s="226"/>
      <c r="G300" s="226"/>
      <c r="H300" s="226"/>
      <c r="I300" s="226"/>
      <c r="J300" s="502"/>
      <c r="K300" s="470"/>
      <c r="L300" s="226"/>
      <c r="M300" s="470"/>
      <c r="N300" s="226"/>
      <c r="O300" s="226"/>
      <c r="P300" s="226"/>
      <c r="Q300" s="226"/>
      <c r="R300" s="226"/>
    </row>
    <row r="301" spans="1:18">
      <c r="A301" s="470"/>
      <c r="B301" s="501"/>
      <c r="C301" s="226"/>
      <c r="D301" s="226"/>
      <c r="E301" s="226"/>
      <c r="F301" s="226"/>
      <c r="G301" s="226"/>
      <c r="H301" s="226"/>
      <c r="I301" s="226"/>
      <c r="J301" s="502"/>
      <c r="K301" s="470"/>
      <c r="L301" s="226"/>
      <c r="M301" s="470"/>
      <c r="N301" s="226"/>
      <c r="O301" s="226"/>
      <c r="P301" s="226"/>
      <c r="Q301" s="226"/>
      <c r="R301" s="226"/>
    </row>
    <row r="302" spans="1:18">
      <c r="A302" s="470"/>
      <c r="B302" s="501"/>
      <c r="C302" s="226"/>
      <c r="D302" s="226"/>
      <c r="E302" s="226"/>
      <c r="F302" s="226"/>
      <c r="G302" s="226"/>
      <c r="H302" s="226"/>
      <c r="I302" s="226"/>
      <c r="J302" s="502"/>
      <c r="K302" s="470"/>
      <c r="L302" s="226"/>
      <c r="M302" s="470"/>
      <c r="N302" s="226"/>
      <c r="O302" s="226"/>
      <c r="P302" s="226"/>
      <c r="Q302" s="226"/>
      <c r="R302" s="226"/>
    </row>
    <row r="303" spans="1:18">
      <c r="A303" s="470"/>
      <c r="B303" s="501"/>
      <c r="C303" s="226"/>
      <c r="D303" s="226"/>
      <c r="E303" s="226"/>
      <c r="F303" s="226"/>
      <c r="G303" s="226"/>
      <c r="H303" s="226"/>
      <c r="I303" s="226"/>
      <c r="J303" s="502"/>
      <c r="K303" s="470"/>
      <c r="L303" s="226"/>
      <c r="M303" s="470"/>
      <c r="N303" s="226"/>
      <c r="O303" s="226"/>
      <c r="P303" s="226"/>
      <c r="Q303" s="226"/>
      <c r="R303" s="226"/>
    </row>
    <row r="304" spans="1:18">
      <c r="A304" s="470"/>
      <c r="B304" s="501"/>
      <c r="C304" s="226"/>
      <c r="D304" s="226"/>
      <c r="E304" s="226"/>
      <c r="F304" s="226"/>
      <c r="G304" s="226"/>
      <c r="H304" s="226"/>
      <c r="I304" s="226"/>
      <c r="J304" s="502"/>
      <c r="K304" s="470"/>
      <c r="L304" s="226"/>
      <c r="M304" s="470"/>
      <c r="N304" s="226"/>
      <c r="O304" s="226"/>
      <c r="P304" s="226"/>
      <c r="Q304" s="226"/>
      <c r="R304" s="226"/>
    </row>
    <row r="305" spans="1:18">
      <c r="A305" s="470"/>
      <c r="B305" s="501"/>
      <c r="C305" s="226"/>
      <c r="D305" s="226"/>
      <c r="E305" s="226"/>
      <c r="F305" s="226"/>
      <c r="G305" s="226"/>
      <c r="H305" s="226"/>
      <c r="I305" s="226"/>
      <c r="J305" s="502"/>
      <c r="K305" s="470"/>
      <c r="L305" s="226"/>
      <c r="M305" s="470"/>
      <c r="N305" s="226"/>
      <c r="O305" s="226"/>
      <c r="P305" s="226"/>
      <c r="Q305" s="226"/>
      <c r="R305" s="226"/>
    </row>
    <row r="306" spans="1:18">
      <c r="A306" s="470"/>
      <c r="B306" s="501"/>
      <c r="C306" s="226"/>
      <c r="D306" s="226"/>
      <c r="E306" s="226"/>
      <c r="F306" s="226"/>
      <c r="G306" s="226"/>
      <c r="H306" s="226"/>
      <c r="I306" s="226"/>
      <c r="J306" s="502"/>
      <c r="K306" s="470"/>
      <c r="L306" s="226"/>
      <c r="M306" s="470"/>
      <c r="N306" s="226"/>
      <c r="O306" s="226"/>
      <c r="P306" s="226"/>
      <c r="Q306" s="226"/>
      <c r="R306" s="226"/>
    </row>
    <row r="307" spans="1:18">
      <c r="A307" s="470"/>
      <c r="B307" s="501"/>
      <c r="C307" s="226"/>
      <c r="D307" s="226"/>
      <c r="E307" s="226"/>
      <c r="F307" s="226"/>
      <c r="G307" s="226"/>
      <c r="H307" s="226"/>
      <c r="I307" s="226"/>
      <c r="J307" s="502"/>
      <c r="K307" s="470"/>
      <c r="L307" s="226"/>
      <c r="M307" s="470"/>
      <c r="N307" s="226"/>
      <c r="O307" s="226"/>
      <c r="P307" s="226"/>
      <c r="Q307" s="226"/>
      <c r="R307" s="226"/>
    </row>
    <row r="308" spans="1:18">
      <c r="A308" s="470"/>
      <c r="B308" s="501"/>
      <c r="C308" s="226"/>
      <c r="D308" s="226"/>
      <c r="E308" s="226"/>
      <c r="F308" s="226"/>
      <c r="G308" s="226"/>
      <c r="H308" s="226"/>
      <c r="I308" s="226"/>
      <c r="J308" s="502"/>
      <c r="K308" s="470"/>
      <c r="L308" s="226"/>
      <c r="M308" s="470"/>
      <c r="N308" s="226"/>
      <c r="O308" s="226"/>
      <c r="P308" s="226"/>
      <c r="Q308" s="226"/>
      <c r="R308" s="226"/>
    </row>
    <row r="309" spans="1:18">
      <c r="A309" s="470"/>
      <c r="B309" s="501"/>
      <c r="C309" s="226"/>
      <c r="D309" s="226"/>
      <c r="E309" s="226"/>
      <c r="F309" s="226"/>
      <c r="G309" s="226"/>
      <c r="H309" s="226"/>
      <c r="I309" s="226"/>
      <c r="J309" s="502"/>
      <c r="K309" s="470"/>
      <c r="L309" s="226"/>
      <c r="M309" s="470"/>
      <c r="N309" s="226"/>
      <c r="O309" s="226"/>
      <c r="P309" s="226"/>
      <c r="Q309" s="226"/>
      <c r="R309" s="226"/>
    </row>
    <row r="310" spans="1:18">
      <c r="A310" s="470"/>
      <c r="B310" s="501"/>
      <c r="C310" s="226"/>
      <c r="D310" s="226"/>
      <c r="E310" s="226"/>
      <c r="F310" s="226"/>
      <c r="G310" s="226"/>
      <c r="H310" s="226"/>
      <c r="I310" s="226"/>
      <c r="J310" s="502"/>
      <c r="K310" s="470"/>
      <c r="L310" s="226"/>
      <c r="M310" s="470"/>
      <c r="N310" s="226"/>
      <c r="O310" s="226"/>
      <c r="P310" s="226"/>
      <c r="Q310" s="226"/>
      <c r="R310" s="226"/>
    </row>
    <row r="311" spans="1:18">
      <c r="A311" s="470"/>
      <c r="B311" s="501"/>
      <c r="C311" s="226"/>
      <c r="D311" s="226"/>
      <c r="E311" s="226"/>
      <c r="F311" s="226"/>
      <c r="G311" s="226"/>
      <c r="H311" s="226"/>
      <c r="I311" s="226"/>
      <c r="J311" s="502"/>
      <c r="K311" s="470"/>
      <c r="L311" s="226"/>
      <c r="M311" s="470"/>
      <c r="N311" s="226"/>
      <c r="O311" s="226"/>
      <c r="P311" s="226"/>
      <c r="Q311" s="226"/>
      <c r="R311" s="226"/>
    </row>
    <row r="312" spans="1:18">
      <c r="A312" s="470"/>
      <c r="B312" s="501"/>
      <c r="C312" s="226"/>
      <c r="D312" s="226"/>
      <c r="E312" s="226"/>
      <c r="F312" s="226"/>
      <c r="G312" s="226"/>
      <c r="H312" s="226"/>
      <c r="I312" s="226"/>
      <c r="J312" s="502"/>
      <c r="K312" s="470"/>
      <c r="L312" s="226"/>
      <c r="M312" s="470"/>
      <c r="N312" s="226"/>
      <c r="O312" s="226"/>
      <c r="P312" s="226"/>
      <c r="Q312" s="226"/>
      <c r="R312" s="226"/>
    </row>
    <row r="313" spans="1:18">
      <c r="A313" s="470"/>
      <c r="B313" s="501"/>
      <c r="C313" s="226"/>
      <c r="D313" s="226"/>
      <c r="E313" s="226"/>
      <c r="F313" s="226"/>
      <c r="G313" s="226"/>
      <c r="H313" s="226"/>
      <c r="I313" s="226"/>
      <c r="J313" s="502"/>
      <c r="K313" s="470"/>
      <c r="L313" s="226"/>
      <c r="M313" s="470"/>
      <c r="N313" s="226"/>
      <c r="O313" s="226"/>
      <c r="P313" s="226"/>
      <c r="Q313" s="226"/>
      <c r="R313" s="226"/>
    </row>
    <row r="314" spans="1:18">
      <c r="A314" s="470"/>
      <c r="B314" s="501"/>
      <c r="C314" s="226"/>
      <c r="D314" s="226"/>
      <c r="E314" s="226"/>
      <c r="F314" s="226"/>
      <c r="G314" s="226"/>
      <c r="H314" s="226"/>
      <c r="I314" s="226"/>
      <c r="J314" s="502"/>
      <c r="K314" s="470"/>
      <c r="L314" s="226"/>
      <c r="M314" s="470"/>
      <c r="N314" s="226"/>
      <c r="O314" s="226"/>
      <c r="P314" s="226"/>
      <c r="Q314" s="226"/>
      <c r="R314" s="226"/>
    </row>
    <row r="315" spans="1:18">
      <c r="A315" s="470"/>
      <c r="B315" s="501"/>
      <c r="C315" s="226"/>
      <c r="D315" s="226"/>
      <c r="E315" s="226"/>
      <c r="F315" s="226"/>
      <c r="G315" s="226"/>
      <c r="H315" s="226"/>
      <c r="I315" s="226"/>
      <c r="J315" s="502"/>
      <c r="K315" s="470"/>
      <c r="L315" s="226"/>
      <c r="M315" s="470"/>
      <c r="N315" s="226"/>
      <c r="O315" s="226"/>
      <c r="P315" s="226"/>
      <c r="Q315" s="226"/>
      <c r="R315" s="226"/>
    </row>
    <row r="316" spans="1:18">
      <c r="A316" s="470"/>
      <c r="B316" s="501"/>
      <c r="C316" s="226"/>
      <c r="D316" s="226"/>
      <c r="E316" s="226"/>
      <c r="F316" s="226"/>
      <c r="G316" s="226"/>
      <c r="H316" s="226"/>
      <c r="I316" s="226"/>
      <c r="J316" s="502"/>
      <c r="K316" s="470"/>
      <c r="L316" s="226"/>
      <c r="M316" s="470"/>
      <c r="N316" s="226"/>
      <c r="O316" s="226"/>
      <c r="P316" s="226"/>
      <c r="Q316" s="226"/>
      <c r="R316" s="226"/>
    </row>
    <row r="317" spans="1:18">
      <c r="A317" s="470"/>
      <c r="B317" s="501"/>
      <c r="C317" s="226"/>
      <c r="D317" s="226"/>
      <c r="E317" s="226"/>
      <c r="F317" s="226"/>
      <c r="G317" s="226"/>
      <c r="H317" s="226"/>
      <c r="I317" s="226"/>
      <c r="J317" s="502"/>
      <c r="K317" s="470"/>
      <c r="L317" s="226"/>
      <c r="M317" s="470"/>
      <c r="N317" s="226"/>
      <c r="O317" s="226"/>
      <c r="P317" s="226"/>
      <c r="Q317" s="226"/>
      <c r="R317" s="226"/>
    </row>
    <row r="318" spans="1:18">
      <c r="A318" s="470"/>
      <c r="B318" s="501"/>
      <c r="C318" s="226"/>
      <c r="D318" s="226"/>
      <c r="E318" s="226"/>
      <c r="F318" s="226"/>
      <c r="G318" s="226"/>
      <c r="H318" s="226"/>
      <c r="I318" s="226"/>
      <c r="J318" s="502"/>
      <c r="K318" s="470"/>
      <c r="L318" s="226"/>
      <c r="M318" s="470"/>
      <c r="N318" s="226"/>
      <c r="O318" s="226"/>
      <c r="P318" s="226"/>
      <c r="Q318" s="226"/>
      <c r="R318" s="226"/>
    </row>
    <row r="319" spans="1:18">
      <c r="A319" s="470"/>
      <c r="B319" s="501"/>
      <c r="C319" s="226"/>
      <c r="D319" s="226"/>
      <c r="E319" s="226"/>
      <c r="F319" s="226"/>
      <c r="G319" s="226"/>
      <c r="H319" s="226"/>
      <c r="I319" s="226"/>
      <c r="J319" s="502"/>
      <c r="K319" s="470"/>
      <c r="L319" s="226"/>
      <c r="M319" s="470"/>
      <c r="N319" s="226"/>
      <c r="O319" s="226"/>
      <c r="P319" s="226"/>
      <c r="Q319" s="226"/>
      <c r="R319" s="226"/>
    </row>
    <row r="320" spans="1:18">
      <c r="A320" s="470"/>
      <c r="B320" s="501"/>
      <c r="C320" s="226"/>
      <c r="D320" s="226"/>
      <c r="E320" s="226"/>
      <c r="F320" s="226"/>
      <c r="G320" s="226"/>
      <c r="H320" s="226"/>
      <c r="I320" s="226"/>
      <c r="J320" s="502"/>
      <c r="K320" s="470"/>
      <c r="L320" s="226"/>
      <c r="M320" s="470"/>
      <c r="N320" s="226"/>
      <c r="O320" s="226"/>
      <c r="P320" s="226"/>
      <c r="Q320" s="226"/>
      <c r="R320" s="226"/>
    </row>
    <row r="321" spans="1:18">
      <c r="A321" s="470"/>
      <c r="B321" s="501"/>
      <c r="C321" s="226"/>
      <c r="D321" s="226"/>
      <c r="E321" s="226"/>
      <c r="F321" s="226"/>
      <c r="G321" s="226"/>
      <c r="H321" s="226"/>
      <c r="I321" s="226"/>
      <c r="J321" s="502"/>
      <c r="K321" s="470"/>
      <c r="L321" s="226"/>
      <c r="M321" s="470"/>
      <c r="N321" s="226"/>
      <c r="O321" s="226"/>
      <c r="P321" s="226"/>
      <c r="Q321" s="226"/>
      <c r="R321" s="226"/>
    </row>
    <row r="322" spans="1:18">
      <c r="A322" s="470"/>
      <c r="B322" s="501"/>
      <c r="C322" s="226"/>
      <c r="D322" s="226"/>
      <c r="E322" s="226"/>
      <c r="F322" s="226"/>
      <c r="G322" s="226"/>
      <c r="H322" s="226"/>
      <c r="I322" s="226"/>
      <c r="J322" s="502"/>
      <c r="K322" s="470"/>
      <c r="L322" s="226"/>
      <c r="M322" s="470"/>
      <c r="N322" s="226"/>
      <c r="O322" s="226"/>
      <c r="P322" s="226"/>
      <c r="Q322" s="226"/>
      <c r="R322" s="226"/>
    </row>
    <row r="323" spans="1:18">
      <c r="A323" s="470"/>
      <c r="B323" s="501"/>
      <c r="C323" s="226"/>
      <c r="D323" s="226"/>
      <c r="E323" s="226"/>
      <c r="F323" s="226"/>
      <c r="G323" s="226"/>
      <c r="H323" s="226"/>
      <c r="I323" s="226"/>
      <c r="J323" s="502"/>
      <c r="K323" s="470"/>
      <c r="L323" s="226"/>
      <c r="M323" s="470"/>
      <c r="N323" s="226"/>
      <c r="O323" s="226"/>
      <c r="P323" s="226"/>
      <c r="Q323" s="226"/>
      <c r="R323" s="226"/>
    </row>
    <row r="324" spans="1:18">
      <c r="A324" s="470"/>
      <c r="B324" s="501"/>
      <c r="C324" s="226"/>
      <c r="D324" s="226"/>
      <c r="E324" s="226"/>
      <c r="F324" s="226"/>
      <c r="G324" s="226"/>
      <c r="H324" s="226"/>
      <c r="I324" s="226"/>
      <c r="J324" s="502"/>
      <c r="K324" s="470"/>
      <c r="L324" s="226"/>
      <c r="M324" s="470"/>
      <c r="N324" s="226"/>
      <c r="O324" s="226"/>
      <c r="P324" s="226"/>
      <c r="Q324" s="226"/>
      <c r="R324" s="226"/>
    </row>
    <row r="325" spans="1:18">
      <c r="A325" s="470"/>
      <c r="B325" s="501"/>
      <c r="C325" s="226"/>
      <c r="D325" s="226"/>
      <c r="E325" s="226"/>
      <c r="F325" s="226"/>
      <c r="G325" s="226"/>
      <c r="H325" s="226"/>
      <c r="I325" s="226"/>
      <c r="J325" s="502"/>
      <c r="K325" s="470"/>
      <c r="L325" s="226"/>
      <c r="M325" s="470"/>
      <c r="N325" s="226"/>
      <c r="O325" s="226"/>
      <c r="P325" s="226"/>
      <c r="Q325" s="226"/>
      <c r="R325" s="226"/>
    </row>
    <row r="326" spans="1:18">
      <c r="A326" s="470"/>
      <c r="B326" s="501"/>
      <c r="C326" s="226"/>
      <c r="D326" s="226"/>
      <c r="E326" s="226"/>
      <c r="F326" s="226"/>
      <c r="G326" s="226"/>
      <c r="H326" s="226"/>
      <c r="I326" s="226"/>
      <c r="J326" s="502"/>
      <c r="K326" s="470"/>
      <c r="L326" s="226"/>
      <c r="M326" s="470"/>
      <c r="N326" s="226"/>
      <c r="O326" s="226"/>
      <c r="P326" s="226"/>
      <c r="Q326" s="226"/>
      <c r="R326" s="226"/>
    </row>
    <row r="327" spans="1:18">
      <c r="A327" s="470"/>
      <c r="B327" s="501"/>
      <c r="C327" s="226"/>
      <c r="D327" s="226"/>
      <c r="E327" s="226"/>
      <c r="F327" s="226"/>
      <c r="G327" s="226"/>
      <c r="H327" s="226"/>
      <c r="I327" s="226"/>
      <c r="J327" s="502"/>
      <c r="K327" s="470"/>
      <c r="L327" s="226"/>
      <c r="M327" s="470"/>
      <c r="N327" s="226"/>
      <c r="O327" s="226"/>
      <c r="P327" s="226"/>
      <c r="Q327" s="226"/>
      <c r="R327" s="226"/>
    </row>
    <row r="328" spans="1:18">
      <c r="A328" s="470"/>
      <c r="B328" s="501"/>
      <c r="C328" s="226"/>
      <c r="D328" s="226"/>
      <c r="E328" s="226"/>
      <c r="F328" s="226"/>
      <c r="G328" s="226"/>
      <c r="H328" s="226"/>
      <c r="I328" s="226"/>
      <c r="J328" s="502"/>
      <c r="K328" s="470"/>
      <c r="L328" s="226"/>
      <c r="M328" s="470"/>
      <c r="N328" s="226"/>
      <c r="O328" s="226"/>
      <c r="P328" s="226"/>
      <c r="Q328" s="226"/>
      <c r="R328" s="226"/>
    </row>
    <row r="329" spans="1:18">
      <c r="A329" s="470"/>
      <c r="B329" s="501"/>
      <c r="C329" s="226"/>
      <c r="D329" s="226"/>
      <c r="E329" s="226"/>
      <c r="F329" s="226"/>
      <c r="G329" s="226"/>
      <c r="H329" s="226"/>
      <c r="I329" s="226"/>
      <c r="J329" s="502"/>
      <c r="K329" s="470"/>
      <c r="L329" s="226"/>
      <c r="M329" s="470"/>
      <c r="N329" s="226"/>
      <c r="O329" s="226"/>
      <c r="P329" s="226"/>
      <c r="Q329" s="226"/>
      <c r="R329" s="226"/>
    </row>
    <row r="330" spans="1:18">
      <c r="A330" s="470"/>
      <c r="B330" s="501"/>
      <c r="C330" s="226"/>
      <c r="D330" s="226"/>
      <c r="E330" s="226"/>
      <c r="F330" s="226"/>
      <c r="G330" s="226"/>
      <c r="H330" s="226"/>
      <c r="I330" s="226"/>
      <c r="J330" s="502"/>
      <c r="K330" s="470"/>
      <c r="L330" s="226"/>
      <c r="M330" s="470"/>
      <c r="N330" s="226"/>
      <c r="O330" s="226"/>
      <c r="P330" s="226"/>
      <c r="Q330" s="226"/>
      <c r="R330" s="226"/>
    </row>
    <row r="331" spans="1:18">
      <c r="A331" s="470"/>
      <c r="B331" s="501"/>
      <c r="C331" s="226"/>
      <c r="D331" s="226"/>
      <c r="E331" s="226"/>
      <c r="F331" s="226"/>
      <c r="G331" s="226"/>
      <c r="H331" s="226"/>
      <c r="I331" s="226"/>
      <c r="J331" s="502"/>
      <c r="K331" s="470"/>
      <c r="L331" s="226"/>
      <c r="M331" s="470"/>
      <c r="N331" s="226"/>
      <c r="O331" s="226"/>
      <c r="P331" s="226"/>
      <c r="Q331" s="226"/>
      <c r="R331" s="226"/>
    </row>
    <row r="332" spans="1:18">
      <c r="A332" s="470"/>
      <c r="B332" s="501"/>
      <c r="C332" s="226"/>
      <c r="D332" s="226"/>
      <c r="E332" s="226"/>
      <c r="F332" s="226"/>
      <c r="G332" s="226"/>
      <c r="H332" s="226"/>
      <c r="I332" s="226"/>
      <c r="J332" s="502"/>
      <c r="K332" s="470"/>
      <c r="L332" s="226"/>
      <c r="M332" s="470"/>
      <c r="N332" s="226"/>
      <c r="O332" s="226"/>
      <c r="P332" s="226"/>
      <c r="Q332" s="226"/>
      <c r="R332" s="226"/>
    </row>
    <row r="333" spans="1:18">
      <c r="A333" s="470"/>
      <c r="B333" s="501"/>
      <c r="C333" s="226"/>
      <c r="D333" s="226"/>
      <c r="E333" s="226"/>
      <c r="F333" s="226"/>
      <c r="G333" s="226"/>
      <c r="H333" s="226"/>
      <c r="I333" s="226"/>
      <c r="J333" s="502"/>
      <c r="K333" s="470"/>
      <c r="L333" s="226"/>
      <c r="M333" s="470"/>
      <c r="N333" s="226"/>
      <c r="O333" s="226"/>
      <c r="P333" s="226"/>
      <c r="Q333" s="226"/>
      <c r="R333" s="226"/>
    </row>
    <row r="334" spans="1:18">
      <c r="A334" s="470"/>
      <c r="B334" s="501"/>
      <c r="C334" s="226"/>
      <c r="D334" s="226"/>
      <c r="E334" s="226"/>
      <c r="F334" s="226"/>
      <c r="G334" s="226"/>
      <c r="H334" s="226"/>
      <c r="I334" s="226"/>
      <c r="J334" s="502"/>
      <c r="K334" s="470"/>
      <c r="L334" s="226"/>
      <c r="M334" s="470"/>
      <c r="N334" s="226"/>
      <c r="O334" s="226"/>
      <c r="P334" s="226"/>
      <c r="Q334" s="226"/>
      <c r="R334" s="226"/>
    </row>
    <row r="335" spans="1:18">
      <c r="A335" s="470"/>
      <c r="B335" s="501"/>
      <c r="C335" s="226"/>
      <c r="D335" s="226"/>
      <c r="E335" s="226"/>
      <c r="F335" s="226"/>
      <c r="G335" s="226"/>
      <c r="H335" s="226"/>
      <c r="I335" s="226"/>
      <c r="J335" s="502"/>
      <c r="K335" s="470"/>
      <c r="L335" s="226"/>
      <c r="M335" s="470"/>
      <c r="N335" s="226"/>
      <c r="O335" s="226"/>
      <c r="P335" s="226"/>
      <c r="Q335" s="226"/>
      <c r="R335" s="226"/>
    </row>
    <row r="336" spans="1:18">
      <c r="A336" s="470"/>
      <c r="B336" s="501"/>
      <c r="C336" s="226"/>
      <c r="D336" s="226"/>
      <c r="E336" s="226"/>
      <c r="F336" s="226"/>
      <c r="G336" s="226"/>
      <c r="H336" s="226"/>
      <c r="I336" s="226"/>
      <c r="J336" s="502"/>
      <c r="K336" s="470"/>
      <c r="L336" s="226"/>
      <c r="M336" s="470"/>
      <c r="N336" s="226"/>
      <c r="O336" s="226"/>
      <c r="P336" s="226"/>
      <c r="Q336" s="226"/>
      <c r="R336" s="226"/>
    </row>
    <row r="337" spans="1:18">
      <c r="A337" s="470"/>
      <c r="B337" s="501"/>
      <c r="C337" s="226"/>
      <c r="D337" s="226"/>
      <c r="E337" s="226"/>
      <c r="F337" s="226"/>
      <c r="G337" s="226"/>
      <c r="H337" s="226"/>
      <c r="I337" s="226"/>
      <c r="J337" s="502"/>
      <c r="K337" s="470"/>
      <c r="L337" s="226"/>
      <c r="M337" s="470"/>
      <c r="N337" s="226"/>
      <c r="O337" s="226"/>
      <c r="P337" s="226"/>
      <c r="Q337" s="226"/>
      <c r="R337" s="226"/>
    </row>
    <row r="338" spans="1:18">
      <c r="A338" s="470"/>
      <c r="B338" s="501"/>
      <c r="C338" s="226"/>
      <c r="D338" s="226"/>
      <c r="E338" s="226"/>
      <c r="F338" s="226"/>
      <c r="G338" s="226"/>
      <c r="H338" s="226"/>
      <c r="I338" s="226"/>
      <c r="J338" s="502"/>
      <c r="K338" s="470"/>
      <c r="L338" s="226"/>
      <c r="M338" s="470"/>
      <c r="N338" s="226"/>
      <c r="O338" s="226"/>
      <c r="P338" s="226"/>
      <c r="Q338" s="226"/>
      <c r="R338" s="226"/>
    </row>
    <row r="339" spans="1:18">
      <c r="A339" s="470"/>
      <c r="B339" s="501"/>
      <c r="C339" s="226"/>
      <c r="D339" s="226"/>
      <c r="E339" s="226"/>
      <c r="F339" s="226"/>
      <c r="G339" s="226"/>
      <c r="H339" s="226"/>
      <c r="I339" s="226"/>
      <c r="J339" s="502"/>
      <c r="K339" s="470"/>
      <c r="L339" s="226"/>
      <c r="M339" s="470"/>
      <c r="N339" s="226"/>
      <c r="O339" s="226"/>
      <c r="P339" s="226"/>
      <c r="Q339" s="226"/>
      <c r="R339" s="226"/>
    </row>
    <row r="340" spans="1:18">
      <c r="A340" s="470"/>
      <c r="B340" s="501"/>
      <c r="C340" s="226"/>
      <c r="D340" s="226"/>
      <c r="E340" s="226"/>
      <c r="F340" s="226"/>
      <c r="G340" s="226"/>
      <c r="H340" s="226"/>
      <c r="I340" s="226"/>
      <c r="J340" s="502"/>
      <c r="K340" s="470"/>
      <c r="L340" s="226"/>
      <c r="M340" s="470"/>
      <c r="N340" s="226"/>
      <c r="O340" s="226"/>
      <c r="P340" s="226"/>
      <c r="Q340" s="226"/>
      <c r="R340" s="226"/>
    </row>
    <row r="341" spans="1:18">
      <c r="A341" s="470"/>
      <c r="B341" s="501"/>
      <c r="C341" s="226"/>
      <c r="D341" s="226"/>
      <c r="E341" s="226"/>
      <c r="F341" s="226"/>
      <c r="G341" s="226"/>
      <c r="H341" s="226"/>
      <c r="I341" s="226"/>
      <c r="J341" s="502"/>
      <c r="K341" s="470"/>
      <c r="L341" s="226"/>
      <c r="M341" s="470"/>
      <c r="N341" s="226"/>
      <c r="O341" s="226"/>
      <c r="P341" s="226"/>
      <c r="Q341" s="226"/>
      <c r="R341" s="226"/>
    </row>
    <row r="342" spans="1:18">
      <c r="A342" s="470"/>
      <c r="B342" s="501"/>
      <c r="C342" s="226"/>
      <c r="D342" s="226"/>
      <c r="E342" s="226"/>
      <c r="F342" s="226"/>
      <c r="G342" s="226"/>
      <c r="H342" s="226"/>
      <c r="I342" s="226"/>
      <c r="J342" s="502"/>
      <c r="K342" s="470"/>
      <c r="L342" s="226"/>
      <c r="M342" s="470"/>
      <c r="N342" s="226"/>
      <c r="O342" s="226"/>
      <c r="P342" s="226"/>
      <c r="Q342" s="226"/>
      <c r="R342" s="226"/>
    </row>
    <row r="343" spans="1:18">
      <c r="A343" s="470"/>
      <c r="B343" s="501"/>
      <c r="C343" s="226"/>
      <c r="D343" s="226"/>
      <c r="E343" s="226"/>
      <c r="F343" s="226"/>
      <c r="G343" s="226"/>
      <c r="H343" s="226"/>
      <c r="I343" s="226"/>
      <c r="J343" s="502"/>
      <c r="K343" s="470"/>
      <c r="L343" s="226"/>
      <c r="M343" s="470"/>
      <c r="N343" s="226"/>
      <c r="O343" s="226"/>
      <c r="P343" s="226"/>
      <c r="Q343" s="226"/>
      <c r="R343" s="226"/>
    </row>
    <row r="344" spans="1:18">
      <c r="A344" s="470"/>
      <c r="B344" s="501"/>
      <c r="C344" s="226"/>
      <c r="D344" s="226"/>
      <c r="E344" s="226"/>
      <c r="F344" s="226"/>
      <c r="G344" s="226"/>
      <c r="H344" s="226"/>
      <c r="I344" s="226"/>
      <c r="J344" s="502"/>
      <c r="K344" s="470"/>
      <c r="L344" s="226"/>
      <c r="M344" s="470"/>
      <c r="N344" s="226"/>
      <c r="O344" s="226"/>
      <c r="P344" s="226"/>
      <c r="Q344" s="226"/>
      <c r="R344" s="226"/>
    </row>
    <row r="345" spans="1:18">
      <c r="A345" s="470"/>
      <c r="B345" s="501"/>
      <c r="C345" s="226"/>
      <c r="D345" s="226"/>
      <c r="E345" s="226"/>
      <c r="F345" s="226"/>
      <c r="G345" s="226"/>
      <c r="H345" s="226"/>
      <c r="I345" s="226"/>
      <c r="J345" s="502"/>
      <c r="K345" s="470"/>
      <c r="L345" s="226"/>
      <c r="M345" s="470"/>
      <c r="N345" s="226"/>
      <c r="O345" s="226"/>
      <c r="P345" s="226"/>
      <c r="Q345" s="226"/>
      <c r="R345" s="226"/>
    </row>
    <row r="346" spans="1:18">
      <c r="A346" s="470"/>
      <c r="B346" s="501"/>
      <c r="C346" s="226"/>
      <c r="D346" s="226"/>
      <c r="E346" s="226"/>
      <c r="F346" s="226"/>
      <c r="G346" s="226"/>
      <c r="H346" s="226"/>
      <c r="I346" s="226"/>
      <c r="J346" s="502"/>
      <c r="K346" s="470"/>
      <c r="L346" s="226"/>
      <c r="M346" s="470"/>
      <c r="N346" s="226"/>
      <c r="O346" s="226"/>
      <c r="P346" s="226"/>
      <c r="Q346" s="226"/>
      <c r="R346" s="226"/>
    </row>
    <row r="347" spans="1:18">
      <c r="A347" s="470"/>
      <c r="B347" s="501"/>
      <c r="C347" s="226"/>
      <c r="D347" s="226"/>
      <c r="E347" s="226"/>
      <c r="F347" s="226"/>
      <c r="G347" s="226"/>
      <c r="H347" s="226"/>
      <c r="I347" s="226"/>
      <c r="J347" s="502"/>
      <c r="K347" s="470"/>
      <c r="L347" s="226"/>
      <c r="M347" s="470"/>
      <c r="N347" s="226"/>
      <c r="O347" s="226"/>
      <c r="P347" s="226"/>
      <c r="Q347" s="226"/>
      <c r="R347" s="226"/>
    </row>
    <row r="348" spans="1:18">
      <c r="A348" s="470"/>
      <c r="B348" s="501"/>
      <c r="C348" s="226"/>
      <c r="D348" s="226"/>
      <c r="E348" s="226"/>
      <c r="F348" s="226"/>
      <c r="G348" s="226"/>
      <c r="H348" s="226"/>
      <c r="I348" s="226"/>
      <c r="J348" s="502"/>
      <c r="K348" s="470"/>
      <c r="L348" s="226"/>
      <c r="M348" s="470"/>
      <c r="N348" s="226"/>
      <c r="O348" s="226"/>
      <c r="P348" s="226"/>
      <c r="Q348" s="226"/>
      <c r="R348" s="226"/>
    </row>
    <row r="349" spans="1:18">
      <c r="A349" s="470"/>
      <c r="B349" s="501"/>
      <c r="C349" s="226"/>
      <c r="D349" s="226"/>
      <c r="E349" s="226"/>
      <c r="F349" s="226"/>
      <c r="G349" s="226"/>
      <c r="H349" s="226"/>
      <c r="I349" s="226"/>
      <c r="J349" s="502"/>
      <c r="K349" s="470"/>
      <c r="L349" s="226"/>
      <c r="M349" s="470"/>
      <c r="N349" s="226"/>
      <c r="O349" s="226"/>
      <c r="P349" s="226"/>
      <c r="Q349" s="226"/>
      <c r="R349" s="226"/>
    </row>
    <row r="350" spans="1:18">
      <c r="A350" s="470"/>
      <c r="B350" s="501"/>
      <c r="C350" s="226"/>
      <c r="D350" s="226"/>
      <c r="E350" s="226"/>
      <c r="F350" s="226"/>
      <c r="G350" s="226"/>
      <c r="H350" s="226"/>
      <c r="I350" s="226"/>
      <c r="J350" s="502"/>
      <c r="K350" s="470"/>
      <c r="L350" s="226"/>
      <c r="M350" s="470"/>
      <c r="N350" s="226"/>
      <c r="O350" s="226"/>
      <c r="P350" s="226"/>
      <c r="Q350" s="226"/>
      <c r="R350" s="226"/>
    </row>
    <row r="351" spans="1:18">
      <c r="A351" s="470"/>
      <c r="B351" s="501"/>
      <c r="C351" s="226"/>
      <c r="D351" s="226"/>
      <c r="E351" s="226"/>
      <c r="F351" s="226"/>
      <c r="G351" s="226"/>
      <c r="H351" s="226"/>
      <c r="I351" s="226"/>
      <c r="J351" s="502"/>
      <c r="K351" s="470"/>
      <c r="L351" s="226"/>
      <c r="M351" s="470"/>
      <c r="N351" s="226"/>
      <c r="O351" s="226"/>
      <c r="P351" s="226"/>
      <c r="Q351" s="226"/>
      <c r="R351" s="226"/>
    </row>
    <row r="352" spans="1:18">
      <c r="A352" s="470"/>
      <c r="B352" s="501"/>
      <c r="C352" s="226"/>
      <c r="D352" s="226"/>
      <c r="E352" s="226"/>
      <c r="F352" s="226"/>
      <c r="G352" s="226"/>
      <c r="H352" s="226"/>
      <c r="I352" s="226"/>
      <c r="J352" s="502"/>
      <c r="K352" s="470"/>
      <c r="L352" s="226"/>
      <c r="M352" s="470"/>
      <c r="N352" s="226"/>
      <c r="O352" s="226"/>
      <c r="P352" s="226"/>
      <c r="Q352" s="226"/>
      <c r="R352" s="226"/>
    </row>
    <row r="353" spans="1:18">
      <c r="A353" s="470"/>
      <c r="B353" s="501"/>
      <c r="C353" s="226"/>
      <c r="D353" s="226"/>
      <c r="E353" s="226"/>
      <c r="F353" s="226"/>
      <c r="G353" s="226"/>
      <c r="H353" s="226"/>
      <c r="I353" s="226"/>
      <c r="J353" s="502"/>
      <c r="K353" s="470"/>
      <c r="L353" s="226"/>
      <c r="M353" s="470"/>
      <c r="N353" s="226"/>
      <c r="O353" s="226"/>
      <c r="P353" s="226"/>
      <c r="Q353" s="226"/>
      <c r="R353" s="226"/>
    </row>
    <row r="354" spans="1:18">
      <c r="A354" s="470"/>
      <c r="B354" s="501"/>
      <c r="C354" s="226"/>
      <c r="D354" s="226"/>
      <c r="E354" s="226"/>
      <c r="F354" s="226"/>
      <c r="G354" s="226"/>
      <c r="H354" s="226"/>
      <c r="I354" s="226"/>
      <c r="J354" s="502"/>
      <c r="K354" s="470"/>
      <c r="L354" s="226"/>
      <c r="M354" s="470"/>
      <c r="N354" s="226"/>
      <c r="O354" s="226"/>
      <c r="P354" s="226"/>
      <c r="Q354" s="226"/>
      <c r="R354" s="226"/>
    </row>
    <row r="355" spans="1:18">
      <c r="A355" s="470"/>
      <c r="B355" s="501"/>
      <c r="C355" s="226"/>
      <c r="D355" s="226"/>
      <c r="E355" s="226"/>
      <c r="F355" s="226"/>
      <c r="G355" s="226"/>
      <c r="H355" s="226"/>
      <c r="I355" s="226"/>
      <c r="J355" s="502"/>
      <c r="K355" s="470"/>
      <c r="L355" s="226"/>
      <c r="M355" s="470"/>
      <c r="N355" s="226"/>
      <c r="O355" s="226"/>
      <c r="P355" s="226"/>
      <c r="Q355" s="226"/>
      <c r="R355" s="226"/>
    </row>
    <row r="356" spans="1:18">
      <c r="A356" s="470"/>
      <c r="B356" s="501"/>
      <c r="C356" s="226"/>
      <c r="D356" s="226"/>
      <c r="E356" s="226"/>
      <c r="F356" s="226"/>
      <c r="G356" s="226"/>
      <c r="H356" s="226"/>
      <c r="I356" s="226"/>
      <c r="J356" s="502"/>
      <c r="K356" s="470"/>
      <c r="L356" s="226"/>
      <c r="M356" s="470"/>
      <c r="N356" s="226"/>
      <c r="O356" s="226"/>
      <c r="P356" s="226"/>
      <c r="Q356" s="226"/>
      <c r="R356" s="226"/>
    </row>
    <row r="357" spans="1:18">
      <c r="A357" s="470"/>
      <c r="B357" s="501"/>
      <c r="C357" s="226"/>
      <c r="D357" s="226"/>
      <c r="E357" s="226"/>
      <c r="F357" s="226"/>
      <c r="G357" s="226"/>
      <c r="H357" s="226"/>
      <c r="I357" s="226"/>
      <c r="J357" s="502"/>
      <c r="K357" s="470"/>
      <c r="L357" s="226"/>
      <c r="M357" s="470"/>
      <c r="N357" s="226"/>
      <c r="O357" s="226"/>
      <c r="P357" s="226"/>
      <c r="Q357" s="226"/>
      <c r="R357" s="226"/>
    </row>
    <row r="358" spans="1:18">
      <c r="A358" s="470"/>
      <c r="B358" s="501"/>
      <c r="C358" s="226"/>
      <c r="D358" s="226"/>
      <c r="E358" s="226"/>
      <c r="F358" s="226"/>
      <c r="G358" s="226"/>
      <c r="H358" s="226"/>
      <c r="I358" s="226"/>
      <c r="J358" s="502"/>
      <c r="K358" s="470"/>
      <c r="L358" s="226"/>
      <c r="M358" s="470"/>
      <c r="N358" s="226"/>
      <c r="O358" s="226"/>
      <c r="P358" s="226"/>
      <c r="Q358" s="226"/>
      <c r="R358" s="226"/>
    </row>
    <row r="359" spans="1:18">
      <c r="A359" s="470"/>
      <c r="B359" s="501"/>
      <c r="C359" s="226"/>
      <c r="D359" s="226"/>
      <c r="E359" s="226"/>
      <c r="F359" s="226"/>
      <c r="G359" s="226"/>
      <c r="H359" s="226"/>
      <c r="I359" s="226"/>
      <c r="J359" s="502"/>
      <c r="K359" s="470"/>
      <c r="L359" s="226"/>
      <c r="M359" s="470"/>
      <c r="N359" s="226"/>
      <c r="O359" s="226"/>
      <c r="P359" s="226"/>
      <c r="Q359" s="226"/>
      <c r="R359" s="226"/>
    </row>
    <row r="360" spans="1:18">
      <c r="A360" s="470"/>
      <c r="B360" s="501"/>
      <c r="C360" s="226"/>
      <c r="D360" s="226"/>
      <c r="E360" s="226"/>
      <c r="F360" s="226"/>
      <c r="G360" s="226"/>
      <c r="H360" s="226"/>
      <c r="I360" s="226"/>
      <c r="J360" s="502"/>
      <c r="K360" s="470"/>
      <c r="L360" s="226"/>
      <c r="M360" s="470"/>
      <c r="N360" s="226"/>
      <c r="O360" s="226"/>
      <c r="P360" s="226"/>
      <c r="Q360" s="226"/>
      <c r="R360" s="226"/>
    </row>
    <row r="361" spans="1:18">
      <c r="A361" s="470"/>
      <c r="B361" s="501"/>
      <c r="C361" s="226"/>
      <c r="D361" s="226"/>
      <c r="E361" s="226"/>
      <c r="F361" s="226"/>
      <c r="G361" s="226"/>
      <c r="H361" s="226"/>
      <c r="I361" s="226"/>
      <c r="J361" s="502"/>
      <c r="K361" s="470"/>
      <c r="L361" s="226"/>
      <c r="M361" s="470"/>
      <c r="N361" s="226"/>
      <c r="O361" s="226"/>
      <c r="P361" s="226"/>
      <c r="Q361" s="226"/>
      <c r="R361" s="226"/>
    </row>
    <row r="362" spans="1:18">
      <c r="A362" s="470"/>
      <c r="B362" s="501"/>
      <c r="C362" s="226"/>
      <c r="D362" s="226"/>
      <c r="E362" s="226"/>
      <c r="F362" s="226"/>
      <c r="G362" s="226"/>
      <c r="H362" s="226"/>
      <c r="I362" s="226"/>
      <c r="J362" s="502"/>
      <c r="K362" s="470"/>
      <c r="L362" s="226"/>
      <c r="M362" s="470"/>
      <c r="N362" s="226"/>
      <c r="O362" s="226"/>
      <c r="P362" s="226"/>
      <c r="Q362" s="226"/>
      <c r="R362" s="226"/>
    </row>
    <row r="363" spans="1:18">
      <c r="A363" s="470"/>
      <c r="B363" s="501"/>
      <c r="C363" s="226"/>
      <c r="D363" s="226"/>
      <c r="E363" s="226"/>
      <c r="F363" s="226"/>
      <c r="G363" s="226"/>
      <c r="H363" s="226"/>
      <c r="I363" s="226"/>
      <c r="J363" s="502"/>
      <c r="K363" s="470"/>
      <c r="L363" s="226"/>
      <c r="M363" s="470"/>
      <c r="N363" s="226"/>
      <c r="O363" s="226"/>
      <c r="P363" s="226"/>
      <c r="Q363" s="226"/>
      <c r="R363" s="226"/>
    </row>
    <row r="364" spans="1:18">
      <c r="A364" s="470"/>
      <c r="B364" s="501"/>
      <c r="C364" s="226"/>
      <c r="D364" s="226"/>
      <c r="E364" s="226"/>
      <c r="F364" s="226"/>
      <c r="G364" s="226"/>
      <c r="H364" s="226"/>
      <c r="I364" s="226"/>
      <c r="J364" s="502"/>
      <c r="K364" s="470"/>
      <c r="L364" s="226"/>
      <c r="M364" s="470"/>
      <c r="N364" s="226"/>
      <c r="O364" s="226"/>
      <c r="P364" s="226"/>
      <c r="Q364" s="226"/>
      <c r="R364" s="226"/>
    </row>
    <row r="365" spans="1:18">
      <c r="A365" s="470"/>
      <c r="B365" s="501"/>
      <c r="C365" s="226"/>
      <c r="D365" s="226"/>
      <c r="E365" s="226"/>
      <c r="F365" s="226"/>
      <c r="G365" s="226"/>
      <c r="H365" s="226"/>
      <c r="I365" s="226"/>
      <c r="J365" s="502"/>
      <c r="K365" s="470"/>
      <c r="L365" s="226"/>
      <c r="M365" s="470"/>
      <c r="N365" s="226"/>
      <c r="O365" s="226"/>
      <c r="P365" s="226"/>
      <c r="Q365" s="226"/>
      <c r="R365" s="226"/>
    </row>
    <row r="366" spans="1:18">
      <c r="A366" s="470"/>
      <c r="B366" s="501"/>
      <c r="C366" s="226"/>
      <c r="D366" s="226"/>
      <c r="E366" s="226"/>
      <c r="F366" s="226"/>
      <c r="G366" s="226"/>
      <c r="H366" s="226"/>
      <c r="I366" s="226"/>
      <c r="J366" s="502"/>
      <c r="K366" s="470"/>
      <c r="L366" s="226"/>
      <c r="M366" s="470"/>
      <c r="N366" s="226"/>
      <c r="O366" s="226"/>
      <c r="P366" s="226"/>
      <c r="Q366" s="226"/>
      <c r="R366" s="226"/>
    </row>
    <row r="367" spans="1:18">
      <c r="A367" s="470"/>
      <c r="B367" s="501"/>
      <c r="C367" s="226"/>
      <c r="D367" s="226"/>
      <c r="E367" s="226"/>
      <c r="F367" s="226"/>
      <c r="G367" s="226"/>
      <c r="H367" s="226"/>
      <c r="I367" s="226"/>
      <c r="J367" s="502"/>
      <c r="K367" s="470"/>
      <c r="L367" s="226"/>
      <c r="M367" s="470"/>
      <c r="N367" s="226"/>
      <c r="O367" s="226"/>
      <c r="P367" s="226"/>
      <c r="Q367" s="226"/>
      <c r="R367" s="226"/>
    </row>
    <row r="368" spans="1:18">
      <c r="A368" s="470"/>
      <c r="B368" s="501"/>
      <c r="C368" s="226"/>
      <c r="D368" s="226"/>
      <c r="E368" s="226"/>
      <c r="F368" s="226"/>
      <c r="G368" s="226"/>
      <c r="H368" s="226"/>
      <c r="I368" s="226"/>
      <c r="J368" s="502"/>
      <c r="K368" s="470"/>
      <c r="L368" s="226"/>
      <c r="M368" s="470"/>
      <c r="N368" s="226"/>
      <c r="O368" s="226"/>
      <c r="P368" s="226"/>
      <c r="Q368" s="226"/>
      <c r="R368" s="226"/>
    </row>
    <row r="369" spans="1:18">
      <c r="A369" s="470"/>
      <c r="B369" s="501"/>
      <c r="C369" s="226"/>
      <c r="D369" s="226"/>
      <c r="E369" s="226"/>
      <c r="F369" s="226"/>
      <c r="G369" s="226"/>
      <c r="H369" s="226"/>
      <c r="I369" s="226"/>
      <c r="J369" s="502"/>
      <c r="K369" s="470"/>
      <c r="L369" s="226"/>
      <c r="M369" s="470"/>
      <c r="N369" s="226"/>
      <c r="O369" s="226"/>
      <c r="P369" s="226"/>
      <c r="Q369" s="226"/>
      <c r="R369" s="226"/>
    </row>
    <row r="370" spans="1:18">
      <c r="A370" s="470"/>
      <c r="B370" s="501"/>
      <c r="C370" s="226"/>
      <c r="D370" s="226"/>
      <c r="E370" s="226"/>
      <c r="F370" s="226"/>
      <c r="G370" s="226"/>
      <c r="H370" s="226"/>
      <c r="I370" s="226"/>
      <c r="J370" s="502"/>
      <c r="K370" s="470"/>
      <c r="L370" s="226"/>
      <c r="M370" s="470"/>
      <c r="N370" s="226"/>
      <c r="O370" s="226"/>
      <c r="P370" s="226"/>
      <c r="Q370" s="226"/>
      <c r="R370" s="226"/>
    </row>
    <row r="371" spans="1:18">
      <c r="A371" s="470"/>
      <c r="B371" s="501"/>
      <c r="C371" s="226"/>
      <c r="D371" s="226"/>
      <c r="E371" s="226"/>
      <c r="F371" s="226"/>
      <c r="G371" s="226"/>
      <c r="H371" s="226"/>
      <c r="I371" s="226"/>
      <c r="J371" s="502"/>
      <c r="K371" s="470"/>
      <c r="L371" s="226"/>
      <c r="M371" s="470"/>
      <c r="N371" s="226"/>
      <c r="O371" s="226"/>
      <c r="P371" s="226"/>
      <c r="Q371" s="226"/>
      <c r="R371" s="226"/>
    </row>
    <row r="372" spans="1:18">
      <c r="A372" s="470"/>
      <c r="B372" s="501"/>
      <c r="C372" s="226"/>
      <c r="D372" s="226"/>
      <c r="E372" s="226"/>
      <c r="F372" s="226"/>
      <c r="G372" s="226"/>
      <c r="H372" s="226"/>
      <c r="I372" s="226"/>
      <c r="J372" s="502"/>
      <c r="K372" s="470"/>
      <c r="L372" s="226"/>
      <c r="M372" s="470"/>
      <c r="N372" s="226"/>
      <c r="O372" s="226"/>
      <c r="P372" s="226"/>
      <c r="Q372" s="226"/>
      <c r="R372" s="226"/>
    </row>
    <row r="373" spans="1:18">
      <c r="A373" s="470"/>
      <c r="B373" s="501"/>
      <c r="C373" s="226"/>
      <c r="D373" s="226"/>
      <c r="E373" s="226"/>
      <c r="F373" s="226"/>
      <c r="G373" s="226"/>
      <c r="H373" s="226"/>
      <c r="I373" s="226"/>
      <c r="J373" s="502"/>
      <c r="K373" s="470"/>
      <c r="L373" s="226"/>
      <c r="M373" s="470"/>
      <c r="N373" s="226"/>
      <c r="O373" s="226"/>
      <c r="P373" s="226"/>
      <c r="Q373" s="226"/>
      <c r="R373" s="226"/>
    </row>
    <row r="374" spans="1:18">
      <c r="A374" s="470"/>
      <c r="B374" s="501"/>
      <c r="C374" s="226"/>
      <c r="D374" s="226"/>
      <c r="E374" s="226"/>
      <c r="F374" s="226"/>
      <c r="G374" s="226"/>
      <c r="H374" s="226"/>
      <c r="I374" s="226"/>
      <c r="J374" s="502"/>
      <c r="K374" s="470"/>
      <c r="L374" s="226"/>
      <c r="M374" s="470"/>
      <c r="N374" s="226"/>
      <c r="O374" s="226"/>
      <c r="P374" s="226"/>
      <c r="Q374" s="226"/>
      <c r="R374" s="226"/>
    </row>
    <row r="375" spans="1:18">
      <c r="A375" s="470"/>
      <c r="B375" s="501"/>
      <c r="C375" s="226"/>
      <c r="D375" s="226"/>
      <c r="E375" s="226"/>
      <c r="F375" s="226"/>
      <c r="G375" s="226"/>
      <c r="H375" s="226"/>
      <c r="I375" s="226"/>
      <c r="J375" s="502"/>
      <c r="K375" s="470"/>
      <c r="L375" s="226"/>
      <c r="M375" s="470"/>
      <c r="N375" s="226"/>
      <c r="O375" s="226"/>
      <c r="P375" s="226"/>
      <c r="Q375" s="226"/>
      <c r="R375" s="226"/>
    </row>
    <row r="376" spans="1:18">
      <c r="A376" s="470"/>
      <c r="B376" s="501"/>
      <c r="C376" s="226"/>
      <c r="D376" s="226"/>
      <c r="E376" s="226"/>
      <c r="F376" s="226"/>
      <c r="G376" s="226"/>
      <c r="H376" s="226"/>
      <c r="I376" s="226"/>
      <c r="J376" s="502"/>
      <c r="K376" s="470"/>
      <c r="L376" s="226"/>
      <c r="M376" s="470"/>
      <c r="N376" s="226"/>
      <c r="O376" s="226"/>
      <c r="P376" s="226"/>
      <c r="Q376" s="226"/>
      <c r="R376" s="226"/>
    </row>
    <row r="377" spans="1:18">
      <c r="A377" s="470"/>
      <c r="B377" s="501"/>
      <c r="C377" s="226"/>
      <c r="D377" s="226"/>
      <c r="E377" s="226"/>
      <c r="F377" s="226"/>
      <c r="G377" s="226"/>
      <c r="H377" s="226"/>
      <c r="I377" s="226"/>
      <c r="J377" s="502"/>
      <c r="K377" s="470"/>
      <c r="L377" s="226"/>
      <c r="M377" s="470"/>
      <c r="N377" s="226"/>
      <c r="O377" s="226"/>
      <c r="P377" s="226"/>
      <c r="Q377" s="226"/>
      <c r="R377" s="226"/>
    </row>
    <row r="378" spans="1:18">
      <c r="A378" s="470"/>
      <c r="B378" s="501"/>
      <c r="C378" s="226"/>
      <c r="D378" s="226"/>
      <c r="E378" s="226"/>
      <c r="F378" s="226"/>
      <c r="G378" s="226"/>
      <c r="H378" s="226"/>
      <c r="I378" s="226"/>
      <c r="J378" s="502"/>
      <c r="K378" s="470"/>
      <c r="L378" s="226"/>
      <c r="M378" s="470"/>
      <c r="N378" s="226"/>
      <c r="O378" s="226"/>
      <c r="P378" s="226"/>
      <c r="Q378" s="226"/>
      <c r="R378" s="226"/>
    </row>
    <row r="379" spans="1:18">
      <c r="A379" s="470"/>
      <c r="B379" s="501"/>
      <c r="C379" s="226"/>
      <c r="D379" s="226"/>
      <c r="E379" s="226"/>
      <c r="F379" s="226"/>
      <c r="G379" s="226"/>
      <c r="H379" s="226"/>
      <c r="I379" s="226"/>
      <c r="J379" s="502"/>
      <c r="K379" s="470"/>
      <c r="L379" s="226"/>
      <c r="M379" s="470"/>
      <c r="N379" s="226"/>
      <c r="O379" s="226"/>
      <c r="P379" s="226"/>
      <c r="Q379" s="226"/>
      <c r="R379" s="226"/>
    </row>
    <row r="380" spans="1:18">
      <c r="A380" s="470"/>
      <c r="B380" s="501"/>
      <c r="C380" s="226"/>
      <c r="D380" s="226"/>
      <c r="E380" s="226"/>
      <c r="F380" s="226"/>
      <c r="G380" s="226"/>
      <c r="H380" s="226"/>
      <c r="I380" s="226"/>
      <c r="J380" s="502"/>
      <c r="K380" s="470"/>
      <c r="L380" s="226"/>
      <c r="M380" s="470"/>
      <c r="N380" s="226"/>
      <c r="O380" s="226"/>
      <c r="P380" s="226"/>
      <c r="Q380" s="226"/>
      <c r="R380" s="226"/>
    </row>
    <row r="381" spans="1:18">
      <c r="A381" s="470"/>
      <c r="B381" s="501"/>
      <c r="C381" s="226"/>
      <c r="D381" s="226"/>
      <c r="E381" s="226"/>
      <c r="F381" s="226"/>
      <c r="G381" s="226"/>
      <c r="H381" s="226"/>
      <c r="I381" s="226"/>
      <c r="J381" s="502"/>
      <c r="K381" s="470"/>
      <c r="L381" s="226"/>
      <c r="M381" s="470"/>
      <c r="N381" s="226"/>
      <c r="O381" s="226"/>
      <c r="P381" s="226"/>
      <c r="Q381" s="226"/>
      <c r="R381" s="226"/>
    </row>
    <row r="382" spans="1:18">
      <c r="A382" s="470"/>
      <c r="B382" s="501"/>
      <c r="C382" s="226"/>
      <c r="D382" s="226"/>
      <c r="E382" s="226"/>
      <c r="F382" s="226"/>
      <c r="G382" s="226"/>
      <c r="H382" s="226"/>
      <c r="I382" s="226"/>
      <c r="J382" s="502"/>
      <c r="K382" s="470"/>
      <c r="L382" s="226"/>
      <c r="M382" s="470"/>
      <c r="N382" s="226"/>
      <c r="O382" s="226"/>
      <c r="P382" s="226"/>
      <c r="Q382" s="226"/>
      <c r="R382" s="226"/>
    </row>
    <row r="383" spans="1:18">
      <c r="A383" s="470"/>
      <c r="B383" s="501"/>
      <c r="C383" s="226"/>
      <c r="D383" s="226"/>
      <c r="E383" s="226"/>
      <c r="F383" s="226"/>
      <c r="G383" s="226"/>
      <c r="H383" s="226"/>
      <c r="I383" s="226"/>
      <c r="J383" s="502"/>
      <c r="K383" s="470"/>
      <c r="L383" s="226"/>
      <c r="M383" s="470"/>
      <c r="N383" s="226"/>
      <c r="O383" s="226"/>
      <c r="P383" s="226"/>
      <c r="Q383" s="226"/>
      <c r="R383" s="226"/>
    </row>
    <row r="384" spans="1:18">
      <c r="A384" s="470"/>
      <c r="B384" s="501"/>
      <c r="C384" s="226"/>
      <c r="D384" s="226"/>
      <c r="E384" s="226"/>
      <c r="F384" s="226"/>
      <c r="G384" s="226"/>
      <c r="H384" s="226"/>
      <c r="I384" s="226"/>
      <c r="J384" s="502"/>
      <c r="K384" s="470"/>
      <c r="L384" s="226"/>
      <c r="M384" s="470"/>
      <c r="N384" s="226"/>
      <c r="O384" s="226"/>
      <c r="P384" s="226"/>
      <c r="Q384" s="226"/>
      <c r="R384" s="226"/>
    </row>
    <row r="385" spans="1:18">
      <c r="A385" s="470"/>
      <c r="B385" s="501"/>
      <c r="C385" s="226"/>
      <c r="D385" s="226"/>
      <c r="E385" s="226"/>
      <c r="F385" s="226"/>
      <c r="G385" s="226"/>
      <c r="H385" s="226"/>
      <c r="I385" s="226"/>
      <c r="J385" s="502"/>
      <c r="K385" s="470"/>
      <c r="L385" s="226"/>
      <c r="M385" s="470"/>
      <c r="N385" s="226"/>
      <c r="O385" s="226"/>
      <c r="P385" s="226"/>
      <c r="Q385" s="226"/>
      <c r="R385" s="226"/>
    </row>
    <row r="386" spans="1:18">
      <c r="A386" s="470"/>
      <c r="B386" s="501"/>
      <c r="C386" s="226"/>
      <c r="D386" s="226"/>
      <c r="E386" s="226"/>
      <c r="F386" s="226"/>
      <c r="G386" s="226"/>
      <c r="H386" s="226"/>
      <c r="I386" s="226"/>
      <c r="J386" s="502"/>
      <c r="K386" s="470"/>
      <c r="L386" s="226"/>
      <c r="M386" s="470"/>
      <c r="N386" s="226"/>
      <c r="O386" s="226"/>
      <c r="P386" s="226"/>
      <c r="Q386" s="226"/>
      <c r="R386" s="226"/>
    </row>
    <row r="387" spans="1:18">
      <c r="A387" s="470"/>
      <c r="B387" s="501"/>
      <c r="C387" s="226"/>
      <c r="D387" s="226"/>
      <c r="E387" s="226"/>
      <c r="F387" s="226"/>
      <c r="G387" s="226"/>
      <c r="H387" s="226"/>
      <c r="I387" s="226"/>
      <c r="J387" s="502"/>
      <c r="K387" s="470"/>
      <c r="L387" s="226"/>
      <c r="M387" s="470"/>
      <c r="N387" s="226"/>
      <c r="O387" s="226"/>
      <c r="P387" s="226"/>
      <c r="Q387" s="226"/>
      <c r="R387" s="226"/>
    </row>
    <row r="388" spans="1:18">
      <c r="A388" s="470"/>
      <c r="B388" s="501"/>
      <c r="C388" s="226"/>
      <c r="D388" s="226"/>
      <c r="E388" s="226"/>
      <c r="F388" s="226"/>
      <c r="G388" s="226"/>
      <c r="H388" s="226"/>
      <c r="I388" s="226"/>
      <c r="J388" s="502"/>
      <c r="K388" s="470"/>
      <c r="L388" s="226"/>
      <c r="M388" s="470"/>
      <c r="N388" s="226"/>
      <c r="O388" s="226"/>
      <c r="P388" s="226"/>
      <c r="Q388" s="226"/>
      <c r="R388" s="226"/>
    </row>
    <row r="389" spans="1:18">
      <c r="A389" s="470"/>
      <c r="B389" s="501"/>
      <c r="C389" s="226"/>
      <c r="D389" s="226"/>
      <c r="E389" s="226"/>
      <c r="F389" s="226"/>
      <c r="G389" s="226"/>
      <c r="H389" s="226"/>
      <c r="I389" s="226"/>
      <c r="J389" s="502"/>
      <c r="K389" s="470"/>
      <c r="L389" s="226"/>
      <c r="M389" s="470"/>
      <c r="N389" s="226"/>
      <c r="O389" s="226"/>
      <c r="P389" s="226"/>
      <c r="Q389" s="226"/>
      <c r="R389" s="226"/>
    </row>
    <row r="390" spans="1:18">
      <c r="A390" s="470"/>
      <c r="B390" s="501"/>
      <c r="C390" s="226"/>
      <c r="D390" s="226"/>
      <c r="E390" s="226"/>
      <c r="F390" s="226"/>
      <c r="G390" s="226"/>
      <c r="H390" s="226"/>
      <c r="I390" s="226"/>
      <c r="J390" s="502"/>
      <c r="K390" s="470"/>
      <c r="L390" s="226"/>
      <c r="M390" s="470"/>
      <c r="N390" s="226"/>
      <c r="O390" s="226"/>
      <c r="P390" s="226"/>
      <c r="Q390" s="226"/>
      <c r="R390" s="226"/>
    </row>
    <row r="391" spans="1:18">
      <c r="A391" s="470"/>
      <c r="B391" s="501"/>
      <c r="C391" s="226"/>
      <c r="D391" s="226"/>
      <c r="E391" s="226"/>
      <c r="F391" s="226"/>
      <c r="G391" s="226"/>
      <c r="H391" s="226"/>
      <c r="I391" s="226"/>
      <c r="J391" s="502"/>
      <c r="K391" s="470"/>
      <c r="L391" s="226"/>
      <c r="M391" s="470"/>
      <c r="N391" s="226"/>
      <c r="O391" s="226"/>
      <c r="P391" s="226"/>
      <c r="Q391" s="226"/>
      <c r="R391" s="226"/>
    </row>
    <row r="392" spans="1:18">
      <c r="A392" s="470"/>
      <c r="B392" s="501"/>
      <c r="C392" s="226"/>
      <c r="D392" s="226"/>
      <c r="E392" s="226"/>
      <c r="F392" s="226"/>
      <c r="G392" s="226"/>
      <c r="H392" s="226"/>
      <c r="I392" s="226"/>
      <c r="J392" s="502"/>
      <c r="K392" s="470"/>
      <c r="L392" s="226"/>
      <c r="M392" s="470"/>
      <c r="N392" s="226"/>
      <c r="O392" s="226"/>
      <c r="P392" s="226"/>
      <c r="Q392" s="226"/>
      <c r="R392" s="226"/>
    </row>
    <row r="393" spans="1:18">
      <c r="A393" s="470"/>
      <c r="B393" s="501"/>
      <c r="C393" s="226"/>
      <c r="D393" s="226"/>
      <c r="E393" s="226"/>
      <c r="F393" s="226"/>
      <c r="G393" s="226"/>
      <c r="H393" s="226"/>
      <c r="I393" s="226"/>
      <c r="J393" s="502"/>
      <c r="K393" s="470"/>
      <c r="L393" s="226"/>
      <c r="M393" s="470"/>
      <c r="N393" s="226"/>
      <c r="O393" s="226"/>
      <c r="P393" s="226"/>
      <c r="Q393" s="226"/>
      <c r="R393" s="226"/>
    </row>
    <row r="394" spans="1:18">
      <c r="A394" s="470"/>
      <c r="B394" s="501"/>
      <c r="C394" s="226"/>
      <c r="D394" s="226"/>
      <c r="E394" s="226"/>
      <c r="F394" s="226"/>
      <c r="G394" s="226"/>
      <c r="H394" s="226"/>
      <c r="I394" s="226"/>
      <c r="J394" s="502"/>
      <c r="K394" s="470"/>
      <c r="L394" s="226"/>
      <c r="M394" s="470"/>
      <c r="N394" s="226"/>
      <c r="O394" s="226"/>
      <c r="P394" s="226"/>
      <c r="Q394" s="226"/>
      <c r="R394" s="226"/>
    </row>
    <row r="395" spans="1:18">
      <c r="A395" s="470"/>
      <c r="B395" s="501"/>
      <c r="C395" s="226"/>
      <c r="D395" s="226"/>
      <c r="E395" s="226"/>
      <c r="F395" s="226"/>
      <c r="G395" s="226"/>
      <c r="H395" s="226"/>
      <c r="I395" s="226"/>
      <c r="J395" s="502"/>
      <c r="K395" s="470"/>
      <c r="L395" s="226"/>
      <c r="M395" s="470"/>
      <c r="N395" s="226"/>
      <c r="O395" s="226"/>
      <c r="P395" s="226"/>
      <c r="Q395" s="226"/>
      <c r="R395" s="226"/>
    </row>
    <row r="396" spans="1:18">
      <c r="A396" s="470"/>
      <c r="B396" s="501"/>
      <c r="C396" s="226"/>
      <c r="D396" s="226"/>
      <c r="E396" s="226"/>
      <c r="F396" s="226"/>
      <c r="G396" s="226"/>
      <c r="H396" s="226"/>
      <c r="I396" s="226"/>
      <c r="J396" s="502"/>
      <c r="K396" s="470"/>
      <c r="L396" s="226"/>
      <c r="M396" s="470"/>
      <c r="N396" s="226"/>
      <c r="O396" s="226"/>
      <c r="P396" s="226"/>
      <c r="Q396" s="226"/>
      <c r="R396" s="226"/>
    </row>
    <row r="397" spans="1:18">
      <c r="A397" s="470"/>
      <c r="B397" s="501"/>
      <c r="C397" s="226"/>
      <c r="D397" s="226"/>
      <c r="E397" s="226"/>
      <c r="F397" s="226"/>
      <c r="G397" s="226"/>
      <c r="H397" s="226"/>
      <c r="I397" s="226"/>
      <c r="J397" s="502"/>
      <c r="K397" s="470"/>
      <c r="L397" s="226"/>
      <c r="M397" s="470"/>
      <c r="N397" s="226"/>
      <c r="O397" s="226"/>
      <c r="P397" s="226"/>
      <c r="Q397" s="226"/>
      <c r="R397" s="226"/>
    </row>
    <row r="398" spans="1:18">
      <c r="A398" s="470"/>
      <c r="B398" s="501"/>
      <c r="C398" s="226"/>
      <c r="D398" s="226"/>
      <c r="E398" s="226"/>
      <c r="F398" s="226"/>
      <c r="G398" s="226"/>
      <c r="H398" s="226"/>
      <c r="I398" s="226"/>
      <c r="J398" s="502"/>
      <c r="K398" s="470"/>
      <c r="L398" s="226"/>
      <c r="M398" s="470"/>
      <c r="N398" s="226"/>
      <c r="O398" s="226"/>
      <c r="P398" s="226"/>
      <c r="Q398" s="226"/>
      <c r="R398" s="226"/>
    </row>
    <row r="399" spans="1:18">
      <c r="A399" s="470"/>
      <c r="B399" s="501"/>
      <c r="C399" s="226"/>
      <c r="D399" s="226"/>
      <c r="E399" s="226"/>
      <c r="F399" s="226"/>
      <c r="G399" s="226"/>
      <c r="H399" s="226"/>
      <c r="I399" s="226"/>
      <c r="J399" s="502"/>
      <c r="K399" s="470"/>
      <c r="L399" s="226"/>
      <c r="M399" s="470"/>
      <c r="N399" s="226"/>
      <c r="O399" s="226"/>
      <c r="P399" s="226"/>
      <c r="Q399" s="226"/>
      <c r="R399" s="226"/>
    </row>
    <row r="400" spans="1:18">
      <c r="A400" s="470"/>
      <c r="B400" s="501"/>
      <c r="C400" s="226"/>
      <c r="D400" s="226"/>
      <c r="E400" s="226"/>
      <c r="F400" s="226"/>
      <c r="G400" s="226"/>
      <c r="H400" s="226"/>
      <c r="I400" s="226"/>
      <c r="J400" s="502"/>
      <c r="K400" s="470"/>
      <c r="L400" s="226"/>
      <c r="M400" s="470"/>
      <c r="N400" s="226"/>
      <c r="O400" s="226"/>
      <c r="P400" s="226"/>
      <c r="Q400" s="226"/>
      <c r="R400" s="226"/>
    </row>
    <row r="401" spans="1:18">
      <c r="A401" s="470"/>
      <c r="B401" s="501"/>
      <c r="C401" s="226"/>
      <c r="D401" s="226"/>
      <c r="E401" s="226"/>
      <c r="F401" s="226"/>
      <c r="G401" s="226"/>
      <c r="H401" s="226"/>
      <c r="I401" s="226"/>
      <c r="J401" s="502"/>
      <c r="K401" s="470"/>
      <c r="L401" s="226"/>
      <c r="M401" s="470"/>
      <c r="N401" s="226"/>
      <c r="O401" s="226"/>
      <c r="P401" s="226"/>
      <c r="Q401" s="226"/>
      <c r="R401" s="226"/>
    </row>
    <row r="402" spans="1:18">
      <c r="A402" s="470"/>
      <c r="B402" s="501"/>
      <c r="C402" s="226"/>
      <c r="D402" s="226"/>
      <c r="E402" s="226"/>
      <c r="F402" s="226"/>
      <c r="G402" s="226"/>
      <c r="H402" s="226"/>
      <c r="I402" s="226"/>
      <c r="J402" s="502"/>
      <c r="K402" s="470"/>
      <c r="L402" s="226"/>
      <c r="M402" s="470"/>
      <c r="N402" s="226"/>
      <c r="O402" s="226"/>
      <c r="P402" s="226"/>
      <c r="Q402" s="226"/>
      <c r="R402" s="226"/>
    </row>
    <row r="403" spans="1:18">
      <c r="A403" s="470"/>
      <c r="B403" s="501"/>
      <c r="C403" s="226"/>
      <c r="D403" s="226"/>
      <c r="E403" s="226"/>
      <c r="F403" s="226"/>
      <c r="G403" s="226"/>
      <c r="H403" s="226"/>
      <c r="I403" s="226"/>
      <c r="J403" s="502"/>
      <c r="K403" s="470"/>
      <c r="L403" s="226"/>
      <c r="M403" s="470"/>
      <c r="N403" s="226"/>
      <c r="O403" s="226"/>
      <c r="P403" s="226"/>
      <c r="Q403" s="226"/>
      <c r="R403" s="226"/>
    </row>
    <row r="404" spans="1:18">
      <c r="A404" s="470"/>
      <c r="B404" s="501"/>
      <c r="C404" s="226"/>
      <c r="D404" s="226"/>
      <c r="E404" s="226"/>
      <c r="F404" s="226"/>
      <c r="G404" s="226"/>
      <c r="H404" s="226"/>
      <c r="I404" s="226"/>
      <c r="J404" s="502"/>
      <c r="K404" s="470"/>
      <c r="L404" s="226"/>
      <c r="M404" s="470"/>
      <c r="N404" s="226"/>
      <c r="O404" s="226"/>
      <c r="P404" s="226"/>
      <c r="Q404" s="226"/>
      <c r="R404" s="226"/>
    </row>
    <row r="405" spans="1:18">
      <c r="A405" s="470"/>
      <c r="B405" s="501"/>
      <c r="C405" s="226"/>
      <c r="D405" s="226"/>
      <c r="E405" s="226"/>
      <c r="F405" s="226"/>
      <c r="G405" s="226"/>
      <c r="H405" s="226"/>
      <c r="I405" s="226"/>
      <c r="J405" s="502"/>
      <c r="K405" s="470"/>
      <c r="L405" s="226"/>
      <c r="M405" s="470"/>
      <c r="N405" s="226"/>
      <c r="O405" s="226"/>
      <c r="P405" s="226"/>
      <c r="Q405" s="226"/>
      <c r="R405" s="226"/>
    </row>
    <row r="406" spans="1:18">
      <c r="A406" s="470"/>
      <c r="B406" s="501"/>
      <c r="C406" s="226"/>
      <c r="D406" s="226"/>
      <c r="E406" s="226"/>
      <c r="F406" s="226"/>
      <c r="G406" s="226"/>
      <c r="H406" s="226"/>
      <c r="I406" s="226"/>
      <c r="J406" s="502"/>
      <c r="K406" s="470"/>
      <c r="L406" s="226"/>
      <c r="M406" s="470"/>
      <c r="N406" s="226"/>
      <c r="O406" s="226"/>
      <c r="P406" s="226"/>
      <c r="Q406" s="226"/>
      <c r="R406" s="226"/>
    </row>
    <row r="407" spans="1:18">
      <c r="A407" s="470"/>
      <c r="B407" s="501"/>
      <c r="C407" s="226"/>
      <c r="D407" s="226"/>
      <c r="E407" s="226"/>
      <c r="F407" s="226"/>
      <c r="G407" s="226"/>
      <c r="H407" s="226"/>
      <c r="I407" s="226"/>
      <c r="J407" s="502"/>
      <c r="K407" s="470"/>
      <c r="L407" s="226"/>
      <c r="M407" s="470"/>
      <c r="N407" s="226"/>
      <c r="O407" s="226"/>
      <c r="P407" s="226"/>
      <c r="Q407" s="226"/>
      <c r="R407" s="226"/>
    </row>
    <row r="408" spans="1:18">
      <c r="A408" s="470"/>
      <c r="B408" s="501"/>
      <c r="C408" s="226"/>
      <c r="D408" s="226"/>
      <c r="E408" s="226"/>
      <c r="F408" s="226"/>
      <c r="G408" s="226"/>
      <c r="H408" s="226"/>
      <c r="I408" s="226"/>
      <c r="J408" s="502"/>
      <c r="K408" s="470"/>
      <c r="L408" s="226"/>
      <c r="M408" s="470"/>
      <c r="N408" s="226"/>
      <c r="O408" s="226"/>
      <c r="P408" s="226"/>
      <c r="Q408" s="226"/>
      <c r="R408" s="226"/>
    </row>
    <row r="409" spans="1:18">
      <c r="A409" s="470"/>
      <c r="B409" s="501"/>
      <c r="C409" s="226"/>
      <c r="D409" s="226"/>
      <c r="E409" s="226"/>
      <c r="F409" s="226"/>
      <c r="G409" s="226"/>
      <c r="H409" s="226"/>
      <c r="I409" s="226"/>
      <c r="J409" s="502"/>
      <c r="K409" s="470"/>
      <c r="L409" s="226"/>
      <c r="M409" s="470"/>
      <c r="N409" s="226"/>
      <c r="O409" s="226"/>
      <c r="P409" s="226"/>
      <c r="Q409" s="226"/>
      <c r="R409" s="226"/>
    </row>
    <row r="410" spans="1:18">
      <c r="A410" s="470"/>
      <c r="B410" s="501"/>
      <c r="C410" s="226"/>
      <c r="D410" s="226"/>
      <c r="E410" s="226"/>
      <c r="F410" s="226"/>
      <c r="G410" s="226"/>
      <c r="H410" s="226"/>
      <c r="I410" s="226"/>
      <c r="J410" s="502"/>
      <c r="K410" s="470"/>
      <c r="L410" s="226"/>
      <c r="M410" s="470"/>
      <c r="N410" s="226"/>
      <c r="O410" s="226"/>
      <c r="P410" s="226"/>
      <c r="Q410" s="226"/>
      <c r="R410" s="226"/>
    </row>
    <row r="411" spans="1:18">
      <c r="A411" s="470"/>
      <c r="B411" s="501"/>
      <c r="C411" s="226"/>
      <c r="D411" s="226"/>
      <c r="E411" s="226"/>
      <c r="F411" s="226"/>
      <c r="G411" s="226"/>
      <c r="H411" s="226"/>
      <c r="I411" s="226"/>
      <c r="J411" s="502"/>
      <c r="K411" s="470"/>
      <c r="L411" s="226"/>
      <c r="M411" s="470"/>
      <c r="N411" s="226"/>
      <c r="O411" s="226"/>
      <c r="P411" s="226"/>
      <c r="Q411" s="226"/>
      <c r="R411" s="226"/>
    </row>
    <row r="412" spans="1:18">
      <c r="A412" s="470"/>
      <c r="B412" s="501"/>
      <c r="C412" s="226"/>
      <c r="D412" s="226"/>
      <c r="E412" s="226"/>
      <c r="F412" s="226"/>
      <c r="G412" s="226"/>
      <c r="H412" s="226"/>
      <c r="I412" s="226"/>
      <c r="J412" s="502"/>
      <c r="K412" s="470"/>
      <c r="L412" s="226"/>
      <c r="M412" s="470"/>
      <c r="N412" s="226"/>
      <c r="O412" s="226"/>
      <c r="P412" s="226"/>
      <c r="Q412" s="226"/>
      <c r="R412" s="226"/>
    </row>
    <row r="413" spans="1:18">
      <c r="A413" s="470"/>
      <c r="B413" s="501"/>
      <c r="C413" s="226"/>
      <c r="D413" s="226"/>
      <c r="E413" s="226"/>
      <c r="F413" s="226"/>
      <c r="G413" s="226"/>
      <c r="H413" s="226"/>
      <c r="I413" s="226"/>
      <c r="J413" s="502"/>
      <c r="K413" s="470"/>
      <c r="L413" s="226"/>
      <c r="M413" s="470"/>
      <c r="N413" s="226"/>
      <c r="O413" s="226"/>
      <c r="P413" s="226"/>
      <c r="Q413" s="226"/>
      <c r="R413" s="226"/>
    </row>
    <row r="414" spans="1:18">
      <c r="A414" s="470"/>
      <c r="B414" s="501"/>
      <c r="C414" s="226"/>
      <c r="D414" s="226"/>
      <c r="E414" s="226"/>
      <c r="F414" s="226"/>
      <c r="G414" s="226"/>
      <c r="H414" s="226"/>
      <c r="I414" s="226"/>
      <c r="J414" s="502"/>
      <c r="K414" s="470"/>
      <c r="L414" s="226"/>
      <c r="M414" s="470"/>
      <c r="N414" s="226"/>
      <c r="O414" s="226"/>
      <c r="P414" s="226"/>
      <c r="Q414" s="226"/>
      <c r="R414" s="226"/>
    </row>
    <row r="415" spans="1:18">
      <c r="A415" s="470"/>
      <c r="B415" s="501"/>
      <c r="C415" s="226"/>
      <c r="D415" s="226"/>
      <c r="E415" s="226"/>
      <c r="F415" s="226"/>
      <c r="G415" s="226"/>
      <c r="H415" s="226"/>
      <c r="I415" s="226"/>
      <c r="J415" s="502"/>
      <c r="K415" s="470"/>
      <c r="L415" s="226"/>
      <c r="M415" s="470"/>
      <c r="N415" s="226"/>
      <c r="O415" s="226"/>
      <c r="P415" s="226"/>
      <c r="Q415" s="226"/>
      <c r="R415" s="226"/>
    </row>
    <row r="416" spans="1:18">
      <c r="A416" s="470"/>
      <c r="B416" s="501"/>
      <c r="C416" s="226"/>
      <c r="D416" s="226"/>
      <c r="E416" s="226"/>
      <c r="F416" s="226"/>
      <c r="G416" s="226"/>
      <c r="H416" s="226"/>
      <c r="I416" s="226"/>
      <c r="J416" s="502"/>
      <c r="K416" s="470"/>
      <c r="L416" s="226"/>
      <c r="M416" s="470"/>
      <c r="N416" s="226"/>
      <c r="O416" s="226"/>
      <c r="P416" s="226"/>
      <c r="Q416" s="226"/>
      <c r="R416" s="226"/>
    </row>
    <row r="417" spans="1:18">
      <c r="A417" s="470"/>
      <c r="B417" s="501"/>
      <c r="C417" s="226"/>
      <c r="D417" s="226"/>
      <c r="E417" s="226"/>
      <c r="F417" s="226"/>
      <c r="G417" s="226"/>
      <c r="H417" s="226"/>
      <c r="I417" s="226"/>
      <c r="J417" s="502"/>
      <c r="K417" s="470"/>
      <c r="L417" s="226"/>
      <c r="M417" s="470"/>
      <c r="N417" s="226"/>
      <c r="O417" s="226"/>
      <c r="P417" s="226"/>
      <c r="Q417" s="226"/>
      <c r="R417" s="226"/>
    </row>
    <row r="418" spans="1:18">
      <c r="A418" s="470"/>
      <c r="B418" s="501"/>
      <c r="C418" s="226"/>
      <c r="D418" s="226"/>
      <c r="E418" s="226"/>
      <c r="F418" s="226"/>
      <c r="G418" s="226"/>
      <c r="H418" s="226"/>
      <c r="I418" s="226"/>
      <c r="J418" s="502"/>
      <c r="K418" s="470"/>
      <c r="L418" s="226"/>
      <c r="M418" s="470"/>
      <c r="N418" s="226"/>
      <c r="O418" s="226"/>
      <c r="P418" s="226"/>
      <c r="Q418" s="226"/>
      <c r="R418" s="226"/>
    </row>
    <row r="419" spans="1:18">
      <c r="A419" s="470"/>
      <c r="B419" s="501"/>
      <c r="C419" s="226"/>
      <c r="D419" s="226"/>
      <c r="E419" s="226"/>
      <c r="F419" s="226"/>
      <c r="G419" s="226"/>
      <c r="H419" s="226"/>
      <c r="I419" s="226"/>
      <c r="J419" s="502"/>
      <c r="K419" s="470"/>
      <c r="L419" s="226"/>
      <c r="M419" s="470"/>
      <c r="N419" s="226"/>
      <c r="O419" s="226"/>
      <c r="P419" s="226"/>
      <c r="Q419" s="226"/>
      <c r="R419" s="226"/>
    </row>
    <row r="420" spans="1:18">
      <c r="A420" s="470"/>
      <c r="B420" s="501"/>
      <c r="C420" s="226"/>
      <c r="D420" s="226"/>
      <c r="E420" s="226"/>
      <c r="F420" s="226"/>
      <c r="G420" s="226"/>
      <c r="H420" s="226"/>
      <c r="I420" s="226"/>
      <c r="J420" s="502"/>
      <c r="K420" s="470"/>
      <c r="L420" s="226"/>
      <c r="M420" s="470"/>
      <c r="N420" s="226"/>
      <c r="O420" s="226"/>
      <c r="P420" s="226"/>
      <c r="Q420" s="226"/>
      <c r="R420" s="226"/>
    </row>
    <row r="421" spans="1:18">
      <c r="A421" s="470"/>
      <c r="B421" s="501"/>
      <c r="C421" s="226"/>
      <c r="D421" s="226"/>
      <c r="E421" s="226"/>
      <c r="F421" s="226"/>
      <c r="G421" s="226"/>
      <c r="H421" s="226"/>
      <c r="I421" s="226"/>
      <c r="J421" s="502"/>
      <c r="K421" s="470"/>
      <c r="L421" s="226"/>
      <c r="M421" s="470"/>
      <c r="N421" s="226"/>
      <c r="O421" s="226"/>
      <c r="P421" s="226"/>
      <c r="Q421" s="226"/>
      <c r="R421" s="226"/>
    </row>
    <row r="422" spans="1:18">
      <c r="A422" s="470"/>
      <c r="B422" s="501"/>
      <c r="C422" s="226"/>
      <c r="D422" s="226"/>
      <c r="E422" s="226"/>
      <c r="F422" s="226"/>
      <c r="G422" s="226"/>
      <c r="H422" s="226"/>
      <c r="I422" s="226"/>
      <c r="J422" s="502"/>
      <c r="K422" s="470"/>
      <c r="L422" s="226"/>
      <c r="M422" s="470"/>
      <c r="N422" s="226"/>
      <c r="O422" s="226"/>
      <c r="P422" s="226"/>
      <c r="Q422" s="226"/>
      <c r="R422" s="226"/>
    </row>
    <row r="423" spans="1:18">
      <c r="A423" s="470"/>
      <c r="B423" s="501"/>
      <c r="C423" s="226"/>
      <c r="D423" s="226"/>
      <c r="E423" s="226"/>
      <c r="F423" s="226"/>
      <c r="G423" s="226"/>
      <c r="H423" s="226"/>
      <c r="I423" s="226"/>
      <c r="J423" s="502"/>
      <c r="K423" s="470"/>
      <c r="L423" s="226"/>
      <c r="M423" s="470"/>
      <c r="N423" s="226"/>
      <c r="O423" s="226"/>
      <c r="P423" s="226"/>
      <c r="Q423" s="226"/>
      <c r="R423" s="226"/>
    </row>
    <row r="424" spans="1:18">
      <c r="A424" s="470"/>
      <c r="B424" s="501"/>
      <c r="C424" s="226"/>
      <c r="D424" s="226"/>
      <c r="E424" s="226"/>
      <c r="F424" s="226"/>
      <c r="G424" s="226"/>
      <c r="H424" s="226"/>
      <c r="I424" s="226"/>
      <c r="J424" s="502"/>
      <c r="K424" s="470"/>
      <c r="L424" s="226"/>
      <c r="M424" s="470"/>
      <c r="N424" s="226"/>
      <c r="O424" s="226"/>
      <c r="P424" s="226"/>
      <c r="Q424" s="226"/>
      <c r="R424" s="226"/>
    </row>
    <row r="425" spans="1:18">
      <c r="A425" s="470"/>
      <c r="B425" s="501"/>
      <c r="C425" s="226"/>
      <c r="D425" s="226"/>
      <c r="E425" s="226"/>
      <c r="F425" s="226"/>
      <c r="G425" s="226"/>
      <c r="H425" s="226"/>
      <c r="I425" s="226"/>
      <c r="J425" s="502"/>
      <c r="K425" s="470"/>
      <c r="L425" s="226"/>
      <c r="M425" s="470"/>
      <c r="N425" s="226"/>
      <c r="O425" s="226"/>
      <c r="P425" s="226"/>
      <c r="Q425" s="226"/>
      <c r="R425" s="226"/>
    </row>
    <row r="426" spans="1:18">
      <c r="A426" s="470"/>
      <c r="B426" s="501"/>
      <c r="C426" s="226"/>
      <c r="D426" s="226"/>
      <c r="E426" s="226"/>
      <c r="F426" s="226"/>
      <c r="G426" s="226"/>
      <c r="H426" s="226"/>
      <c r="I426" s="226"/>
      <c r="J426" s="502"/>
      <c r="K426" s="470"/>
      <c r="L426" s="226"/>
      <c r="M426" s="470"/>
      <c r="N426" s="226"/>
      <c r="O426" s="226"/>
      <c r="P426" s="226"/>
      <c r="Q426" s="226"/>
      <c r="R426" s="226"/>
    </row>
    <row r="427" spans="1:18">
      <c r="A427" s="470"/>
      <c r="B427" s="501"/>
      <c r="C427" s="226"/>
      <c r="D427" s="226"/>
      <c r="E427" s="226"/>
      <c r="F427" s="226"/>
      <c r="G427" s="226"/>
      <c r="H427" s="226"/>
      <c r="I427" s="226"/>
      <c r="J427" s="502"/>
      <c r="K427" s="470"/>
      <c r="L427" s="226"/>
      <c r="M427" s="470"/>
      <c r="N427" s="226"/>
      <c r="O427" s="226"/>
      <c r="P427" s="226"/>
      <c r="Q427" s="226"/>
      <c r="R427" s="226"/>
    </row>
    <row r="428" spans="1:18">
      <c r="A428" s="470"/>
      <c r="B428" s="501"/>
      <c r="C428" s="226"/>
      <c r="D428" s="226"/>
      <c r="E428" s="226"/>
      <c r="F428" s="226"/>
      <c r="G428" s="226"/>
      <c r="H428" s="226"/>
      <c r="I428" s="226"/>
      <c r="J428" s="502"/>
      <c r="K428" s="470"/>
      <c r="L428" s="226"/>
      <c r="M428" s="470"/>
      <c r="N428" s="226"/>
      <c r="O428" s="226"/>
      <c r="P428" s="226"/>
      <c r="Q428" s="226"/>
      <c r="R428" s="226"/>
    </row>
    <row r="429" spans="1:18">
      <c r="A429" s="470"/>
      <c r="B429" s="501"/>
      <c r="C429" s="226"/>
      <c r="D429" s="226"/>
      <c r="E429" s="226"/>
      <c r="F429" s="226"/>
      <c r="G429" s="226"/>
      <c r="H429" s="226"/>
      <c r="I429" s="226"/>
      <c r="J429" s="502"/>
      <c r="K429" s="470"/>
      <c r="L429" s="226"/>
      <c r="M429" s="470"/>
      <c r="N429" s="226"/>
      <c r="O429" s="226"/>
      <c r="P429" s="226"/>
      <c r="Q429" s="226"/>
      <c r="R429" s="226"/>
    </row>
    <row r="430" spans="1:18">
      <c r="A430" s="470"/>
      <c r="B430" s="501"/>
      <c r="C430" s="226"/>
      <c r="D430" s="226"/>
      <c r="E430" s="226"/>
      <c r="F430" s="226"/>
      <c r="G430" s="226"/>
      <c r="H430" s="226"/>
      <c r="I430" s="226"/>
      <c r="J430" s="502"/>
      <c r="K430" s="470"/>
      <c r="L430" s="226"/>
      <c r="M430" s="470"/>
      <c r="N430" s="226"/>
      <c r="O430" s="226"/>
      <c r="P430" s="226"/>
      <c r="Q430" s="226"/>
      <c r="R430" s="226"/>
    </row>
    <row r="431" spans="1:18">
      <c r="A431" s="470"/>
      <c r="B431" s="501"/>
      <c r="C431" s="226"/>
      <c r="D431" s="226"/>
      <c r="E431" s="226"/>
      <c r="F431" s="226"/>
      <c r="G431" s="226"/>
      <c r="H431" s="226"/>
      <c r="I431" s="226"/>
      <c r="J431" s="502"/>
      <c r="K431" s="470"/>
      <c r="L431" s="226"/>
      <c r="M431" s="470"/>
      <c r="N431" s="226"/>
      <c r="O431" s="226"/>
      <c r="P431" s="226"/>
      <c r="Q431" s="226"/>
      <c r="R431" s="226"/>
    </row>
    <row r="432" spans="1:18">
      <c r="A432" s="470"/>
      <c r="B432" s="501"/>
      <c r="C432" s="226"/>
      <c r="D432" s="226"/>
      <c r="E432" s="226"/>
      <c r="F432" s="226"/>
      <c r="G432" s="226"/>
      <c r="H432" s="226"/>
      <c r="I432" s="226"/>
      <c r="J432" s="502"/>
      <c r="K432" s="470"/>
      <c r="L432" s="226"/>
      <c r="M432" s="470"/>
      <c r="N432" s="226"/>
      <c r="O432" s="226"/>
      <c r="P432" s="226"/>
      <c r="Q432" s="226"/>
      <c r="R432" s="226"/>
    </row>
    <row r="433" spans="1:18">
      <c r="A433" s="470"/>
      <c r="B433" s="501"/>
      <c r="C433" s="226"/>
      <c r="D433" s="226"/>
      <c r="E433" s="226"/>
      <c r="F433" s="226"/>
      <c r="G433" s="226"/>
      <c r="H433" s="226"/>
      <c r="I433" s="226"/>
      <c r="J433" s="502"/>
      <c r="K433" s="470"/>
      <c r="L433" s="226"/>
      <c r="M433" s="470"/>
      <c r="N433" s="226"/>
      <c r="O433" s="226"/>
      <c r="P433" s="226"/>
      <c r="Q433" s="226"/>
      <c r="R433" s="226"/>
    </row>
    <row r="434" spans="1:18">
      <c r="A434" s="470"/>
      <c r="B434" s="501"/>
      <c r="C434" s="226"/>
      <c r="D434" s="226"/>
      <c r="E434" s="226"/>
      <c r="F434" s="226"/>
      <c r="G434" s="226"/>
      <c r="H434" s="226"/>
      <c r="I434" s="226"/>
      <c r="J434" s="502"/>
      <c r="K434" s="470"/>
      <c r="L434" s="226"/>
      <c r="M434" s="470"/>
      <c r="N434" s="226"/>
      <c r="O434" s="226"/>
      <c r="P434" s="226"/>
      <c r="Q434" s="226"/>
      <c r="R434" s="226"/>
    </row>
    <row r="435" spans="1:18">
      <c r="A435" s="470"/>
      <c r="B435" s="501"/>
      <c r="C435" s="226"/>
      <c r="D435" s="226"/>
      <c r="E435" s="226"/>
      <c r="F435" s="226"/>
      <c r="G435" s="226"/>
      <c r="H435" s="226"/>
      <c r="I435" s="226"/>
      <c r="J435" s="502"/>
      <c r="K435" s="470"/>
      <c r="L435" s="226"/>
      <c r="M435" s="470"/>
      <c r="N435" s="226"/>
      <c r="O435" s="226"/>
      <c r="P435" s="226"/>
      <c r="Q435" s="226"/>
      <c r="R435" s="226"/>
    </row>
    <row r="436" spans="1:18">
      <c r="A436" s="470"/>
      <c r="B436" s="501"/>
      <c r="C436" s="226"/>
      <c r="D436" s="226"/>
      <c r="E436" s="226"/>
      <c r="F436" s="226"/>
      <c r="G436" s="226"/>
      <c r="H436" s="226"/>
      <c r="I436" s="226"/>
      <c r="J436" s="502"/>
      <c r="K436" s="470"/>
      <c r="L436" s="226"/>
      <c r="M436" s="470"/>
      <c r="N436" s="226"/>
      <c r="O436" s="226"/>
      <c r="P436" s="226"/>
      <c r="Q436" s="226"/>
      <c r="R436" s="226"/>
    </row>
    <row r="437" spans="1:18">
      <c r="A437" s="470"/>
      <c r="B437" s="501"/>
      <c r="C437" s="226"/>
      <c r="D437" s="226"/>
      <c r="E437" s="226"/>
      <c r="F437" s="226"/>
      <c r="G437" s="226"/>
      <c r="H437" s="226"/>
      <c r="I437" s="226"/>
      <c r="J437" s="502"/>
      <c r="K437" s="470"/>
      <c r="L437" s="226"/>
      <c r="M437" s="470"/>
      <c r="N437" s="226"/>
      <c r="O437" s="226"/>
      <c r="P437" s="226"/>
      <c r="Q437" s="226"/>
      <c r="R437" s="226"/>
    </row>
    <row r="438" spans="1:18">
      <c r="A438" s="470"/>
      <c r="B438" s="501"/>
      <c r="C438" s="226"/>
      <c r="D438" s="226"/>
      <c r="E438" s="226"/>
      <c r="F438" s="226"/>
      <c r="G438" s="226"/>
      <c r="H438" s="226"/>
      <c r="I438" s="226"/>
      <c r="J438" s="502"/>
      <c r="K438" s="470"/>
      <c r="L438" s="226"/>
      <c r="M438" s="470"/>
      <c r="N438" s="226"/>
      <c r="O438" s="226"/>
      <c r="P438" s="226"/>
      <c r="Q438" s="226"/>
      <c r="R438" s="226"/>
    </row>
    <row r="439" spans="1:18">
      <c r="A439" s="470"/>
      <c r="B439" s="501"/>
      <c r="C439" s="226"/>
      <c r="D439" s="226"/>
      <c r="E439" s="226"/>
      <c r="F439" s="226"/>
      <c r="G439" s="226"/>
      <c r="H439" s="226"/>
      <c r="I439" s="226"/>
      <c r="J439" s="502"/>
      <c r="K439" s="470"/>
      <c r="L439" s="226"/>
      <c r="M439" s="470"/>
      <c r="N439" s="226"/>
      <c r="O439" s="226"/>
      <c r="P439" s="226"/>
      <c r="Q439" s="226"/>
      <c r="R439" s="226"/>
    </row>
    <row r="440" spans="1:18">
      <c r="A440" s="470"/>
      <c r="B440" s="501"/>
      <c r="C440" s="226"/>
      <c r="D440" s="226"/>
      <c r="E440" s="226"/>
      <c r="F440" s="226"/>
      <c r="G440" s="226"/>
      <c r="H440" s="226"/>
      <c r="I440" s="226"/>
      <c r="J440" s="502"/>
      <c r="K440" s="470"/>
      <c r="L440" s="226"/>
      <c r="M440" s="470"/>
      <c r="N440" s="226"/>
      <c r="O440" s="226"/>
      <c r="P440" s="226"/>
      <c r="Q440" s="226"/>
      <c r="R440" s="226"/>
    </row>
    <row r="441" spans="1:18">
      <c r="A441" s="470"/>
      <c r="B441" s="501"/>
      <c r="C441" s="226"/>
      <c r="D441" s="226"/>
      <c r="E441" s="226"/>
      <c r="F441" s="226"/>
      <c r="G441" s="226"/>
      <c r="H441" s="226"/>
      <c r="I441" s="226"/>
      <c r="J441" s="502"/>
      <c r="K441" s="470"/>
      <c r="L441" s="226"/>
      <c r="M441" s="470"/>
      <c r="N441" s="226"/>
      <c r="O441" s="226"/>
      <c r="P441" s="226"/>
      <c r="Q441" s="226"/>
      <c r="R441" s="226"/>
    </row>
    <row r="442" spans="1:18">
      <c r="A442" s="470"/>
      <c r="B442" s="501"/>
      <c r="C442" s="226"/>
      <c r="D442" s="226"/>
      <c r="E442" s="226"/>
      <c r="F442" s="226"/>
      <c r="G442" s="226"/>
      <c r="H442" s="226"/>
      <c r="I442" s="226"/>
      <c r="J442" s="502"/>
      <c r="K442" s="470"/>
      <c r="L442" s="226"/>
      <c r="M442" s="470"/>
      <c r="N442" s="226"/>
      <c r="O442" s="226"/>
      <c r="P442" s="226"/>
      <c r="Q442" s="226"/>
      <c r="R442" s="226"/>
    </row>
    <row r="443" spans="1:18">
      <c r="A443" s="470"/>
      <c r="B443" s="501"/>
      <c r="C443" s="226"/>
      <c r="D443" s="226"/>
      <c r="E443" s="226"/>
      <c r="F443" s="226"/>
      <c r="G443" s="226"/>
      <c r="H443" s="226"/>
      <c r="I443" s="226"/>
      <c r="J443" s="502"/>
      <c r="K443" s="470"/>
      <c r="L443" s="226"/>
      <c r="M443" s="470"/>
      <c r="N443" s="226"/>
      <c r="O443" s="226"/>
      <c r="P443" s="226"/>
      <c r="Q443" s="226"/>
      <c r="R443" s="226"/>
    </row>
    <row r="444" spans="1:18">
      <c r="A444" s="470"/>
      <c r="B444" s="501"/>
      <c r="C444" s="226"/>
      <c r="D444" s="226"/>
      <c r="E444" s="226"/>
      <c r="F444" s="226"/>
      <c r="G444" s="226"/>
      <c r="H444" s="226"/>
      <c r="I444" s="226"/>
      <c r="J444" s="502"/>
      <c r="K444" s="470"/>
      <c r="L444" s="226"/>
      <c r="M444" s="470"/>
      <c r="N444" s="226"/>
      <c r="O444" s="226"/>
      <c r="P444" s="226"/>
      <c r="Q444" s="226"/>
      <c r="R444" s="226"/>
    </row>
    <row r="445" spans="1:18">
      <c r="A445" s="470"/>
      <c r="B445" s="501"/>
      <c r="C445" s="226"/>
      <c r="D445" s="226"/>
      <c r="E445" s="226"/>
      <c r="F445" s="226"/>
      <c r="G445" s="226"/>
      <c r="H445" s="226"/>
      <c r="I445" s="226"/>
      <c r="J445" s="502"/>
      <c r="K445" s="470"/>
      <c r="L445" s="226"/>
      <c r="M445" s="470"/>
      <c r="N445" s="226"/>
      <c r="O445" s="226"/>
      <c r="P445" s="226"/>
      <c r="Q445" s="226"/>
      <c r="R445" s="226"/>
    </row>
    <row r="446" spans="1:18">
      <c r="A446" s="470"/>
      <c r="B446" s="501"/>
      <c r="C446" s="226"/>
      <c r="D446" s="226"/>
      <c r="E446" s="226"/>
      <c r="F446" s="226"/>
      <c r="G446" s="226"/>
      <c r="H446" s="226"/>
      <c r="I446" s="226"/>
      <c r="J446" s="502"/>
      <c r="K446" s="470"/>
      <c r="L446" s="226"/>
      <c r="M446" s="470"/>
      <c r="N446" s="226"/>
      <c r="O446" s="226"/>
      <c r="P446" s="226"/>
      <c r="Q446" s="226"/>
      <c r="R446" s="226"/>
    </row>
    <row r="447" spans="1:18">
      <c r="A447" s="470"/>
      <c r="B447" s="501"/>
      <c r="C447" s="226"/>
      <c r="D447" s="226"/>
      <c r="E447" s="226"/>
      <c r="F447" s="226"/>
      <c r="G447" s="226"/>
      <c r="H447" s="226"/>
      <c r="I447" s="226"/>
      <c r="J447" s="502"/>
      <c r="K447" s="470"/>
      <c r="L447" s="226"/>
      <c r="M447" s="470"/>
      <c r="N447" s="226"/>
      <c r="O447" s="226"/>
      <c r="P447" s="226"/>
      <c r="Q447" s="226"/>
      <c r="R447" s="226"/>
    </row>
    <row r="448" spans="1:18">
      <c r="A448" s="470"/>
      <c r="B448" s="501"/>
      <c r="C448" s="226"/>
      <c r="D448" s="226"/>
      <c r="E448" s="226"/>
      <c r="F448" s="226"/>
      <c r="G448" s="226"/>
      <c r="H448" s="226"/>
      <c r="I448" s="226"/>
      <c r="J448" s="502"/>
      <c r="K448" s="470"/>
      <c r="L448" s="226"/>
      <c r="M448" s="470"/>
      <c r="N448" s="226"/>
      <c r="O448" s="226"/>
      <c r="P448" s="226"/>
      <c r="Q448" s="226"/>
      <c r="R448" s="226"/>
    </row>
    <row r="449" spans="1:18">
      <c r="A449" s="470"/>
      <c r="B449" s="501"/>
      <c r="C449" s="226"/>
      <c r="D449" s="226"/>
      <c r="E449" s="226"/>
      <c r="F449" s="226"/>
      <c r="G449" s="226"/>
      <c r="H449" s="226"/>
      <c r="I449" s="226"/>
      <c r="J449" s="502"/>
      <c r="K449" s="470"/>
      <c r="L449" s="226"/>
      <c r="M449" s="470"/>
      <c r="N449" s="226"/>
      <c r="O449" s="226"/>
      <c r="P449" s="226"/>
      <c r="Q449" s="226"/>
      <c r="R449" s="226"/>
    </row>
    <row r="450" spans="1:18">
      <c r="A450" s="470"/>
      <c r="B450" s="501"/>
      <c r="C450" s="226"/>
      <c r="D450" s="226"/>
      <c r="E450" s="226"/>
      <c r="F450" s="226"/>
      <c r="G450" s="226"/>
      <c r="H450" s="226"/>
      <c r="I450" s="226"/>
      <c r="J450" s="502"/>
      <c r="K450" s="470"/>
      <c r="L450" s="226"/>
      <c r="M450" s="470"/>
      <c r="N450" s="226"/>
      <c r="O450" s="226"/>
      <c r="P450" s="226"/>
      <c r="Q450" s="226"/>
      <c r="R450" s="226"/>
    </row>
    <row r="451" spans="1:18">
      <c r="A451" s="470"/>
      <c r="B451" s="501"/>
      <c r="C451" s="226"/>
      <c r="D451" s="226"/>
      <c r="E451" s="226"/>
      <c r="F451" s="226"/>
      <c r="G451" s="226"/>
      <c r="H451" s="226"/>
      <c r="I451" s="226"/>
      <c r="J451" s="502"/>
      <c r="K451" s="470"/>
      <c r="L451" s="226"/>
      <c r="M451" s="470"/>
      <c r="N451" s="226"/>
      <c r="O451" s="226"/>
      <c r="P451" s="226"/>
      <c r="Q451" s="226"/>
      <c r="R451" s="226"/>
    </row>
    <row r="452" spans="1:18">
      <c r="A452" s="470"/>
      <c r="B452" s="501"/>
      <c r="C452" s="226"/>
      <c r="D452" s="226"/>
      <c r="E452" s="226"/>
      <c r="F452" s="226"/>
      <c r="G452" s="226"/>
      <c r="H452" s="226"/>
      <c r="I452" s="226"/>
      <c r="J452" s="502"/>
      <c r="K452" s="470"/>
      <c r="L452" s="226"/>
      <c r="M452" s="470"/>
      <c r="N452" s="226"/>
      <c r="O452" s="226"/>
      <c r="P452" s="226"/>
      <c r="Q452" s="226"/>
      <c r="R452" s="226"/>
    </row>
    <row r="453" spans="1:18">
      <c r="A453" s="470"/>
      <c r="B453" s="501"/>
      <c r="C453" s="226"/>
      <c r="D453" s="226"/>
      <c r="E453" s="226"/>
      <c r="F453" s="226"/>
      <c r="G453" s="226"/>
      <c r="H453" s="226"/>
      <c r="I453" s="226"/>
      <c r="J453" s="502"/>
      <c r="K453" s="470"/>
      <c r="L453" s="226"/>
      <c r="M453" s="470"/>
      <c r="N453" s="226"/>
      <c r="O453" s="226"/>
      <c r="P453" s="226"/>
      <c r="Q453" s="226"/>
      <c r="R453" s="226"/>
    </row>
    <row r="454" spans="1:18">
      <c r="A454" s="470"/>
      <c r="B454" s="501"/>
      <c r="C454" s="226"/>
      <c r="D454" s="226"/>
      <c r="E454" s="226"/>
      <c r="F454" s="226"/>
      <c r="G454" s="226"/>
      <c r="H454" s="226"/>
      <c r="I454" s="226"/>
      <c r="J454" s="502"/>
      <c r="K454" s="470"/>
      <c r="L454" s="226"/>
      <c r="M454" s="470"/>
      <c r="N454" s="226"/>
      <c r="O454" s="226"/>
      <c r="P454" s="226"/>
      <c r="Q454" s="226"/>
      <c r="R454" s="226"/>
    </row>
    <row r="455" spans="1:18">
      <c r="A455" s="470"/>
      <c r="B455" s="501"/>
      <c r="C455" s="226"/>
      <c r="D455" s="226"/>
      <c r="E455" s="226"/>
      <c r="F455" s="226"/>
      <c r="G455" s="226"/>
      <c r="H455" s="226"/>
      <c r="I455" s="226"/>
      <c r="J455" s="502"/>
      <c r="K455" s="470"/>
      <c r="L455" s="226"/>
      <c r="M455" s="470"/>
      <c r="N455" s="226"/>
      <c r="O455" s="226"/>
      <c r="P455" s="226"/>
      <c r="Q455" s="226"/>
      <c r="R455" s="226"/>
    </row>
    <row r="456" spans="1:18">
      <c r="A456" s="470"/>
      <c r="B456" s="501"/>
      <c r="C456" s="226"/>
      <c r="D456" s="226"/>
      <c r="E456" s="226"/>
      <c r="F456" s="226"/>
      <c r="G456" s="226"/>
      <c r="H456" s="226"/>
      <c r="I456" s="226"/>
      <c r="J456" s="502"/>
      <c r="K456" s="470"/>
      <c r="L456" s="226"/>
      <c r="M456" s="470"/>
      <c r="N456" s="226"/>
      <c r="O456" s="226"/>
      <c r="P456" s="226"/>
      <c r="Q456" s="226"/>
      <c r="R456" s="226"/>
    </row>
    <row r="457" spans="1:18">
      <c r="A457" s="470"/>
      <c r="B457" s="501"/>
      <c r="C457" s="226"/>
      <c r="D457" s="226"/>
      <c r="E457" s="226"/>
      <c r="F457" s="226"/>
      <c r="G457" s="226"/>
      <c r="H457" s="226"/>
      <c r="I457" s="226"/>
      <c r="J457" s="502"/>
      <c r="K457" s="470"/>
      <c r="L457" s="226"/>
      <c r="M457" s="470"/>
      <c r="N457" s="226"/>
      <c r="O457" s="226"/>
      <c r="P457" s="226"/>
      <c r="Q457" s="226"/>
      <c r="R457" s="226"/>
    </row>
    <row r="458" spans="1:18">
      <c r="A458" s="470"/>
      <c r="B458" s="501"/>
      <c r="C458" s="226"/>
      <c r="D458" s="226"/>
      <c r="E458" s="226"/>
      <c r="F458" s="226"/>
      <c r="G458" s="226"/>
      <c r="H458" s="226"/>
      <c r="I458" s="226"/>
      <c r="J458" s="502"/>
      <c r="K458" s="470"/>
      <c r="L458" s="226"/>
      <c r="M458" s="470"/>
      <c r="N458" s="226"/>
      <c r="O458" s="226"/>
      <c r="P458" s="226"/>
      <c r="Q458" s="226"/>
      <c r="R458" s="226"/>
    </row>
    <row r="459" spans="1:18">
      <c r="A459" s="470"/>
      <c r="B459" s="501"/>
      <c r="C459" s="226"/>
      <c r="D459" s="226"/>
      <c r="E459" s="226"/>
      <c r="F459" s="226"/>
      <c r="G459" s="226"/>
      <c r="H459" s="226"/>
      <c r="I459" s="226"/>
      <c r="J459" s="502"/>
      <c r="K459" s="470"/>
      <c r="L459" s="226"/>
      <c r="M459" s="470"/>
      <c r="N459" s="226"/>
      <c r="O459" s="226"/>
      <c r="P459" s="226"/>
      <c r="Q459" s="226"/>
      <c r="R459" s="226"/>
    </row>
    <row r="460" spans="1:18">
      <c r="A460" s="470"/>
      <c r="B460" s="501"/>
      <c r="C460" s="226"/>
      <c r="D460" s="226"/>
      <c r="E460" s="226"/>
      <c r="F460" s="226"/>
      <c r="G460" s="226"/>
      <c r="H460" s="226"/>
      <c r="I460" s="226"/>
      <c r="J460" s="502"/>
      <c r="K460" s="470"/>
      <c r="L460" s="226"/>
      <c r="M460" s="470"/>
      <c r="N460" s="226"/>
      <c r="O460" s="226"/>
      <c r="P460" s="226"/>
      <c r="Q460" s="226"/>
      <c r="R460" s="226"/>
    </row>
    <row r="461" spans="1:18">
      <c r="A461" s="470"/>
      <c r="B461" s="501"/>
      <c r="C461" s="226"/>
      <c r="D461" s="226"/>
      <c r="E461" s="226"/>
      <c r="F461" s="226"/>
      <c r="G461" s="226"/>
      <c r="H461" s="226"/>
      <c r="I461" s="226"/>
      <c r="J461" s="502"/>
      <c r="K461" s="470"/>
      <c r="L461" s="226"/>
      <c r="M461" s="470"/>
      <c r="N461" s="226"/>
      <c r="O461" s="226"/>
      <c r="P461" s="226"/>
      <c r="Q461" s="226"/>
      <c r="R461" s="226"/>
    </row>
    <row r="462" spans="1:18">
      <c r="A462" s="470"/>
      <c r="B462" s="501"/>
      <c r="C462" s="226"/>
      <c r="D462" s="226"/>
      <c r="E462" s="226"/>
      <c r="F462" s="226"/>
      <c r="G462" s="226"/>
      <c r="H462" s="226"/>
      <c r="I462" s="226"/>
      <c r="J462" s="502"/>
      <c r="K462" s="470"/>
      <c r="L462" s="226"/>
      <c r="M462" s="470"/>
      <c r="N462" s="226"/>
      <c r="O462" s="226"/>
      <c r="P462" s="226"/>
      <c r="Q462" s="226"/>
      <c r="R462" s="226"/>
    </row>
    <row r="463" spans="1:18">
      <c r="A463" s="470"/>
      <c r="B463" s="501"/>
      <c r="C463" s="226"/>
      <c r="D463" s="226"/>
      <c r="E463" s="226"/>
      <c r="F463" s="226"/>
      <c r="G463" s="226"/>
      <c r="H463" s="226"/>
      <c r="I463" s="226"/>
      <c r="J463" s="502"/>
      <c r="K463" s="470"/>
      <c r="L463" s="226"/>
      <c r="M463" s="470"/>
      <c r="N463" s="226"/>
      <c r="O463" s="226"/>
      <c r="P463" s="226"/>
      <c r="Q463" s="226"/>
      <c r="R463" s="226"/>
    </row>
    <row r="464" spans="1:18">
      <c r="A464" s="470"/>
      <c r="B464" s="501"/>
      <c r="C464" s="226"/>
      <c r="D464" s="226"/>
      <c r="E464" s="226"/>
      <c r="F464" s="226"/>
      <c r="G464" s="226"/>
      <c r="H464" s="226"/>
      <c r="I464" s="226"/>
      <c r="J464" s="502"/>
      <c r="K464" s="470"/>
      <c r="L464" s="226"/>
      <c r="M464" s="470"/>
      <c r="N464" s="226"/>
      <c r="O464" s="226"/>
      <c r="P464" s="226"/>
      <c r="Q464" s="226"/>
      <c r="R464" s="226"/>
    </row>
    <row r="465" spans="1:18">
      <c r="A465" s="470"/>
      <c r="B465" s="501"/>
      <c r="C465" s="226"/>
      <c r="D465" s="226"/>
      <c r="E465" s="226"/>
      <c r="F465" s="226"/>
      <c r="G465" s="226"/>
      <c r="H465" s="226"/>
      <c r="I465" s="226"/>
      <c r="J465" s="502"/>
      <c r="K465" s="470"/>
      <c r="L465" s="226"/>
      <c r="M465" s="470"/>
      <c r="N465" s="226"/>
      <c r="O465" s="226"/>
      <c r="P465" s="226"/>
      <c r="Q465" s="226"/>
      <c r="R465" s="226"/>
    </row>
    <row r="466" spans="1:18">
      <c r="A466" s="470"/>
      <c r="B466" s="501"/>
      <c r="C466" s="226"/>
      <c r="D466" s="226"/>
      <c r="E466" s="226"/>
      <c r="F466" s="226"/>
      <c r="G466" s="226"/>
      <c r="H466" s="226"/>
      <c r="I466" s="226"/>
      <c r="J466" s="502"/>
      <c r="K466" s="470"/>
      <c r="L466" s="226"/>
      <c r="M466" s="470"/>
      <c r="N466" s="226"/>
      <c r="O466" s="226"/>
      <c r="P466" s="226"/>
      <c r="Q466" s="226"/>
      <c r="R466" s="226"/>
    </row>
    <row r="467" spans="1:18">
      <c r="A467" s="470"/>
      <c r="B467" s="501"/>
      <c r="C467" s="226"/>
      <c r="D467" s="226"/>
      <c r="E467" s="226"/>
      <c r="F467" s="226"/>
      <c r="G467" s="226"/>
      <c r="H467" s="226"/>
      <c r="I467" s="226"/>
      <c r="J467" s="502"/>
      <c r="K467" s="470"/>
      <c r="L467" s="226"/>
      <c r="M467" s="470"/>
      <c r="N467" s="226"/>
      <c r="O467" s="226"/>
      <c r="P467" s="226"/>
      <c r="Q467" s="226"/>
      <c r="R467" s="226"/>
    </row>
    <row r="468" spans="1:18">
      <c r="A468" s="470"/>
      <c r="B468" s="501"/>
      <c r="C468" s="226"/>
      <c r="D468" s="226"/>
      <c r="E468" s="226"/>
      <c r="F468" s="226"/>
      <c r="G468" s="226"/>
      <c r="H468" s="226"/>
      <c r="I468" s="226"/>
      <c r="J468" s="502"/>
      <c r="K468" s="470"/>
      <c r="L468" s="226"/>
      <c r="M468" s="470"/>
      <c r="N468" s="226"/>
      <c r="O468" s="226"/>
      <c r="P468" s="226"/>
      <c r="Q468" s="226"/>
      <c r="R468" s="226"/>
    </row>
    <row r="469" spans="1:18">
      <c r="A469" s="470"/>
      <c r="B469" s="501"/>
      <c r="C469" s="226"/>
      <c r="D469" s="226"/>
      <c r="E469" s="226"/>
      <c r="F469" s="226"/>
      <c r="G469" s="226"/>
      <c r="H469" s="226"/>
      <c r="I469" s="226"/>
      <c r="J469" s="502"/>
      <c r="K469" s="470"/>
      <c r="L469" s="226"/>
      <c r="M469" s="470"/>
      <c r="N469" s="226"/>
      <c r="O469" s="226"/>
      <c r="P469" s="226"/>
      <c r="Q469" s="226"/>
      <c r="R469" s="226"/>
    </row>
    <row r="470" spans="1:18">
      <c r="A470" s="470"/>
      <c r="B470" s="501"/>
      <c r="C470" s="226"/>
      <c r="D470" s="226"/>
      <c r="E470" s="226"/>
      <c r="F470" s="226"/>
      <c r="G470" s="226"/>
      <c r="H470" s="226"/>
      <c r="I470" s="226"/>
      <c r="J470" s="502"/>
      <c r="K470" s="470"/>
      <c r="L470" s="226"/>
      <c r="M470" s="470"/>
      <c r="N470" s="226"/>
      <c r="O470" s="226"/>
      <c r="P470" s="226"/>
      <c r="Q470" s="226"/>
      <c r="R470" s="226"/>
    </row>
    <row r="471" spans="1:18">
      <c r="A471" s="470"/>
      <c r="B471" s="501"/>
      <c r="C471" s="226"/>
      <c r="D471" s="226"/>
      <c r="E471" s="226"/>
      <c r="F471" s="226"/>
      <c r="G471" s="226"/>
      <c r="H471" s="226"/>
      <c r="I471" s="226"/>
      <c r="J471" s="502"/>
      <c r="K471" s="470"/>
      <c r="L471" s="226"/>
      <c r="M471" s="470"/>
      <c r="N471" s="226"/>
      <c r="O471" s="226"/>
      <c r="P471" s="226"/>
      <c r="Q471" s="226"/>
      <c r="R471" s="226"/>
    </row>
    <row r="472" spans="1:18">
      <c r="A472" s="470"/>
      <c r="B472" s="501"/>
      <c r="C472" s="226"/>
      <c r="D472" s="226"/>
      <c r="E472" s="226"/>
      <c r="F472" s="226"/>
      <c r="G472" s="226"/>
      <c r="H472" s="226"/>
      <c r="I472" s="226"/>
      <c r="J472" s="502"/>
      <c r="K472" s="470"/>
      <c r="L472" s="226"/>
      <c r="M472" s="470"/>
      <c r="N472" s="226"/>
      <c r="O472" s="226"/>
      <c r="P472" s="226"/>
      <c r="Q472" s="226"/>
      <c r="R472" s="226"/>
    </row>
    <row r="473" spans="1:18">
      <c r="A473" s="470"/>
      <c r="B473" s="501"/>
      <c r="C473" s="226"/>
      <c r="D473" s="226"/>
      <c r="E473" s="226"/>
      <c r="F473" s="226"/>
      <c r="G473" s="226"/>
      <c r="H473" s="226"/>
      <c r="I473" s="226"/>
      <c r="J473" s="502"/>
      <c r="K473" s="470"/>
      <c r="L473" s="226"/>
      <c r="M473" s="470"/>
      <c r="N473" s="226"/>
      <c r="O473" s="226"/>
      <c r="P473" s="226"/>
      <c r="Q473" s="226"/>
      <c r="R473" s="226"/>
    </row>
    <row r="474" spans="1:18">
      <c r="A474" s="470"/>
      <c r="B474" s="501"/>
      <c r="C474" s="226"/>
      <c r="D474" s="226"/>
      <c r="E474" s="226"/>
      <c r="F474" s="226"/>
      <c r="G474" s="226"/>
      <c r="H474" s="226"/>
      <c r="I474" s="226"/>
      <c r="J474" s="502"/>
      <c r="K474" s="470"/>
      <c r="L474" s="226"/>
      <c r="M474" s="470"/>
      <c r="N474" s="226"/>
      <c r="O474" s="226"/>
      <c r="P474" s="226"/>
      <c r="Q474" s="226"/>
      <c r="R474" s="226"/>
    </row>
    <row r="475" spans="1:18">
      <c r="A475" s="470"/>
      <c r="B475" s="501"/>
      <c r="C475" s="226"/>
      <c r="D475" s="226"/>
      <c r="E475" s="226"/>
      <c r="F475" s="226"/>
      <c r="G475" s="226"/>
      <c r="H475" s="226"/>
      <c r="I475" s="226"/>
      <c r="J475" s="502"/>
      <c r="K475" s="470"/>
      <c r="L475" s="226"/>
      <c r="M475" s="470"/>
      <c r="N475" s="226"/>
      <c r="O475" s="226"/>
      <c r="P475" s="226"/>
      <c r="Q475" s="226"/>
      <c r="R475" s="226"/>
    </row>
    <row r="476" spans="1:18">
      <c r="A476" s="470"/>
      <c r="B476" s="501"/>
      <c r="C476" s="226"/>
      <c r="D476" s="226"/>
      <c r="E476" s="226"/>
      <c r="F476" s="226"/>
      <c r="G476" s="226"/>
      <c r="H476" s="226"/>
      <c r="I476" s="226"/>
      <c r="J476" s="502"/>
      <c r="K476" s="470"/>
      <c r="L476" s="226"/>
      <c r="M476" s="470"/>
      <c r="N476" s="226"/>
      <c r="O476" s="226"/>
      <c r="P476" s="226"/>
      <c r="Q476" s="226"/>
      <c r="R476" s="226"/>
    </row>
    <row r="477" spans="1:18">
      <c r="A477" s="470"/>
      <c r="B477" s="501"/>
      <c r="C477" s="226"/>
      <c r="D477" s="226"/>
      <c r="E477" s="226"/>
      <c r="F477" s="226"/>
      <c r="G477" s="226"/>
      <c r="H477" s="226"/>
      <c r="I477" s="226"/>
      <c r="J477" s="502"/>
      <c r="K477" s="470"/>
      <c r="L477" s="226"/>
      <c r="M477" s="470"/>
      <c r="N477" s="226"/>
      <c r="O477" s="226"/>
      <c r="P477" s="226"/>
      <c r="Q477" s="226"/>
      <c r="R477" s="226"/>
    </row>
    <row r="478" spans="1:18">
      <c r="A478" s="470"/>
      <c r="B478" s="501"/>
      <c r="C478" s="226"/>
      <c r="D478" s="226"/>
      <c r="E478" s="226"/>
      <c r="F478" s="226"/>
      <c r="G478" s="226"/>
      <c r="H478" s="226"/>
      <c r="I478" s="226"/>
      <c r="J478" s="502"/>
      <c r="K478" s="470"/>
      <c r="L478" s="226"/>
      <c r="M478" s="470"/>
      <c r="N478" s="226"/>
      <c r="O478" s="226"/>
      <c r="P478" s="226"/>
      <c r="Q478" s="226"/>
      <c r="R478" s="226"/>
    </row>
    <row r="479" spans="1:18">
      <c r="A479" s="470"/>
      <c r="B479" s="501"/>
      <c r="C479" s="226"/>
      <c r="D479" s="226"/>
      <c r="E479" s="226"/>
      <c r="F479" s="226"/>
      <c r="G479" s="226"/>
      <c r="H479" s="226"/>
      <c r="I479" s="226"/>
      <c r="J479" s="502"/>
      <c r="K479" s="470"/>
      <c r="L479" s="226"/>
      <c r="M479" s="470"/>
      <c r="N479" s="226"/>
      <c r="O479" s="226"/>
      <c r="P479" s="226"/>
      <c r="Q479" s="226"/>
      <c r="R479" s="226"/>
    </row>
    <row r="480" spans="1:18">
      <c r="A480" s="470"/>
      <c r="B480" s="501"/>
      <c r="C480" s="226"/>
      <c r="D480" s="226"/>
      <c r="E480" s="226"/>
      <c r="F480" s="226"/>
      <c r="G480" s="226"/>
      <c r="H480" s="226"/>
      <c r="I480" s="226"/>
      <c r="J480" s="502"/>
      <c r="K480" s="470"/>
      <c r="L480" s="226"/>
      <c r="M480" s="470"/>
      <c r="N480" s="226"/>
      <c r="O480" s="226"/>
      <c r="P480" s="226"/>
      <c r="Q480" s="226"/>
      <c r="R480" s="226"/>
    </row>
    <row r="481" spans="1:18">
      <c r="A481" s="470"/>
      <c r="B481" s="501"/>
      <c r="C481" s="226"/>
      <c r="D481" s="226"/>
      <c r="E481" s="226"/>
      <c r="F481" s="226"/>
      <c r="G481" s="226"/>
      <c r="H481" s="226"/>
      <c r="I481" s="226"/>
      <c r="J481" s="502"/>
      <c r="K481" s="470"/>
      <c r="L481" s="226"/>
      <c r="M481" s="470"/>
      <c r="N481" s="226"/>
      <c r="O481" s="226"/>
      <c r="P481" s="226"/>
      <c r="Q481" s="226"/>
      <c r="R481" s="226"/>
    </row>
    <row r="482" spans="1:18">
      <c r="A482" s="470"/>
      <c r="B482" s="501"/>
      <c r="C482" s="226"/>
      <c r="D482" s="226"/>
      <c r="E482" s="226"/>
      <c r="F482" s="226"/>
      <c r="G482" s="226"/>
      <c r="H482" s="226"/>
      <c r="I482" s="226"/>
      <c r="J482" s="502"/>
      <c r="K482" s="470"/>
      <c r="L482" s="226"/>
      <c r="M482" s="470"/>
      <c r="N482" s="226"/>
      <c r="O482" s="226"/>
      <c r="P482" s="226"/>
      <c r="Q482" s="226"/>
      <c r="R482" s="226"/>
    </row>
    <row r="483" spans="1:18">
      <c r="A483" s="470"/>
      <c r="B483" s="501"/>
      <c r="C483" s="226"/>
      <c r="D483" s="226"/>
      <c r="E483" s="226"/>
      <c r="F483" s="226"/>
      <c r="G483" s="226"/>
      <c r="H483" s="226"/>
      <c r="I483" s="226"/>
      <c r="J483" s="502"/>
      <c r="K483" s="470"/>
      <c r="L483" s="226"/>
      <c r="M483" s="470"/>
      <c r="N483" s="226"/>
      <c r="O483" s="226"/>
      <c r="P483" s="226"/>
      <c r="Q483" s="226"/>
      <c r="R483" s="226"/>
    </row>
    <row r="484" spans="1:18">
      <c r="A484" s="470"/>
      <c r="B484" s="501"/>
      <c r="C484" s="226"/>
      <c r="D484" s="226"/>
      <c r="E484" s="226"/>
      <c r="F484" s="226"/>
      <c r="G484" s="226"/>
      <c r="H484" s="226"/>
      <c r="I484" s="226"/>
      <c r="J484" s="502"/>
      <c r="K484" s="470"/>
      <c r="L484" s="226"/>
      <c r="M484" s="470"/>
      <c r="N484" s="226"/>
      <c r="O484" s="226"/>
      <c r="P484" s="226"/>
      <c r="Q484" s="226"/>
      <c r="R484" s="226"/>
    </row>
    <row r="485" spans="1:18">
      <c r="A485" s="470"/>
      <c r="B485" s="501"/>
      <c r="C485" s="226"/>
      <c r="D485" s="226"/>
      <c r="E485" s="226"/>
      <c r="F485" s="226"/>
      <c r="G485" s="226"/>
      <c r="H485" s="226"/>
      <c r="I485" s="226"/>
      <c r="J485" s="502"/>
      <c r="K485" s="470"/>
      <c r="L485" s="226"/>
      <c r="M485" s="470"/>
      <c r="N485" s="226"/>
      <c r="O485" s="226"/>
      <c r="P485" s="226"/>
      <c r="Q485" s="226"/>
      <c r="R485" s="226"/>
    </row>
    <row r="486" spans="1:18">
      <c r="A486" s="470"/>
      <c r="B486" s="501"/>
      <c r="C486" s="226"/>
      <c r="D486" s="226"/>
      <c r="E486" s="226"/>
      <c r="F486" s="226"/>
      <c r="G486" s="226"/>
      <c r="H486" s="226"/>
      <c r="I486" s="226"/>
      <c r="J486" s="502"/>
      <c r="K486" s="470"/>
      <c r="L486" s="226"/>
      <c r="M486" s="470"/>
      <c r="N486" s="226"/>
      <c r="O486" s="226"/>
      <c r="P486" s="226"/>
      <c r="Q486" s="226"/>
      <c r="R486" s="226"/>
    </row>
    <row r="487" spans="1:18">
      <c r="A487" s="470"/>
      <c r="B487" s="501"/>
      <c r="C487" s="226"/>
      <c r="D487" s="226"/>
      <c r="E487" s="226"/>
      <c r="F487" s="226"/>
      <c r="G487" s="226"/>
      <c r="H487" s="226"/>
      <c r="I487" s="226"/>
      <c r="J487" s="502"/>
      <c r="K487" s="470"/>
      <c r="L487" s="226"/>
      <c r="M487" s="470"/>
      <c r="N487" s="226"/>
      <c r="O487" s="226"/>
      <c r="P487" s="226"/>
      <c r="Q487" s="226"/>
      <c r="R487" s="226"/>
    </row>
    <row r="488" spans="1:18">
      <c r="A488" s="470"/>
      <c r="B488" s="501"/>
      <c r="C488" s="226"/>
      <c r="D488" s="226"/>
      <c r="E488" s="226"/>
      <c r="F488" s="226"/>
      <c r="G488" s="226"/>
      <c r="H488" s="226"/>
      <c r="I488" s="226"/>
      <c r="J488" s="502"/>
      <c r="K488" s="470"/>
      <c r="L488" s="226"/>
      <c r="M488" s="470"/>
      <c r="N488" s="226"/>
      <c r="O488" s="226"/>
      <c r="P488" s="226"/>
      <c r="Q488" s="226"/>
      <c r="R488" s="226"/>
    </row>
    <row r="489" spans="1:18">
      <c r="A489" s="470"/>
      <c r="B489" s="501"/>
      <c r="C489" s="226"/>
      <c r="D489" s="226"/>
      <c r="E489" s="226"/>
      <c r="F489" s="226"/>
      <c r="G489" s="226"/>
      <c r="H489" s="226"/>
      <c r="I489" s="226"/>
      <c r="J489" s="502"/>
      <c r="K489" s="470"/>
      <c r="L489" s="226"/>
      <c r="M489" s="470"/>
      <c r="N489" s="226"/>
      <c r="O489" s="226"/>
      <c r="P489" s="226"/>
      <c r="Q489" s="226"/>
      <c r="R489" s="226"/>
    </row>
    <row r="490" spans="1:18">
      <c r="A490" s="470"/>
      <c r="B490" s="501"/>
      <c r="C490" s="226"/>
      <c r="D490" s="226"/>
      <c r="E490" s="226"/>
      <c r="F490" s="226"/>
      <c r="G490" s="226"/>
      <c r="H490" s="226"/>
      <c r="I490" s="226"/>
      <c r="J490" s="502"/>
      <c r="K490" s="470"/>
      <c r="L490" s="226"/>
      <c r="M490" s="470"/>
      <c r="N490" s="226"/>
      <c r="O490" s="226"/>
      <c r="P490" s="226"/>
      <c r="Q490" s="226"/>
      <c r="R490" s="226"/>
    </row>
    <row r="491" spans="1:18">
      <c r="A491" s="470"/>
      <c r="B491" s="501"/>
      <c r="C491" s="226"/>
      <c r="D491" s="226"/>
      <c r="E491" s="226"/>
      <c r="F491" s="226"/>
      <c r="G491" s="226"/>
      <c r="H491" s="226"/>
      <c r="I491" s="226"/>
      <c r="J491" s="502"/>
      <c r="K491" s="470"/>
      <c r="L491" s="226"/>
      <c r="M491" s="470"/>
      <c r="N491" s="226"/>
      <c r="O491" s="226"/>
      <c r="P491" s="226"/>
      <c r="Q491" s="226"/>
      <c r="R491" s="226"/>
    </row>
    <row r="492" spans="1:18">
      <c r="A492" s="470"/>
      <c r="B492" s="501"/>
      <c r="C492" s="226"/>
      <c r="D492" s="226"/>
      <c r="E492" s="226"/>
      <c r="F492" s="226"/>
      <c r="G492" s="226"/>
      <c r="H492" s="226"/>
      <c r="I492" s="226"/>
      <c r="J492" s="502"/>
      <c r="K492" s="470"/>
      <c r="L492" s="226"/>
      <c r="M492" s="470"/>
      <c r="N492" s="226"/>
      <c r="O492" s="226"/>
      <c r="P492" s="226"/>
      <c r="Q492" s="226"/>
      <c r="R492" s="226"/>
    </row>
    <row r="493" spans="1:18">
      <c r="A493" s="470"/>
      <c r="B493" s="501"/>
      <c r="C493" s="226"/>
      <c r="D493" s="226"/>
      <c r="E493" s="226"/>
      <c r="F493" s="226"/>
      <c r="G493" s="226"/>
      <c r="H493" s="226"/>
      <c r="I493" s="226"/>
      <c r="J493" s="502"/>
      <c r="K493" s="470"/>
      <c r="L493" s="226"/>
      <c r="M493" s="470"/>
      <c r="N493" s="226"/>
      <c r="O493" s="226"/>
      <c r="P493" s="226"/>
      <c r="Q493" s="226"/>
      <c r="R493" s="226"/>
    </row>
    <row r="494" spans="1:18">
      <c r="A494" s="470"/>
      <c r="B494" s="501"/>
      <c r="C494" s="226"/>
      <c r="D494" s="226"/>
      <c r="E494" s="226"/>
      <c r="F494" s="226"/>
      <c r="G494" s="226"/>
      <c r="H494" s="226"/>
      <c r="I494" s="226"/>
      <c r="J494" s="502"/>
      <c r="K494" s="470"/>
      <c r="L494" s="226"/>
      <c r="M494" s="470"/>
      <c r="N494" s="226"/>
      <c r="O494" s="226"/>
      <c r="P494" s="226"/>
      <c r="Q494" s="226"/>
      <c r="R494" s="226"/>
    </row>
    <row r="495" spans="1:18">
      <c r="A495" s="470"/>
      <c r="B495" s="501"/>
      <c r="C495" s="226"/>
      <c r="D495" s="226"/>
      <c r="E495" s="226"/>
      <c r="F495" s="226"/>
      <c r="G495" s="226"/>
      <c r="H495" s="226"/>
      <c r="I495" s="226"/>
      <c r="J495" s="502"/>
      <c r="K495" s="470"/>
      <c r="L495" s="226"/>
      <c r="M495" s="470"/>
      <c r="N495" s="226"/>
      <c r="O495" s="226"/>
      <c r="P495" s="226"/>
      <c r="Q495" s="226"/>
      <c r="R495" s="226"/>
    </row>
    <row r="496" spans="1:18">
      <c r="A496" s="470"/>
      <c r="B496" s="501"/>
      <c r="C496" s="226"/>
      <c r="D496" s="226"/>
      <c r="E496" s="226"/>
      <c r="F496" s="226"/>
      <c r="G496" s="226"/>
      <c r="H496" s="226"/>
      <c r="I496" s="226"/>
      <c r="J496" s="502"/>
      <c r="K496" s="470"/>
      <c r="L496" s="226"/>
      <c r="M496" s="470"/>
      <c r="N496" s="226"/>
      <c r="O496" s="226"/>
      <c r="P496" s="226"/>
      <c r="Q496" s="226"/>
      <c r="R496" s="226"/>
    </row>
    <row r="497" spans="1:18">
      <c r="A497" s="470"/>
      <c r="B497" s="501"/>
      <c r="C497" s="226"/>
      <c r="D497" s="226"/>
      <c r="E497" s="226"/>
      <c r="F497" s="226"/>
      <c r="G497" s="226"/>
      <c r="H497" s="226"/>
      <c r="I497" s="226"/>
      <c r="J497" s="502"/>
      <c r="K497" s="470"/>
      <c r="L497" s="226"/>
      <c r="M497" s="470"/>
      <c r="N497" s="226"/>
      <c r="O497" s="226"/>
      <c r="P497" s="226"/>
      <c r="Q497" s="226"/>
      <c r="R497" s="226"/>
    </row>
    <row r="498" spans="1:18">
      <c r="A498" s="470"/>
      <c r="B498" s="501"/>
      <c r="C498" s="226"/>
      <c r="D498" s="226"/>
      <c r="E498" s="226"/>
      <c r="F498" s="226"/>
      <c r="G498" s="226"/>
      <c r="H498" s="226"/>
      <c r="I498" s="226"/>
      <c r="J498" s="502"/>
      <c r="K498" s="470"/>
      <c r="L498" s="226"/>
      <c r="M498" s="470"/>
      <c r="N498" s="226"/>
      <c r="O498" s="226"/>
      <c r="P498" s="226"/>
      <c r="Q498" s="226"/>
      <c r="R498" s="226"/>
    </row>
    <row r="499" spans="1:18">
      <c r="A499" s="470"/>
      <c r="B499" s="501"/>
      <c r="C499" s="226"/>
      <c r="D499" s="226"/>
      <c r="E499" s="226"/>
      <c r="F499" s="226"/>
      <c r="G499" s="226"/>
      <c r="H499" s="226"/>
      <c r="I499" s="226"/>
      <c r="J499" s="502"/>
      <c r="K499" s="470"/>
      <c r="L499" s="226"/>
      <c r="M499" s="470"/>
      <c r="N499" s="226"/>
      <c r="O499" s="226"/>
      <c r="P499" s="226"/>
      <c r="Q499" s="226"/>
      <c r="R499" s="226"/>
    </row>
    <row r="500" spans="1:18">
      <c r="A500" s="470"/>
      <c r="B500" s="501"/>
      <c r="C500" s="226"/>
      <c r="D500" s="226"/>
      <c r="E500" s="226"/>
      <c r="F500" s="226"/>
      <c r="G500" s="226"/>
      <c r="H500" s="226"/>
      <c r="I500" s="226"/>
      <c r="J500" s="502"/>
      <c r="K500" s="470"/>
      <c r="L500" s="226"/>
      <c r="M500" s="470"/>
      <c r="N500" s="226"/>
      <c r="O500" s="226"/>
      <c r="P500" s="226"/>
      <c r="Q500" s="226"/>
      <c r="R500" s="226"/>
    </row>
    <row r="501" spans="1:18">
      <c r="A501" s="470"/>
      <c r="B501" s="501"/>
      <c r="C501" s="226"/>
      <c r="D501" s="226"/>
      <c r="E501" s="226"/>
      <c r="F501" s="226"/>
      <c r="G501" s="226"/>
      <c r="H501" s="226"/>
      <c r="I501" s="226"/>
      <c r="J501" s="502"/>
      <c r="K501" s="470"/>
      <c r="L501" s="226"/>
      <c r="M501" s="470"/>
      <c r="N501" s="226"/>
      <c r="O501" s="226"/>
      <c r="P501" s="226"/>
      <c r="Q501" s="226"/>
      <c r="R501" s="226"/>
    </row>
    <row r="502" spans="1:18">
      <c r="A502" s="470"/>
      <c r="B502" s="501"/>
      <c r="C502" s="226"/>
      <c r="D502" s="226"/>
      <c r="E502" s="226"/>
      <c r="F502" s="226"/>
      <c r="G502" s="226"/>
      <c r="H502" s="226"/>
      <c r="I502" s="226"/>
      <c r="J502" s="502"/>
      <c r="K502" s="470"/>
      <c r="L502" s="226"/>
      <c r="M502" s="470"/>
      <c r="N502" s="226"/>
      <c r="O502" s="226"/>
      <c r="P502" s="226"/>
      <c r="Q502" s="226"/>
      <c r="R502" s="226"/>
    </row>
    <row r="503" spans="1:18">
      <c r="A503" s="470"/>
      <c r="B503" s="501"/>
      <c r="C503" s="226"/>
      <c r="D503" s="226"/>
      <c r="E503" s="226"/>
      <c r="F503" s="226"/>
      <c r="G503" s="226"/>
      <c r="H503" s="226"/>
      <c r="I503" s="226"/>
      <c r="J503" s="502"/>
      <c r="K503" s="470"/>
      <c r="L503" s="226"/>
      <c r="M503" s="470"/>
      <c r="N503" s="226"/>
      <c r="O503" s="226"/>
      <c r="P503" s="226"/>
      <c r="Q503" s="226"/>
      <c r="R503" s="226"/>
    </row>
    <row r="504" spans="1:18">
      <c r="A504" s="470"/>
      <c r="B504" s="501"/>
      <c r="C504" s="226"/>
      <c r="D504" s="226"/>
      <c r="E504" s="226"/>
      <c r="F504" s="226"/>
      <c r="G504" s="226"/>
      <c r="H504" s="226"/>
      <c r="I504" s="226"/>
      <c r="J504" s="502"/>
      <c r="K504" s="470"/>
      <c r="L504" s="226"/>
      <c r="M504" s="470"/>
      <c r="N504" s="226"/>
      <c r="O504" s="226"/>
      <c r="P504" s="226"/>
      <c r="Q504" s="226"/>
      <c r="R504" s="226"/>
    </row>
    <row r="505" spans="1:18">
      <c r="A505" s="470"/>
      <c r="B505" s="501"/>
      <c r="C505" s="226"/>
      <c r="D505" s="226"/>
      <c r="E505" s="226"/>
      <c r="F505" s="226"/>
      <c r="G505" s="226"/>
      <c r="H505" s="226"/>
      <c r="I505" s="226"/>
      <c r="J505" s="502"/>
      <c r="K505" s="470"/>
      <c r="L505" s="226"/>
      <c r="M505" s="470"/>
      <c r="N505" s="226"/>
      <c r="O505" s="226"/>
      <c r="P505" s="226"/>
      <c r="Q505" s="226"/>
      <c r="R505" s="226"/>
    </row>
    <row r="506" spans="1:18">
      <c r="A506" s="470"/>
      <c r="B506" s="501"/>
      <c r="C506" s="226"/>
      <c r="D506" s="226"/>
      <c r="E506" s="226"/>
      <c r="F506" s="226"/>
      <c r="G506" s="226"/>
      <c r="H506" s="226"/>
      <c r="I506" s="226"/>
      <c r="J506" s="502"/>
      <c r="K506" s="470"/>
      <c r="L506" s="226"/>
      <c r="M506" s="470"/>
      <c r="N506" s="226"/>
      <c r="O506" s="226"/>
      <c r="P506" s="226"/>
      <c r="Q506" s="226"/>
      <c r="R506" s="226"/>
    </row>
    <row r="507" spans="1:18">
      <c r="A507" s="470"/>
      <c r="B507" s="501"/>
      <c r="C507" s="226"/>
      <c r="D507" s="226"/>
      <c r="E507" s="226"/>
      <c r="F507" s="226"/>
      <c r="G507" s="226"/>
      <c r="H507" s="226"/>
      <c r="I507" s="226"/>
      <c r="J507" s="502"/>
      <c r="K507" s="470"/>
      <c r="L507" s="226"/>
      <c r="M507" s="470"/>
      <c r="N507" s="226"/>
      <c r="O507" s="226"/>
      <c r="P507" s="226"/>
      <c r="Q507" s="226"/>
      <c r="R507" s="226"/>
    </row>
    <row r="508" spans="1:18">
      <c r="A508" s="470"/>
      <c r="B508" s="501"/>
      <c r="C508" s="226"/>
      <c r="D508" s="226"/>
      <c r="E508" s="226"/>
      <c r="F508" s="226"/>
      <c r="G508" s="226"/>
      <c r="H508" s="226"/>
      <c r="I508" s="226"/>
      <c r="J508" s="502"/>
      <c r="K508" s="470"/>
      <c r="L508" s="226"/>
      <c r="M508" s="470"/>
      <c r="N508" s="226"/>
      <c r="O508" s="226"/>
      <c r="P508" s="226"/>
      <c r="Q508" s="226"/>
      <c r="R508" s="226"/>
    </row>
    <row r="509" spans="1:18">
      <c r="A509" s="470"/>
      <c r="B509" s="501"/>
      <c r="C509" s="226"/>
      <c r="D509" s="226"/>
      <c r="E509" s="226"/>
      <c r="F509" s="226"/>
      <c r="G509" s="226"/>
      <c r="H509" s="226"/>
      <c r="I509" s="226"/>
      <c r="J509" s="502"/>
      <c r="K509" s="470"/>
      <c r="L509" s="226"/>
      <c r="M509" s="470"/>
      <c r="N509" s="226"/>
      <c r="O509" s="226"/>
      <c r="P509" s="226"/>
      <c r="Q509" s="226"/>
      <c r="R509" s="226"/>
    </row>
    <row r="510" spans="1:18">
      <c r="A510" s="470"/>
      <c r="B510" s="501"/>
      <c r="C510" s="226"/>
      <c r="D510" s="226"/>
      <c r="E510" s="226"/>
      <c r="F510" s="226"/>
      <c r="G510" s="226"/>
      <c r="H510" s="226"/>
      <c r="I510" s="226"/>
      <c r="J510" s="502"/>
      <c r="K510" s="470"/>
      <c r="L510" s="226"/>
      <c r="M510" s="470"/>
      <c r="N510" s="226"/>
      <c r="O510" s="226"/>
      <c r="P510" s="226"/>
      <c r="Q510" s="226"/>
      <c r="R510" s="226"/>
    </row>
    <row r="511" spans="1:18">
      <c r="A511" s="470"/>
      <c r="B511" s="501"/>
      <c r="C511" s="226"/>
      <c r="D511" s="226"/>
      <c r="E511" s="226"/>
      <c r="F511" s="226"/>
      <c r="G511" s="226"/>
      <c r="H511" s="226"/>
      <c r="I511" s="226"/>
      <c r="J511" s="502"/>
      <c r="K511" s="470"/>
      <c r="L511" s="226"/>
      <c r="M511" s="470"/>
      <c r="N511" s="226"/>
      <c r="O511" s="226"/>
      <c r="P511" s="226"/>
      <c r="Q511" s="226"/>
      <c r="R511" s="226"/>
    </row>
    <row r="512" spans="1:18">
      <c r="A512" s="470"/>
      <c r="B512" s="501"/>
      <c r="C512" s="226"/>
      <c r="D512" s="226"/>
      <c r="E512" s="226"/>
      <c r="F512" s="226"/>
      <c r="G512" s="226"/>
      <c r="H512" s="226"/>
      <c r="I512" s="226"/>
      <c r="J512" s="502"/>
      <c r="K512" s="470"/>
      <c r="L512" s="226"/>
      <c r="M512" s="470"/>
      <c r="N512" s="226"/>
      <c r="O512" s="226"/>
      <c r="P512" s="226"/>
      <c r="Q512" s="226"/>
      <c r="R512" s="226"/>
    </row>
    <row r="513" spans="1:18">
      <c r="A513" s="470"/>
      <c r="B513" s="501"/>
      <c r="C513" s="226"/>
      <c r="D513" s="226"/>
      <c r="E513" s="226"/>
      <c r="F513" s="226"/>
      <c r="G513" s="226"/>
      <c r="H513" s="226"/>
      <c r="I513" s="226"/>
      <c r="J513" s="502"/>
      <c r="K513" s="470"/>
      <c r="L513" s="226"/>
      <c r="M513" s="470"/>
      <c r="N513" s="226"/>
      <c r="O513" s="226"/>
      <c r="P513" s="226"/>
      <c r="Q513" s="226"/>
      <c r="R513" s="226"/>
    </row>
    <row r="514" spans="1:18">
      <c r="A514" s="470"/>
      <c r="B514" s="501"/>
      <c r="C514" s="226"/>
      <c r="D514" s="226"/>
      <c r="E514" s="226"/>
      <c r="F514" s="226"/>
      <c r="G514" s="226"/>
      <c r="H514" s="226"/>
      <c r="I514" s="226"/>
      <c r="J514" s="502"/>
      <c r="K514" s="470"/>
      <c r="L514" s="226"/>
      <c r="M514" s="470"/>
      <c r="N514" s="226"/>
      <c r="O514" s="226"/>
      <c r="P514" s="226"/>
      <c r="Q514" s="226"/>
      <c r="R514" s="226"/>
    </row>
    <row r="515" spans="1:18">
      <c r="A515" s="470"/>
      <c r="B515" s="501"/>
      <c r="C515" s="226"/>
      <c r="D515" s="226"/>
      <c r="E515" s="226"/>
      <c r="F515" s="226"/>
      <c r="G515" s="226"/>
      <c r="H515" s="226"/>
      <c r="I515" s="226"/>
      <c r="J515" s="502"/>
      <c r="K515" s="470"/>
      <c r="L515" s="226"/>
      <c r="M515" s="470"/>
      <c r="N515" s="226"/>
      <c r="O515" s="226"/>
      <c r="P515" s="226"/>
      <c r="Q515" s="226"/>
      <c r="R515" s="226"/>
    </row>
    <row r="516" spans="1:18">
      <c r="A516" s="470"/>
      <c r="B516" s="501"/>
      <c r="C516" s="226"/>
      <c r="D516" s="226"/>
      <c r="E516" s="226"/>
      <c r="F516" s="226"/>
      <c r="G516" s="226"/>
      <c r="H516" s="226"/>
      <c r="I516" s="226"/>
      <c r="J516" s="502"/>
      <c r="K516" s="470"/>
      <c r="L516" s="226"/>
      <c r="M516" s="470"/>
      <c r="N516" s="226"/>
      <c r="O516" s="226"/>
      <c r="P516" s="226"/>
      <c r="Q516" s="226"/>
      <c r="R516" s="226"/>
    </row>
    <row r="517" spans="1:18">
      <c r="A517" s="470"/>
      <c r="B517" s="501"/>
      <c r="C517" s="226"/>
      <c r="D517" s="226"/>
      <c r="E517" s="226"/>
      <c r="F517" s="226"/>
      <c r="G517" s="226"/>
      <c r="H517" s="226"/>
      <c r="I517" s="226"/>
      <c r="J517" s="502"/>
      <c r="K517" s="470"/>
      <c r="L517" s="226"/>
      <c r="M517" s="470"/>
      <c r="N517" s="226"/>
      <c r="O517" s="226"/>
      <c r="P517" s="226"/>
      <c r="Q517" s="226"/>
      <c r="R517" s="226"/>
    </row>
    <row r="518" spans="1:18">
      <c r="A518" s="470"/>
      <c r="B518" s="501"/>
      <c r="C518" s="226"/>
      <c r="D518" s="226"/>
      <c r="E518" s="226"/>
      <c r="F518" s="226"/>
      <c r="G518" s="226"/>
      <c r="H518" s="226"/>
      <c r="I518" s="226"/>
      <c r="J518" s="502"/>
      <c r="K518" s="470"/>
      <c r="L518" s="226"/>
      <c r="M518" s="470"/>
      <c r="N518" s="226"/>
      <c r="O518" s="226"/>
      <c r="P518" s="226"/>
      <c r="Q518" s="226"/>
      <c r="R518" s="226"/>
    </row>
    <row r="519" spans="1:18">
      <c r="A519" s="470"/>
      <c r="B519" s="501"/>
      <c r="C519" s="226"/>
      <c r="D519" s="226"/>
      <c r="E519" s="226"/>
      <c r="F519" s="226"/>
      <c r="G519" s="226"/>
      <c r="H519" s="226"/>
      <c r="I519" s="226"/>
      <c r="J519" s="502"/>
      <c r="K519" s="470"/>
      <c r="L519" s="226"/>
      <c r="M519" s="470"/>
      <c r="N519" s="226"/>
      <c r="O519" s="226"/>
      <c r="P519" s="226"/>
      <c r="Q519" s="226"/>
      <c r="R519" s="226"/>
    </row>
    <row r="520" spans="1:18">
      <c r="A520" s="470"/>
      <c r="B520" s="501"/>
      <c r="C520" s="226"/>
      <c r="D520" s="226"/>
      <c r="E520" s="226"/>
      <c r="F520" s="226"/>
      <c r="G520" s="226"/>
      <c r="H520" s="226"/>
      <c r="I520" s="226"/>
      <c r="J520" s="502"/>
      <c r="K520" s="470"/>
      <c r="L520" s="226"/>
      <c r="M520" s="470"/>
      <c r="N520" s="226"/>
      <c r="O520" s="226"/>
      <c r="P520" s="226"/>
      <c r="Q520" s="226"/>
      <c r="R520" s="226"/>
    </row>
    <row r="521" spans="1:18">
      <c r="A521" s="470"/>
      <c r="B521" s="501"/>
      <c r="C521" s="226"/>
      <c r="D521" s="226"/>
      <c r="E521" s="226"/>
      <c r="F521" s="226"/>
      <c r="G521" s="226"/>
      <c r="H521" s="226"/>
      <c r="I521" s="226"/>
      <c r="J521" s="502"/>
      <c r="K521" s="470"/>
      <c r="L521" s="226"/>
      <c r="M521" s="470"/>
      <c r="N521" s="226"/>
      <c r="O521" s="226"/>
      <c r="P521" s="226"/>
      <c r="Q521" s="226"/>
      <c r="R521" s="226"/>
    </row>
    <row r="522" spans="1:18">
      <c r="A522" s="470"/>
      <c r="B522" s="501"/>
      <c r="C522" s="226"/>
      <c r="D522" s="226"/>
      <c r="E522" s="226"/>
      <c r="F522" s="226"/>
      <c r="G522" s="226"/>
      <c r="H522" s="226"/>
      <c r="I522" s="226"/>
      <c r="J522" s="502"/>
      <c r="K522" s="470"/>
      <c r="L522" s="226"/>
      <c r="M522" s="470"/>
      <c r="N522" s="226"/>
      <c r="O522" s="226"/>
      <c r="P522" s="226"/>
      <c r="Q522" s="226"/>
      <c r="R522" s="226"/>
    </row>
    <row r="523" spans="1:18">
      <c r="A523" s="470"/>
      <c r="B523" s="501"/>
      <c r="C523" s="226"/>
      <c r="D523" s="226"/>
      <c r="E523" s="226"/>
      <c r="F523" s="226"/>
      <c r="G523" s="226"/>
      <c r="H523" s="226"/>
      <c r="I523" s="226"/>
      <c r="J523" s="502"/>
      <c r="K523" s="470"/>
      <c r="L523" s="226"/>
      <c r="M523" s="470"/>
      <c r="N523" s="226"/>
      <c r="O523" s="226"/>
      <c r="P523" s="226"/>
      <c r="Q523" s="226"/>
      <c r="R523" s="226"/>
    </row>
    <row r="524" spans="1:18">
      <c r="A524" s="470"/>
      <c r="B524" s="501"/>
      <c r="C524" s="226"/>
      <c r="D524" s="226"/>
      <c r="E524" s="226"/>
      <c r="F524" s="226"/>
      <c r="G524" s="226"/>
      <c r="H524" s="226"/>
      <c r="I524" s="226"/>
      <c r="J524" s="502"/>
      <c r="K524" s="470"/>
      <c r="L524" s="226"/>
      <c r="M524" s="470"/>
      <c r="N524" s="226"/>
      <c r="O524" s="226"/>
      <c r="P524" s="226"/>
      <c r="Q524" s="226"/>
      <c r="R524" s="226"/>
    </row>
    <row r="525" spans="1:18">
      <c r="A525" s="470"/>
      <c r="B525" s="501"/>
      <c r="C525" s="226"/>
      <c r="D525" s="226"/>
      <c r="E525" s="226"/>
      <c r="F525" s="226"/>
      <c r="G525" s="226"/>
      <c r="H525" s="226"/>
      <c r="I525" s="226"/>
      <c r="J525" s="502"/>
      <c r="K525" s="470"/>
      <c r="L525" s="226"/>
      <c r="M525" s="470"/>
      <c r="N525" s="226"/>
      <c r="O525" s="226"/>
      <c r="P525" s="226"/>
      <c r="Q525" s="226"/>
      <c r="R525" s="226"/>
    </row>
    <row r="526" spans="1:18">
      <c r="A526" s="470"/>
      <c r="B526" s="501"/>
      <c r="C526" s="226"/>
      <c r="D526" s="226"/>
      <c r="E526" s="226"/>
      <c r="F526" s="226"/>
      <c r="G526" s="226"/>
      <c r="H526" s="226"/>
      <c r="I526" s="226"/>
      <c r="J526" s="502"/>
      <c r="K526" s="470"/>
      <c r="L526" s="226"/>
      <c r="M526" s="470"/>
      <c r="N526" s="226"/>
      <c r="O526" s="226"/>
      <c r="P526" s="226"/>
      <c r="Q526" s="226"/>
      <c r="R526" s="226"/>
    </row>
    <row r="527" spans="1:18">
      <c r="A527" s="470"/>
      <c r="B527" s="501"/>
      <c r="C527" s="226"/>
      <c r="D527" s="226"/>
      <c r="E527" s="226"/>
      <c r="F527" s="226"/>
      <c r="G527" s="226"/>
      <c r="H527" s="226"/>
      <c r="I527" s="226"/>
      <c r="J527" s="502"/>
      <c r="K527" s="470"/>
      <c r="L527" s="226"/>
      <c r="M527" s="470"/>
      <c r="N527" s="226"/>
      <c r="O527" s="226"/>
      <c r="P527" s="226"/>
      <c r="Q527" s="226"/>
      <c r="R527" s="226"/>
    </row>
    <row r="528" spans="1:18">
      <c r="A528" s="470"/>
      <c r="B528" s="501"/>
      <c r="C528" s="226"/>
      <c r="D528" s="226"/>
      <c r="E528" s="226"/>
      <c r="F528" s="226"/>
      <c r="G528" s="226"/>
      <c r="H528" s="226"/>
      <c r="I528" s="226"/>
      <c r="J528" s="502"/>
      <c r="K528" s="470"/>
      <c r="L528" s="226"/>
      <c r="M528" s="470"/>
      <c r="N528" s="226"/>
      <c r="O528" s="226"/>
      <c r="P528" s="226"/>
      <c r="Q528" s="226"/>
      <c r="R528" s="226"/>
    </row>
    <row r="529" spans="1:18">
      <c r="A529" s="470"/>
      <c r="B529" s="501"/>
      <c r="C529" s="226"/>
      <c r="D529" s="226"/>
      <c r="E529" s="226"/>
      <c r="F529" s="226"/>
      <c r="G529" s="226"/>
      <c r="H529" s="226"/>
      <c r="I529" s="226"/>
      <c r="J529" s="502"/>
      <c r="K529" s="470"/>
      <c r="L529" s="226"/>
      <c r="M529" s="470"/>
      <c r="N529" s="226"/>
      <c r="O529" s="226"/>
      <c r="P529" s="226"/>
      <c r="Q529" s="226"/>
      <c r="R529" s="226"/>
    </row>
    <row r="530" spans="1:18">
      <c r="A530" s="470"/>
      <c r="B530" s="501"/>
      <c r="C530" s="226"/>
      <c r="D530" s="226"/>
      <c r="E530" s="226"/>
      <c r="F530" s="226"/>
      <c r="G530" s="226"/>
      <c r="H530" s="226"/>
      <c r="I530" s="226"/>
      <c r="J530" s="502"/>
      <c r="K530" s="470"/>
      <c r="L530" s="226"/>
      <c r="M530" s="470"/>
      <c r="N530" s="226"/>
      <c r="O530" s="226"/>
      <c r="P530" s="226"/>
      <c r="Q530" s="226"/>
      <c r="R530" s="226"/>
    </row>
    <row r="531" spans="1:18">
      <c r="A531" s="470"/>
      <c r="B531" s="501"/>
      <c r="C531" s="226"/>
      <c r="D531" s="226"/>
      <c r="E531" s="226"/>
      <c r="F531" s="226"/>
      <c r="G531" s="226"/>
      <c r="H531" s="226"/>
      <c r="I531" s="226"/>
      <c r="J531" s="502"/>
      <c r="K531" s="470"/>
      <c r="L531" s="226"/>
      <c r="M531" s="470"/>
      <c r="N531" s="226"/>
      <c r="O531" s="226"/>
      <c r="P531" s="226"/>
      <c r="Q531" s="226"/>
      <c r="R531" s="226"/>
    </row>
    <row r="532" spans="1:18">
      <c r="A532" s="470"/>
      <c r="B532" s="501"/>
      <c r="C532" s="226"/>
      <c r="D532" s="226"/>
      <c r="E532" s="226"/>
      <c r="F532" s="226"/>
      <c r="G532" s="226"/>
      <c r="H532" s="226"/>
      <c r="I532" s="226"/>
      <c r="J532" s="502"/>
      <c r="K532" s="470"/>
      <c r="L532" s="226"/>
      <c r="M532" s="470"/>
      <c r="N532" s="226"/>
      <c r="O532" s="226"/>
      <c r="P532" s="226"/>
      <c r="Q532" s="226"/>
      <c r="R532" s="226"/>
    </row>
    <row r="533" spans="1:18">
      <c r="A533" s="470"/>
      <c r="B533" s="501"/>
      <c r="C533" s="226"/>
      <c r="D533" s="226"/>
      <c r="E533" s="226"/>
      <c r="F533" s="226"/>
      <c r="G533" s="226"/>
      <c r="H533" s="226"/>
      <c r="I533" s="226"/>
      <c r="J533" s="502"/>
      <c r="K533" s="470"/>
      <c r="L533" s="226"/>
      <c r="M533" s="470"/>
      <c r="N533" s="226"/>
      <c r="O533" s="226"/>
      <c r="P533" s="226"/>
      <c r="Q533" s="226"/>
      <c r="R533" s="226"/>
    </row>
    <row r="534" spans="1:18">
      <c r="A534" s="470"/>
      <c r="B534" s="501"/>
      <c r="C534" s="226"/>
      <c r="D534" s="226"/>
      <c r="E534" s="226"/>
      <c r="F534" s="226"/>
      <c r="G534" s="226"/>
      <c r="H534" s="226"/>
      <c r="I534" s="226"/>
      <c r="J534" s="502"/>
      <c r="K534" s="470"/>
      <c r="L534" s="226"/>
      <c r="M534" s="470"/>
      <c r="N534" s="226"/>
      <c r="O534" s="226"/>
      <c r="P534" s="226"/>
      <c r="Q534" s="226"/>
      <c r="R534" s="226"/>
    </row>
    <row r="535" spans="1:18">
      <c r="A535" s="470"/>
      <c r="B535" s="501"/>
      <c r="C535" s="226"/>
      <c r="D535" s="226"/>
      <c r="E535" s="226"/>
      <c r="F535" s="226"/>
      <c r="G535" s="226"/>
      <c r="H535" s="226"/>
      <c r="I535" s="226"/>
      <c r="J535" s="502"/>
      <c r="K535" s="470"/>
      <c r="L535" s="226"/>
      <c r="M535" s="470"/>
      <c r="N535" s="226"/>
      <c r="O535" s="226"/>
      <c r="P535" s="226"/>
      <c r="Q535" s="226"/>
      <c r="R535" s="226"/>
    </row>
    <row r="536" spans="1:18">
      <c r="A536" s="470"/>
      <c r="B536" s="501"/>
      <c r="C536" s="226"/>
      <c r="D536" s="226"/>
      <c r="E536" s="226"/>
      <c r="F536" s="226"/>
      <c r="G536" s="226"/>
      <c r="H536" s="226"/>
      <c r="I536" s="226"/>
      <c r="J536" s="502"/>
      <c r="K536" s="470"/>
      <c r="L536" s="226"/>
      <c r="M536" s="470"/>
      <c r="N536" s="226"/>
      <c r="O536" s="226"/>
      <c r="P536" s="226"/>
      <c r="Q536" s="226"/>
      <c r="R536" s="226"/>
    </row>
    <row r="537" spans="1:18">
      <c r="A537" s="470"/>
      <c r="B537" s="501"/>
      <c r="C537" s="226"/>
      <c r="D537" s="226"/>
      <c r="E537" s="226"/>
      <c r="F537" s="226"/>
      <c r="G537" s="226"/>
      <c r="H537" s="226"/>
      <c r="I537" s="226"/>
      <c r="J537" s="502"/>
      <c r="K537" s="470"/>
      <c r="L537" s="226"/>
      <c r="M537" s="470"/>
      <c r="N537" s="226"/>
      <c r="O537" s="226"/>
      <c r="P537" s="226"/>
      <c r="Q537" s="226"/>
      <c r="R537" s="226"/>
    </row>
    <row r="538" spans="1:18">
      <c r="A538" s="470"/>
      <c r="B538" s="501"/>
      <c r="C538" s="226"/>
      <c r="D538" s="226"/>
      <c r="E538" s="226"/>
      <c r="F538" s="226"/>
      <c r="G538" s="226"/>
      <c r="H538" s="226"/>
      <c r="I538" s="226"/>
      <c r="J538" s="502"/>
      <c r="K538" s="470"/>
      <c r="L538" s="226"/>
      <c r="M538" s="470"/>
      <c r="N538" s="226"/>
      <c r="O538" s="226"/>
      <c r="P538" s="226"/>
      <c r="Q538" s="226"/>
      <c r="R538" s="226"/>
    </row>
    <row r="539" spans="1:18">
      <c r="A539" s="470"/>
      <c r="B539" s="501"/>
      <c r="C539" s="226"/>
      <c r="D539" s="226"/>
      <c r="E539" s="226"/>
      <c r="F539" s="226"/>
      <c r="G539" s="226"/>
      <c r="H539" s="226"/>
      <c r="I539" s="226"/>
      <c r="J539" s="502"/>
      <c r="K539" s="470"/>
      <c r="L539" s="226"/>
      <c r="M539" s="470"/>
      <c r="N539" s="226"/>
      <c r="O539" s="226"/>
      <c r="P539" s="226"/>
      <c r="Q539" s="226"/>
      <c r="R539" s="226"/>
    </row>
    <row r="540" spans="1:18">
      <c r="A540" s="470"/>
      <c r="B540" s="501"/>
      <c r="C540" s="226"/>
      <c r="D540" s="226"/>
      <c r="E540" s="226"/>
      <c r="F540" s="226"/>
      <c r="G540" s="226"/>
      <c r="H540" s="226"/>
      <c r="I540" s="226"/>
      <c r="J540" s="502"/>
      <c r="K540" s="470"/>
      <c r="L540" s="226"/>
      <c r="M540" s="470"/>
      <c r="N540" s="226"/>
      <c r="O540" s="226"/>
      <c r="P540" s="226"/>
      <c r="Q540" s="226"/>
      <c r="R540" s="226"/>
    </row>
    <row r="541" spans="1:18">
      <c r="A541" s="470"/>
      <c r="B541" s="501"/>
      <c r="C541" s="226"/>
      <c r="D541" s="226"/>
      <c r="E541" s="226"/>
      <c r="F541" s="226"/>
      <c r="G541" s="226"/>
      <c r="H541" s="226"/>
      <c r="I541" s="226"/>
      <c r="J541" s="502"/>
      <c r="K541" s="470"/>
      <c r="L541" s="226"/>
      <c r="M541" s="470"/>
      <c r="N541" s="226"/>
      <c r="O541" s="226"/>
      <c r="P541" s="226"/>
      <c r="Q541" s="226"/>
      <c r="R541" s="226"/>
    </row>
    <row r="542" spans="1:18">
      <c r="A542" s="470"/>
      <c r="B542" s="501"/>
      <c r="C542" s="226"/>
      <c r="D542" s="226"/>
      <c r="E542" s="226"/>
      <c r="F542" s="226"/>
      <c r="G542" s="226"/>
      <c r="H542" s="226"/>
      <c r="I542" s="226"/>
      <c r="J542" s="502"/>
      <c r="K542" s="470"/>
      <c r="L542" s="226"/>
      <c r="M542" s="470"/>
      <c r="N542" s="226"/>
      <c r="O542" s="226"/>
      <c r="P542" s="226"/>
      <c r="Q542" s="226"/>
      <c r="R542" s="226"/>
    </row>
    <row r="543" spans="1:18">
      <c r="A543" s="470"/>
      <c r="B543" s="501"/>
      <c r="C543" s="226"/>
      <c r="D543" s="226"/>
      <c r="E543" s="226"/>
      <c r="F543" s="226"/>
      <c r="G543" s="226"/>
      <c r="H543" s="226"/>
      <c r="I543" s="226"/>
      <c r="J543" s="502"/>
      <c r="K543" s="470"/>
      <c r="L543" s="226"/>
      <c r="M543" s="470"/>
      <c r="N543" s="226"/>
      <c r="O543" s="226"/>
      <c r="P543" s="226"/>
      <c r="Q543" s="226"/>
      <c r="R543" s="226"/>
    </row>
    <row r="544" spans="1:18">
      <c r="A544" s="470"/>
      <c r="B544" s="501"/>
      <c r="C544" s="226"/>
      <c r="D544" s="226"/>
      <c r="E544" s="226"/>
      <c r="F544" s="226"/>
      <c r="G544" s="226"/>
      <c r="H544" s="226"/>
      <c r="I544" s="226"/>
      <c r="J544" s="502"/>
      <c r="K544" s="470"/>
      <c r="L544" s="226"/>
      <c r="M544" s="470"/>
      <c r="N544" s="226"/>
      <c r="O544" s="226"/>
      <c r="P544" s="226"/>
      <c r="Q544" s="226"/>
      <c r="R544" s="226"/>
    </row>
    <row r="545" spans="1:18">
      <c r="A545" s="470"/>
      <c r="B545" s="501"/>
      <c r="C545" s="226"/>
      <c r="D545" s="226"/>
      <c r="E545" s="226"/>
      <c r="F545" s="226"/>
      <c r="G545" s="226"/>
      <c r="H545" s="226"/>
      <c r="I545" s="226"/>
      <c r="J545" s="502"/>
      <c r="K545" s="470"/>
      <c r="L545" s="226"/>
      <c r="M545" s="470"/>
      <c r="N545" s="226"/>
      <c r="O545" s="226"/>
      <c r="P545" s="226"/>
      <c r="Q545" s="226"/>
      <c r="R545" s="226"/>
    </row>
    <row r="546" spans="1:18">
      <c r="A546" s="470"/>
      <c r="B546" s="501"/>
      <c r="C546" s="226"/>
      <c r="D546" s="226"/>
      <c r="E546" s="226"/>
      <c r="F546" s="226"/>
      <c r="G546" s="226"/>
      <c r="H546" s="226"/>
      <c r="I546" s="226"/>
      <c r="J546" s="502"/>
      <c r="K546" s="470"/>
      <c r="L546" s="226"/>
      <c r="M546" s="470"/>
      <c r="N546" s="226"/>
      <c r="O546" s="226"/>
      <c r="P546" s="226"/>
      <c r="Q546" s="226"/>
      <c r="R546" s="226"/>
    </row>
    <row r="547" spans="1:18">
      <c r="A547" s="470"/>
      <c r="B547" s="501"/>
      <c r="C547" s="226"/>
      <c r="D547" s="226"/>
      <c r="E547" s="226"/>
      <c r="F547" s="226"/>
      <c r="G547" s="226"/>
      <c r="H547" s="226"/>
      <c r="I547" s="226"/>
      <c r="J547" s="502"/>
      <c r="K547" s="470"/>
      <c r="L547" s="226"/>
      <c r="M547" s="470"/>
      <c r="N547" s="226"/>
      <c r="O547" s="226"/>
      <c r="P547" s="226"/>
      <c r="Q547" s="226"/>
      <c r="R547" s="226"/>
    </row>
    <row r="548" spans="1:18">
      <c r="A548" s="470"/>
      <c r="B548" s="501"/>
      <c r="C548" s="226"/>
      <c r="D548" s="226"/>
      <c r="E548" s="226"/>
      <c r="F548" s="226"/>
      <c r="G548" s="226"/>
      <c r="H548" s="226"/>
      <c r="I548" s="226"/>
      <c r="J548" s="502"/>
      <c r="K548" s="470"/>
      <c r="L548" s="226"/>
      <c r="M548" s="470"/>
      <c r="N548" s="226"/>
      <c r="O548" s="226"/>
      <c r="P548" s="226"/>
      <c r="Q548" s="226"/>
      <c r="R548" s="226"/>
    </row>
    <row r="549" spans="1:18">
      <c r="A549" s="470"/>
      <c r="B549" s="501"/>
      <c r="C549" s="226"/>
      <c r="D549" s="226"/>
      <c r="E549" s="226"/>
      <c r="F549" s="226"/>
      <c r="G549" s="226"/>
      <c r="H549" s="226"/>
      <c r="I549" s="226"/>
      <c r="J549" s="502"/>
      <c r="K549" s="470"/>
      <c r="L549" s="226"/>
      <c r="M549" s="470"/>
      <c r="N549" s="226"/>
      <c r="O549" s="226"/>
      <c r="P549" s="226"/>
      <c r="Q549" s="226"/>
      <c r="R549" s="226"/>
    </row>
    <row r="550" spans="1:18">
      <c r="A550" s="470"/>
      <c r="B550" s="501"/>
      <c r="C550" s="226"/>
      <c r="D550" s="226"/>
      <c r="E550" s="226"/>
      <c r="F550" s="226"/>
      <c r="G550" s="226"/>
      <c r="H550" s="226"/>
      <c r="I550" s="226"/>
      <c r="J550" s="502"/>
      <c r="K550" s="470"/>
      <c r="L550" s="226"/>
      <c r="M550" s="470"/>
      <c r="N550" s="226"/>
      <c r="O550" s="226"/>
      <c r="P550" s="226"/>
      <c r="Q550" s="226"/>
      <c r="R550" s="226"/>
    </row>
    <row r="551" spans="1:18">
      <c r="A551" s="470"/>
      <c r="B551" s="501"/>
      <c r="C551" s="226"/>
      <c r="D551" s="226"/>
      <c r="E551" s="226"/>
      <c r="F551" s="226"/>
      <c r="G551" s="226"/>
      <c r="H551" s="226"/>
      <c r="I551" s="226"/>
      <c r="J551" s="502"/>
      <c r="K551" s="470"/>
      <c r="L551" s="226"/>
      <c r="M551" s="470"/>
      <c r="N551" s="226"/>
      <c r="O551" s="226"/>
      <c r="P551" s="226"/>
      <c r="Q551" s="226"/>
      <c r="R551" s="226"/>
    </row>
    <row r="552" spans="1:18">
      <c r="A552" s="470"/>
      <c r="B552" s="501"/>
      <c r="C552" s="226"/>
      <c r="D552" s="226"/>
      <c r="E552" s="226"/>
      <c r="F552" s="226"/>
      <c r="G552" s="226"/>
      <c r="H552" s="226"/>
      <c r="I552" s="226"/>
      <c r="J552" s="502"/>
      <c r="K552" s="470"/>
      <c r="L552" s="226"/>
      <c r="M552" s="470"/>
      <c r="N552" s="226"/>
      <c r="O552" s="226"/>
      <c r="P552" s="226"/>
      <c r="Q552" s="226"/>
      <c r="R552" s="226"/>
    </row>
    <row r="553" spans="1:18">
      <c r="A553" s="470"/>
      <c r="B553" s="501"/>
      <c r="C553" s="226"/>
      <c r="D553" s="226"/>
      <c r="E553" s="226"/>
      <c r="F553" s="226"/>
      <c r="G553" s="226"/>
      <c r="H553" s="226"/>
      <c r="I553" s="226"/>
      <c r="J553" s="502"/>
      <c r="K553" s="470"/>
      <c r="L553" s="226"/>
      <c r="M553" s="470"/>
      <c r="N553" s="226"/>
      <c r="O553" s="226"/>
      <c r="P553" s="226"/>
      <c r="Q553" s="226"/>
      <c r="R553" s="226"/>
    </row>
    <row r="554" spans="1:18">
      <c r="A554" s="470"/>
      <c r="B554" s="501"/>
      <c r="C554" s="226"/>
      <c r="D554" s="226"/>
      <c r="E554" s="226"/>
      <c r="F554" s="226"/>
      <c r="G554" s="226"/>
      <c r="H554" s="226"/>
      <c r="I554" s="226"/>
      <c r="J554" s="502"/>
      <c r="K554" s="470"/>
      <c r="L554" s="226"/>
      <c r="M554" s="470"/>
      <c r="N554" s="226"/>
      <c r="O554" s="226"/>
      <c r="P554" s="226"/>
      <c r="Q554" s="226"/>
      <c r="R554" s="226"/>
    </row>
    <row r="555" spans="1:18">
      <c r="A555" s="470"/>
      <c r="B555" s="501"/>
      <c r="C555" s="226"/>
      <c r="D555" s="226"/>
      <c r="E555" s="226"/>
      <c r="F555" s="226"/>
      <c r="G555" s="226"/>
      <c r="H555" s="226"/>
      <c r="I555" s="226"/>
      <c r="J555" s="502"/>
      <c r="K555" s="470"/>
      <c r="L555" s="226"/>
      <c r="M555" s="470"/>
      <c r="N555" s="226"/>
      <c r="O555" s="226"/>
      <c r="P555" s="226"/>
      <c r="Q555" s="226"/>
      <c r="R555" s="226"/>
    </row>
    <row r="556" spans="1:18">
      <c r="A556" s="470"/>
      <c r="B556" s="501"/>
      <c r="C556" s="226"/>
      <c r="D556" s="226"/>
      <c r="E556" s="226"/>
      <c r="F556" s="226"/>
      <c r="G556" s="226"/>
      <c r="H556" s="226"/>
      <c r="I556" s="226"/>
      <c r="J556" s="502"/>
      <c r="K556" s="470"/>
      <c r="L556" s="226"/>
      <c r="M556" s="470"/>
      <c r="N556" s="226"/>
      <c r="O556" s="226"/>
      <c r="P556" s="226"/>
      <c r="Q556" s="226"/>
      <c r="R556" s="226"/>
    </row>
    <row r="557" spans="1:18">
      <c r="A557" s="470"/>
      <c r="B557" s="501"/>
      <c r="C557" s="226"/>
      <c r="D557" s="226"/>
      <c r="E557" s="226"/>
      <c r="F557" s="226"/>
      <c r="G557" s="226"/>
      <c r="H557" s="226"/>
      <c r="I557" s="226"/>
      <c r="J557" s="502"/>
      <c r="K557" s="470"/>
      <c r="L557" s="226"/>
      <c r="M557" s="470"/>
      <c r="N557" s="226"/>
      <c r="O557" s="226"/>
      <c r="P557" s="226"/>
      <c r="Q557" s="226"/>
      <c r="R557" s="226"/>
    </row>
    <row r="558" spans="1:18">
      <c r="A558" s="470"/>
      <c r="B558" s="501"/>
      <c r="C558" s="226"/>
      <c r="D558" s="226"/>
      <c r="E558" s="226"/>
      <c r="F558" s="226"/>
      <c r="G558" s="226"/>
      <c r="H558" s="226"/>
      <c r="I558" s="226"/>
      <c r="J558" s="502"/>
      <c r="K558" s="470"/>
      <c r="L558" s="226"/>
      <c r="M558" s="470"/>
      <c r="N558" s="226"/>
      <c r="O558" s="226"/>
      <c r="P558" s="226"/>
      <c r="Q558" s="226"/>
      <c r="R558" s="226"/>
    </row>
    <row r="559" spans="1:18">
      <c r="A559" s="470"/>
      <c r="B559" s="501"/>
      <c r="C559" s="226"/>
      <c r="D559" s="226"/>
      <c r="E559" s="226"/>
      <c r="F559" s="226"/>
      <c r="G559" s="226"/>
      <c r="H559" s="226"/>
      <c r="I559" s="226"/>
      <c r="J559" s="502"/>
      <c r="K559" s="470"/>
      <c r="L559" s="226"/>
      <c r="M559" s="470"/>
      <c r="N559" s="226"/>
      <c r="O559" s="226"/>
      <c r="P559" s="226"/>
      <c r="Q559" s="226"/>
      <c r="R559" s="226"/>
    </row>
    <row r="560" spans="1:18">
      <c r="A560" s="470"/>
      <c r="B560" s="501"/>
      <c r="C560" s="226"/>
      <c r="D560" s="226"/>
      <c r="E560" s="226"/>
      <c r="F560" s="226"/>
      <c r="G560" s="226"/>
      <c r="H560" s="226"/>
      <c r="I560" s="226"/>
      <c r="J560" s="502"/>
      <c r="K560" s="470"/>
      <c r="L560" s="226"/>
      <c r="M560" s="470"/>
      <c r="N560" s="226"/>
      <c r="O560" s="226"/>
      <c r="P560" s="226"/>
      <c r="Q560" s="226"/>
      <c r="R560" s="226"/>
    </row>
    <row r="561" spans="1:18">
      <c r="A561" s="470"/>
      <c r="B561" s="501"/>
      <c r="C561" s="226"/>
      <c r="D561" s="226"/>
      <c r="E561" s="226"/>
      <c r="F561" s="226"/>
      <c r="G561" s="226"/>
      <c r="H561" s="226"/>
      <c r="I561" s="226"/>
      <c r="J561" s="502"/>
      <c r="K561" s="470"/>
      <c r="L561" s="226"/>
      <c r="M561" s="470"/>
      <c r="N561" s="226"/>
      <c r="O561" s="226"/>
      <c r="P561" s="226"/>
      <c r="Q561" s="226"/>
      <c r="R561" s="226"/>
    </row>
    <row r="562" spans="1:18">
      <c r="A562" s="470"/>
      <c r="B562" s="501"/>
      <c r="C562" s="226"/>
      <c r="D562" s="226"/>
      <c r="E562" s="226"/>
      <c r="F562" s="226"/>
      <c r="G562" s="226"/>
      <c r="H562" s="226"/>
      <c r="I562" s="226"/>
      <c r="J562" s="502"/>
      <c r="K562" s="470"/>
      <c r="L562" s="226"/>
      <c r="M562" s="470"/>
      <c r="N562" s="226"/>
      <c r="O562" s="226"/>
      <c r="P562" s="226"/>
      <c r="Q562" s="226"/>
      <c r="R562" s="226"/>
    </row>
    <row r="563" spans="1:18">
      <c r="A563" s="470"/>
      <c r="B563" s="501"/>
      <c r="C563" s="226"/>
      <c r="D563" s="226"/>
      <c r="E563" s="226"/>
      <c r="F563" s="226"/>
      <c r="G563" s="226"/>
      <c r="H563" s="226"/>
      <c r="I563" s="226"/>
      <c r="J563" s="502"/>
      <c r="K563" s="470"/>
      <c r="L563" s="226"/>
      <c r="M563" s="470"/>
      <c r="N563" s="226"/>
      <c r="O563" s="226"/>
      <c r="P563" s="226"/>
      <c r="Q563" s="226"/>
      <c r="R563" s="226"/>
    </row>
    <row r="564" spans="1:18">
      <c r="A564" s="470"/>
      <c r="B564" s="501"/>
      <c r="C564" s="226"/>
      <c r="D564" s="226"/>
      <c r="E564" s="226"/>
      <c r="F564" s="226"/>
      <c r="G564" s="226"/>
      <c r="H564" s="226"/>
      <c r="I564" s="226"/>
      <c r="J564" s="502"/>
      <c r="K564" s="470"/>
      <c r="L564" s="226"/>
      <c r="M564" s="470"/>
      <c r="N564" s="226"/>
      <c r="O564" s="226"/>
      <c r="P564" s="226"/>
      <c r="Q564" s="226"/>
      <c r="R564" s="226"/>
    </row>
    <row r="565" spans="1:18">
      <c r="A565" s="470"/>
      <c r="B565" s="501"/>
      <c r="C565" s="226"/>
      <c r="D565" s="226"/>
      <c r="E565" s="226"/>
      <c r="F565" s="226"/>
      <c r="G565" s="226"/>
      <c r="H565" s="226"/>
      <c r="I565" s="226"/>
      <c r="J565" s="502"/>
      <c r="K565" s="470"/>
      <c r="L565" s="226"/>
      <c r="M565" s="470"/>
      <c r="N565" s="226"/>
      <c r="O565" s="226"/>
      <c r="P565" s="226"/>
      <c r="Q565" s="226"/>
      <c r="R565" s="226"/>
    </row>
    <row r="566" spans="1:18">
      <c r="A566" s="470"/>
      <c r="B566" s="501"/>
      <c r="C566" s="226"/>
      <c r="D566" s="226"/>
      <c r="E566" s="226"/>
      <c r="F566" s="226"/>
      <c r="G566" s="226"/>
      <c r="H566" s="226"/>
      <c r="I566" s="226"/>
      <c r="J566" s="502"/>
      <c r="K566" s="470"/>
      <c r="L566" s="226"/>
      <c r="M566" s="470"/>
      <c r="N566" s="226"/>
      <c r="O566" s="226"/>
      <c r="P566" s="226"/>
      <c r="Q566" s="226"/>
      <c r="R566" s="226"/>
    </row>
    <row r="567" spans="1:18">
      <c r="A567" s="470"/>
      <c r="B567" s="501"/>
      <c r="C567" s="226"/>
      <c r="D567" s="226"/>
      <c r="E567" s="226"/>
      <c r="F567" s="226"/>
      <c r="G567" s="226"/>
      <c r="H567" s="226"/>
      <c r="I567" s="226"/>
      <c r="J567" s="502"/>
      <c r="K567" s="470"/>
      <c r="L567" s="226"/>
      <c r="M567" s="470"/>
      <c r="N567" s="226"/>
      <c r="O567" s="226"/>
      <c r="P567" s="226"/>
      <c r="Q567" s="226"/>
      <c r="R567" s="226"/>
    </row>
    <row r="568" spans="1:18">
      <c r="A568" s="470"/>
      <c r="B568" s="501"/>
      <c r="C568" s="226"/>
      <c r="D568" s="226"/>
      <c r="E568" s="226"/>
      <c r="F568" s="226"/>
      <c r="G568" s="226"/>
      <c r="H568" s="226"/>
      <c r="I568" s="226"/>
      <c r="J568" s="502"/>
      <c r="K568" s="470"/>
      <c r="L568" s="226"/>
      <c r="M568" s="470"/>
      <c r="N568" s="226"/>
      <c r="O568" s="226"/>
      <c r="P568" s="226"/>
      <c r="Q568" s="226"/>
      <c r="R568" s="226"/>
    </row>
    <row r="569" spans="1:18">
      <c r="A569" s="470"/>
      <c r="B569" s="501"/>
      <c r="C569" s="226"/>
      <c r="D569" s="226"/>
      <c r="E569" s="226"/>
      <c r="F569" s="226"/>
      <c r="G569" s="226"/>
      <c r="H569" s="226"/>
      <c r="I569" s="226"/>
      <c r="J569" s="502"/>
      <c r="K569" s="470"/>
      <c r="L569" s="226"/>
      <c r="M569" s="470"/>
      <c r="N569" s="226"/>
      <c r="O569" s="226"/>
      <c r="P569" s="226"/>
      <c r="Q569" s="226"/>
      <c r="R569" s="226"/>
    </row>
    <row r="570" spans="1:18">
      <c r="A570" s="470"/>
      <c r="B570" s="501"/>
      <c r="C570" s="226"/>
      <c r="D570" s="226"/>
      <c r="E570" s="226"/>
      <c r="F570" s="226"/>
      <c r="G570" s="226"/>
      <c r="H570" s="226"/>
      <c r="I570" s="226"/>
      <c r="J570" s="502"/>
      <c r="K570" s="470"/>
      <c r="L570" s="226"/>
      <c r="M570" s="470"/>
      <c r="N570" s="226"/>
      <c r="O570" s="226"/>
      <c r="P570" s="226"/>
      <c r="Q570" s="226"/>
      <c r="R570" s="226"/>
    </row>
    <row r="571" spans="1:18">
      <c r="A571" s="470"/>
      <c r="B571" s="501"/>
      <c r="C571" s="226"/>
      <c r="D571" s="226"/>
      <c r="E571" s="226"/>
      <c r="F571" s="226"/>
      <c r="G571" s="226"/>
      <c r="H571" s="226"/>
      <c r="I571" s="226"/>
      <c r="J571" s="502"/>
      <c r="K571" s="470"/>
      <c r="L571" s="226"/>
      <c r="M571" s="470"/>
      <c r="N571" s="226"/>
      <c r="O571" s="226"/>
      <c r="P571" s="226"/>
      <c r="Q571" s="226"/>
      <c r="R571" s="226"/>
    </row>
    <row r="572" spans="1:18">
      <c r="A572" s="470"/>
      <c r="B572" s="501"/>
      <c r="C572" s="226"/>
      <c r="D572" s="226"/>
      <c r="E572" s="226"/>
      <c r="F572" s="226"/>
      <c r="G572" s="226"/>
      <c r="H572" s="226"/>
      <c r="I572" s="226"/>
      <c r="J572" s="502"/>
      <c r="K572" s="470"/>
      <c r="L572" s="226"/>
      <c r="M572" s="470"/>
      <c r="N572" s="226"/>
      <c r="O572" s="226"/>
      <c r="P572" s="226"/>
      <c r="Q572" s="226"/>
      <c r="R572" s="226"/>
    </row>
    <row r="573" spans="1:18">
      <c r="A573" s="470"/>
      <c r="B573" s="501"/>
      <c r="C573" s="226"/>
      <c r="D573" s="226"/>
      <c r="E573" s="226"/>
      <c r="F573" s="226"/>
      <c r="G573" s="226"/>
      <c r="H573" s="226"/>
      <c r="I573" s="226"/>
      <c r="J573" s="502"/>
      <c r="K573" s="470"/>
      <c r="L573" s="226"/>
      <c r="M573" s="470"/>
      <c r="N573" s="226"/>
      <c r="O573" s="226"/>
      <c r="P573" s="226"/>
      <c r="Q573" s="226"/>
      <c r="R573" s="226"/>
    </row>
    <row r="574" spans="1:18">
      <c r="A574" s="470"/>
      <c r="B574" s="501"/>
      <c r="C574" s="226"/>
      <c r="D574" s="226"/>
      <c r="E574" s="226"/>
      <c r="F574" s="226"/>
      <c r="G574" s="226"/>
      <c r="H574" s="226"/>
      <c r="I574" s="226"/>
      <c r="J574" s="502"/>
      <c r="K574" s="470"/>
      <c r="L574" s="226"/>
      <c r="M574" s="470"/>
      <c r="N574" s="226"/>
      <c r="O574" s="226"/>
      <c r="P574" s="226"/>
      <c r="Q574" s="226"/>
      <c r="R574" s="226"/>
    </row>
    <row r="575" spans="1:18">
      <c r="A575" s="470"/>
      <c r="B575" s="501"/>
      <c r="C575" s="226"/>
      <c r="D575" s="226"/>
      <c r="E575" s="226"/>
      <c r="F575" s="226"/>
      <c r="G575" s="226"/>
      <c r="H575" s="226"/>
      <c r="I575" s="226"/>
      <c r="J575" s="502"/>
      <c r="K575" s="470"/>
      <c r="L575" s="226"/>
      <c r="M575" s="470"/>
      <c r="N575" s="226"/>
      <c r="O575" s="226"/>
      <c r="P575" s="226"/>
      <c r="Q575" s="226"/>
      <c r="R575" s="226"/>
    </row>
    <row r="576" spans="1:18">
      <c r="A576" s="470"/>
      <c r="B576" s="501"/>
      <c r="C576" s="226"/>
      <c r="D576" s="226"/>
      <c r="E576" s="226"/>
      <c r="F576" s="226"/>
      <c r="G576" s="226"/>
      <c r="H576" s="226"/>
      <c r="I576" s="226"/>
      <c r="J576" s="502"/>
      <c r="K576" s="470"/>
      <c r="L576" s="226"/>
      <c r="M576" s="470"/>
      <c r="N576" s="226"/>
      <c r="O576" s="226"/>
      <c r="P576" s="226"/>
      <c r="Q576" s="226"/>
      <c r="R576" s="226"/>
    </row>
    <row r="577" spans="1:18">
      <c r="A577" s="470"/>
      <c r="B577" s="501"/>
      <c r="C577" s="226"/>
      <c r="D577" s="226"/>
      <c r="E577" s="226"/>
      <c r="F577" s="226"/>
      <c r="G577" s="226"/>
      <c r="H577" s="226"/>
      <c r="I577" s="226"/>
      <c r="J577" s="502"/>
      <c r="K577" s="470"/>
      <c r="L577" s="226"/>
      <c r="M577" s="470"/>
      <c r="N577" s="226"/>
      <c r="O577" s="226"/>
      <c r="P577" s="226"/>
      <c r="Q577" s="226"/>
      <c r="R577" s="226"/>
    </row>
    <row r="578" spans="1:18">
      <c r="A578" s="470"/>
      <c r="B578" s="501"/>
      <c r="C578" s="226"/>
      <c r="D578" s="226"/>
      <c r="E578" s="226"/>
      <c r="F578" s="226"/>
      <c r="G578" s="226"/>
      <c r="H578" s="226"/>
      <c r="I578" s="226"/>
      <c r="J578" s="502"/>
      <c r="K578" s="470"/>
      <c r="L578" s="226"/>
      <c r="M578" s="470"/>
      <c r="N578" s="226"/>
      <c r="O578" s="226"/>
      <c r="P578" s="226"/>
      <c r="Q578" s="226"/>
      <c r="R578" s="226"/>
    </row>
    <row r="579" spans="1:18">
      <c r="A579" s="470"/>
      <c r="B579" s="501"/>
      <c r="C579" s="226"/>
      <c r="D579" s="226"/>
      <c r="E579" s="226"/>
      <c r="F579" s="226"/>
      <c r="G579" s="226"/>
      <c r="H579" s="226"/>
      <c r="I579" s="226"/>
      <c r="J579" s="502"/>
      <c r="K579" s="470"/>
      <c r="L579" s="226"/>
      <c r="M579" s="470"/>
      <c r="N579" s="226"/>
      <c r="O579" s="226"/>
      <c r="P579" s="226"/>
      <c r="Q579" s="226"/>
      <c r="R579" s="226"/>
    </row>
    <row r="580" spans="1:18">
      <c r="A580" s="470"/>
      <c r="B580" s="501"/>
      <c r="C580" s="226"/>
      <c r="D580" s="226"/>
      <c r="E580" s="226"/>
      <c r="F580" s="226"/>
      <c r="G580" s="226"/>
      <c r="H580" s="226"/>
      <c r="I580" s="226"/>
      <c r="J580" s="502"/>
      <c r="K580" s="470"/>
      <c r="L580" s="226"/>
      <c r="M580" s="470"/>
      <c r="N580" s="226"/>
      <c r="O580" s="226"/>
      <c r="P580" s="226"/>
      <c r="Q580" s="226"/>
      <c r="R580" s="226"/>
    </row>
    <row r="581" spans="1:18">
      <c r="A581" s="470"/>
      <c r="B581" s="501"/>
      <c r="C581" s="226"/>
      <c r="D581" s="226"/>
      <c r="E581" s="226"/>
      <c r="F581" s="226"/>
      <c r="G581" s="226"/>
      <c r="H581" s="226"/>
      <c r="I581" s="226"/>
      <c r="J581" s="502"/>
      <c r="K581" s="470"/>
      <c r="L581" s="226"/>
      <c r="M581" s="470"/>
      <c r="N581" s="226"/>
      <c r="O581" s="226"/>
      <c r="P581" s="226"/>
      <c r="Q581" s="226"/>
      <c r="R581" s="226"/>
    </row>
    <row r="582" spans="1:18">
      <c r="A582" s="470"/>
      <c r="B582" s="501"/>
      <c r="C582" s="226"/>
      <c r="D582" s="226"/>
      <c r="E582" s="226"/>
      <c r="F582" s="226"/>
      <c r="G582" s="226"/>
      <c r="H582" s="226"/>
      <c r="I582" s="226"/>
      <c r="J582" s="502"/>
      <c r="K582" s="470"/>
      <c r="L582" s="226"/>
      <c r="M582" s="470"/>
      <c r="N582" s="226"/>
      <c r="O582" s="226"/>
      <c r="P582" s="226"/>
      <c r="Q582" s="226"/>
      <c r="R582" s="226"/>
    </row>
    <row r="583" spans="1:18">
      <c r="A583" s="470"/>
      <c r="B583" s="501"/>
      <c r="C583" s="226"/>
      <c r="D583" s="226"/>
      <c r="E583" s="226"/>
      <c r="F583" s="226"/>
      <c r="G583" s="226"/>
      <c r="H583" s="226"/>
      <c r="I583" s="226"/>
      <c r="J583" s="502"/>
      <c r="K583" s="470"/>
      <c r="L583" s="226"/>
      <c r="M583" s="470"/>
      <c r="N583" s="226"/>
      <c r="O583" s="226"/>
      <c r="P583" s="226"/>
      <c r="Q583" s="226"/>
      <c r="R583" s="226"/>
    </row>
    <row r="584" spans="1:18">
      <c r="A584" s="470"/>
      <c r="B584" s="501"/>
      <c r="C584" s="226"/>
      <c r="D584" s="226"/>
      <c r="E584" s="226"/>
      <c r="F584" s="226"/>
      <c r="G584" s="226"/>
      <c r="H584" s="226"/>
      <c r="I584" s="226"/>
      <c r="J584" s="502"/>
      <c r="K584" s="470"/>
      <c r="L584" s="226"/>
      <c r="M584" s="470"/>
      <c r="N584" s="226"/>
      <c r="O584" s="226"/>
      <c r="P584" s="226"/>
      <c r="Q584" s="226"/>
      <c r="R584" s="226"/>
    </row>
    <row r="585" spans="1:18">
      <c r="A585" s="470"/>
      <c r="B585" s="501"/>
      <c r="C585" s="226"/>
      <c r="D585" s="226"/>
      <c r="E585" s="226"/>
      <c r="F585" s="226"/>
      <c r="G585" s="226"/>
      <c r="H585" s="226"/>
      <c r="I585" s="226"/>
      <c r="J585" s="502"/>
      <c r="K585" s="470"/>
      <c r="L585" s="226"/>
      <c r="M585" s="470"/>
      <c r="N585" s="226"/>
      <c r="O585" s="226"/>
      <c r="P585" s="226"/>
      <c r="Q585" s="226"/>
      <c r="R585" s="226"/>
    </row>
    <row r="586" spans="1:18">
      <c r="A586" s="470"/>
      <c r="B586" s="501"/>
      <c r="C586" s="226"/>
      <c r="D586" s="226"/>
      <c r="E586" s="226"/>
      <c r="F586" s="226"/>
      <c r="G586" s="226"/>
      <c r="H586" s="226"/>
      <c r="I586" s="226"/>
      <c r="J586" s="502"/>
      <c r="K586" s="470"/>
      <c r="L586" s="226"/>
      <c r="M586" s="470"/>
      <c r="N586" s="226"/>
      <c r="O586" s="226"/>
      <c r="P586" s="226"/>
      <c r="Q586" s="226"/>
      <c r="R586" s="226"/>
    </row>
    <row r="587" spans="1:18">
      <c r="A587" s="470"/>
      <c r="B587" s="501"/>
      <c r="C587" s="226"/>
      <c r="D587" s="226"/>
      <c r="E587" s="226"/>
      <c r="F587" s="226"/>
      <c r="G587" s="226"/>
      <c r="H587" s="226"/>
      <c r="I587" s="226"/>
      <c r="J587" s="502"/>
      <c r="K587" s="470"/>
      <c r="L587" s="226"/>
      <c r="M587" s="470"/>
      <c r="N587" s="226"/>
      <c r="O587" s="226"/>
      <c r="P587" s="226"/>
      <c r="Q587" s="226"/>
      <c r="R587" s="226"/>
    </row>
    <row r="588" spans="1:18">
      <c r="A588" s="470"/>
      <c r="B588" s="501"/>
      <c r="C588" s="226"/>
      <c r="D588" s="226"/>
      <c r="E588" s="226"/>
      <c r="F588" s="226"/>
      <c r="G588" s="226"/>
      <c r="H588" s="226"/>
      <c r="I588" s="226"/>
      <c r="J588" s="502"/>
      <c r="K588" s="470"/>
      <c r="L588" s="226"/>
      <c r="M588" s="470"/>
      <c r="N588" s="226"/>
      <c r="O588" s="226"/>
      <c r="P588" s="226"/>
      <c r="Q588" s="226"/>
      <c r="R588" s="226"/>
    </row>
    <row r="589" spans="1:18">
      <c r="A589" s="470"/>
      <c r="B589" s="501"/>
      <c r="C589" s="226"/>
      <c r="D589" s="226"/>
      <c r="E589" s="226"/>
      <c r="F589" s="226"/>
      <c r="G589" s="226"/>
      <c r="H589" s="226"/>
      <c r="I589" s="226"/>
      <c r="J589" s="502"/>
      <c r="K589" s="470"/>
      <c r="L589" s="226"/>
      <c r="M589" s="470"/>
      <c r="N589" s="226"/>
      <c r="O589" s="226"/>
      <c r="P589" s="226"/>
      <c r="Q589" s="226"/>
      <c r="R589" s="226"/>
    </row>
    <row r="590" spans="1:18">
      <c r="A590" s="470"/>
      <c r="B590" s="501"/>
      <c r="C590" s="226"/>
      <c r="D590" s="226"/>
      <c r="E590" s="226"/>
      <c r="F590" s="226"/>
      <c r="G590" s="226"/>
      <c r="H590" s="226"/>
      <c r="I590" s="226"/>
      <c r="J590" s="502"/>
      <c r="K590" s="470"/>
      <c r="L590" s="226"/>
      <c r="M590" s="470"/>
      <c r="N590" s="226"/>
      <c r="O590" s="226"/>
      <c r="P590" s="226"/>
      <c r="Q590" s="226"/>
      <c r="R590" s="226"/>
    </row>
    <row r="591" spans="1:18">
      <c r="A591" s="470"/>
      <c r="B591" s="501"/>
      <c r="C591" s="226"/>
      <c r="D591" s="226"/>
      <c r="E591" s="226"/>
      <c r="F591" s="226"/>
      <c r="G591" s="226"/>
      <c r="H591" s="226"/>
      <c r="I591" s="226"/>
      <c r="J591" s="502"/>
      <c r="K591" s="470"/>
      <c r="L591" s="226"/>
      <c r="M591" s="470"/>
      <c r="N591" s="226"/>
      <c r="O591" s="226"/>
      <c r="P591" s="226"/>
      <c r="Q591" s="226"/>
      <c r="R591" s="226"/>
    </row>
    <row r="592" spans="1:18">
      <c r="A592" s="470"/>
      <c r="B592" s="501"/>
      <c r="C592" s="226"/>
      <c r="D592" s="226"/>
      <c r="E592" s="226"/>
      <c r="F592" s="226"/>
      <c r="G592" s="226"/>
      <c r="H592" s="226"/>
      <c r="I592" s="226"/>
      <c r="J592" s="502"/>
      <c r="K592" s="470"/>
      <c r="L592" s="226"/>
      <c r="M592" s="470"/>
      <c r="N592" s="226"/>
      <c r="O592" s="226"/>
      <c r="P592" s="226"/>
      <c r="Q592" s="226"/>
      <c r="R592" s="226"/>
    </row>
    <row r="593" spans="1:18">
      <c r="A593" s="470"/>
      <c r="B593" s="501"/>
      <c r="C593" s="226"/>
      <c r="D593" s="226"/>
      <c r="E593" s="226"/>
      <c r="F593" s="226"/>
      <c r="G593" s="226"/>
      <c r="H593" s="226"/>
      <c r="I593" s="226"/>
      <c r="J593" s="502"/>
      <c r="K593" s="470"/>
      <c r="L593" s="226"/>
      <c r="M593" s="470"/>
      <c r="N593" s="226"/>
      <c r="O593" s="226"/>
      <c r="P593" s="226"/>
      <c r="Q593" s="226"/>
      <c r="R593" s="226"/>
    </row>
    <row r="594" spans="1:18">
      <c r="A594" s="470"/>
      <c r="B594" s="501"/>
      <c r="C594" s="226"/>
      <c r="D594" s="226"/>
      <c r="E594" s="226"/>
      <c r="F594" s="226"/>
      <c r="G594" s="226"/>
      <c r="H594" s="226"/>
      <c r="I594" s="226"/>
      <c r="J594" s="502"/>
      <c r="K594" s="470"/>
      <c r="L594" s="226"/>
      <c r="M594" s="470"/>
      <c r="N594" s="226"/>
      <c r="O594" s="226"/>
      <c r="P594" s="226"/>
      <c r="Q594" s="226"/>
      <c r="R594" s="226"/>
    </row>
    <row r="595" spans="1:18">
      <c r="A595" s="470"/>
      <c r="B595" s="501"/>
      <c r="C595" s="226"/>
      <c r="D595" s="226"/>
      <c r="E595" s="226"/>
      <c r="F595" s="226"/>
      <c r="G595" s="226"/>
      <c r="H595" s="226"/>
      <c r="I595" s="226"/>
      <c r="J595" s="502"/>
      <c r="K595" s="470"/>
      <c r="L595" s="226"/>
      <c r="M595" s="470"/>
      <c r="N595" s="226"/>
      <c r="O595" s="226"/>
      <c r="P595" s="226"/>
      <c r="Q595" s="226"/>
      <c r="R595" s="226"/>
    </row>
    <row r="596" spans="1:18">
      <c r="A596" s="470"/>
      <c r="B596" s="501"/>
      <c r="C596" s="226"/>
      <c r="D596" s="226"/>
      <c r="E596" s="226"/>
      <c r="F596" s="226"/>
      <c r="G596" s="226"/>
      <c r="H596" s="226"/>
      <c r="I596" s="226"/>
      <c r="J596" s="502"/>
      <c r="K596" s="470"/>
      <c r="L596" s="226"/>
      <c r="M596" s="470"/>
      <c r="N596" s="226"/>
      <c r="O596" s="226"/>
      <c r="P596" s="226"/>
      <c r="Q596" s="226"/>
      <c r="R596" s="226"/>
    </row>
    <row r="597" spans="1:18">
      <c r="A597" s="470"/>
      <c r="B597" s="501"/>
      <c r="C597" s="226"/>
      <c r="D597" s="226"/>
      <c r="E597" s="226"/>
      <c r="F597" s="226"/>
      <c r="G597" s="226"/>
      <c r="H597" s="226"/>
      <c r="I597" s="226"/>
      <c r="J597" s="502"/>
      <c r="K597" s="470"/>
      <c r="L597" s="226"/>
      <c r="M597" s="470"/>
      <c r="N597" s="226"/>
      <c r="O597" s="226"/>
      <c r="P597" s="226"/>
      <c r="Q597" s="226"/>
      <c r="R597" s="226"/>
    </row>
    <row r="598" spans="1:18">
      <c r="A598" s="470"/>
      <c r="B598" s="501"/>
      <c r="C598" s="226"/>
      <c r="D598" s="226"/>
      <c r="E598" s="226"/>
      <c r="F598" s="226"/>
      <c r="G598" s="226"/>
      <c r="H598" s="226"/>
      <c r="I598" s="226"/>
      <c r="J598" s="502"/>
      <c r="K598" s="470"/>
      <c r="L598" s="226"/>
      <c r="M598" s="470"/>
      <c r="N598" s="226"/>
      <c r="O598" s="226"/>
      <c r="P598" s="226"/>
      <c r="Q598" s="226"/>
      <c r="R598" s="226"/>
    </row>
    <row r="599" spans="1:18">
      <c r="A599" s="470"/>
      <c r="B599" s="501"/>
      <c r="C599" s="226"/>
      <c r="D599" s="226"/>
      <c r="E599" s="226"/>
      <c r="F599" s="226"/>
      <c r="G599" s="226"/>
      <c r="H599" s="226"/>
      <c r="I599" s="226"/>
      <c r="J599" s="502"/>
      <c r="K599" s="470"/>
      <c r="L599" s="226"/>
      <c r="M599" s="470"/>
      <c r="N599" s="226"/>
      <c r="O599" s="226"/>
      <c r="P599" s="226"/>
      <c r="Q599" s="226"/>
      <c r="R599" s="226"/>
    </row>
    <row r="600" spans="1:18">
      <c r="A600" s="470"/>
      <c r="B600" s="501"/>
      <c r="C600" s="226"/>
      <c r="D600" s="226"/>
      <c r="E600" s="226"/>
      <c r="F600" s="226"/>
      <c r="G600" s="226"/>
      <c r="H600" s="226"/>
      <c r="I600" s="226"/>
      <c r="J600" s="502"/>
      <c r="K600" s="470"/>
      <c r="L600" s="226"/>
      <c r="M600" s="470"/>
      <c r="N600" s="226"/>
      <c r="O600" s="226"/>
      <c r="P600" s="226"/>
      <c r="Q600" s="226"/>
      <c r="R600" s="226"/>
    </row>
    <row r="601" spans="1:18">
      <c r="A601" s="470"/>
      <c r="B601" s="501"/>
      <c r="C601" s="226"/>
      <c r="D601" s="226"/>
      <c r="E601" s="226"/>
      <c r="F601" s="226"/>
      <c r="G601" s="226"/>
      <c r="H601" s="226"/>
      <c r="I601" s="226"/>
      <c r="J601" s="502"/>
      <c r="K601" s="470"/>
      <c r="L601" s="226"/>
      <c r="M601" s="470"/>
      <c r="N601" s="226"/>
      <c r="O601" s="226"/>
      <c r="P601" s="226"/>
      <c r="Q601" s="226"/>
      <c r="R601" s="226"/>
    </row>
    <row r="602" spans="1:18">
      <c r="A602" s="470"/>
      <c r="B602" s="501"/>
      <c r="C602" s="226"/>
      <c r="D602" s="226"/>
      <c r="E602" s="226"/>
      <c r="F602" s="226"/>
      <c r="G602" s="226"/>
      <c r="H602" s="226"/>
      <c r="I602" s="226"/>
      <c r="J602" s="502"/>
      <c r="K602" s="470"/>
      <c r="L602" s="226"/>
      <c r="M602" s="470"/>
      <c r="N602" s="226"/>
      <c r="O602" s="226"/>
      <c r="P602" s="226"/>
      <c r="Q602" s="226"/>
      <c r="R602" s="226"/>
    </row>
    <row r="603" spans="1:18">
      <c r="A603" s="470"/>
      <c r="B603" s="501"/>
      <c r="C603" s="226"/>
      <c r="D603" s="226"/>
      <c r="E603" s="226"/>
      <c r="F603" s="226"/>
      <c r="G603" s="226"/>
      <c r="H603" s="226"/>
      <c r="I603" s="226"/>
      <c r="J603" s="502"/>
      <c r="K603" s="470"/>
      <c r="L603" s="226"/>
      <c r="M603" s="470"/>
      <c r="N603" s="226"/>
      <c r="O603" s="226"/>
      <c r="P603" s="226"/>
      <c r="Q603" s="226"/>
      <c r="R603" s="226"/>
    </row>
    <row r="604" spans="1:18">
      <c r="A604" s="470"/>
      <c r="B604" s="501"/>
      <c r="C604" s="226"/>
      <c r="D604" s="226"/>
      <c r="E604" s="226"/>
      <c r="F604" s="226"/>
      <c r="G604" s="226"/>
      <c r="H604" s="226"/>
      <c r="I604" s="226"/>
      <c r="J604" s="502"/>
      <c r="K604" s="470"/>
      <c r="L604" s="226"/>
      <c r="M604" s="470"/>
      <c r="N604" s="226"/>
      <c r="O604" s="226"/>
      <c r="P604" s="226"/>
      <c r="Q604" s="226"/>
      <c r="R604" s="226"/>
    </row>
    <row r="605" spans="1:18">
      <c r="A605" s="470"/>
      <c r="B605" s="501"/>
      <c r="C605" s="226"/>
      <c r="D605" s="226"/>
      <c r="E605" s="226"/>
      <c r="F605" s="226"/>
      <c r="G605" s="226"/>
      <c r="H605" s="226"/>
      <c r="I605" s="226"/>
      <c r="J605" s="502"/>
      <c r="K605" s="470"/>
      <c r="L605" s="226"/>
      <c r="M605" s="470"/>
      <c r="N605" s="226"/>
      <c r="O605" s="226"/>
      <c r="P605" s="226"/>
      <c r="Q605" s="226"/>
      <c r="R605" s="226"/>
    </row>
    <row r="606" spans="1:18">
      <c r="A606" s="470"/>
      <c r="B606" s="501"/>
      <c r="C606" s="226"/>
      <c r="D606" s="226"/>
      <c r="E606" s="226"/>
      <c r="F606" s="226"/>
      <c r="G606" s="226"/>
      <c r="H606" s="226"/>
      <c r="I606" s="226"/>
      <c r="J606" s="502"/>
      <c r="K606" s="470"/>
      <c r="L606" s="226"/>
      <c r="M606" s="470"/>
      <c r="N606" s="226"/>
      <c r="O606" s="226"/>
      <c r="P606" s="226"/>
      <c r="Q606" s="226"/>
      <c r="R606" s="226"/>
    </row>
    <row r="607" spans="1:18">
      <c r="A607" s="470"/>
      <c r="B607" s="501"/>
      <c r="C607" s="226"/>
      <c r="D607" s="226"/>
      <c r="E607" s="226"/>
      <c r="F607" s="226"/>
      <c r="G607" s="226"/>
      <c r="H607" s="226"/>
      <c r="I607" s="226"/>
      <c r="J607" s="502"/>
      <c r="K607" s="470"/>
      <c r="L607" s="226"/>
      <c r="M607" s="470"/>
      <c r="N607" s="226"/>
      <c r="O607" s="226"/>
      <c r="P607" s="226"/>
      <c r="Q607" s="226"/>
      <c r="R607" s="226"/>
    </row>
    <row r="608" spans="1:18">
      <c r="A608" s="470"/>
      <c r="B608" s="501"/>
      <c r="C608" s="226"/>
      <c r="D608" s="226"/>
      <c r="E608" s="226"/>
      <c r="F608" s="226"/>
      <c r="G608" s="226"/>
      <c r="H608" s="226"/>
      <c r="I608" s="226"/>
      <c r="J608" s="502"/>
      <c r="K608" s="470"/>
      <c r="L608" s="226"/>
      <c r="M608" s="470"/>
      <c r="N608" s="226"/>
      <c r="O608" s="226"/>
      <c r="P608" s="226"/>
      <c r="Q608" s="226"/>
      <c r="R608" s="226"/>
    </row>
    <row r="609" spans="1:18">
      <c r="A609" s="470"/>
      <c r="B609" s="501"/>
      <c r="C609" s="226"/>
      <c r="D609" s="226"/>
      <c r="E609" s="226"/>
      <c r="F609" s="226"/>
      <c r="G609" s="226"/>
      <c r="H609" s="226"/>
      <c r="I609" s="226"/>
      <c r="J609" s="502"/>
      <c r="K609" s="470"/>
      <c r="L609" s="226"/>
      <c r="M609" s="470"/>
      <c r="N609" s="226"/>
      <c r="O609" s="226"/>
      <c r="P609" s="226"/>
      <c r="Q609" s="226"/>
      <c r="R609" s="226"/>
    </row>
    <row r="610" spans="1:18">
      <c r="A610" s="470"/>
      <c r="B610" s="501"/>
      <c r="C610" s="226"/>
      <c r="D610" s="226"/>
      <c r="E610" s="226"/>
      <c r="F610" s="226"/>
      <c r="G610" s="226"/>
      <c r="H610" s="226"/>
      <c r="I610" s="226"/>
      <c r="J610" s="502"/>
      <c r="K610" s="470"/>
      <c r="L610" s="226"/>
      <c r="M610" s="470"/>
      <c r="N610" s="226"/>
      <c r="O610" s="226"/>
      <c r="P610" s="226"/>
      <c r="Q610" s="226"/>
      <c r="R610" s="226"/>
    </row>
    <row r="611" spans="1:18">
      <c r="A611" s="470"/>
      <c r="B611" s="501"/>
      <c r="C611" s="226"/>
      <c r="D611" s="226"/>
      <c r="E611" s="226"/>
      <c r="F611" s="226"/>
      <c r="G611" s="226"/>
      <c r="H611" s="226"/>
      <c r="I611" s="226"/>
      <c r="J611" s="502"/>
      <c r="K611" s="470"/>
      <c r="L611" s="226"/>
      <c r="M611" s="470"/>
      <c r="N611" s="226"/>
      <c r="O611" s="226"/>
      <c r="P611" s="226"/>
      <c r="Q611" s="226"/>
      <c r="R611" s="226"/>
    </row>
    <row r="612" spans="1:18">
      <c r="A612" s="470"/>
      <c r="B612" s="501"/>
      <c r="C612" s="226"/>
      <c r="D612" s="226"/>
      <c r="E612" s="226"/>
      <c r="F612" s="226"/>
      <c r="G612" s="226"/>
      <c r="H612" s="226"/>
      <c r="I612" s="226"/>
      <c r="J612" s="502"/>
      <c r="K612" s="470"/>
      <c r="L612" s="226"/>
      <c r="M612" s="470"/>
      <c r="N612" s="226"/>
      <c r="O612" s="226"/>
      <c r="P612" s="226"/>
      <c r="Q612" s="226"/>
      <c r="R612" s="226"/>
    </row>
    <row r="613" spans="1:18">
      <c r="A613" s="470"/>
      <c r="B613" s="501"/>
      <c r="C613" s="226"/>
      <c r="D613" s="226"/>
      <c r="E613" s="226"/>
      <c r="F613" s="226"/>
      <c r="G613" s="226"/>
      <c r="H613" s="226"/>
      <c r="I613" s="226"/>
      <c r="J613" s="502"/>
      <c r="K613" s="470"/>
      <c r="L613" s="226"/>
      <c r="M613" s="470"/>
      <c r="N613" s="226"/>
      <c r="O613" s="226"/>
      <c r="P613" s="226"/>
      <c r="Q613" s="226"/>
      <c r="R613" s="226"/>
    </row>
    <row r="614" spans="1:18">
      <c r="A614" s="470"/>
      <c r="B614" s="501"/>
      <c r="C614" s="226"/>
      <c r="D614" s="226"/>
      <c r="E614" s="226"/>
      <c r="F614" s="226"/>
      <c r="G614" s="226"/>
      <c r="H614" s="226"/>
      <c r="I614" s="226"/>
      <c r="J614" s="502"/>
      <c r="K614" s="470"/>
      <c r="L614" s="226"/>
      <c r="M614" s="470"/>
      <c r="N614" s="226"/>
      <c r="O614" s="226"/>
      <c r="P614" s="226"/>
      <c r="Q614" s="226"/>
      <c r="R614" s="226"/>
    </row>
    <row r="615" spans="1:18">
      <c r="A615" s="470"/>
      <c r="B615" s="501"/>
      <c r="C615" s="226"/>
      <c r="D615" s="226"/>
      <c r="E615" s="226"/>
      <c r="F615" s="226"/>
      <c r="G615" s="226"/>
      <c r="H615" s="226"/>
      <c r="I615" s="226"/>
      <c r="J615" s="502"/>
      <c r="K615" s="470"/>
      <c r="L615" s="226"/>
      <c r="M615" s="470"/>
      <c r="N615" s="226"/>
      <c r="O615" s="226"/>
      <c r="P615" s="226"/>
      <c r="Q615" s="226"/>
      <c r="R615" s="226"/>
    </row>
    <row r="616" spans="1:18">
      <c r="A616" s="470"/>
      <c r="B616" s="501"/>
      <c r="C616" s="226"/>
      <c r="D616" s="226"/>
      <c r="E616" s="226"/>
      <c r="F616" s="226"/>
      <c r="G616" s="226"/>
      <c r="H616" s="226"/>
      <c r="I616" s="226"/>
      <c r="J616" s="502"/>
      <c r="K616" s="470"/>
      <c r="L616" s="226"/>
      <c r="M616" s="470"/>
      <c r="N616" s="226"/>
      <c r="O616" s="226"/>
      <c r="P616" s="226"/>
      <c r="Q616" s="226"/>
      <c r="R616" s="226"/>
    </row>
    <row r="617" spans="1:18">
      <c r="A617" s="470"/>
      <c r="B617" s="501"/>
      <c r="C617" s="226"/>
      <c r="D617" s="226"/>
      <c r="E617" s="226"/>
      <c r="F617" s="226"/>
      <c r="G617" s="226"/>
      <c r="H617" s="226"/>
      <c r="I617" s="226"/>
      <c r="J617" s="502"/>
      <c r="K617" s="470"/>
      <c r="L617" s="226"/>
      <c r="M617" s="470"/>
      <c r="N617" s="226"/>
      <c r="O617" s="226"/>
      <c r="P617" s="226"/>
      <c r="Q617" s="226"/>
      <c r="R617" s="226"/>
    </row>
    <row r="618" spans="1:18">
      <c r="A618" s="470"/>
      <c r="B618" s="501"/>
      <c r="C618" s="226"/>
      <c r="D618" s="226"/>
      <c r="E618" s="226"/>
      <c r="F618" s="226"/>
      <c r="G618" s="226"/>
      <c r="H618" s="226"/>
      <c r="I618" s="226"/>
      <c r="J618" s="502"/>
      <c r="K618" s="470"/>
      <c r="L618" s="226"/>
      <c r="M618" s="470"/>
      <c r="N618" s="226"/>
      <c r="O618" s="226"/>
      <c r="P618" s="226"/>
      <c r="Q618" s="226"/>
      <c r="R618" s="226"/>
    </row>
    <row r="619" spans="1:18">
      <c r="A619" s="470"/>
      <c r="B619" s="501"/>
      <c r="C619" s="226"/>
      <c r="D619" s="226"/>
      <c r="E619" s="226"/>
      <c r="F619" s="226"/>
      <c r="G619" s="226"/>
      <c r="H619" s="226"/>
      <c r="I619" s="226"/>
      <c r="J619" s="502"/>
      <c r="K619" s="470"/>
      <c r="L619" s="226"/>
      <c r="M619" s="470"/>
      <c r="N619" s="226"/>
      <c r="O619" s="226"/>
      <c r="P619" s="226"/>
      <c r="Q619" s="226"/>
      <c r="R619" s="226"/>
    </row>
    <row r="620" spans="1:18">
      <c r="A620" s="470"/>
      <c r="B620" s="501"/>
      <c r="C620" s="226"/>
      <c r="D620" s="226"/>
      <c r="E620" s="226"/>
      <c r="F620" s="226"/>
      <c r="G620" s="226"/>
      <c r="H620" s="226"/>
      <c r="I620" s="226"/>
      <c r="J620" s="502"/>
      <c r="K620" s="470"/>
      <c r="L620" s="226"/>
      <c r="M620" s="470"/>
      <c r="N620" s="226"/>
      <c r="O620" s="226"/>
      <c r="P620" s="226"/>
      <c r="Q620" s="226"/>
      <c r="R620" s="226"/>
    </row>
    <row r="621" spans="1:18">
      <c r="A621" s="470"/>
      <c r="B621" s="501"/>
      <c r="C621" s="226"/>
      <c r="D621" s="226"/>
      <c r="E621" s="226"/>
      <c r="F621" s="226"/>
      <c r="G621" s="226"/>
      <c r="H621" s="226"/>
      <c r="I621" s="226"/>
      <c r="J621" s="502"/>
      <c r="K621" s="470"/>
      <c r="L621" s="226"/>
      <c r="M621" s="470"/>
      <c r="N621" s="226"/>
      <c r="O621" s="226"/>
      <c r="P621" s="226"/>
      <c r="Q621" s="226"/>
      <c r="R621" s="226"/>
    </row>
    <row r="622" spans="1:18">
      <c r="A622" s="470"/>
      <c r="B622" s="501"/>
      <c r="C622" s="226"/>
      <c r="D622" s="226"/>
      <c r="E622" s="226"/>
      <c r="F622" s="226"/>
      <c r="G622" s="226"/>
      <c r="H622" s="226"/>
      <c r="I622" s="226"/>
      <c r="J622" s="502"/>
      <c r="K622" s="470"/>
      <c r="L622" s="226"/>
      <c r="M622" s="470"/>
      <c r="N622" s="226"/>
      <c r="O622" s="226"/>
      <c r="P622" s="226"/>
      <c r="Q622" s="226"/>
      <c r="R622" s="226"/>
    </row>
    <row r="623" spans="1:18">
      <c r="A623" s="470"/>
      <c r="B623" s="501"/>
      <c r="C623" s="226"/>
      <c r="D623" s="226"/>
      <c r="E623" s="226"/>
      <c r="F623" s="226"/>
      <c r="G623" s="226"/>
      <c r="H623" s="226"/>
      <c r="I623" s="226"/>
      <c r="J623" s="502"/>
      <c r="K623" s="470"/>
      <c r="L623" s="226"/>
      <c r="M623" s="470"/>
      <c r="N623" s="226"/>
      <c r="O623" s="226"/>
      <c r="P623" s="226"/>
      <c r="Q623" s="226"/>
      <c r="R623" s="226"/>
    </row>
    <row r="624" spans="1:18">
      <c r="A624" s="470"/>
      <c r="B624" s="501"/>
      <c r="C624" s="226"/>
      <c r="D624" s="226"/>
      <c r="E624" s="226"/>
      <c r="F624" s="226"/>
      <c r="G624" s="226"/>
      <c r="H624" s="226"/>
      <c r="I624" s="226"/>
      <c r="J624" s="502"/>
      <c r="K624" s="470"/>
      <c r="L624" s="226"/>
      <c r="M624" s="470"/>
      <c r="N624" s="226"/>
      <c r="O624" s="226"/>
      <c r="P624" s="226"/>
      <c r="Q624" s="226"/>
      <c r="R624" s="226"/>
    </row>
    <row r="625" spans="1:18">
      <c r="A625" s="470"/>
      <c r="B625" s="501"/>
      <c r="C625" s="226"/>
      <c r="D625" s="226"/>
      <c r="E625" s="226"/>
      <c r="F625" s="226"/>
      <c r="G625" s="226"/>
      <c r="H625" s="226"/>
      <c r="I625" s="226"/>
      <c r="J625" s="502"/>
      <c r="K625" s="470"/>
      <c r="L625" s="226"/>
      <c r="M625" s="470"/>
      <c r="N625" s="226"/>
      <c r="O625" s="226"/>
      <c r="P625" s="226"/>
      <c r="Q625" s="226"/>
      <c r="R625" s="226"/>
    </row>
    <row r="626" spans="1:18">
      <c r="A626" s="470"/>
      <c r="B626" s="501"/>
      <c r="C626" s="226"/>
      <c r="D626" s="226"/>
      <c r="E626" s="226"/>
      <c r="F626" s="226"/>
      <c r="G626" s="226"/>
      <c r="H626" s="226"/>
      <c r="I626" s="226"/>
      <c r="J626" s="502"/>
      <c r="K626" s="470"/>
      <c r="L626" s="226"/>
      <c r="M626" s="470"/>
      <c r="N626" s="226"/>
      <c r="O626" s="226"/>
      <c r="P626" s="226"/>
      <c r="Q626" s="226"/>
      <c r="R626" s="226"/>
    </row>
    <row r="627" spans="1:18">
      <c r="A627" s="470"/>
      <c r="B627" s="501"/>
      <c r="C627" s="226"/>
      <c r="D627" s="226"/>
      <c r="E627" s="226"/>
      <c r="F627" s="226"/>
      <c r="G627" s="226"/>
      <c r="H627" s="226"/>
      <c r="I627" s="226"/>
      <c r="J627" s="502"/>
      <c r="K627" s="470"/>
      <c r="L627" s="226"/>
      <c r="M627" s="470"/>
      <c r="N627" s="226"/>
      <c r="O627" s="226"/>
      <c r="P627" s="226"/>
      <c r="Q627" s="226"/>
      <c r="R627" s="226"/>
    </row>
    <row r="628" spans="1:18">
      <c r="A628" s="470"/>
      <c r="B628" s="501"/>
      <c r="C628" s="226"/>
      <c r="D628" s="226"/>
      <c r="E628" s="226"/>
      <c r="F628" s="226"/>
      <c r="G628" s="226"/>
      <c r="H628" s="226"/>
      <c r="I628" s="226"/>
      <c r="J628" s="502"/>
      <c r="K628" s="470"/>
      <c r="L628" s="226"/>
      <c r="M628" s="470"/>
      <c r="N628" s="226"/>
      <c r="O628" s="226"/>
      <c r="P628" s="226"/>
      <c r="Q628" s="226"/>
      <c r="R628" s="226"/>
    </row>
    <row r="629" spans="1:18">
      <c r="A629" s="470"/>
      <c r="B629" s="501"/>
      <c r="C629" s="226"/>
      <c r="D629" s="226"/>
      <c r="E629" s="226"/>
      <c r="F629" s="226"/>
      <c r="G629" s="226"/>
      <c r="H629" s="226"/>
      <c r="I629" s="226"/>
      <c r="J629" s="502"/>
      <c r="K629" s="470"/>
      <c r="L629" s="226"/>
      <c r="M629" s="470"/>
      <c r="N629" s="226"/>
      <c r="O629" s="226"/>
      <c r="P629" s="226"/>
      <c r="Q629" s="226"/>
      <c r="R629" s="226"/>
    </row>
    <row r="630" spans="1:18">
      <c r="A630" s="470"/>
      <c r="B630" s="501"/>
      <c r="C630" s="226"/>
      <c r="D630" s="226"/>
      <c r="E630" s="226"/>
      <c r="F630" s="226"/>
      <c r="G630" s="226"/>
      <c r="H630" s="226"/>
      <c r="I630" s="226"/>
      <c r="J630" s="502"/>
      <c r="K630" s="470"/>
      <c r="L630" s="226"/>
      <c r="M630" s="470"/>
      <c r="N630" s="226"/>
      <c r="O630" s="226"/>
      <c r="P630" s="226"/>
      <c r="Q630" s="226"/>
      <c r="R630" s="226"/>
    </row>
    <row r="631" spans="1:18">
      <c r="A631" s="470"/>
      <c r="B631" s="501"/>
      <c r="C631" s="226"/>
      <c r="D631" s="226"/>
      <c r="E631" s="226"/>
      <c r="F631" s="226"/>
      <c r="G631" s="226"/>
      <c r="H631" s="226"/>
      <c r="I631" s="226"/>
      <c r="J631" s="502"/>
      <c r="K631" s="470"/>
      <c r="L631" s="226"/>
      <c r="M631" s="470"/>
      <c r="N631" s="226"/>
      <c r="O631" s="226"/>
      <c r="P631" s="226"/>
      <c r="Q631" s="226"/>
      <c r="R631" s="226"/>
    </row>
    <row r="632" spans="1:18">
      <c r="A632" s="470"/>
      <c r="B632" s="501"/>
      <c r="C632" s="226"/>
      <c r="D632" s="226"/>
      <c r="E632" s="226"/>
      <c r="F632" s="226"/>
      <c r="G632" s="226"/>
      <c r="H632" s="226"/>
      <c r="I632" s="226"/>
      <c r="J632" s="502"/>
      <c r="K632" s="470"/>
      <c r="L632" s="226"/>
      <c r="M632" s="470"/>
      <c r="N632" s="226"/>
      <c r="O632" s="226"/>
      <c r="P632" s="226"/>
      <c r="Q632" s="226"/>
      <c r="R632" s="226"/>
    </row>
    <row r="633" spans="1:18">
      <c r="A633" s="470"/>
      <c r="B633" s="501"/>
      <c r="C633" s="226"/>
      <c r="D633" s="226"/>
      <c r="E633" s="226"/>
      <c r="F633" s="226"/>
      <c r="G633" s="226"/>
      <c r="H633" s="226"/>
      <c r="I633" s="226"/>
      <c r="J633" s="502"/>
      <c r="K633" s="470"/>
      <c r="L633" s="226"/>
      <c r="M633" s="470"/>
      <c r="N633" s="226"/>
      <c r="O633" s="226"/>
      <c r="P633" s="226"/>
      <c r="Q633" s="226"/>
      <c r="R633" s="226"/>
    </row>
    <row r="634" spans="1:18">
      <c r="A634" s="470"/>
      <c r="B634" s="501"/>
      <c r="C634" s="226"/>
      <c r="D634" s="226"/>
      <c r="E634" s="226"/>
      <c r="F634" s="226"/>
      <c r="G634" s="226"/>
      <c r="H634" s="226"/>
      <c r="I634" s="226"/>
      <c r="J634" s="502"/>
      <c r="K634" s="470"/>
      <c r="L634" s="226"/>
      <c r="M634" s="470"/>
      <c r="N634" s="226"/>
      <c r="O634" s="226"/>
      <c r="P634" s="226"/>
      <c r="Q634" s="226"/>
      <c r="R634" s="226"/>
    </row>
    <row r="635" spans="1:18">
      <c r="A635" s="470"/>
      <c r="B635" s="501"/>
      <c r="C635" s="226"/>
      <c r="D635" s="226"/>
      <c r="E635" s="226"/>
      <c r="F635" s="226"/>
      <c r="G635" s="226"/>
      <c r="H635" s="226"/>
      <c r="I635" s="226"/>
      <c r="J635" s="502"/>
      <c r="K635" s="470"/>
      <c r="L635" s="226"/>
      <c r="M635" s="470"/>
      <c r="N635" s="226"/>
      <c r="O635" s="226"/>
      <c r="P635" s="226"/>
      <c r="Q635" s="226"/>
      <c r="R635" s="226"/>
    </row>
    <row r="636" spans="1:18">
      <c r="A636" s="470"/>
      <c r="B636" s="501"/>
      <c r="C636" s="226"/>
      <c r="D636" s="226"/>
      <c r="E636" s="226"/>
      <c r="F636" s="226"/>
      <c r="G636" s="226"/>
      <c r="H636" s="226"/>
      <c r="I636" s="226"/>
      <c r="J636" s="502"/>
      <c r="K636" s="470"/>
      <c r="L636" s="226"/>
      <c r="M636" s="470"/>
      <c r="N636" s="226"/>
      <c r="O636" s="226"/>
      <c r="P636" s="226"/>
      <c r="Q636" s="226"/>
      <c r="R636" s="226"/>
    </row>
    <row r="637" spans="1:18">
      <c r="A637" s="470"/>
      <c r="B637" s="501"/>
      <c r="C637" s="226"/>
      <c r="D637" s="226"/>
      <c r="E637" s="226"/>
      <c r="F637" s="226"/>
      <c r="G637" s="226"/>
      <c r="H637" s="226"/>
      <c r="I637" s="226"/>
      <c r="J637" s="502"/>
      <c r="K637" s="470"/>
      <c r="L637" s="226"/>
      <c r="M637" s="470"/>
      <c r="N637" s="226"/>
      <c r="O637" s="226"/>
      <c r="P637" s="226"/>
      <c r="Q637" s="226"/>
      <c r="R637" s="226"/>
    </row>
    <row r="638" spans="1:18">
      <c r="A638" s="470"/>
      <c r="B638" s="501"/>
      <c r="C638" s="226"/>
      <c r="D638" s="226"/>
      <c r="E638" s="226"/>
      <c r="F638" s="226"/>
      <c r="G638" s="226"/>
      <c r="H638" s="226"/>
      <c r="I638" s="226"/>
      <c r="J638" s="502"/>
      <c r="K638" s="470"/>
      <c r="L638" s="226"/>
      <c r="M638" s="470"/>
      <c r="N638" s="226"/>
      <c r="O638" s="226"/>
      <c r="P638" s="226"/>
      <c r="Q638" s="226"/>
      <c r="R638" s="226"/>
    </row>
    <row r="639" spans="1:18">
      <c r="A639" s="470"/>
      <c r="B639" s="501"/>
      <c r="C639" s="226"/>
      <c r="D639" s="226"/>
      <c r="E639" s="226"/>
      <c r="F639" s="226"/>
      <c r="G639" s="226"/>
      <c r="H639" s="226"/>
      <c r="I639" s="226"/>
      <c r="J639" s="502"/>
      <c r="K639" s="470"/>
      <c r="L639" s="226"/>
      <c r="M639" s="470"/>
      <c r="N639" s="226"/>
      <c r="O639" s="226"/>
      <c r="P639" s="226"/>
      <c r="Q639" s="226"/>
      <c r="R639" s="226"/>
    </row>
    <row r="640" spans="1:18">
      <c r="A640" s="470"/>
      <c r="B640" s="501"/>
      <c r="C640" s="226"/>
      <c r="D640" s="226"/>
      <c r="E640" s="226"/>
      <c r="F640" s="226"/>
      <c r="G640" s="226"/>
      <c r="H640" s="226"/>
      <c r="I640" s="226"/>
      <c r="J640" s="502"/>
      <c r="K640" s="470"/>
      <c r="L640" s="226"/>
      <c r="M640" s="470"/>
      <c r="N640" s="226"/>
      <c r="O640" s="226"/>
      <c r="P640" s="226"/>
      <c r="Q640" s="226"/>
      <c r="R640" s="226"/>
    </row>
    <row r="641" spans="1:18">
      <c r="A641" s="470"/>
      <c r="B641" s="501"/>
      <c r="C641" s="226"/>
      <c r="D641" s="226"/>
      <c r="E641" s="226"/>
      <c r="F641" s="226"/>
      <c r="G641" s="226"/>
      <c r="H641" s="226"/>
      <c r="I641" s="226"/>
      <c r="J641" s="502"/>
      <c r="K641" s="470"/>
      <c r="L641" s="226"/>
      <c r="M641" s="470"/>
      <c r="N641" s="226"/>
      <c r="O641" s="226"/>
      <c r="P641" s="226"/>
      <c r="Q641" s="226"/>
      <c r="R641" s="226"/>
    </row>
    <row r="642" spans="1:18">
      <c r="A642" s="470"/>
      <c r="B642" s="501"/>
      <c r="C642" s="226"/>
      <c r="D642" s="226"/>
      <c r="E642" s="226"/>
      <c r="F642" s="226"/>
      <c r="G642" s="226"/>
      <c r="H642" s="226"/>
      <c r="I642" s="226"/>
      <c r="J642" s="502"/>
      <c r="K642" s="470"/>
      <c r="L642" s="226"/>
      <c r="M642" s="470"/>
      <c r="N642" s="226"/>
      <c r="O642" s="226"/>
      <c r="P642" s="226"/>
      <c r="Q642" s="226"/>
      <c r="R642" s="226"/>
    </row>
    <row r="643" spans="1:18">
      <c r="A643" s="470"/>
      <c r="B643" s="501"/>
      <c r="C643" s="226"/>
      <c r="D643" s="226"/>
      <c r="E643" s="226"/>
      <c r="F643" s="226"/>
      <c r="G643" s="226"/>
      <c r="H643" s="226"/>
      <c r="I643" s="226"/>
      <c r="J643" s="502"/>
      <c r="K643" s="470"/>
      <c r="L643" s="226"/>
      <c r="M643" s="470"/>
      <c r="N643" s="226"/>
      <c r="O643" s="226"/>
      <c r="P643" s="226"/>
      <c r="Q643" s="226"/>
      <c r="R643" s="226"/>
    </row>
    <row r="644" spans="1:18">
      <c r="A644" s="470"/>
      <c r="B644" s="501"/>
      <c r="C644" s="226"/>
      <c r="D644" s="226"/>
      <c r="E644" s="226"/>
      <c r="F644" s="226"/>
      <c r="G644" s="226"/>
      <c r="H644" s="226"/>
      <c r="I644" s="226"/>
      <c r="J644" s="502"/>
      <c r="K644" s="470"/>
      <c r="L644" s="226"/>
      <c r="M644" s="470"/>
      <c r="N644" s="226"/>
      <c r="O644" s="226"/>
      <c r="P644" s="226"/>
      <c r="Q644" s="226"/>
      <c r="R644" s="226"/>
    </row>
    <row r="645" spans="1:18">
      <c r="A645" s="470"/>
      <c r="B645" s="501"/>
      <c r="C645" s="226"/>
      <c r="D645" s="226"/>
      <c r="E645" s="226"/>
      <c r="F645" s="226"/>
      <c r="G645" s="226"/>
      <c r="H645" s="226"/>
      <c r="I645" s="226"/>
      <c r="J645" s="502"/>
      <c r="K645" s="470"/>
      <c r="L645" s="226"/>
      <c r="M645" s="470"/>
      <c r="N645" s="226"/>
      <c r="O645" s="226"/>
      <c r="P645" s="226"/>
      <c r="Q645" s="226"/>
      <c r="R645" s="226"/>
    </row>
    <row r="646" spans="1:18">
      <c r="A646" s="470"/>
      <c r="B646" s="501"/>
      <c r="C646" s="226"/>
      <c r="D646" s="226"/>
      <c r="E646" s="226"/>
      <c r="F646" s="226"/>
      <c r="G646" s="226"/>
      <c r="H646" s="226"/>
      <c r="I646" s="226"/>
      <c r="J646" s="502"/>
      <c r="K646" s="470"/>
      <c r="L646" s="226"/>
      <c r="M646" s="470"/>
      <c r="N646" s="226"/>
      <c r="O646" s="226"/>
      <c r="P646" s="226"/>
      <c r="Q646" s="226"/>
      <c r="R646" s="226"/>
    </row>
    <row r="647" spans="1:18">
      <c r="A647" s="470"/>
      <c r="B647" s="501"/>
      <c r="C647" s="226"/>
      <c r="D647" s="226"/>
      <c r="E647" s="226"/>
      <c r="F647" s="226"/>
      <c r="G647" s="226"/>
      <c r="H647" s="226"/>
      <c r="I647" s="226"/>
      <c r="J647" s="502"/>
      <c r="K647" s="470"/>
      <c r="L647" s="226"/>
      <c r="M647" s="470"/>
      <c r="N647" s="226"/>
      <c r="O647" s="226"/>
      <c r="P647" s="226"/>
      <c r="Q647" s="226"/>
      <c r="R647" s="226"/>
    </row>
    <row r="648" spans="1:18">
      <c r="A648" s="470"/>
      <c r="B648" s="501"/>
      <c r="C648" s="226"/>
      <c r="D648" s="226"/>
      <c r="E648" s="226"/>
      <c r="F648" s="226"/>
      <c r="G648" s="226"/>
      <c r="H648" s="226"/>
      <c r="I648" s="226"/>
      <c r="J648" s="502"/>
      <c r="K648" s="470"/>
      <c r="L648" s="226"/>
      <c r="M648" s="470"/>
      <c r="N648" s="226"/>
      <c r="O648" s="226"/>
      <c r="P648" s="226"/>
      <c r="Q648" s="226"/>
      <c r="R648" s="226"/>
    </row>
    <row r="649" spans="1:18">
      <c r="A649" s="470"/>
      <c r="B649" s="501"/>
      <c r="C649" s="226"/>
      <c r="D649" s="226"/>
      <c r="E649" s="226"/>
      <c r="F649" s="226"/>
      <c r="G649" s="226"/>
      <c r="H649" s="226"/>
      <c r="I649" s="226"/>
      <c r="J649" s="502"/>
      <c r="K649" s="470"/>
      <c r="L649" s="226"/>
      <c r="M649" s="470"/>
      <c r="N649" s="226"/>
      <c r="O649" s="226"/>
      <c r="P649" s="226"/>
      <c r="Q649" s="226"/>
      <c r="R649" s="226"/>
    </row>
    <row r="650" spans="1:18">
      <c r="A650" s="470"/>
      <c r="B650" s="501"/>
      <c r="C650" s="226"/>
      <c r="D650" s="226"/>
      <c r="E650" s="226"/>
      <c r="F650" s="226"/>
      <c r="G650" s="226"/>
      <c r="H650" s="226"/>
      <c r="I650" s="226"/>
      <c r="J650" s="502"/>
      <c r="K650" s="470"/>
      <c r="L650" s="226"/>
      <c r="M650" s="470"/>
      <c r="N650" s="226"/>
      <c r="O650" s="226"/>
      <c r="P650" s="226"/>
      <c r="Q650" s="226"/>
      <c r="R650" s="226"/>
    </row>
    <row r="651" spans="1:18">
      <c r="A651" s="470"/>
      <c r="B651" s="501"/>
      <c r="C651" s="226"/>
      <c r="D651" s="226"/>
      <c r="E651" s="226"/>
      <c r="F651" s="226"/>
      <c r="G651" s="226"/>
      <c r="H651" s="226"/>
      <c r="I651" s="226"/>
      <c r="J651" s="502"/>
      <c r="K651" s="470"/>
      <c r="L651" s="226"/>
      <c r="M651" s="470"/>
      <c r="N651" s="226"/>
      <c r="O651" s="226"/>
      <c r="P651" s="226"/>
      <c r="Q651" s="226"/>
      <c r="R651" s="226"/>
    </row>
    <row r="652" spans="1:18">
      <c r="A652" s="470"/>
      <c r="B652" s="501"/>
      <c r="C652" s="226"/>
      <c r="D652" s="226"/>
      <c r="E652" s="226"/>
      <c r="F652" s="226"/>
      <c r="G652" s="226"/>
      <c r="H652" s="226"/>
      <c r="I652" s="226"/>
      <c r="J652" s="502"/>
      <c r="K652" s="470"/>
      <c r="L652" s="226"/>
      <c r="M652" s="470"/>
      <c r="N652" s="226"/>
      <c r="O652" s="226"/>
      <c r="P652" s="226"/>
      <c r="Q652" s="226"/>
      <c r="R652" s="226"/>
    </row>
    <row r="653" spans="1:18">
      <c r="A653" s="470"/>
      <c r="B653" s="501"/>
      <c r="C653" s="226"/>
      <c r="D653" s="226"/>
      <c r="E653" s="226"/>
      <c r="F653" s="226"/>
      <c r="G653" s="226"/>
      <c r="H653" s="226"/>
      <c r="I653" s="226"/>
      <c r="J653" s="502"/>
      <c r="K653" s="470"/>
      <c r="L653" s="226"/>
      <c r="M653" s="470"/>
      <c r="N653" s="226"/>
      <c r="O653" s="226"/>
      <c r="P653" s="226"/>
      <c r="Q653" s="226"/>
      <c r="R653" s="226"/>
    </row>
    <row r="654" spans="1:18">
      <c r="A654" s="470"/>
      <c r="B654" s="501"/>
      <c r="C654" s="226"/>
      <c r="D654" s="226"/>
      <c r="E654" s="226"/>
      <c r="F654" s="226"/>
      <c r="G654" s="226"/>
      <c r="H654" s="226"/>
      <c r="I654" s="226"/>
      <c r="J654" s="502"/>
      <c r="K654" s="470"/>
      <c r="L654" s="226"/>
      <c r="M654" s="470"/>
      <c r="N654" s="226"/>
      <c r="O654" s="226"/>
      <c r="P654" s="226"/>
      <c r="Q654" s="226"/>
      <c r="R654" s="226"/>
    </row>
    <row r="655" spans="1:18">
      <c r="A655" s="470"/>
      <c r="B655" s="501"/>
      <c r="C655" s="226"/>
      <c r="D655" s="226"/>
      <c r="E655" s="226"/>
      <c r="F655" s="226"/>
      <c r="G655" s="226"/>
      <c r="H655" s="226"/>
      <c r="I655" s="226"/>
      <c r="J655" s="502"/>
      <c r="K655" s="470"/>
      <c r="L655" s="226"/>
      <c r="M655" s="470"/>
      <c r="N655" s="226"/>
      <c r="O655" s="226"/>
      <c r="P655" s="226"/>
      <c r="Q655" s="226"/>
      <c r="R655" s="226"/>
    </row>
    <row r="656" spans="1:18">
      <c r="A656" s="470"/>
      <c r="B656" s="501"/>
      <c r="C656" s="226"/>
      <c r="D656" s="226"/>
      <c r="E656" s="226"/>
      <c r="F656" s="226"/>
      <c r="G656" s="226"/>
      <c r="H656" s="226"/>
      <c r="I656" s="226"/>
      <c r="J656" s="502"/>
      <c r="K656" s="470"/>
      <c r="L656" s="226"/>
      <c r="M656" s="470"/>
      <c r="N656" s="226"/>
      <c r="O656" s="226"/>
      <c r="P656" s="226"/>
      <c r="Q656" s="226"/>
      <c r="R656" s="226"/>
    </row>
    <row r="657" spans="1:18">
      <c r="A657" s="470"/>
      <c r="B657" s="501"/>
      <c r="C657" s="226"/>
      <c r="D657" s="226"/>
      <c r="E657" s="226"/>
      <c r="F657" s="226"/>
      <c r="G657" s="226"/>
      <c r="H657" s="226"/>
      <c r="I657" s="226"/>
      <c r="J657" s="502"/>
      <c r="K657" s="470"/>
      <c r="L657" s="226"/>
      <c r="M657" s="470"/>
      <c r="N657" s="226"/>
      <c r="O657" s="226"/>
      <c r="P657" s="226"/>
      <c r="Q657" s="226"/>
      <c r="R657" s="226"/>
    </row>
    <row r="658" spans="1:18">
      <c r="A658" s="470"/>
      <c r="B658" s="501"/>
      <c r="C658" s="226"/>
      <c r="D658" s="226"/>
      <c r="E658" s="226"/>
      <c r="F658" s="226"/>
      <c r="G658" s="226"/>
      <c r="H658" s="226"/>
      <c r="I658" s="226"/>
      <c r="J658" s="502"/>
      <c r="K658" s="470"/>
      <c r="L658" s="226"/>
      <c r="M658" s="470"/>
      <c r="N658" s="226"/>
      <c r="O658" s="226"/>
      <c r="P658" s="226"/>
      <c r="Q658" s="226"/>
      <c r="R658" s="226"/>
    </row>
    <row r="659" spans="1:18">
      <c r="A659" s="470"/>
      <c r="B659" s="501"/>
      <c r="C659" s="226"/>
      <c r="D659" s="226"/>
      <c r="E659" s="226"/>
      <c r="F659" s="226"/>
      <c r="G659" s="226"/>
      <c r="H659" s="226"/>
      <c r="I659" s="226"/>
      <c r="J659" s="502"/>
      <c r="K659" s="470"/>
      <c r="L659" s="226"/>
      <c r="M659" s="470"/>
      <c r="N659" s="226"/>
      <c r="O659" s="226"/>
      <c r="P659" s="226"/>
      <c r="Q659" s="226"/>
      <c r="R659" s="226"/>
    </row>
    <row r="660" spans="1:18">
      <c r="A660" s="470"/>
      <c r="B660" s="501"/>
      <c r="C660" s="226"/>
      <c r="D660" s="226"/>
      <c r="E660" s="226"/>
      <c r="F660" s="226"/>
      <c r="G660" s="226"/>
      <c r="H660" s="226"/>
      <c r="I660" s="226"/>
      <c r="J660" s="502"/>
      <c r="K660" s="470"/>
      <c r="L660" s="226"/>
      <c r="M660" s="470"/>
      <c r="N660" s="226"/>
      <c r="O660" s="226"/>
      <c r="P660" s="226"/>
      <c r="Q660" s="226"/>
      <c r="R660" s="226"/>
    </row>
    <row r="661" spans="1:18">
      <c r="A661" s="470"/>
      <c r="B661" s="501"/>
      <c r="C661" s="226"/>
      <c r="D661" s="226"/>
      <c r="E661" s="226"/>
      <c r="F661" s="226"/>
      <c r="G661" s="226"/>
      <c r="H661" s="226"/>
      <c r="I661" s="226"/>
      <c r="J661" s="502"/>
      <c r="K661" s="470"/>
      <c r="L661" s="226"/>
      <c r="M661" s="470"/>
      <c r="N661" s="226"/>
      <c r="O661" s="226"/>
      <c r="P661" s="226"/>
      <c r="Q661" s="226"/>
      <c r="R661" s="226"/>
    </row>
    <row r="662" spans="1:18">
      <c r="A662" s="470"/>
      <c r="B662" s="501"/>
      <c r="C662" s="226"/>
      <c r="D662" s="226"/>
      <c r="E662" s="226"/>
      <c r="F662" s="226"/>
      <c r="G662" s="226"/>
      <c r="H662" s="226"/>
      <c r="I662" s="226"/>
      <c r="J662" s="502"/>
      <c r="K662" s="470"/>
      <c r="L662" s="226"/>
      <c r="M662" s="470"/>
      <c r="N662" s="226"/>
      <c r="O662" s="226"/>
      <c r="P662" s="226"/>
      <c r="Q662" s="226"/>
      <c r="R662" s="226"/>
    </row>
    <row r="663" spans="1:18">
      <c r="A663" s="470"/>
      <c r="B663" s="501"/>
      <c r="C663" s="226"/>
      <c r="D663" s="226"/>
      <c r="E663" s="226"/>
      <c r="F663" s="226"/>
      <c r="G663" s="226"/>
      <c r="H663" s="226"/>
      <c r="I663" s="226"/>
      <c r="J663" s="502"/>
      <c r="K663" s="470"/>
      <c r="L663" s="226"/>
      <c r="M663" s="470"/>
      <c r="N663" s="226"/>
      <c r="O663" s="226"/>
      <c r="P663" s="226"/>
      <c r="Q663" s="226"/>
      <c r="R663" s="226"/>
    </row>
    <row r="664" spans="1:18">
      <c r="A664" s="470"/>
      <c r="B664" s="501"/>
      <c r="C664" s="226"/>
      <c r="D664" s="226"/>
      <c r="E664" s="226"/>
      <c r="F664" s="226"/>
      <c r="G664" s="226"/>
      <c r="H664" s="226"/>
      <c r="I664" s="226"/>
      <c r="J664" s="502"/>
      <c r="K664" s="470"/>
      <c r="L664" s="226"/>
      <c r="M664" s="470"/>
      <c r="N664" s="226"/>
      <c r="O664" s="226"/>
      <c r="P664" s="226"/>
      <c r="Q664" s="226"/>
      <c r="R664" s="226"/>
    </row>
    <row r="665" spans="1:18">
      <c r="A665" s="470"/>
      <c r="B665" s="501"/>
      <c r="C665" s="226"/>
      <c r="D665" s="226"/>
      <c r="E665" s="226"/>
      <c r="F665" s="226"/>
      <c r="G665" s="226"/>
      <c r="H665" s="226"/>
      <c r="I665" s="226"/>
      <c r="J665" s="502"/>
      <c r="K665" s="470"/>
      <c r="L665" s="226"/>
      <c r="M665" s="470"/>
      <c r="N665" s="226"/>
      <c r="O665" s="226"/>
      <c r="P665" s="226"/>
      <c r="Q665" s="226"/>
      <c r="R665" s="226"/>
    </row>
    <row r="666" spans="1:18">
      <c r="A666" s="470"/>
      <c r="B666" s="501"/>
      <c r="C666" s="226"/>
      <c r="D666" s="226"/>
      <c r="E666" s="226"/>
      <c r="F666" s="226"/>
      <c r="G666" s="226"/>
      <c r="H666" s="226"/>
      <c r="I666" s="226"/>
      <c r="J666" s="502"/>
      <c r="K666" s="470"/>
      <c r="L666" s="226"/>
      <c r="M666" s="470"/>
      <c r="N666" s="226"/>
      <c r="O666" s="226"/>
      <c r="P666" s="226"/>
      <c r="Q666" s="226"/>
      <c r="R666" s="226"/>
    </row>
    <row r="667" spans="1:18">
      <c r="A667" s="470"/>
      <c r="B667" s="501"/>
      <c r="C667" s="226"/>
      <c r="D667" s="226"/>
      <c r="E667" s="226"/>
      <c r="F667" s="226"/>
      <c r="G667" s="226"/>
      <c r="H667" s="226"/>
      <c r="I667" s="226"/>
      <c r="J667" s="502"/>
      <c r="K667" s="470"/>
      <c r="L667" s="226"/>
      <c r="M667" s="470"/>
      <c r="N667" s="226"/>
      <c r="O667" s="226"/>
      <c r="P667" s="226"/>
      <c r="Q667" s="226"/>
      <c r="R667" s="226"/>
    </row>
    <row r="668" spans="1:18">
      <c r="A668" s="470"/>
      <c r="B668" s="501"/>
      <c r="C668" s="226"/>
      <c r="D668" s="226"/>
      <c r="E668" s="226"/>
      <c r="F668" s="226"/>
      <c r="G668" s="226"/>
      <c r="H668" s="226"/>
      <c r="I668" s="226"/>
      <c r="J668" s="502"/>
      <c r="K668" s="470"/>
      <c r="L668" s="226"/>
      <c r="M668" s="470"/>
      <c r="N668" s="226"/>
      <c r="O668" s="226"/>
      <c r="P668" s="226"/>
      <c r="Q668" s="226"/>
      <c r="R668" s="226"/>
    </row>
    <row r="669" spans="1:18">
      <c r="A669" s="470"/>
      <c r="B669" s="501"/>
      <c r="C669" s="226"/>
      <c r="D669" s="226"/>
      <c r="E669" s="226"/>
      <c r="F669" s="226"/>
      <c r="G669" s="226"/>
      <c r="H669" s="226"/>
      <c r="I669" s="226"/>
      <c r="J669" s="502"/>
      <c r="K669" s="470"/>
      <c r="L669" s="226"/>
      <c r="M669" s="470"/>
      <c r="N669" s="226"/>
      <c r="O669" s="226"/>
      <c r="P669" s="226"/>
      <c r="Q669" s="226"/>
      <c r="R669" s="226"/>
    </row>
    <row r="670" spans="1:18">
      <c r="A670" s="470"/>
      <c r="B670" s="501"/>
      <c r="C670" s="226"/>
      <c r="D670" s="226"/>
      <c r="E670" s="226"/>
      <c r="F670" s="226"/>
      <c r="G670" s="226"/>
      <c r="H670" s="226"/>
      <c r="I670" s="226"/>
      <c r="J670" s="502"/>
      <c r="K670" s="470"/>
      <c r="L670" s="226"/>
      <c r="M670" s="470"/>
      <c r="N670" s="226"/>
      <c r="O670" s="226"/>
      <c r="P670" s="226"/>
      <c r="Q670" s="226"/>
      <c r="R670" s="226"/>
    </row>
    <row r="671" spans="1:18">
      <c r="A671" s="470"/>
      <c r="B671" s="501"/>
      <c r="C671" s="226"/>
      <c r="D671" s="226"/>
      <c r="E671" s="226"/>
      <c r="F671" s="226"/>
      <c r="G671" s="226"/>
      <c r="H671" s="226"/>
      <c r="I671" s="226"/>
      <c r="J671" s="502"/>
      <c r="K671" s="470"/>
      <c r="L671" s="226"/>
      <c r="M671" s="470"/>
      <c r="N671" s="226"/>
      <c r="O671" s="226"/>
      <c r="P671" s="226"/>
      <c r="Q671" s="226"/>
      <c r="R671" s="226"/>
    </row>
    <row r="672" spans="1:18">
      <c r="A672" s="470"/>
      <c r="B672" s="501"/>
      <c r="C672" s="226"/>
      <c r="D672" s="226"/>
      <c r="E672" s="226"/>
      <c r="F672" s="226"/>
      <c r="G672" s="226"/>
      <c r="H672" s="226"/>
      <c r="I672" s="226"/>
      <c r="J672" s="502"/>
      <c r="K672" s="470"/>
      <c r="L672" s="226"/>
      <c r="M672" s="470"/>
      <c r="N672" s="226"/>
      <c r="O672" s="226"/>
      <c r="P672" s="226"/>
      <c r="Q672" s="226"/>
      <c r="R672" s="226"/>
    </row>
    <row r="673" spans="1:18">
      <c r="A673" s="470"/>
      <c r="B673" s="501"/>
      <c r="C673" s="226"/>
      <c r="D673" s="226"/>
      <c r="E673" s="226"/>
      <c r="F673" s="226"/>
      <c r="G673" s="226"/>
      <c r="H673" s="226"/>
      <c r="I673" s="226"/>
      <c r="J673" s="502"/>
      <c r="K673" s="470"/>
      <c r="L673" s="226"/>
      <c r="M673" s="470"/>
      <c r="N673" s="226"/>
      <c r="O673" s="226"/>
      <c r="P673" s="226"/>
      <c r="Q673" s="226"/>
      <c r="R673" s="226"/>
    </row>
    <row r="674" spans="1:18">
      <c r="A674" s="470"/>
      <c r="B674" s="501"/>
      <c r="C674" s="226"/>
      <c r="D674" s="226"/>
      <c r="E674" s="226"/>
      <c r="F674" s="226"/>
      <c r="G674" s="226"/>
      <c r="H674" s="226"/>
      <c r="I674" s="226"/>
      <c r="J674" s="502"/>
      <c r="K674" s="470"/>
      <c r="L674" s="226"/>
      <c r="M674" s="470"/>
      <c r="N674" s="226"/>
      <c r="O674" s="226"/>
      <c r="P674" s="226"/>
      <c r="Q674" s="226"/>
      <c r="R674" s="226"/>
    </row>
    <row r="675" spans="1:18">
      <c r="A675" s="470"/>
      <c r="B675" s="501"/>
      <c r="C675" s="226"/>
      <c r="D675" s="226"/>
      <c r="E675" s="226"/>
      <c r="F675" s="226"/>
      <c r="G675" s="226"/>
      <c r="H675" s="226"/>
      <c r="I675" s="226"/>
      <c r="J675" s="502"/>
      <c r="K675" s="470"/>
      <c r="L675" s="226"/>
      <c r="M675" s="470"/>
      <c r="N675" s="226"/>
      <c r="O675" s="226"/>
      <c r="P675" s="226"/>
      <c r="Q675" s="226"/>
      <c r="R675" s="226"/>
    </row>
    <row r="676" spans="1:18">
      <c r="A676" s="470"/>
      <c r="B676" s="501"/>
      <c r="C676" s="226"/>
      <c r="D676" s="226"/>
      <c r="E676" s="226"/>
      <c r="F676" s="226"/>
      <c r="G676" s="226"/>
      <c r="H676" s="226"/>
      <c r="I676" s="226"/>
      <c r="J676" s="502"/>
      <c r="K676" s="470"/>
      <c r="L676" s="226"/>
      <c r="M676" s="470"/>
      <c r="N676" s="226"/>
      <c r="O676" s="226"/>
      <c r="P676" s="226"/>
      <c r="Q676" s="226"/>
      <c r="R676" s="226"/>
    </row>
    <row r="677" spans="1:18">
      <c r="A677" s="470"/>
      <c r="B677" s="501"/>
      <c r="C677" s="226"/>
      <c r="D677" s="226"/>
      <c r="E677" s="226"/>
      <c r="F677" s="226"/>
      <c r="G677" s="226"/>
      <c r="H677" s="226"/>
      <c r="I677" s="226"/>
      <c r="J677" s="502"/>
      <c r="K677" s="470"/>
      <c r="L677" s="226"/>
      <c r="M677" s="470"/>
      <c r="N677" s="226"/>
      <c r="O677" s="226"/>
      <c r="P677" s="226"/>
      <c r="Q677" s="226"/>
      <c r="R677" s="226"/>
    </row>
    <row r="678" spans="1:18">
      <c r="A678" s="470"/>
      <c r="B678" s="501"/>
      <c r="C678" s="226"/>
      <c r="D678" s="226"/>
      <c r="E678" s="226"/>
      <c r="F678" s="226"/>
      <c r="G678" s="226"/>
      <c r="H678" s="226"/>
      <c r="I678" s="226"/>
      <c r="J678" s="502"/>
      <c r="K678" s="470"/>
      <c r="L678" s="226"/>
      <c r="M678" s="470"/>
      <c r="N678" s="226"/>
      <c r="O678" s="226"/>
      <c r="P678" s="226"/>
      <c r="Q678" s="226"/>
      <c r="R678" s="226"/>
    </row>
    <row r="679" spans="1:18">
      <c r="A679" s="470"/>
      <c r="B679" s="501"/>
      <c r="C679" s="226"/>
      <c r="D679" s="226"/>
      <c r="E679" s="226"/>
      <c r="F679" s="226"/>
      <c r="G679" s="226"/>
      <c r="H679" s="226"/>
      <c r="I679" s="226"/>
      <c r="J679" s="502"/>
      <c r="K679" s="470"/>
      <c r="L679" s="226"/>
      <c r="M679" s="470"/>
      <c r="N679" s="226"/>
      <c r="O679" s="226"/>
      <c r="P679" s="226"/>
      <c r="Q679" s="226"/>
      <c r="R679" s="226"/>
    </row>
    <row r="680" spans="1:18">
      <c r="A680" s="470"/>
      <c r="B680" s="501"/>
      <c r="C680" s="226"/>
      <c r="D680" s="226"/>
      <c r="E680" s="226"/>
      <c r="F680" s="226"/>
      <c r="G680" s="226"/>
      <c r="H680" s="226"/>
      <c r="I680" s="226"/>
      <c r="J680" s="502"/>
      <c r="K680" s="470"/>
      <c r="L680" s="226"/>
      <c r="M680" s="470"/>
      <c r="N680" s="226"/>
      <c r="O680" s="226"/>
      <c r="P680" s="226"/>
      <c r="Q680" s="226"/>
      <c r="R680" s="226"/>
    </row>
    <row r="681" spans="1:18">
      <c r="A681" s="470"/>
      <c r="B681" s="501"/>
      <c r="C681" s="226"/>
      <c r="D681" s="226"/>
      <c r="E681" s="226"/>
      <c r="F681" s="226"/>
      <c r="G681" s="226"/>
      <c r="H681" s="226"/>
      <c r="I681" s="226"/>
      <c r="J681" s="502"/>
      <c r="K681" s="470"/>
      <c r="L681" s="226"/>
      <c r="M681" s="470"/>
      <c r="N681" s="226"/>
      <c r="O681" s="226"/>
      <c r="P681" s="226"/>
      <c r="Q681" s="226"/>
      <c r="R681" s="226"/>
    </row>
    <row r="682" spans="1:18">
      <c r="A682" s="470"/>
      <c r="B682" s="501"/>
      <c r="C682" s="226"/>
      <c r="D682" s="226"/>
      <c r="E682" s="226"/>
      <c r="F682" s="226"/>
      <c r="G682" s="226"/>
      <c r="H682" s="226"/>
      <c r="I682" s="226"/>
      <c r="J682" s="502"/>
      <c r="K682" s="470"/>
      <c r="L682" s="226"/>
      <c r="M682" s="470"/>
      <c r="N682" s="226"/>
      <c r="O682" s="226"/>
      <c r="P682" s="226"/>
      <c r="Q682" s="226"/>
      <c r="R682" s="226"/>
    </row>
    <row r="683" spans="1:18">
      <c r="A683" s="470"/>
      <c r="B683" s="501"/>
      <c r="C683" s="226"/>
      <c r="D683" s="226"/>
      <c r="E683" s="226"/>
      <c r="F683" s="226"/>
      <c r="G683" s="226"/>
      <c r="H683" s="226"/>
      <c r="I683" s="226"/>
      <c r="J683" s="502"/>
      <c r="K683" s="470"/>
      <c r="L683" s="226"/>
      <c r="M683" s="470"/>
      <c r="N683" s="226"/>
      <c r="O683" s="226"/>
      <c r="P683" s="226"/>
      <c r="Q683" s="226"/>
      <c r="R683" s="226"/>
    </row>
    <row r="684" spans="1:18">
      <c r="A684" s="470"/>
      <c r="B684" s="501"/>
      <c r="C684" s="226"/>
      <c r="D684" s="226"/>
      <c r="E684" s="226"/>
      <c r="F684" s="226"/>
      <c r="G684" s="226"/>
      <c r="H684" s="226"/>
      <c r="I684" s="226"/>
      <c r="J684" s="502"/>
      <c r="K684" s="470"/>
      <c r="L684" s="226"/>
      <c r="M684" s="470"/>
      <c r="N684" s="226"/>
      <c r="O684" s="226"/>
      <c r="P684" s="226"/>
      <c r="Q684" s="226"/>
      <c r="R684" s="226"/>
    </row>
    <row r="685" spans="1:18">
      <c r="A685" s="470"/>
      <c r="B685" s="501"/>
      <c r="C685" s="226"/>
      <c r="D685" s="226"/>
      <c r="E685" s="226"/>
      <c r="F685" s="226"/>
      <c r="G685" s="226"/>
      <c r="H685" s="226"/>
      <c r="I685" s="226"/>
      <c r="J685" s="502"/>
      <c r="K685" s="470"/>
      <c r="L685" s="226"/>
      <c r="M685" s="470"/>
      <c r="N685" s="226"/>
      <c r="O685" s="226"/>
      <c r="P685" s="226"/>
      <c r="Q685" s="226"/>
      <c r="R685" s="226"/>
    </row>
    <row r="686" spans="1:18">
      <c r="A686" s="470"/>
      <c r="B686" s="501"/>
      <c r="C686" s="226"/>
      <c r="D686" s="226"/>
      <c r="E686" s="226"/>
      <c r="F686" s="226"/>
      <c r="G686" s="226"/>
      <c r="H686" s="226"/>
      <c r="I686" s="226"/>
      <c r="J686" s="502"/>
      <c r="K686" s="470"/>
      <c r="L686" s="226"/>
      <c r="M686" s="470"/>
      <c r="N686" s="226"/>
      <c r="O686" s="226"/>
      <c r="P686" s="226"/>
      <c r="Q686" s="226"/>
      <c r="R686" s="226"/>
    </row>
    <row r="687" spans="1:18">
      <c r="A687" s="470"/>
      <c r="B687" s="501"/>
      <c r="C687" s="226"/>
      <c r="D687" s="226"/>
      <c r="E687" s="226"/>
      <c r="F687" s="226"/>
      <c r="G687" s="226"/>
      <c r="H687" s="226"/>
      <c r="I687" s="226"/>
      <c r="J687" s="502"/>
      <c r="K687" s="470"/>
      <c r="L687" s="226"/>
      <c r="M687" s="470"/>
      <c r="N687" s="226"/>
      <c r="O687" s="226"/>
      <c r="P687" s="226"/>
      <c r="Q687" s="226"/>
      <c r="R687" s="226"/>
    </row>
    <row r="688" spans="1:18">
      <c r="A688" s="470"/>
      <c r="B688" s="501"/>
      <c r="C688" s="226"/>
      <c r="D688" s="226"/>
      <c r="E688" s="226"/>
      <c r="F688" s="226"/>
      <c r="G688" s="226"/>
      <c r="H688" s="226"/>
      <c r="I688" s="226"/>
      <c r="J688" s="502"/>
      <c r="K688" s="470"/>
      <c r="L688" s="226"/>
      <c r="M688" s="470"/>
      <c r="N688" s="226"/>
      <c r="O688" s="226"/>
      <c r="P688" s="226"/>
      <c r="Q688" s="226"/>
      <c r="R688" s="226"/>
    </row>
    <row r="689" spans="1:18">
      <c r="A689" s="470"/>
      <c r="B689" s="501"/>
      <c r="C689" s="226"/>
      <c r="D689" s="226"/>
      <c r="E689" s="226"/>
      <c r="F689" s="226"/>
      <c r="G689" s="226"/>
      <c r="H689" s="226"/>
      <c r="I689" s="226"/>
      <c r="J689" s="502"/>
      <c r="K689" s="470"/>
      <c r="L689" s="226"/>
      <c r="M689" s="470"/>
      <c r="N689" s="226"/>
      <c r="O689" s="226"/>
      <c r="P689" s="226"/>
      <c r="Q689" s="226"/>
      <c r="R689" s="226"/>
    </row>
    <row r="690" spans="1:18">
      <c r="A690" s="470"/>
      <c r="B690" s="501"/>
      <c r="C690" s="226"/>
      <c r="D690" s="226"/>
      <c r="E690" s="226"/>
      <c r="F690" s="226"/>
      <c r="G690" s="226"/>
      <c r="H690" s="226"/>
      <c r="I690" s="226"/>
      <c r="J690" s="502"/>
      <c r="K690" s="470"/>
      <c r="L690" s="226"/>
      <c r="M690" s="470"/>
      <c r="N690" s="226"/>
      <c r="O690" s="226"/>
      <c r="P690" s="226"/>
      <c r="Q690" s="226"/>
      <c r="R690" s="226"/>
    </row>
    <row r="691" spans="1:18">
      <c r="A691" s="470"/>
      <c r="B691" s="501"/>
      <c r="C691" s="226"/>
      <c r="D691" s="226"/>
      <c r="E691" s="226"/>
      <c r="F691" s="226"/>
      <c r="G691" s="226"/>
      <c r="H691" s="226"/>
      <c r="I691" s="226"/>
      <c r="J691" s="502"/>
      <c r="K691" s="470"/>
      <c r="L691" s="226"/>
      <c r="M691" s="470"/>
      <c r="N691" s="226"/>
      <c r="O691" s="226"/>
      <c r="P691" s="226"/>
      <c r="Q691" s="226"/>
      <c r="R691" s="226"/>
    </row>
    <row r="692" spans="1:18">
      <c r="A692" s="470"/>
      <c r="B692" s="501"/>
      <c r="C692" s="226"/>
      <c r="D692" s="226"/>
      <c r="E692" s="226"/>
      <c r="F692" s="226"/>
      <c r="G692" s="226"/>
      <c r="H692" s="226"/>
      <c r="I692" s="226"/>
      <c r="J692" s="502"/>
      <c r="K692" s="470"/>
      <c r="L692" s="226"/>
      <c r="M692" s="470"/>
      <c r="N692" s="226"/>
      <c r="O692" s="226"/>
      <c r="P692" s="226"/>
      <c r="Q692" s="226"/>
      <c r="R692" s="226"/>
    </row>
    <row r="693" spans="1:18">
      <c r="A693" s="470"/>
      <c r="B693" s="501"/>
      <c r="C693" s="226"/>
      <c r="D693" s="226"/>
      <c r="E693" s="226"/>
      <c r="F693" s="226"/>
      <c r="G693" s="226"/>
      <c r="H693" s="226"/>
      <c r="I693" s="226"/>
      <c r="J693" s="502"/>
      <c r="K693" s="470"/>
      <c r="L693" s="226"/>
      <c r="M693" s="470"/>
      <c r="N693" s="226"/>
      <c r="O693" s="226"/>
      <c r="P693" s="226"/>
      <c r="Q693" s="226"/>
      <c r="R693" s="226"/>
    </row>
    <row r="694" spans="1:18">
      <c r="A694" s="470"/>
      <c r="B694" s="501"/>
      <c r="C694" s="226"/>
      <c r="D694" s="226"/>
      <c r="E694" s="226"/>
      <c r="F694" s="226"/>
      <c r="G694" s="226"/>
      <c r="H694" s="226"/>
      <c r="I694" s="226"/>
      <c r="J694" s="502"/>
      <c r="K694" s="470"/>
      <c r="L694" s="226"/>
      <c r="M694" s="470"/>
      <c r="N694" s="226"/>
      <c r="O694" s="226"/>
      <c r="P694" s="226"/>
      <c r="Q694" s="226"/>
      <c r="R694" s="226"/>
    </row>
    <row r="695" spans="1:18">
      <c r="A695" s="470"/>
      <c r="B695" s="501"/>
      <c r="C695" s="226"/>
      <c r="D695" s="226"/>
      <c r="E695" s="226"/>
      <c r="F695" s="226"/>
      <c r="G695" s="226"/>
      <c r="H695" s="226"/>
      <c r="I695" s="226"/>
      <c r="J695" s="502"/>
      <c r="K695" s="470"/>
      <c r="L695" s="226"/>
      <c r="M695" s="470"/>
      <c r="N695" s="226"/>
      <c r="O695" s="226"/>
      <c r="P695" s="226"/>
      <c r="Q695" s="226"/>
      <c r="R695" s="226"/>
    </row>
    <row r="696" spans="1:18">
      <c r="A696" s="470"/>
      <c r="B696" s="501"/>
      <c r="C696" s="226"/>
      <c r="D696" s="226"/>
      <c r="E696" s="226"/>
      <c r="F696" s="226"/>
      <c r="G696" s="226"/>
      <c r="H696" s="226"/>
      <c r="I696" s="226"/>
      <c r="J696" s="502"/>
      <c r="K696" s="470"/>
      <c r="L696" s="226"/>
      <c r="M696" s="470"/>
      <c r="N696" s="226"/>
      <c r="O696" s="226"/>
      <c r="P696" s="226"/>
      <c r="Q696" s="226"/>
      <c r="R696" s="226"/>
    </row>
    <row r="697" spans="1:18">
      <c r="A697" s="470"/>
      <c r="B697" s="501"/>
      <c r="C697" s="226"/>
      <c r="D697" s="226"/>
      <c r="E697" s="226"/>
      <c r="F697" s="226"/>
      <c r="G697" s="226"/>
      <c r="H697" s="226"/>
      <c r="I697" s="226"/>
      <c r="J697" s="502"/>
      <c r="K697" s="470"/>
      <c r="L697" s="226"/>
      <c r="M697" s="470"/>
      <c r="N697" s="226"/>
      <c r="O697" s="226"/>
      <c r="P697" s="226"/>
      <c r="Q697" s="226"/>
      <c r="R697" s="226"/>
    </row>
    <row r="698" spans="1:18">
      <c r="A698" s="470"/>
      <c r="B698" s="501"/>
      <c r="C698" s="226"/>
      <c r="D698" s="226"/>
      <c r="E698" s="226"/>
      <c r="F698" s="226"/>
      <c r="G698" s="226"/>
      <c r="H698" s="226"/>
      <c r="I698" s="226"/>
      <c r="J698" s="502"/>
      <c r="K698" s="470"/>
      <c r="L698" s="226"/>
      <c r="M698" s="470"/>
      <c r="N698" s="226"/>
      <c r="O698" s="226"/>
      <c r="P698" s="226"/>
      <c r="Q698" s="226"/>
      <c r="R698" s="226"/>
    </row>
    <row r="699" spans="1:18">
      <c r="A699" s="470"/>
      <c r="B699" s="501"/>
      <c r="C699" s="226"/>
      <c r="D699" s="226"/>
      <c r="E699" s="226"/>
      <c r="F699" s="226"/>
      <c r="G699" s="226"/>
      <c r="H699" s="226"/>
      <c r="I699" s="226"/>
      <c r="J699" s="502"/>
      <c r="K699" s="470"/>
      <c r="L699" s="226"/>
      <c r="M699" s="470"/>
      <c r="N699" s="226"/>
      <c r="O699" s="226"/>
      <c r="P699" s="226"/>
      <c r="Q699" s="226"/>
      <c r="R699" s="226"/>
    </row>
    <row r="700" spans="1:18">
      <c r="A700" s="470"/>
      <c r="B700" s="501"/>
      <c r="C700" s="226"/>
      <c r="D700" s="226"/>
      <c r="E700" s="226"/>
      <c r="F700" s="226"/>
      <c r="G700" s="226"/>
      <c r="H700" s="226"/>
      <c r="I700" s="226"/>
      <c r="J700" s="502"/>
      <c r="K700" s="470"/>
      <c r="L700" s="226"/>
      <c r="M700" s="470"/>
      <c r="N700" s="226"/>
      <c r="O700" s="226"/>
      <c r="P700" s="226"/>
      <c r="Q700" s="226"/>
      <c r="R700" s="226"/>
    </row>
    <row r="701" spans="1:18">
      <c r="A701" s="470"/>
      <c r="B701" s="501"/>
      <c r="C701" s="226"/>
      <c r="D701" s="226"/>
      <c r="E701" s="226"/>
      <c r="F701" s="226"/>
      <c r="G701" s="226"/>
      <c r="H701" s="226"/>
      <c r="I701" s="226"/>
      <c r="J701" s="502"/>
      <c r="K701" s="470"/>
      <c r="L701" s="226"/>
      <c r="M701" s="470"/>
      <c r="N701" s="226"/>
      <c r="O701" s="226"/>
      <c r="P701" s="226"/>
      <c r="Q701" s="226"/>
      <c r="R701" s="226"/>
    </row>
    <row r="702" spans="1:18">
      <c r="A702" s="470"/>
      <c r="B702" s="501"/>
      <c r="C702" s="226"/>
      <c r="D702" s="226"/>
      <c r="E702" s="226"/>
      <c r="F702" s="226"/>
      <c r="G702" s="226"/>
      <c r="H702" s="226"/>
      <c r="I702" s="226"/>
      <c r="J702" s="502"/>
      <c r="K702" s="470"/>
      <c r="L702" s="226"/>
      <c r="M702" s="470"/>
      <c r="N702" s="226"/>
      <c r="O702" s="226"/>
      <c r="P702" s="226"/>
      <c r="Q702" s="226"/>
      <c r="R702" s="226"/>
    </row>
    <row r="703" spans="1:18">
      <c r="A703" s="470"/>
      <c r="B703" s="501"/>
      <c r="C703" s="226"/>
      <c r="D703" s="226"/>
      <c r="E703" s="226"/>
      <c r="F703" s="226"/>
      <c r="G703" s="226"/>
      <c r="H703" s="226"/>
      <c r="I703" s="226"/>
      <c r="J703" s="502"/>
      <c r="K703" s="470"/>
      <c r="L703" s="226"/>
      <c r="M703" s="470"/>
      <c r="N703" s="226"/>
      <c r="O703" s="226"/>
      <c r="P703" s="226"/>
      <c r="Q703" s="226"/>
      <c r="R703" s="226"/>
    </row>
    <row r="704" spans="1:18">
      <c r="A704" s="470"/>
      <c r="B704" s="501"/>
      <c r="C704" s="226"/>
      <c r="D704" s="226"/>
      <c r="E704" s="226"/>
      <c r="F704" s="226"/>
      <c r="G704" s="226"/>
      <c r="H704" s="226"/>
      <c r="I704" s="226"/>
      <c r="J704" s="502"/>
      <c r="K704" s="470"/>
      <c r="L704" s="226"/>
      <c r="M704" s="470"/>
      <c r="N704" s="226"/>
      <c r="O704" s="226"/>
      <c r="P704" s="226"/>
      <c r="Q704" s="226"/>
      <c r="R704" s="226"/>
    </row>
    <row r="705" spans="1:18">
      <c r="A705" s="470"/>
      <c r="B705" s="501"/>
      <c r="C705" s="226"/>
      <c r="D705" s="226"/>
      <c r="E705" s="226"/>
      <c r="F705" s="226"/>
      <c r="G705" s="226"/>
      <c r="H705" s="226"/>
      <c r="I705" s="226"/>
      <c r="J705" s="502"/>
      <c r="K705" s="470"/>
      <c r="L705" s="226"/>
      <c r="M705" s="470"/>
      <c r="N705" s="226"/>
      <c r="O705" s="226"/>
      <c r="P705" s="226"/>
      <c r="Q705" s="226"/>
      <c r="R705" s="226"/>
    </row>
    <row r="706" spans="1:18">
      <c r="A706" s="470"/>
      <c r="B706" s="501"/>
      <c r="C706" s="226"/>
      <c r="D706" s="226"/>
      <c r="E706" s="226"/>
      <c r="F706" s="226"/>
      <c r="G706" s="226"/>
      <c r="H706" s="226"/>
      <c r="I706" s="226"/>
      <c r="J706" s="502"/>
      <c r="K706" s="470"/>
      <c r="L706" s="226"/>
      <c r="M706" s="470"/>
      <c r="N706" s="226"/>
      <c r="O706" s="226"/>
      <c r="P706" s="226"/>
      <c r="Q706" s="226"/>
      <c r="R706" s="226"/>
    </row>
    <row r="707" spans="1:18">
      <c r="A707" s="470"/>
      <c r="B707" s="501"/>
      <c r="C707" s="226"/>
      <c r="D707" s="226"/>
      <c r="E707" s="226"/>
      <c r="F707" s="226"/>
      <c r="G707" s="226"/>
      <c r="H707" s="226"/>
      <c r="I707" s="226"/>
      <c r="J707" s="502"/>
      <c r="K707" s="470"/>
      <c r="L707" s="226"/>
      <c r="M707" s="470"/>
      <c r="N707" s="226"/>
      <c r="O707" s="226"/>
      <c r="P707" s="226"/>
      <c r="Q707" s="226"/>
      <c r="R707" s="226"/>
    </row>
    <row r="708" spans="1:18">
      <c r="A708" s="470"/>
      <c r="B708" s="501"/>
      <c r="C708" s="226"/>
      <c r="D708" s="226"/>
      <c r="E708" s="226"/>
      <c r="F708" s="226"/>
      <c r="G708" s="226"/>
      <c r="H708" s="226"/>
      <c r="I708" s="226"/>
      <c r="J708" s="502"/>
      <c r="K708" s="470"/>
      <c r="L708" s="226"/>
      <c r="M708" s="470"/>
      <c r="N708" s="226"/>
      <c r="O708" s="226"/>
      <c r="P708" s="226"/>
      <c r="Q708" s="226"/>
      <c r="R708" s="226"/>
    </row>
    <row r="709" spans="1:18">
      <c r="A709" s="470"/>
      <c r="B709" s="501"/>
      <c r="C709" s="226"/>
      <c r="D709" s="226"/>
      <c r="E709" s="226"/>
      <c r="F709" s="226"/>
      <c r="G709" s="226"/>
      <c r="H709" s="226"/>
      <c r="I709" s="226"/>
      <c r="J709" s="502"/>
      <c r="K709" s="470"/>
      <c r="L709" s="226"/>
      <c r="M709" s="470"/>
      <c r="N709" s="226"/>
      <c r="O709" s="226"/>
      <c r="P709" s="226"/>
      <c r="Q709" s="226"/>
      <c r="R709" s="226"/>
    </row>
    <row r="710" spans="1:18">
      <c r="A710" s="470"/>
      <c r="B710" s="501"/>
      <c r="C710" s="226"/>
      <c r="D710" s="226"/>
      <c r="E710" s="226"/>
      <c r="F710" s="226"/>
      <c r="G710" s="226"/>
      <c r="H710" s="226"/>
      <c r="I710" s="226"/>
      <c r="J710" s="502"/>
      <c r="K710" s="470"/>
      <c r="L710" s="226"/>
      <c r="M710" s="470"/>
      <c r="N710" s="226"/>
      <c r="O710" s="226"/>
      <c r="P710" s="226"/>
      <c r="Q710" s="226"/>
      <c r="R710" s="226"/>
    </row>
    <row r="711" spans="1:18">
      <c r="A711" s="470"/>
      <c r="B711" s="501"/>
      <c r="C711" s="226"/>
      <c r="D711" s="226"/>
      <c r="E711" s="226"/>
      <c r="F711" s="226"/>
      <c r="G711" s="226"/>
      <c r="H711" s="226"/>
      <c r="I711" s="226"/>
      <c r="J711" s="502"/>
      <c r="K711" s="470"/>
      <c r="L711" s="226"/>
      <c r="M711" s="470"/>
      <c r="N711" s="226"/>
      <c r="O711" s="226"/>
      <c r="P711" s="226"/>
      <c r="Q711" s="226"/>
      <c r="R711" s="226"/>
    </row>
    <row r="712" spans="1:18">
      <c r="A712" s="470"/>
      <c r="B712" s="501"/>
      <c r="C712" s="226"/>
      <c r="D712" s="226"/>
      <c r="E712" s="226"/>
      <c r="F712" s="226"/>
      <c r="G712" s="226"/>
      <c r="H712" s="226"/>
      <c r="I712" s="226"/>
      <c r="J712" s="502"/>
      <c r="K712" s="470"/>
      <c r="L712" s="226"/>
      <c r="M712" s="470"/>
      <c r="N712" s="226"/>
      <c r="O712" s="226"/>
      <c r="P712" s="226"/>
      <c r="Q712" s="226"/>
      <c r="R712" s="226"/>
    </row>
    <row r="713" spans="1:18">
      <c r="A713" s="470"/>
      <c r="B713" s="501"/>
      <c r="C713" s="226"/>
      <c r="D713" s="226"/>
      <c r="E713" s="226"/>
      <c r="F713" s="226"/>
      <c r="G713" s="226"/>
      <c r="H713" s="226"/>
      <c r="I713" s="226"/>
      <c r="J713" s="502"/>
      <c r="K713" s="470"/>
      <c r="L713" s="226"/>
      <c r="M713" s="470"/>
      <c r="N713" s="226"/>
      <c r="O713" s="226"/>
      <c r="P713" s="226"/>
      <c r="Q713" s="226"/>
      <c r="R713" s="226"/>
    </row>
    <row r="714" spans="1:18">
      <c r="A714" s="470"/>
      <c r="B714" s="501"/>
      <c r="C714" s="226"/>
      <c r="D714" s="226"/>
      <c r="E714" s="226"/>
      <c r="F714" s="226"/>
      <c r="G714" s="226"/>
      <c r="H714" s="226"/>
      <c r="I714" s="226"/>
      <c r="J714" s="502"/>
      <c r="K714" s="470"/>
      <c r="L714" s="226"/>
      <c r="M714" s="470"/>
      <c r="N714" s="226"/>
      <c r="O714" s="226"/>
      <c r="P714" s="226"/>
      <c r="Q714" s="226"/>
      <c r="R714" s="226"/>
    </row>
    <row r="715" spans="1:18">
      <c r="A715" s="470"/>
      <c r="B715" s="501"/>
      <c r="C715" s="226"/>
      <c r="D715" s="226"/>
      <c r="E715" s="226"/>
      <c r="F715" s="226"/>
      <c r="G715" s="226"/>
      <c r="H715" s="226"/>
      <c r="I715" s="226"/>
      <c r="J715" s="502"/>
      <c r="K715" s="470"/>
      <c r="L715" s="226"/>
      <c r="M715" s="470"/>
      <c r="N715" s="226"/>
      <c r="O715" s="226"/>
      <c r="P715" s="226"/>
      <c r="Q715" s="226"/>
      <c r="R715" s="226"/>
    </row>
    <row r="716" spans="1:18">
      <c r="A716" s="470"/>
      <c r="B716" s="501"/>
      <c r="C716" s="226"/>
      <c r="D716" s="226"/>
      <c r="E716" s="226"/>
      <c r="F716" s="226"/>
      <c r="G716" s="226"/>
      <c r="H716" s="226"/>
      <c r="I716" s="226"/>
      <c r="J716" s="502"/>
      <c r="K716" s="470"/>
      <c r="L716" s="226"/>
      <c r="M716" s="470"/>
      <c r="N716" s="226"/>
      <c r="O716" s="226"/>
      <c r="P716" s="226"/>
      <c r="Q716" s="226"/>
      <c r="R716" s="226"/>
    </row>
    <row r="717" spans="1:18">
      <c r="A717" s="470"/>
      <c r="B717" s="501"/>
      <c r="C717" s="226"/>
      <c r="D717" s="226"/>
      <c r="E717" s="226"/>
      <c r="F717" s="226"/>
      <c r="G717" s="226"/>
      <c r="H717" s="226"/>
      <c r="I717" s="226"/>
      <c r="J717" s="502"/>
      <c r="K717" s="470"/>
      <c r="L717" s="226"/>
      <c r="M717" s="470"/>
      <c r="N717" s="226"/>
      <c r="O717" s="226"/>
      <c r="P717" s="226"/>
      <c r="Q717" s="226"/>
      <c r="R717" s="226"/>
    </row>
    <row r="718" spans="1:18">
      <c r="A718" s="470"/>
      <c r="B718" s="501"/>
      <c r="C718" s="226"/>
      <c r="D718" s="226"/>
      <c r="E718" s="226"/>
      <c r="F718" s="226"/>
      <c r="G718" s="226"/>
      <c r="H718" s="226"/>
      <c r="I718" s="226"/>
      <c r="J718" s="502"/>
      <c r="K718" s="470"/>
      <c r="L718" s="226"/>
      <c r="M718" s="470"/>
      <c r="N718" s="226"/>
      <c r="O718" s="226"/>
      <c r="P718" s="226"/>
      <c r="Q718" s="226"/>
      <c r="R718" s="226"/>
    </row>
    <row r="719" spans="1:18">
      <c r="A719" s="470"/>
      <c r="B719" s="501"/>
      <c r="C719" s="226"/>
      <c r="D719" s="226"/>
      <c r="E719" s="226"/>
      <c r="F719" s="226"/>
      <c r="G719" s="226"/>
      <c r="H719" s="226"/>
      <c r="I719" s="226"/>
      <c r="J719" s="502"/>
      <c r="K719" s="470"/>
      <c r="L719" s="226"/>
      <c r="M719" s="470"/>
      <c r="N719" s="226"/>
      <c r="O719" s="226"/>
      <c r="P719" s="226"/>
      <c r="Q719" s="226"/>
      <c r="R719" s="226"/>
    </row>
    <row r="720" spans="1:18">
      <c r="A720" s="470"/>
      <c r="B720" s="501"/>
      <c r="C720" s="226"/>
      <c r="D720" s="226"/>
      <c r="E720" s="226"/>
      <c r="F720" s="226"/>
      <c r="G720" s="226"/>
      <c r="H720" s="226"/>
      <c r="I720" s="226"/>
      <c r="J720" s="502"/>
      <c r="K720" s="470"/>
      <c r="L720" s="226"/>
      <c r="M720" s="470"/>
      <c r="N720" s="226"/>
      <c r="O720" s="226"/>
      <c r="P720" s="226"/>
      <c r="Q720" s="226"/>
      <c r="R720" s="226"/>
    </row>
    <row r="721" spans="1:18">
      <c r="A721" s="470"/>
      <c r="B721" s="501"/>
      <c r="C721" s="226"/>
      <c r="D721" s="226"/>
      <c r="E721" s="226"/>
      <c r="F721" s="226"/>
      <c r="G721" s="226"/>
      <c r="H721" s="226"/>
      <c r="I721" s="226"/>
      <c r="J721" s="502"/>
      <c r="K721" s="470"/>
      <c r="L721" s="226"/>
      <c r="M721" s="470"/>
      <c r="N721" s="226"/>
      <c r="O721" s="226"/>
      <c r="P721" s="226"/>
      <c r="Q721" s="226"/>
      <c r="R721" s="226"/>
    </row>
    <row r="722" spans="1:18">
      <c r="A722" s="470"/>
      <c r="B722" s="501"/>
      <c r="C722" s="226"/>
      <c r="D722" s="226"/>
      <c r="E722" s="226"/>
      <c r="F722" s="226"/>
      <c r="G722" s="226"/>
      <c r="H722" s="226"/>
      <c r="I722" s="226"/>
      <c r="J722" s="502"/>
      <c r="K722" s="470"/>
      <c r="L722" s="226"/>
      <c r="M722" s="470"/>
      <c r="N722" s="226"/>
      <c r="O722" s="226"/>
      <c r="P722" s="226"/>
      <c r="Q722" s="226"/>
      <c r="R722" s="226"/>
    </row>
    <row r="723" spans="1:18">
      <c r="A723" s="470"/>
      <c r="B723" s="501"/>
      <c r="C723" s="226"/>
      <c r="D723" s="226"/>
      <c r="E723" s="226"/>
      <c r="F723" s="226"/>
      <c r="G723" s="226"/>
      <c r="H723" s="226"/>
      <c r="I723" s="226"/>
      <c r="J723" s="502"/>
      <c r="K723" s="470"/>
      <c r="L723" s="226"/>
      <c r="M723" s="470"/>
      <c r="N723" s="226"/>
      <c r="O723" s="226"/>
      <c r="P723" s="226"/>
      <c r="Q723" s="226"/>
      <c r="R723" s="226"/>
    </row>
    <row r="724" spans="1:18">
      <c r="A724" s="470"/>
      <c r="B724" s="501"/>
      <c r="C724" s="226"/>
      <c r="D724" s="226"/>
      <c r="E724" s="226"/>
      <c r="F724" s="226"/>
      <c r="G724" s="226"/>
      <c r="H724" s="226"/>
      <c r="I724" s="226"/>
      <c r="J724" s="502"/>
      <c r="K724" s="470"/>
      <c r="L724" s="226"/>
      <c r="M724" s="470"/>
      <c r="N724" s="226"/>
      <c r="O724" s="226"/>
      <c r="P724" s="226"/>
      <c r="Q724" s="226"/>
      <c r="R724" s="226"/>
    </row>
    <row r="725" spans="1:18">
      <c r="A725" s="470"/>
      <c r="B725" s="501"/>
      <c r="C725" s="226"/>
      <c r="D725" s="226"/>
      <c r="E725" s="226"/>
      <c r="F725" s="226"/>
      <c r="G725" s="226"/>
      <c r="H725" s="226"/>
      <c r="I725" s="226"/>
      <c r="J725" s="502"/>
      <c r="K725" s="470"/>
      <c r="L725" s="226"/>
      <c r="M725" s="470"/>
      <c r="N725" s="226"/>
      <c r="O725" s="226"/>
      <c r="P725" s="226"/>
      <c r="Q725" s="226"/>
      <c r="R725" s="226"/>
    </row>
    <row r="726" spans="1:18">
      <c r="A726" s="470"/>
      <c r="B726" s="501"/>
      <c r="C726" s="226"/>
      <c r="D726" s="226"/>
      <c r="E726" s="226"/>
      <c r="F726" s="226"/>
      <c r="G726" s="226"/>
      <c r="H726" s="226"/>
      <c r="I726" s="226"/>
      <c r="J726" s="502"/>
      <c r="K726" s="470"/>
      <c r="L726" s="226"/>
      <c r="M726" s="470"/>
      <c r="N726" s="226"/>
      <c r="O726" s="226"/>
      <c r="P726" s="226"/>
      <c r="Q726" s="226"/>
      <c r="R726" s="226"/>
    </row>
    <row r="727" spans="1:18">
      <c r="A727" s="470"/>
      <c r="B727" s="501"/>
      <c r="C727" s="226"/>
      <c r="D727" s="226"/>
      <c r="E727" s="226"/>
      <c r="F727" s="226"/>
      <c r="G727" s="226"/>
      <c r="H727" s="226"/>
      <c r="I727" s="226"/>
      <c r="J727" s="502"/>
      <c r="K727" s="470"/>
      <c r="L727" s="226"/>
      <c r="M727" s="470"/>
      <c r="N727" s="226"/>
      <c r="O727" s="226"/>
      <c r="P727" s="226"/>
      <c r="Q727" s="226"/>
      <c r="R727" s="226"/>
    </row>
    <row r="728" spans="1:18">
      <c r="A728" s="470"/>
      <c r="B728" s="501"/>
      <c r="C728" s="226"/>
      <c r="D728" s="226"/>
      <c r="E728" s="226"/>
      <c r="F728" s="226"/>
      <c r="G728" s="226"/>
      <c r="H728" s="226"/>
      <c r="I728" s="226"/>
      <c r="J728" s="502"/>
      <c r="K728" s="470"/>
      <c r="L728" s="226"/>
      <c r="M728" s="470"/>
      <c r="N728" s="226"/>
      <c r="O728" s="226"/>
      <c r="P728" s="226"/>
      <c r="Q728" s="226"/>
      <c r="R728" s="226"/>
    </row>
    <row r="729" spans="1:18">
      <c r="A729" s="470"/>
      <c r="B729" s="501"/>
      <c r="C729" s="226"/>
      <c r="D729" s="226"/>
      <c r="E729" s="226"/>
      <c r="F729" s="226"/>
      <c r="G729" s="226"/>
      <c r="H729" s="226"/>
      <c r="I729" s="226"/>
      <c r="J729" s="502"/>
      <c r="K729" s="470"/>
      <c r="L729" s="226"/>
      <c r="M729" s="470"/>
      <c r="N729" s="226"/>
      <c r="O729" s="226"/>
      <c r="P729" s="226"/>
      <c r="Q729" s="226"/>
      <c r="R729" s="226"/>
    </row>
    <row r="730" spans="1:18">
      <c r="A730" s="470"/>
      <c r="B730" s="501"/>
      <c r="C730" s="226"/>
      <c r="D730" s="226"/>
      <c r="E730" s="226"/>
      <c r="F730" s="226"/>
      <c r="G730" s="226"/>
      <c r="H730" s="226"/>
      <c r="I730" s="226"/>
      <c r="J730" s="502"/>
      <c r="K730" s="470"/>
      <c r="L730" s="226"/>
      <c r="M730" s="470"/>
      <c r="N730" s="226"/>
      <c r="O730" s="226"/>
      <c r="P730" s="226"/>
      <c r="Q730" s="226"/>
      <c r="R730" s="226"/>
    </row>
    <row r="731" spans="1:18">
      <c r="A731" s="470"/>
      <c r="B731" s="501"/>
      <c r="C731" s="226"/>
      <c r="D731" s="226"/>
      <c r="E731" s="226"/>
      <c r="F731" s="226"/>
      <c r="G731" s="226"/>
      <c r="H731" s="226"/>
      <c r="I731" s="226"/>
      <c r="J731" s="502"/>
      <c r="K731" s="470"/>
      <c r="L731" s="226"/>
      <c r="M731" s="470"/>
      <c r="N731" s="226"/>
      <c r="O731" s="226"/>
      <c r="P731" s="226"/>
      <c r="Q731" s="226"/>
      <c r="R731" s="226"/>
    </row>
    <row r="732" spans="1:18">
      <c r="A732" s="470"/>
      <c r="B732" s="501"/>
      <c r="C732" s="226"/>
      <c r="D732" s="226"/>
      <c r="E732" s="226"/>
      <c r="F732" s="226"/>
      <c r="G732" s="226"/>
      <c r="H732" s="226"/>
      <c r="I732" s="226"/>
      <c r="J732" s="502"/>
      <c r="K732" s="470"/>
      <c r="L732" s="226"/>
      <c r="M732" s="470"/>
      <c r="N732" s="226"/>
      <c r="O732" s="226"/>
      <c r="P732" s="226"/>
      <c r="Q732" s="226"/>
      <c r="R732" s="226"/>
    </row>
    <row r="733" spans="1:18">
      <c r="A733" s="470"/>
      <c r="B733" s="501"/>
      <c r="C733" s="226"/>
      <c r="D733" s="226"/>
      <c r="E733" s="226"/>
      <c r="F733" s="226"/>
      <c r="G733" s="226"/>
      <c r="H733" s="226"/>
      <c r="I733" s="226"/>
      <c r="J733" s="502"/>
      <c r="K733" s="470"/>
      <c r="L733" s="226"/>
      <c r="M733" s="470"/>
      <c r="N733" s="226"/>
      <c r="O733" s="226"/>
      <c r="P733" s="226"/>
      <c r="Q733" s="226"/>
      <c r="R733" s="226"/>
    </row>
    <row r="734" spans="1:18">
      <c r="A734" s="470"/>
      <c r="B734" s="501"/>
      <c r="C734" s="226"/>
      <c r="D734" s="226"/>
      <c r="E734" s="226"/>
      <c r="F734" s="226"/>
      <c r="G734" s="226"/>
      <c r="H734" s="226"/>
      <c r="I734" s="226"/>
      <c r="J734" s="502"/>
      <c r="K734" s="470"/>
      <c r="L734" s="226"/>
      <c r="M734" s="470"/>
      <c r="N734" s="226"/>
      <c r="O734" s="226"/>
      <c r="P734" s="226"/>
      <c r="Q734" s="226"/>
      <c r="R734" s="226"/>
    </row>
    <row r="735" spans="1:18">
      <c r="A735" s="470"/>
      <c r="B735" s="501"/>
      <c r="C735" s="226"/>
      <c r="D735" s="226"/>
      <c r="E735" s="226"/>
      <c r="F735" s="226"/>
      <c r="G735" s="226"/>
      <c r="H735" s="226"/>
      <c r="I735" s="226"/>
      <c r="J735" s="502"/>
      <c r="K735" s="470"/>
      <c r="L735" s="226"/>
      <c r="M735" s="470"/>
      <c r="N735" s="226"/>
      <c r="O735" s="226"/>
      <c r="P735" s="226"/>
      <c r="Q735" s="226"/>
      <c r="R735" s="226"/>
    </row>
    <row r="736" spans="1:18">
      <c r="A736" s="470"/>
      <c r="B736" s="501"/>
      <c r="C736" s="226"/>
      <c r="D736" s="226"/>
      <c r="E736" s="226"/>
      <c r="F736" s="226"/>
      <c r="G736" s="226"/>
      <c r="H736" s="226"/>
      <c r="I736" s="226"/>
      <c r="J736" s="502"/>
      <c r="K736" s="470"/>
      <c r="L736" s="226"/>
      <c r="M736" s="470"/>
      <c r="N736" s="226"/>
      <c r="O736" s="226"/>
      <c r="P736" s="226"/>
      <c r="Q736" s="226"/>
      <c r="R736" s="226"/>
    </row>
    <row r="737" spans="1:18">
      <c r="A737" s="470"/>
      <c r="B737" s="501"/>
      <c r="C737" s="226"/>
      <c r="D737" s="226"/>
      <c r="E737" s="226"/>
      <c r="F737" s="226"/>
      <c r="G737" s="226"/>
      <c r="H737" s="226"/>
      <c r="I737" s="226"/>
      <c r="J737" s="502"/>
      <c r="K737" s="470"/>
      <c r="L737" s="226"/>
      <c r="M737" s="470"/>
      <c r="N737" s="226"/>
      <c r="O737" s="226"/>
      <c r="P737" s="226"/>
      <c r="Q737" s="226"/>
      <c r="R737" s="226"/>
    </row>
    <row r="738" spans="1:18">
      <c r="A738" s="470"/>
      <c r="B738" s="501"/>
      <c r="C738" s="226"/>
      <c r="D738" s="226"/>
      <c r="E738" s="226"/>
      <c r="F738" s="226"/>
      <c r="G738" s="226"/>
      <c r="H738" s="226"/>
      <c r="I738" s="226"/>
      <c r="J738" s="502"/>
      <c r="K738" s="470"/>
      <c r="L738" s="226"/>
      <c r="M738" s="470"/>
      <c r="N738" s="226"/>
      <c r="O738" s="226"/>
      <c r="P738" s="226"/>
      <c r="Q738" s="226"/>
      <c r="R738" s="226"/>
    </row>
    <row r="739" spans="1:18">
      <c r="A739" s="470"/>
      <c r="B739" s="501"/>
      <c r="C739" s="226"/>
      <c r="D739" s="226"/>
      <c r="E739" s="226"/>
      <c r="F739" s="226"/>
      <c r="G739" s="226"/>
      <c r="H739" s="226"/>
      <c r="I739" s="226"/>
      <c r="J739" s="502"/>
      <c r="K739" s="470"/>
      <c r="L739" s="226"/>
      <c r="M739" s="470"/>
      <c r="N739" s="226"/>
      <c r="O739" s="226"/>
      <c r="P739" s="226"/>
      <c r="Q739" s="226"/>
      <c r="R739" s="226"/>
    </row>
    <row r="740" spans="1:18">
      <c r="A740" s="470"/>
      <c r="B740" s="501"/>
      <c r="C740" s="226"/>
      <c r="D740" s="226"/>
      <c r="E740" s="226"/>
      <c r="F740" s="226"/>
      <c r="G740" s="226"/>
      <c r="H740" s="226"/>
      <c r="I740" s="226"/>
      <c r="J740" s="502"/>
      <c r="K740" s="470"/>
      <c r="L740" s="226"/>
      <c r="M740" s="470"/>
      <c r="N740" s="226"/>
      <c r="O740" s="226"/>
      <c r="P740" s="226"/>
      <c r="Q740" s="226"/>
      <c r="R740" s="226"/>
    </row>
    <row r="741" spans="1:18">
      <c r="A741" s="470"/>
      <c r="B741" s="501"/>
      <c r="C741" s="226"/>
      <c r="D741" s="226"/>
      <c r="E741" s="226"/>
      <c r="F741" s="226"/>
      <c r="G741" s="226"/>
      <c r="H741" s="226"/>
      <c r="I741" s="226"/>
      <c r="J741" s="502"/>
      <c r="K741" s="470"/>
      <c r="L741" s="226"/>
      <c r="M741" s="470"/>
      <c r="N741" s="226"/>
      <c r="O741" s="226"/>
      <c r="P741" s="226"/>
      <c r="Q741" s="226"/>
      <c r="R741" s="226"/>
    </row>
    <row r="742" spans="1:18">
      <c r="A742" s="470"/>
      <c r="B742" s="501"/>
      <c r="C742" s="226"/>
      <c r="D742" s="226"/>
      <c r="E742" s="226"/>
      <c r="F742" s="226"/>
      <c r="G742" s="226"/>
      <c r="H742" s="226"/>
      <c r="I742" s="226"/>
      <c r="J742" s="502"/>
      <c r="K742" s="470"/>
      <c r="L742" s="226"/>
      <c r="M742" s="470"/>
      <c r="N742" s="226"/>
      <c r="O742" s="226"/>
      <c r="P742" s="226"/>
      <c r="Q742" s="226"/>
      <c r="R742" s="226"/>
    </row>
    <row r="743" spans="1:18">
      <c r="A743" s="470"/>
      <c r="B743" s="501"/>
      <c r="C743" s="226"/>
      <c r="D743" s="226"/>
      <c r="E743" s="226"/>
      <c r="F743" s="226"/>
      <c r="G743" s="226"/>
      <c r="H743" s="226"/>
      <c r="I743" s="226"/>
      <c r="J743" s="502"/>
      <c r="K743" s="470"/>
      <c r="L743" s="226"/>
      <c r="M743" s="470"/>
      <c r="N743" s="226"/>
      <c r="O743" s="226"/>
      <c r="P743" s="226"/>
      <c r="Q743" s="226"/>
      <c r="R743" s="226"/>
    </row>
    <row r="744" spans="1:18">
      <c r="A744" s="470"/>
      <c r="B744" s="501"/>
      <c r="C744" s="226"/>
      <c r="D744" s="226"/>
      <c r="E744" s="226"/>
      <c r="F744" s="226"/>
      <c r="G744" s="226"/>
      <c r="H744" s="226"/>
      <c r="I744" s="226"/>
      <c r="J744" s="502"/>
      <c r="K744" s="470"/>
      <c r="L744" s="226"/>
      <c r="M744" s="470"/>
      <c r="N744" s="226"/>
      <c r="O744" s="226"/>
      <c r="P744" s="226"/>
      <c r="Q744" s="226"/>
      <c r="R744" s="226"/>
    </row>
    <row r="745" spans="1:18">
      <c r="A745" s="470"/>
      <c r="B745" s="501"/>
      <c r="C745" s="226"/>
      <c r="D745" s="226"/>
      <c r="E745" s="226"/>
      <c r="F745" s="226"/>
      <c r="G745" s="226"/>
      <c r="H745" s="226"/>
      <c r="I745" s="226"/>
      <c r="J745" s="502"/>
      <c r="K745" s="470"/>
      <c r="L745" s="226"/>
      <c r="M745" s="470"/>
      <c r="N745" s="226"/>
      <c r="O745" s="226"/>
      <c r="P745" s="226"/>
      <c r="Q745" s="226"/>
      <c r="R745" s="226"/>
    </row>
    <row r="746" spans="1:18">
      <c r="A746" s="470"/>
      <c r="B746" s="501"/>
      <c r="C746" s="226"/>
      <c r="D746" s="226"/>
      <c r="E746" s="226"/>
      <c r="F746" s="226"/>
      <c r="G746" s="226"/>
      <c r="H746" s="226"/>
      <c r="I746" s="226"/>
      <c r="J746" s="502"/>
      <c r="K746" s="470"/>
      <c r="L746" s="226"/>
      <c r="M746" s="470"/>
      <c r="N746" s="226"/>
      <c r="O746" s="226"/>
      <c r="P746" s="226"/>
      <c r="Q746" s="226"/>
      <c r="R746" s="226"/>
    </row>
    <row r="747" spans="1:18">
      <c r="A747" s="470"/>
      <c r="B747" s="501"/>
      <c r="C747" s="226"/>
      <c r="D747" s="226"/>
      <c r="E747" s="226"/>
      <c r="F747" s="226"/>
      <c r="G747" s="226"/>
      <c r="H747" s="226"/>
      <c r="I747" s="226"/>
      <c r="J747" s="502"/>
      <c r="K747" s="470"/>
      <c r="L747" s="226"/>
      <c r="M747" s="470"/>
      <c r="N747" s="226"/>
      <c r="O747" s="226"/>
      <c r="P747" s="226"/>
      <c r="Q747" s="226"/>
      <c r="R747" s="226"/>
    </row>
    <row r="748" spans="1:18">
      <c r="A748" s="470"/>
      <c r="B748" s="501"/>
      <c r="C748" s="226"/>
      <c r="D748" s="226"/>
      <c r="E748" s="226"/>
      <c r="F748" s="226"/>
      <c r="G748" s="226"/>
      <c r="H748" s="226"/>
      <c r="I748" s="226"/>
      <c r="J748" s="502"/>
      <c r="K748" s="470"/>
      <c r="L748" s="226"/>
      <c r="M748" s="470"/>
      <c r="N748" s="226"/>
      <c r="O748" s="226"/>
      <c r="P748" s="226"/>
      <c r="Q748" s="226"/>
      <c r="R748" s="226"/>
    </row>
    <row r="749" spans="1:18">
      <c r="A749" s="470"/>
      <c r="B749" s="501"/>
      <c r="C749" s="226"/>
      <c r="D749" s="226"/>
      <c r="E749" s="226"/>
      <c r="F749" s="226"/>
      <c r="G749" s="226"/>
      <c r="H749" s="226"/>
      <c r="I749" s="226"/>
      <c r="J749" s="502"/>
      <c r="K749" s="470"/>
      <c r="L749" s="226"/>
      <c r="M749" s="470"/>
      <c r="N749" s="226"/>
      <c r="O749" s="226"/>
      <c r="P749" s="226"/>
      <c r="Q749" s="226"/>
      <c r="R749" s="226"/>
    </row>
    <row r="750" spans="1:18">
      <c r="A750" s="470"/>
      <c r="B750" s="501"/>
      <c r="C750" s="226"/>
      <c r="D750" s="226"/>
      <c r="E750" s="226"/>
      <c r="F750" s="226"/>
      <c r="G750" s="226"/>
      <c r="H750" s="226"/>
      <c r="I750" s="226"/>
      <c r="J750" s="502"/>
      <c r="K750" s="470"/>
      <c r="L750" s="226"/>
      <c r="M750" s="470"/>
      <c r="N750" s="226"/>
      <c r="O750" s="226"/>
      <c r="P750" s="226"/>
      <c r="Q750" s="226"/>
      <c r="R750" s="226"/>
    </row>
    <row r="751" spans="1:18">
      <c r="A751" s="470"/>
      <c r="B751" s="501"/>
      <c r="C751" s="226"/>
      <c r="D751" s="226"/>
      <c r="E751" s="226"/>
      <c r="F751" s="226"/>
      <c r="G751" s="226"/>
      <c r="H751" s="226"/>
      <c r="I751" s="226"/>
      <c r="J751" s="502"/>
      <c r="K751" s="470"/>
      <c r="L751" s="226"/>
      <c r="M751" s="470"/>
      <c r="N751" s="226"/>
      <c r="O751" s="226"/>
      <c r="P751" s="226"/>
      <c r="Q751" s="226"/>
      <c r="R751" s="226"/>
    </row>
    <row r="752" spans="1:18">
      <c r="A752" s="470"/>
      <c r="B752" s="501"/>
      <c r="C752" s="226"/>
      <c r="D752" s="226"/>
      <c r="E752" s="226"/>
      <c r="F752" s="226"/>
      <c r="G752" s="226"/>
      <c r="H752" s="226"/>
      <c r="I752" s="226"/>
      <c r="J752" s="502"/>
      <c r="K752" s="470"/>
      <c r="L752" s="226"/>
      <c r="M752" s="470"/>
      <c r="N752" s="226"/>
      <c r="O752" s="226"/>
      <c r="P752" s="226"/>
      <c r="Q752" s="226"/>
      <c r="R752" s="226"/>
    </row>
    <row r="753" spans="1:18">
      <c r="A753" s="470"/>
      <c r="B753" s="501"/>
      <c r="C753" s="226"/>
      <c r="D753" s="226"/>
      <c r="E753" s="226"/>
      <c r="F753" s="226"/>
      <c r="G753" s="226"/>
      <c r="H753" s="226"/>
      <c r="I753" s="226"/>
      <c r="J753" s="502"/>
      <c r="K753" s="470"/>
      <c r="L753" s="226"/>
      <c r="M753" s="470"/>
      <c r="N753" s="226"/>
      <c r="O753" s="226"/>
      <c r="P753" s="226"/>
      <c r="Q753" s="226"/>
      <c r="R753" s="226"/>
    </row>
    <row r="754" spans="1:18">
      <c r="A754" s="470"/>
      <c r="B754" s="501"/>
      <c r="C754" s="226"/>
      <c r="D754" s="226"/>
      <c r="E754" s="226"/>
      <c r="F754" s="226"/>
      <c r="G754" s="226"/>
      <c r="H754" s="226"/>
      <c r="I754" s="226"/>
      <c r="J754" s="502"/>
      <c r="K754" s="470"/>
      <c r="L754" s="226"/>
      <c r="M754" s="470"/>
      <c r="N754" s="226"/>
      <c r="O754" s="226"/>
      <c r="P754" s="226"/>
      <c r="Q754" s="226"/>
      <c r="R754" s="226"/>
    </row>
    <row r="755" spans="1:18">
      <c r="A755" s="470"/>
      <c r="B755" s="501"/>
      <c r="C755" s="226"/>
      <c r="D755" s="226"/>
      <c r="E755" s="226"/>
      <c r="F755" s="226"/>
      <c r="G755" s="226"/>
      <c r="H755" s="226"/>
      <c r="I755" s="226"/>
      <c r="J755" s="502"/>
      <c r="K755" s="470"/>
      <c r="L755" s="226"/>
      <c r="M755" s="470"/>
      <c r="N755" s="226"/>
      <c r="O755" s="226"/>
      <c r="P755" s="226"/>
      <c r="Q755" s="226"/>
      <c r="R755" s="226"/>
    </row>
    <row r="756" spans="1:18">
      <c r="A756" s="470"/>
      <c r="B756" s="501"/>
      <c r="C756" s="226"/>
      <c r="D756" s="226"/>
      <c r="E756" s="226"/>
      <c r="F756" s="226"/>
      <c r="G756" s="226"/>
      <c r="H756" s="226"/>
      <c r="I756" s="226"/>
      <c r="J756" s="502"/>
      <c r="K756" s="470"/>
      <c r="L756" s="226"/>
      <c r="M756" s="470"/>
      <c r="N756" s="226"/>
      <c r="O756" s="226"/>
      <c r="P756" s="226"/>
      <c r="Q756" s="226"/>
      <c r="R756" s="226"/>
    </row>
    <row r="757" spans="1:18">
      <c r="A757" s="470"/>
      <c r="B757" s="501"/>
      <c r="C757" s="226"/>
      <c r="D757" s="226"/>
      <c r="E757" s="226"/>
      <c r="F757" s="226"/>
      <c r="G757" s="226"/>
      <c r="H757" s="226"/>
      <c r="I757" s="226"/>
      <c r="J757" s="502"/>
      <c r="K757" s="470"/>
      <c r="L757" s="226"/>
      <c r="M757" s="470"/>
      <c r="N757" s="226"/>
      <c r="O757" s="226"/>
      <c r="P757" s="226"/>
      <c r="Q757" s="226"/>
      <c r="R757" s="226"/>
    </row>
    <row r="758" spans="1:18">
      <c r="A758" s="470"/>
      <c r="B758" s="501"/>
      <c r="C758" s="226"/>
      <c r="D758" s="226"/>
      <c r="E758" s="226"/>
      <c r="F758" s="226"/>
      <c r="G758" s="226"/>
      <c r="H758" s="226"/>
      <c r="I758" s="226"/>
      <c r="J758" s="502"/>
      <c r="K758" s="470"/>
      <c r="L758" s="226"/>
      <c r="M758" s="470"/>
      <c r="N758" s="226"/>
      <c r="O758" s="226"/>
      <c r="P758" s="226"/>
      <c r="Q758" s="226"/>
      <c r="R758" s="226"/>
    </row>
    <row r="759" spans="1:18">
      <c r="A759" s="470"/>
      <c r="B759" s="501"/>
      <c r="C759" s="226"/>
      <c r="D759" s="226"/>
      <c r="E759" s="226"/>
      <c r="F759" s="226"/>
      <c r="G759" s="226"/>
      <c r="H759" s="226"/>
      <c r="I759" s="226"/>
      <c r="J759" s="502"/>
      <c r="K759" s="470"/>
      <c r="L759" s="226"/>
      <c r="M759" s="470"/>
      <c r="N759" s="226"/>
      <c r="O759" s="226"/>
      <c r="P759" s="226"/>
      <c r="Q759" s="226"/>
      <c r="R759" s="226"/>
    </row>
    <row r="760" spans="1:18">
      <c r="A760" s="470"/>
      <c r="B760" s="501"/>
      <c r="C760" s="226"/>
      <c r="D760" s="226"/>
      <c r="E760" s="226"/>
      <c r="F760" s="226"/>
      <c r="G760" s="226"/>
      <c r="H760" s="226"/>
      <c r="I760" s="226"/>
      <c r="J760" s="502"/>
      <c r="K760" s="470"/>
      <c r="L760" s="226"/>
      <c r="M760" s="470"/>
      <c r="N760" s="226"/>
      <c r="O760" s="226"/>
      <c r="P760" s="226"/>
      <c r="Q760" s="226"/>
      <c r="R760" s="226"/>
    </row>
    <row r="761" spans="1:18">
      <c r="A761" s="470"/>
      <c r="B761" s="501"/>
      <c r="C761" s="226"/>
      <c r="D761" s="226"/>
      <c r="E761" s="226"/>
      <c r="F761" s="226"/>
      <c r="G761" s="226"/>
      <c r="H761" s="226"/>
      <c r="I761" s="226"/>
      <c r="J761" s="502"/>
      <c r="K761" s="470"/>
      <c r="L761" s="226"/>
      <c r="M761" s="470"/>
      <c r="N761" s="226"/>
      <c r="O761" s="226"/>
      <c r="P761" s="226"/>
      <c r="Q761" s="226"/>
      <c r="R761" s="226"/>
    </row>
    <row r="762" spans="1:18">
      <c r="A762" s="470"/>
      <c r="B762" s="501"/>
      <c r="C762" s="226"/>
      <c r="D762" s="226"/>
      <c r="E762" s="226"/>
      <c r="F762" s="226"/>
      <c r="G762" s="226"/>
      <c r="H762" s="226"/>
      <c r="I762" s="226"/>
      <c r="J762" s="502"/>
      <c r="K762" s="470"/>
      <c r="L762" s="226"/>
      <c r="M762" s="470"/>
      <c r="N762" s="226"/>
      <c r="O762" s="226"/>
      <c r="P762" s="226"/>
      <c r="Q762" s="226"/>
      <c r="R762" s="226"/>
    </row>
    <row r="763" spans="1:18">
      <c r="A763" s="470"/>
      <c r="B763" s="501"/>
      <c r="C763" s="226"/>
      <c r="D763" s="226"/>
      <c r="E763" s="226"/>
      <c r="F763" s="226"/>
      <c r="G763" s="226"/>
      <c r="H763" s="226"/>
      <c r="I763" s="226"/>
      <c r="J763" s="502"/>
      <c r="K763" s="470"/>
      <c r="L763" s="226"/>
      <c r="M763" s="470"/>
      <c r="N763" s="226"/>
      <c r="O763" s="226"/>
      <c r="P763" s="226"/>
      <c r="Q763" s="226"/>
      <c r="R763" s="226"/>
    </row>
    <row r="764" spans="1:18">
      <c r="A764" s="470"/>
      <c r="B764" s="501"/>
      <c r="C764" s="226"/>
      <c r="D764" s="226"/>
      <c r="E764" s="226"/>
      <c r="F764" s="226"/>
      <c r="G764" s="226"/>
      <c r="H764" s="226"/>
      <c r="I764" s="226"/>
      <c r="J764" s="502"/>
      <c r="K764" s="470"/>
      <c r="L764" s="226"/>
      <c r="M764" s="470"/>
      <c r="N764" s="226"/>
      <c r="O764" s="226"/>
      <c r="P764" s="226"/>
      <c r="Q764" s="226"/>
      <c r="R764" s="226"/>
    </row>
    <row r="765" spans="1:18">
      <c r="A765" s="470"/>
      <c r="B765" s="501"/>
      <c r="C765" s="226"/>
      <c r="D765" s="226"/>
      <c r="E765" s="226"/>
      <c r="F765" s="226"/>
      <c r="G765" s="226"/>
      <c r="H765" s="226"/>
      <c r="I765" s="226"/>
      <c r="J765" s="502"/>
      <c r="K765" s="470"/>
      <c r="L765" s="226"/>
      <c r="M765" s="470"/>
      <c r="N765" s="226"/>
      <c r="O765" s="226"/>
      <c r="P765" s="226"/>
      <c r="Q765" s="226"/>
      <c r="R765" s="226"/>
    </row>
    <row r="766" spans="1:18">
      <c r="A766" s="470"/>
      <c r="B766" s="501"/>
      <c r="C766" s="226"/>
      <c r="D766" s="226"/>
      <c r="E766" s="226"/>
      <c r="F766" s="226"/>
      <c r="G766" s="226"/>
      <c r="H766" s="226"/>
      <c r="I766" s="226"/>
      <c r="J766" s="502"/>
      <c r="K766" s="470"/>
      <c r="L766" s="226"/>
      <c r="M766" s="470"/>
      <c r="N766" s="226"/>
      <c r="O766" s="226"/>
      <c r="P766" s="226"/>
      <c r="Q766" s="226"/>
      <c r="R766" s="226"/>
    </row>
    <row r="767" spans="1:18">
      <c r="A767" s="470"/>
      <c r="B767" s="501"/>
      <c r="C767" s="226"/>
      <c r="D767" s="226"/>
      <c r="E767" s="226"/>
      <c r="F767" s="226"/>
      <c r="G767" s="226"/>
      <c r="H767" s="226"/>
      <c r="I767" s="226"/>
      <c r="J767" s="502"/>
      <c r="K767" s="470"/>
      <c r="L767" s="226"/>
      <c r="M767" s="470"/>
      <c r="N767" s="226"/>
      <c r="O767" s="226"/>
      <c r="P767" s="226"/>
      <c r="Q767" s="226"/>
      <c r="R767" s="226"/>
    </row>
    <row r="768" spans="1:18">
      <c r="A768" s="470"/>
      <c r="B768" s="501"/>
      <c r="C768" s="226"/>
      <c r="D768" s="226"/>
      <c r="E768" s="226"/>
      <c r="F768" s="226"/>
      <c r="G768" s="226"/>
      <c r="H768" s="226"/>
      <c r="I768" s="226"/>
      <c r="J768" s="502"/>
      <c r="K768" s="470"/>
      <c r="L768" s="226"/>
      <c r="M768" s="470"/>
      <c r="N768" s="226"/>
      <c r="O768" s="226"/>
      <c r="P768" s="226"/>
      <c r="Q768" s="226"/>
      <c r="R768" s="226"/>
    </row>
    <row r="769" spans="1:18">
      <c r="A769" s="470"/>
      <c r="B769" s="501"/>
      <c r="C769" s="226"/>
      <c r="D769" s="226"/>
      <c r="E769" s="226"/>
      <c r="F769" s="226"/>
      <c r="G769" s="226"/>
      <c r="H769" s="226"/>
      <c r="I769" s="226"/>
      <c r="J769" s="502"/>
      <c r="K769" s="470"/>
      <c r="L769" s="226"/>
      <c r="M769" s="470"/>
      <c r="N769" s="226"/>
      <c r="O769" s="226"/>
      <c r="P769" s="226"/>
      <c r="Q769" s="226"/>
      <c r="R769" s="226"/>
    </row>
    <row r="770" spans="1:18">
      <c r="A770" s="470"/>
      <c r="B770" s="501"/>
      <c r="C770" s="226"/>
      <c r="D770" s="226"/>
      <c r="E770" s="226"/>
      <c r="F770" s="226"/>
      <c r="G770" s="226"/>
      <c r="H770" s="226"/>
      <c r="I770" s="226"/>
      <c r="J770" s="502"/>
      <c r="K770" s="470"/>
      <c r="L770" s="226"/>
      <c r="M770" s="470"/>
      <c r="N770" s="226"/>
      <c r="O770" s="226"/>
      <c r="P770" s="226"/>
      <c r="Q770" s="226"/>
      <c r="R770" s="226"/>
    </row>
    <row r="771" spans="1:18">
      <c r="A771" s="470"/>
      <c r="B771" s="501"/>
      <c r="C771" s="226"/>
      <c r="D771" s="226"/>
      <c r="E771" s="226"/>
      <c r="F771" s="226"/>
      <c r="G771" s="226"/>
      <c r="H771" s="226"/>
      <c r="I771" s="226"/>
      <c r="J771" s="502"/>
      <c r="K771" s="470"/>
      <c r="L771" s="226"/>
      <c r="M771" s="470"/>
      <c r="N771" s="226"/>
      <c r="O771" s="226"/>
      <c r="P771" s="226"/>
      <c r="Q771" s="226"/>
      <c r="R771" s="226"/>
    </row>
    <row r="772" spans="1:18">
      <c r="A772" s="470"/>
      <c r="B772" s="501"/>
      <c r="C772" s="226"/>
      <c r="D772" s="226"/>
      <c r="E772" s="226"/>
      <c r="F772" s="226"/>
      <c r="G772" s="226"/>
      <c r="H772" s="226"/>
      <c r="I772" s="226"/>
      <c r="J772" s="502"/>
      <c r="K772" s="470"/>
      <c r="L772" s="226"/>
      <c r="M772" s="470"/>
      <c r="N772" s="226"/>
      <c r="O772" s="226"/>
      <c r="P772" s="226"/>
      <c r="Q772" s="226"/>
      <c r="R772" s="226"/>
    </row>
    <row r="773" spans="1:18">
      <c r="A773" s="470"/>
      <c r="B773" s="501"/>
      <c r="C773" s="226"/>
      <c r="D773" s="226"/>
      <c r="E773" s="226"/>
      <c r="F773" s="226"/>
      <c r="G773" s="226"/>
      <c r="H773" s="226"/>
      <c r="I773" s="226"/>
      <c r="J773" s="502"/>
      <c r="K773" s="470"/>
      <c r="L773" s="226"/>
      <c r="M773" s="470"/>
      <c r="N773" s="226"/>
      <c r="O773" s="226"/>
      <c r="P773" s="226"/>
      <c r="Q773" s="226"/>
      <c r="R773" s="226"/>
    </row>
    <row r="774" spans="1:18">
      <c r="A774" s="470"/>
      <c r="B774" s="501"/>
      <c r="C774" s="226"/>
      <c r="D774" s="226"/>
      <c r="E774" s="226"/>
      <c r="F774" s="226"/>
      <c r="G774" s="226"/>
      <c r="H774" s="226"/>
      <c r="I774" s="226"/>
      <c r="J774" s="502"/>
      <c r="K774" s="470"/>
      <c r="L774" s="226"/>
      <c r="M774" s="470"/>
      <c r="N774" s="226"/>
      <c r="O774" s="226"/>
      <c r="P774" s="226"/>
      <c r="Q774" s="226"/>
      <c r="R774" s="226"/>
    </row>
    <row r="775" spans="1:18">
      <c r="A775" s="470"/>
      <c r="B775" s="501"/>
      <c r="C775" s="226"/>
      <c r="D775" s="226"/>
      <c r="E775" s="226"/>
      <c r="F775" s="226"/>
      <c r="G775" s="226"/>
      <c r="H775" s="226"/>
      <c r="I775" s="226"/>
      <c r="J775" s="502"/>
      <c r="K775" s="470"/>
      <c r="L775" s="226"/>
      <c r="M775" s="470"/>
      <c r="N775" s="226"/>
      <c r="O775" s="226"/>
      <c r="P775" s="226"/>
      <c r="Q775" s="226"/>
      <c r="R775" s="226"/>
    </row>
    <row r="776" spans="1:18">
      <c r="A776" s="470"/>
      <c r="B776" s="501"/>
      <c r="C776" s="226"/>
      <c r="D776" s="226"/>
      <c r="E776" s="226"/>
      <c r="F776" s="226"/>
      <c r="G776" s="226"/>
      <c r="H776" s="226"/>
      <c r="I776" s="226"/>
      <c r="J776" s="502"/>
      <c r="K776" s="470"/>
      <c r="L776" s="226"/>
      <c r="M776" s="470"/>
      <c r="N776" s="226"/>
      <c r="O776" s="226"/>
      <c r="P776" s="226"/>
      <c r="Q776" s="226"/>
      <c r="R776" s="226"/>
    </row>
    <row r="777" spans="1:18">
      <c r="A777" s="470"/>
      <c r="B777" s="501"/>
      <c r="C777" s="226"/>
      <c r="D777" s="226"/>
      <c r="E777" s="226"/>
      <c r="F777" s="226"/>
      <c r="G777" s="226"/>
      <c r="H777" s="226"/>
      <c r="I777" s="226"/>
      <c r="J777" s="502"/>
      <c r="K777" s="470"/>
      <c r="L777" s="226"/>
      <c r="M777" s="470"/>
      <c r="N777" s="226"/>
      <c r="O777" s="226"/>
      <c r="P777" s="226"/>
      <c r="Q777" s="226"/>
      <c r="R777" s="226"/>
    </row>
    <row r="778" spans="1:18">
      <c r="A778" s="470"/>
      <c r="B778" s="501"/>
      <c r="C778" s="226"/>
      <c r="D778" s="226"/>
      <c r="E778" s="226"/>
      <c r="F778" s="226"/>
      <c r="G778" s="226"/>
      <c r="H778" s="226"/>
      <c r="I778" s="226"/>
      <c r="J778" s="502"/>
      <c r="K778" s="470"/>
      <c r="L778" s="226"/>
      <c r="M778" s="470"/>
      <c r="N778" s="226"/>
      <c r="O778" s="226"/>
      <c r="P778" s="226"/>
      <c r="Q778" s="226"/>
      <c r="R778" s="226"/>
    </row>
    <row r="779" spans="1:18">
      <c r="A779" s="470"/>
      <c r="B779" s="501"/>
      <c r="C779" s="226"/>
      <c r="D779" s="226"/>
      <c r="E779" s="226"/>
      <c r="F779" s="226"/>
      <c r="G779" s="226"/>
      <c r="H779" s="226"/>
      <c r="I779" s="226"/>
      <c r="J779" s="502"/>
      <c r="K779" s="470"/>
      <c r="L779" s="226"/>
      <c r="M779" s="470"/>
      <c r="N779" s="226"/>
      <c r="O779" s="226"/>
      <c r="P779" s="226"/>
      <c r="Q779" s="226"/>
      <c r="R779" s="226"/>
    </row>
    <row r="780" spans="1:18">
      <c r="A780" s="470"/>
      <c r="B780" s="501"/>
      <c r="C780" s="226"/>
      <c r="D780" s="226"/>
      <c r="E780" s="226"/>
      <c r="F780" s="226"/>
      <c r="G780" s="226"/>
      <c r="H780" s="226"/>
      <c r="I780" s="226"/>
      <c r="J780" s="502"/>
      <c r="K780" s="470"/>
      <c r="L780" s="226"/>
      <c r="M780" s="470"/>
      <c r="N780" s="226"/>
      <c r="O780" s="226"/>
      <c r="P780" s="226"/>
      <c r="Q780" s="226"/>
      <c r="R780" s="226"/>
    </row>
    <row r="781" spans="1:18">
      <c r="A781" s="470"/>
      <c r="B781" s="501"/>
      <c r="C781" s="226"/>
      <c r="D781" s="226"/>
      <c r="E781" s="226"/>
      <c r="F781" s="226"/>
      <c r="G781" s="226"/>
      <c r="H781" s="226"/>
      <c r="I781" s="226"/>
      <c r="J781" s="502"/>
      <c r="K781" s="470"/>
      <c r="L781" s="226"/>
      <c r="M781" s="470"/>
      <c r="N781" s="226"/>
      <c r="O781" s="226"/>
      <c r="P781" s="226"/>
      <c r="Q781" s="226"/>
      <c r="R781" s="226"/>
    </row>
    <row r="782" spans="1:18">
      <c r="A782" s="470"/>
      <c r="B782" s="501"/>
      <c r="C782" s="226"/>
      <c r="D782" s="226"/>
      <c r="E782" s="226"/>
      <c r="F782" s="226"/>
      <c r="G782" s="226"/>
      <c r="H782" s="226"/>
      <c r="I782" s="226"/>
      <c r="J782" s="502"/>
      <c r="K782" s="470"/>
      <c r="L782" s="226"/>
      <c r="M782" s="470"/>
      <c r="N782" s="226"/>
      <c r="O782" s="226"/>
      <c r="P782" s="226"/>
      <c r="Q782" s="226"/>
      <c r="R782" s="226"/>
    </row>
    <row r="783" spans="1:18">
      <c r="A783" s="470"/>
      <c r="B783" s="501"/>
      <c r="C783" s="226"/>
      <c r="D783" s="226"/>
      <c r="E783" s="226"/>
      <c r="F783" s="226"/>
      <c r="G783" s="226"/>
      <c r="H783" s="226"/>
      <c r="I783" s="226"/>
      <c r="J783" s="502"/>
      <c r="K783" s="470"/>
      <c r="L783" s="226"/>
      <c r="M783" s="470"/>
      <c r="N783" s="226"/>
      <c r="O783" s="226"/>
      <c r="P783" s="226"/>
      <c r="Q783" s="226"/>
      <c r="R783" s="226"/>
    </row>
    <row r="784" spans="1:18">
      <c r="A784" s="470"/>
      <c r="B784" s="501"/>
      <c r="C784" s="226"/>
      <c r="D784" s="226"/>
      <c r="E784" s="226"/>
      <c r="F784" s="226"/>
      <c r="G784" s="226"/>
      <c r="H784" s="226"/>
      <c r="I784" s="226"/>
      <c r="J784" s="502"/>
      <c r="K784" s="470"/>
      <c r="L784" s="226"/>
      <c r="M784" s="470"/>
      <c r="N784" s="226"/>
      <c r="O784" s="226"/>
      <c r="P784" s="226"/>
      <c r="Q784" s="226"/>
      <c r="R784" s="226"/>
    </row>
    <row r="785" spans="1:18">
      <c r="A785" s="470"/>
      <c r="B785" s="501"/>
      <c r="C785" s="226"/>
      <c r="D785" s="226"/>
      <c r="E785" s="226"/>
      <c r="F785" s="226"/>
      <c r="G785" s="226"/>
      <c r="H785" s="226"/>
      <c r="I785" s="226"/>
      <c r="J785" s="502"/>
      <c r="K785" s="470"/>
      <c r="L785" s="226"/>
      <c r="M785" s="470"/>
      <c r="N785" s="226"/>
      <c r="O785" s="226"/>
      <c r="P785" s="226"/>
      <c r="Q785" s="226"/>
      <c r="R785" s="226"/>
    </row>
    <row r="786" spans="1:18">
      <c r="A786" s="470"/>
      <c r="B786" s="501"/>
      <c r="C786" s="226"/>
      <c r="D786" s="226"/>
      <c r="E786" s="226"/>
      <c r="F786" s="226"/>
      <c r="G786" s="226"/>
      <c r="H786" s="226"/>
      <c r="I786" s="226"/>
      <c r="J786" s="502"/>
      <c r="K786" s="470"/>
      <c r="L786" s="226"/>
      <c r="M786" s="470"/>
      <c r="N786" s="226"/>
      <c r="O786" s="226"/>
      <c r="P786" s="226"/>
      <c r="Q786" s="226"/>
      <c r="R786" s="226"/>
    </row>
    <row r="787" spans="1:18">
      <c r="A787" s="470"/>
      <c r="B787" s="501"/>
      <c r="C787" s="226"/>
      <c r="D787" s="226"/>
      <c r="E787" s="226"/>
      <c r="F787" s="226"/>
      <c r="G787" s="226"/>
      <c r="H787" s="226"/>
      <c r="I787" s="226"/>
      <c r="J787" s="502"/>
      <c r="K787" s="470"/>
      <c r="L787" s="226"/>
      <c r="M787" s="470"/>
      <c r="N787" s="226"/>
      <c r="O787" s="226"/>
      <c r="P787" s="226"/>
      <c r="Q787" s="226"/>
      <c r="R787" s="226"/>
    </row>
    <row r="788" spans="1:18">
      <c r="A788" s="470"/>
      <c r="B788" s="501"/>
      <c r="C788" s="226"/>
      <c r="D788" s="226"/>
      <c r="E788" s="226"/>
      <c r="F788" s="226"/>
      <c r="G788" s="226"/>
      <c r="H788" s="226"/>
      <c r="I788" s="226"/>
      <c r="J788" s="502"/>
      <c r="K788" s="470"/>
      <c r="L788" s="226"/>
      <c r="M788" s="470"/>
      <c r="N788" s="226"/>
      <c r="O788" s="226"/>
      <c r="P788" s="226"/>
      <c r="Q788" s="226"/>
      <c r="R788" s="226"/>
    </row>
    <row r="789" spans="1:18">
      <c r="A789" s="470"/>
      <c r="B789" s="501"/>
      <c r="C789" s="226"/>
      <c r="D789" s="226"/>
      <c r="E789" s="226"/>
      <c r="F789" s="226"/>
      <c r="G789" s="226"/>
      <c r="H789" s="226"/>
      <c r="I789" s="226"/>
      <c r="J789" s="502"/>
      <c r="K789" s="470"/>
      <c r="L789" s="226"/>
      <c r="M789" s="470"/>
      <c r="N789" s="226"/>
      <c r="O789" s="226"/>
      <c r="P789" s="226"/>
      <c r="Q789" s="226"/>
      <c r="R789" s="226"/>
    </row>
    <row r="790" spans="1:18">
      <c r="A790" s="470"/>
      <c r="B790" s="501"/>
      <c r="C790" s="226"/>
      <c r="D790" s="226"/>
      <c r="E790" s="226"/>
      <c r="F790" s="226"/>
      <c r="G790" s="226"/>
      <c r="H790" s="226"/>
      <c r="I790" s="226"/>
      <c r="J790" s="502"/>
      <c r="K790" s="470"/>
      <c r="L790" s="226"/>
      <c r="M790" s="470"/>
      <c r="N790" s="226"/>
      <c r="O790" s="226"/>
      <c r="P790" s="226"/>
      <c r="Q790" s="226"/>
      <c r="R790" s="226"/>
    </row>
    <row r="791" spans="1:18">
      <c r="A791" s="470"/>
      <c r="B791" s="501"/>
      <c r="C791" s="226"/>
      <c r="D791" s="226"/>
      <c r="E791" s="226"/>
      <c r="F791" s="226"/>
      <c r="G791" s="226"/>
      <c r="H791" s="226"/>
      <c r="I791" s="226"/>
      <c r="J791" s="502"/>
      <c r="K791" s="470"/>
      <c r="L791" s="226"/>
      <c r="M791" s="470"/>
      <c r="N791" s="226"/>
      <c r="O791" s="226"/>
      <c r="P791" s="226"/>
      <c r="Q791" s="226"/>
      <c r="R791" s="226"/>
    </row>
    <row r="792" spans="1:18">
      <c r="A792" s="470"/>
      <c r="B792" s="501"/>
      <c r="C792" s="226"/>
      <c r="D792" s="226"/>
      <c r="E792" s="226"/>
      <c r="F792" s="226"/>
      <c r="G792" s="226"/>
      <c r="H792" s="226"/>
      <c r="I792" s="226"/>
      <c r="J792" s="502"/>
      <c r="K792" s="470"/>
      <c r="L792" s="226"/>
      <c r="M792" s="470"/>
      <c r="N792" s="226"/>
      <c r="O792" s="226"/>
      <c r="P792" s="226"/>
      <c r="Q792" s="226"/>
      <c r="R792" s="226"/>
    </row>
    <row r="793" spans="1:18">
      <c r="A793" s="470"/>
      <c r="B793" s="501"/>
      <c r="C793" s="226"/>
      <c r="D793" s="226"/>
      <c r="E793" s="226"/>
      <c r="F793" s="226"/>
      <c r="G793" s="226"/>
      <c r="H793" s="226"/>
      <c r="I793" s="226"/>
      <c r="J793" s="502"/>
      <c r="K793" s="470"/>
      <c r="L793" s="226"/>
      <c r="M793" s="470"/>
      <c r="N793" s="226"/>
      <c r="O793" s="226"/>
      <c r="P793" s="226"/>
      <c r="Q793" s="226"/>
      <c r="R793" s="226"/>
    </row>
    <row r="794" spans="1:18">
      <c r="A794" s="470"/>
      <c r="B794" s="501"/>
      <c r="C794" s="226"/>
      <c r="D794" s="226"/>
      <c r="E794" s="226"/>
      <c r="F794" s="226"/>
      <c r="G794" s="226"/>
      <c r="H794" s="226"/>
      <c r="I794" s="226"/>
      <c r="J794" s="502"/>
      <c r="K794" s="470"/>
      <c r="L794" s="226"/>
      <c r="M794" s="470"/>
      <c r="N794" s="226"/>
      <c r="O794" s="226"/>
      <c r="P794" s="226"/>
      <c r="Q794" s="226"/>
      <c r="R794" s="226"/>
    </row>
    <row r="795" spans="1:18">
      <c r="A795" s="470"/>
      <c r="B795" s="501"/>
      <c r="C795" s="226"/>
      <c r="D795" s="226"/>
      <c r="E795" s="226"/>
      <c r="F795" s="226"/>
      <c r="G795" s="226"/>
      <c r="H795" s="226"/>
      <c r="I795" s="226"/>
      <c r="J795" s="502"/>
      <c r="K795" s="470"/>
      <c r="L795" s="226"/>
      <c r="M795" s="470"/>
      <c r="N795" s="226"/>
      <c r="O795" s="226"/>
      <c r="P795" s="226"/>
      <c r="Q795" s="226"/>
      <c r="R795" s="226"/>
    </row>
    <row r="796" spans="1:18">
      <c r="A796" s="470"/>
      <c r="B796" s="501"/>
      <c r="C796" s="226"/>
      <c r="D796" s="226"/>
      <c r="E796" s="226"/>
      <c r="F796" s="226"/>
      <c r="G796" s="226"/>
      <c r="H796" s="226"/>
      <c r="I796" s="226"/>
      <c r="J796" s="502"/>
      <c r="K796" s="470"/>
      <c r="L796" s="226"/>
      <c r="M796" s="470"/>
      <c r="N796" s="226"/>
      <c r="O796" s="226"/>
      <c r="P796" s="226"/>
      <c r="Q796" s="226"/>
      <c r="R796" s="226"/>
    </row>
    <row r="797" spans="1:18">
      <c r="A797" s="470"/>
      <c r="B797" s="501"/>
      <c r="C797" s="226"/>
      <c r="D797" s="226"/>
      <c r="E797" s="226"/>
      <c r="F797" s="226"/>
      <c r="G797" s="226"/>
      <c r="H797" s="226"/>
      <c r="I797" s="226"/>
      <c r="J797" s="502"/>
      <c r="K797" s="470"/>
      <c r="L797" s="226"/>
      <c r="M797" s="470"/>
      <c r="N797" s="226"/>
      <c r="O797" s="226"/>
      <c r="P797" s="226"/>
      <c r="Q797" s="226"/>
      <c r="R797" s="226"/>
    </row>
    <row r="798" spans="1:18">
      <c r="A798" s="470"/>
      <c r="B798" s="501"/>
      <c r="C798" s="226"/>
      <c r="D798" s="226"/>
      <c r="E798" s="226"/>
      <c r="F798" s="226"/>
      <c r="G798" s="226"/>
      <c r="H798" s="226"/>
      <c r="I798" s="226"/>
      <c r="J798" s="502"/>
      <c r="K798" s="470"/>
      <c r="L798" s="226"/>
      <c r="M798" s="470"/>
      <c r="N798" s="226"/>
      <c r="O798" s="226"/>
      <c r="P798" s="226"/>
      <c r="Q798" s="226"/>
      <c r="R798" s="226"/>
    </row>
    <row r="799" spans="1:18">
      <c r="A799" s="470"/>
      <c r="B799" s="501"/>
      <c r="C799" s="226"/>
      <c r="D799" s="226"/>
      <c r="E799" s="226"/>
      <c r="F799" s="226"/>
      <c r="G799" s="226"/>
      <c r="H799" s="226"/>
      <c r="I799" s="226"/>
      <c r="J799" s="502"/>
      <c r="K799" s="470"/>
      <c r="L799" s="226"/>
      <c r="M799" s="470"/>
      <c r="N799" s="226"/>
      <c r="O799" s="226"/>
      <c r="P799" s="226"/>
      <c r="Q799" s="226"/>
      <c r="R799" s="226"/>
    </row>
    <row r="800" spans="1:18">
      <c r="A800" s="470"/>
      <c r="B800" s="501"/>
      <c r="C800" s="226"/>
      <c r="D800" s="226"/>
      <c r="E800" s="226"/>
      <c r="F800" s="226"/>
      <c r="G800" s="226"/>
      <c r="H800" s="226"/>
      <c r="I800" s="226"/>
      <c r="J800" s="502"/>
      <c r="K800" s="470"/>
      <c r="L800" s="226"/>
      <c r="M800" s="470"/>
      <c r="N800" s="226"/>
      <c r="O800" s="226"/>
      <c r="P800" s="226"/>
      <c r="Q800" s="226"/>
      <c r="R800" s="226"/>
    </row>
    <row r="801" spans="1:18">
      <c r="A801" s="470"/>
      <c r="B801" s="501"/>
      <c r="C801" s="226"/>
      <c r="D801" s="226"/>
      <c r="E801" s="226"/>
      <c r="F801" s="226"/>
      <c r="G801" s="226"/>
      <c r="H801" s="226"/>
      <c r="I801" s="226"/>
      <c r="J801" s="502"/>
      <c r="K801" s="470"/>
      <c r="L801" s="226"/>
      <c r="M801" s="470"/>
      <c r="N801" s="226"/>
      <c r="O801" s="226"/>
      <c r="P801" s="226"/>
      <c r="Q801" s="226"/>
      <c r="R801" s="226"/>
    </row>
    <row r="802" spans="1:18">
      <c r="A802" s="470"/>
      <c r="B802" s="501"/>
      <c r="C802" s="226"/>
      <c r="D802" s="226"/>
      <c r="E802" s="226"/>
      <c r="F802" s="226"/>
      <c r="G802" s="226"/>
      <c r="H802" s="226"/>
      <c r="I802" s="226"/>
      <c r="J802" s="502"/>
      <c r="K802" s="470"/>
      <c r="L802" s="226"/>
      <c r="M802" s="470"/>
      <c r="N802" s="226"/>
      <c r="O802" s="226"/>
      <c r="P802" s="226"/>
      <c r="Q802" s="226"/>
      <c r="R802" s="226"/>
    </row>
    <row r="803" spans="1:18">
      <c r="A803" s="470"/>
      <c r="B803" s="501"/>
      <c r="C803" s="226"/>
      <c r="D803" s="226"/>
      <c r="E803" s="226"/>
      <c r="F803" s="226"/>
      <c r="G803" s="226"/>
      <c r="H803" s="226"/>
      <c r="I803" s="226"/>
      <c r="J803" s="502"/>
      <c r="K803" s="470"/>
      <c r="L803" s="226"/>
      <c r="M803" s="470"/>
      <c r="N803" s="226"/>
      <c r="O803" s="226"/>
      <c r="P803" s="226"/>
      <c r="Q803" s="226"/>
      <c r="R803" s="226"/>
    </row>
    <row r="804" spans="1:18">
      <c r="A804" s="470"/>
      <c r="B804" s="501"/>
      <c r="C804" s="226"/>
      <c r="D804" s="226"/>
      <c r="E804" s="226"/>
      <c r="F804" s="226"/>
      <c r="G804" s="226"/>
      <c r="H804" s="226"/>
      <c r="I804" s="226"/>
      <c r="J804" s="502"/>
      <c r="K804" s="470"/>
      <c r="L804" s="226"/>
      <c r="M804" s="470"/>
      <c r="N804" s="226"/>
      <c r="O804" s="226"/>
      <c r="P804" s="226"/>
      <c r="Q804" s="226"/>
      <c r="R804" s="226"/>
    </row>
    <row r="805" spans="1:18">
      <c r="A805" s="470"/>
      <c r="B805" s="501"/>
      <c r="C805" s="226"/>
      <c r="D805" s="226"/>
      <c r="E805" s="226"/>
      <c r="F805" s="226"/>
      <c r="G805" s="226"/>
      <c r="H805" s="226"/>
      <c r="I805" s="226"/>
      <c r="J805" s="502"/>
      <c r="K805" s="470"/>
      <c r="L805" s="226"/>
      <c r="M805" s="470"/>
      <c r="N805" s="226"/>
      <c r="O805" s="226"/>
      <c r="P805" s="226"/>
      <c r="Q805" s="226"/>
      <c r="R805" s="226"/>
    </row>
    <row r="806" spans="1:18">
      <c r="A806" s="470"/>
      <c r="B806" s="501"/>
      <c r="C806" s="226"/>
      <c r="D806" s="226"/>
      <c r="E806" s="226"/>
      <c r="F806" s="226"/>
      <c r="G806" s="226"/>
      <c r="H806" s="226"/>
      <c r="I806" s="226"/>
      <c r="J806" s="502"/>
      <c r="K806" s="470"/>
      <c r="L806" s="226"/>
      <c r="M806" s="470"/>
      <c r="N806" s="226"/>
      <c r="O806" s="226"/>
      <c r="P806" s="226"/>
      <c r="Q806" s="226"/>
      <c r="R806" s="226"/>
    </row>
    <row r="807" spans="1:18">
      <c r="A807" s="470"/>
      <c r="B807" s="501"/>
      <c r="C807" s="226"/>
      <c r="D807" s="226"/>
      <c r="E807" s="226"/>
      <c r="F807" s="226"/>
      <c r="G807" s="226"/>
      <c r="H807" s="226"/>
      <c r="I807" s="226"/>
      <c r="J807" s="502"/>
      <c r="K807" s="470"/>
      <c r="L807" s="226"/>
      <c r="M807" s="470"/>
      <c r="N807" s="226"/>
      <c r="O807" s="226"/>
      <c r="P807" s="226"/>
      <c r="Q807" s="226"/>
      <c r="R807" s="226"/>
    </row>
    <row r="808" spans="1:18">
      <c r="A808" s="470"/>
      <c r="B808" s="501"/>
      <c r="C808" s="226"/>
      <c r="D808" s="226"/>
      <c r="E808" s="226"/>
      <c r="F808" s="226"/>
      <c r="G808" s="226"/>
      <c r="H808" s="226"/>
      <c r="I808" s="226"/>
      <c r="J808" s="502"/>
      <c r="K808" s="470"/>
      <c r="L808" s="226"/>
      <c r="M808" s="470"/>
      <c r="N808" s="226"/>
      <c r="O808" s="226"/>
      <c r="P808" s="226"/>
      <c r="Q808" s="226"/>
      <c r="R808" s="226"/>
    </row>
    <row r="809" spans="1:18">
      <c r="A809" s="470"/>
      <c r="B809" s="501"/>
      <c r="C809" s="226"/>
      <c r="D809" s="226"/>
      <c r="E809" s="226"/>
      <c r="F809" s="226"/>
      <c r="G809" s="226"/>
      <c r="H809" s="226"/>
      <c r="I809" s="226"/>
      <c r="J809" s="502"/>
      <c r="K809" s="470"/>
      <c r="L809" s="226"/>
      <c r="M809" s="470"/>
      <c r="N809" s="226"/>
      <c r="O809" s="226"/>
      <c r="P809" s="226"/>
      <c r="Q809" s="226"/>
      <c r="R809" s="226"/>
    </row>
    <row r="810" spans="1:18">
      <c r="A810" s="470"/>
      <c r="B810" s="501"/>
      <c r="C810" s="226"/>
      <c r="D810" s="226"/>
      <c r="E810" s="226"/>
      <c r="F810" s="226"/>
      <c r="G810" s="226"/>
      <c r="H810" s="226"/>
      <c r="I810" s="226"/>
      <c r="J810" s="502"/>
      <c r="K810" s="470"/>
      <c r="L810" s="226"/>
      <c r="M810" s="470"/>
      <c r="N810" s="226"/>
      <c r="O810" s="226"/>
      <c r="P810" s="226"/>
      <c r="Q810" s="226"/>
      <c r="R810" s="226"/>
    </row>
    <row r="811" spans="1:18">
      <c r="A811" s="470"/>
      <c r="B811" s="501"/>
      <c r="C811" s="226"/>
      <c r="D811" s="226"/>
      <c r="E811" s="226"/>
      <c r="F811" s="226"/>
      <c r="G811" s="226"/>
      <c r="H811" s="226"/>
      <c r="I811" s="226"/>
      <c r="J811" s="502"/>
      <c r="K811" s="470"/>
      <c r="L811" s="226"/>
      <c r="M811" s="470"/>
      <c r="N811" s="226"/>
      <c r="O811" s="226"/>
      <c r="P811" s="226"/>
      <c r="Q811" s="226"/>
      <c r="R811" s="226"/>
    </row>
    <row r="812" spans="1:18">
      <c r="A812" s="470"/>
      <c r="B812" s="501"/>
      <c r="C812" s="226"/>
      <c r="D812" s="226"/>
      <c r="E812" s="226"/>
      <c r="F812" s="226"/>
      <c r="G812" s="226"/>
      <c r="H812" s="226"/>
      <c r="I812" s="226"/>
      <c r="J812" s="502"/>
      <c r="K812" s="470"/>
      <c r="L812" s="226"/>
      <c r="M812" s="470"/>
      <c r="N812" s="226"/>
      <c r="O812" s="226"/>
      <c r="P812" s="226"/>
      <c r="Q812" s="226"/>
      <c r="R812" s="226"/>
    </row>
    <row r="813" spans="1:18">
      <c r="A813" s="470"/>
      <c r="B813" s="501"/>
      <c r="C813" s="226"/>
      <c r="D813" s="226"/>
      <c r="E813" s="226"/>
      <c r="F813" s="226"/>
      <c r="G813" s="226"/>
      <c r="H813" s="226"/>
      <c r="I813" s="226"/>
      <c r="J813" s="502"/>
      <c r="K813" s="470"/>
      <c r="L813" s="226"/>
      <c r="M813" s="470"/>
      <c r="N813" s="226"/>
      <c r="O813" s="226"/>
      <c r="P813" s="226"/>
      <c r="Q813" s="226"/>
      <c r="R813" s="226"/>
    </row>
    <row r="814" spans="1:18">
      <c r="A814" s="470"/>
      <c r="B814" s="501"/>
      <c r="C814" s="226"/>
      <c r="D814" s="226"/>
      <c r="E814" s="226"/>
      <c r="F814" s="226"/>
      <c r="G814" s="226"/>
      <c r="H814" s="226"/>
      <c r="I814" s="226"/>
      <c r="J814" s="502"/>
      <c r="K814" s="470"/>
      <c r="L814" s="226"/>
      <c r="M814" s="470"/>
      <c r="N814" s="226"/>
      <c r="O814" s="226"/>
      <c r="P814" s="226"/>
      <c r="Q814" s="226"/>
      <c r="R814" s="226"/>
    </row>
    <row r="815" spans="1:18">
      <c r="A815" s="470"/>
      <c r="B815" s="501"/>
      <c r="C815" s="226"/>
      <c r="D815" s="226"/>
      <c r="E815" s="226"/>
      <c r="F815" s="226"/>
      <c r="G815" s="226"/>
      <c r="H815" s="226"/>
      <c r="I815" s="226"/>
      <c r="J815" s="502"/>
      <c r="K815" s="470"/>
      <c r="L815" s="226"/>
      <c r="M815" s="470"/>
      <c r="N815" s="226"/>
      <c r="O815" s="226"/>
      <c r="P815" s="226"/>
      <c r="Q815" s="226"/>
      <c r="R815" s="226"/>
    </row>
    <row r="816" spans="1:18">
      <c r="A816" s="470"/>
      <c r="B816" s="501"/>
      <c r="C816" s="226"/>
      <c r="D816" s="226"/>
      <c r="E816" s="226"/>
      <c r="F816" s="226"/>
      <c r="G816" s="226"/>
      <c r="H816" s="226"/>
      <c r="I816" s="226"/>
      <c r="J816" s="502"/>
      <c r="K816" s="470"/>
      <c r="L816" s="226"/>
      <c r="M816" s="470"/>
      <c r="N816" s="226"/>
      <c r="O816" s="226"/>
      <c r="P816" s="226"/>
      <c r="Q816" s="226"/>
      <c r="R816" s="226"/>
    </row>
    <row r="817" spans="1:18">
      <c r="A817" s="470"/>
      <c r="B817" s="501"/>
      <c r="C817" s="226"/>
      <c r="D817" s="226"/>
      <c r="E817" s="226"/>
      <c r="F817" s="226"/>
      <c r="G817" s="226"/>
      <c r="H817" s="226"/>
      <c r="I817" s="226"/>
      <c r="J817" s="502"/>
      <c r="K817" s="470"/>
      <c r="L817" s="226"/>
      <c r="M817" s="470"/>
      <c r="N817" s="226"/>
      <c r="O817" s="226"/>
      <c r="P817" s="226"/>
      <c r="Q817" s="226"/>
      <c r="R817" s="226"/>
    </row>
    <row r="818" spans="1:18">
      <c r="A818" s="470"/>
      <c r="B818" s="501"/>
      <c r="C818" s="226"/>
      <c r="D818" s="226"/>
      <c r="E818" s="226"/>
      <c r="F818" s="226"/>
      <c r="G818" s="226"/>
      <c r="H818" s="226"/>
      <c r="I818" s="226"/>
      <c r="J818" s="502"/>
      <c r="K818" s="470"/>
      <c r="L818" s="226"/>
      <c r="M818" s="470"/>
      <c r="N818" s="226"/>
      <c r="O818" s="226"/>
      <c r="P818" s="226"/>
      <c r="Q818" s="226"/>
      <c r="R818" s="226"/>
    </row>
    <row r="819" spans="1:18">
      <c r="A819" s="470"/>
      <c r="B819" s="501"/>
      <c r="C819" s="226"/>
      <c r="D819" s="226"/>
      <c r="E819" s="226"/>
      <c r="F819" s="226"/>
      <c r="G819" s="226"/>
      <c r="H819" s="226"/>
      <c r="I819" s="226"/>
      <c r="J819" s="502"/>
      <c r="K819" s="470"/>
      <c r="L819" s="226"/>
      <c r="M819" s="470"/>
      <c r="N819" s="226"/>
      <c r="O819" s="226"/>
      <c r="P819" s="226"/>
      <c r="Q819" s="226"/>
      <c r="R819" s="226"/>
    </row>
    <row r="820" spans="1:18">
      <c r="A820" s="470"/>
      <c r="B820" s="501"/>
      <c r="C820" s="226"/>
      <c r="D820" s="226"/>
      <c r="E820" s="226"/>
      <c r="F820" s="226"/>
      <c r="G820" s="226"/>
      <c r="H820" s="226"/>
      <c r="I820" s="226"/>
      <c r="J820" s="502"/>
      <c r="K820" s="470"/>
      <c r="L820" s="226"/>
      <c r="M820" s="470"/>
      <c r="N820" s="226"/>
      <c r="O820" s="226"/>
      <c r="P820" s="226"/>
      <c r="Q820" s="226"/>
      <c r="R820" s="226"/>
    </row>
    <row r="821" spans="1:18">
      <c r="A821" s="470"/>
      <c r="B821" s="501"/>
      <c r="C821" s="226"/>
      <c r="D821" s="226"/>
      <c r="E821" s="226"/>
      <c r="F821" s="226"/>
      <c r="G821" s="226"/>
      <c r="H821" s="226"/>
      <c r="I821" s="226"/>
      <c r="J821" s="502"/>
      <c r="K821" s="470"/>
      <c r="L821" s="226"/>
      <c r="M821" s="470"/>
      <c r="N821" s="226"/>
      <c r="O821" s="226"/>
      <c r="P821" s="226"/>
      <c r="Q821" s="226"/>
      <c r="R821" s="226"/>
    </row>
    <row r="822" spans="1:18">
      <c r="A822" s="470"/>
      <c r="B822" s="501"/>
      <c r="C822" s="226"/>
      <c r="D822" s="226"/>
      <c r="E822" s="226"/>
      <c r="F822" s="226"/>
      <c r="G822" s="226"/>
      <c r="H822" s="226"/>
      <c r="I822" s="226"/>
      <c r="J822" s="502"/>
      <c r="K822" s="470"/>
      <c r="L822" s="226"/>
      <c r="M822" s="470"/>
      <c r="N822" s="226"/>
      <c r="O822" s="226"/>
      <c r="P822" s="226"/>
      <c r="Q822" s="226"/>
      <c r="R822" s="226"/>
    </row>
    <row r="823" spans="1:18">
      <c r="A823" s="470"/>
      <c r="B823" s="501"/>
      <c r="C823" s="226"/>
      <c r="D823" s="226"/>
      <c r="E823" s="226"/>
      <c r="F823" s="226"/>
      <c r="G823" s="226"/>
      <c r="H823" s="226"/>
      <c r="I823" s="226"/>
      <c r="J823" s="502"/>
      <c r="K823" s="470"/>
      <c r="L823" s="226"/>
      <c r="M823" s="470"/>
      <c r="N823" s="226"/>
      <c r="O823" s="226"/>
      <c r="P823" s="226"/>
      <c r="Q823" s="226"/>
      <c r="R823" s="226"/>
    </row>
    <row r="824" spans="1:18">
      <c r="A824" s="470"/>
      <c r="B824" s="501"/>
      <c r="C824" s="226"/>
      <c r="D824" s="226"/>
      <c r="E824" s="226"/>
      <c r="F824" s="226"/>
      <c r="G824" s="226"/>
      <c r="H824" s="226"/>
      <c r="I824" s="226"/>
      <c r="J824" s="502"/>
      <c r="K824" s="470"/>
      <c r="L824" s="226"/>
      <c r="M824" s="470"/>
      <c r="N824" s="226"/>
      <c r="O824" s="226"/>
      <c r="P824" s="226"/>
      <c r="Q824" s="226"/>
      <c r="R824" s="226"/>
    </row>
    <row r="825" spans="1:18">
      <c r="A825" s="470"/>
      <c r="B825" s="501"/>
      <c r="C825" s="226"/>
      <c r="D825" s="226"/>
      <c r="E825" s="226"/>
      <c r="F825" s="226"/>
      <c r="G825" s="226"/>
      <c r="H825" s="226"/>
      <c r="I825" s="226"/>
      <c r="J825" s="502"/>
      <c r="K825" s="470"/>
      <c r="L825" s="226"/>
      <c r="M825" s="470"/>
      <c r="N825" s="226"/>
      <c r="O825" s="226"/>
      <c r="P825" s="226"/>
      <c r="Q825" s="226"/>
      <c r="R825" s="226"/>
    </row>
    <row r="826" spans="1:18">
      <c r="A826" s="470"/>
      <c r="B826" s="501"/>
      <c r="C826" s="226"/>
      <c r="D826" s="226"/>
      <c r="E826" s="226"/>
      <c r="F826" s="226"/>
      <c r="G826" s="226"/>
      <c r="H826" s="226"/>
      <c r="I826" s="226"/>
      <c r="J826" s="502"/>
      <c r="K826" s="470"/>
      <c r="L826" s="226"/>
      <c r="M826" s="470"/>
      <c r="N826" s="226"/>
      <c r="O826" s="226"/>
      <c r="P826" s="226"/>
      <c r="Q826" s="226"/>
      <c r="R826" s="226"/>
    </row>
    <row r="827" spans="1:18">
      <c r="A827" s="470"/>
      <c r="B827" s="501"/>
      <c r="C827" s="226"/>
      <c r="D827" s="226"/>
      <c r="E827" s="226"/>
      <c r="F827" s="226"/>
      <c r="G827" s="226"/>
      <c r="H827" s="226"/>
      <c r="I827" s="226"/>
      <c r="J827" s="502"/>
      <c r="K827" s="470"/>
      <c r="L827" s="226"/>
      <c r="M827" s="470"/>
      <c r="N827" s="226"/>
      <c r="O827" s="226"/>
      <c r="P827" s="226"/>
      <c r="Q827" s="226"/>
      <c r="R827" s="226"/>
    </row>
    <row r="828" spans="1:18">
      <c r="A828" s="470"/>
      <c r="B828" s="501"/>
      <c r="C828" s="226"/>
      <c r="D828" s="226"/>
      <c r="E828" s="226"/>
      <c r="F828" s="226"/>
      <c r="G828" s="226"/>
      <c r="H828" s="226"/>
      <c r="I828" s="226"/>
      <c r="J828" s="502"/>
      <c r="K828" s="470"/>
      <c r="L828" s="226"/>
      <c r="M828" s="470"/>
      <c r="N828" s="226"/>
      <c r="O828" s="226"/>
      <c r="P828" s="226"/>
      <c r="Q828" s="226"/>
      <c r="R828" s="226"/>
    </row>
    <row r="829" spans="1:18">
      <c r="A829" s="470"/>
      <c r="B829" s="501"/>
      <c r="C829" s="226"/>
      <c r="D829" s="226"/>
      <c r="E829" s="226"/>
      <c r="F829" s="226"/>
      <c r="G829" s="226"/>
      <c r="H829" s="226"/>
      <c r="I829" s="226"/>
      <c r="J829" s="502"/>
      <c r="K829" s="470"/>
      <c r="L829" s="226"/>
      <c r="M829" s="470"/>
      <c r="N829" s="226"/>
      <c r="O829" s="226"/>
      <c r="P829" s="226"/>
      <c r="Q829" s="226"/>
      <c r="R829" s="226"/>
    </row>
    <row r="830" spans="1:18">
      <c r="A830" s="470"/>
      <c r="B830" s="501"/>
      <c r="C830" s="226"/>
      <c r="D830" s="226"/>
      <c r="E830" s="226"/>
      <c r="F830" s="226"/>
      <c r="G830" s="226"/>
      <c r="H830" s="226"/>
      <c r="I830" s="226"/>
      <c r="J830" s="502"/>
      <c r="K830" s="470"/>
      <c r="L830" s="226"/>
      <c r="M830" s="470"/>
      <c r="N830" s="226"/>
      <c r="O830" s="226"/>
      <c r="P830" s="226"/>
      <c r="Q830" s="226"/>
      <c r="R830" s="226"/>
    </row>
    <row r="831" spans="1:18">
      <c r="A831" s="470"/>
      <c r="B831" s="501"/>
      <c r="C831" s="226"/>
      <c r="D831" s="226"/>
      <c r="E831" s="226"/>
      <c r="F831" s="226"/>
      <c r="G831" s="226"/>
      <c r="H831" s="226"/>
      <c r="I831" s="226"/>
      <c r="J831" s="502"/>
      <c r="K831" s="470"/>
      <c r="L831" s="226"/>
      <c r="M831" s="470"/>
      <c r="N831" s="226"/>
      <c r="O831" s="226"/>
      <c r="P831" s="226"/>
      <c r="Q831" s="226"/>
      <c r="R831" s="226"/>
    </row>
    <row r="832" spans="1:18">
      <c r="A832" s="470"/>
      <c r="B832" s="501"/>
      <c r="C832" s="226"/>
      <c r="D832" s="226"/>
      <c r="E832" s="226"/>
      <c r="F832" s="226"/>
      <c r="G832" s="226"/>
      <c r="H832" s="226"/>
      <c r="I832" s="226"/>
      <c r="J832" s="502"/>
      <c r="K832" s="470"/>
      <c r="L832" s="226"/>
      <c r="M832" s="470"/>
      <c r="N832" s="226"/>
      <c r="O832" s="226"/>
      <c r="P832" s="226"/>
      <c r="Q832" s="226"/>
      <c r="R832" s="226"/>
    </row>
    <row r="833" spans="1:18">
      <c r="A833" s="470"/>
      <c r="B833" s="501"/>
      <c r="C833" s="226"/>
      <c r="D833" s="226"/>
      <c r="E833" s="226"/>
      <c r="F833" s="226"/>
      <c r="G833" s="226"/>
      <c r="H833" s="226"/>
      <c r="I833" s="226"/>
      <c r="J833" s="502"/>
      <c r="K833" s="470"/>
      <c r="L833" s="226"/>
      <c r="M833" s="470"/>
      <c r="N833" s="226"/>
      <c r="O833" s="226"/>
      <c r="P833" s="226"/>
      <c r="Q833" s="226"/>
      <c r="R833" s="226"/>
    </row>
    <row r="834" spans="1:18">
      <c r="A834" s="470"/>
      <c r="B834" s="501"/>
      <c r="C834" s="226"/>
      <c r="D834" s="226"/>
      <c r="E834" s="226"/>
      <c r="F834" s="226"/>
      <c r="G834" s="226"/>
      <c r="H834" s="226"/>
      <c r="I834" s="226"/>
      <c r="J834" s="502"/>
      <c r="K834" s="470"/>
      <c r="L834" s="226"/>
      <c r="M834" s="470"/>
      <c r="N834" s="226"/>
      <c r="O834" s="226"/>
      <c r="P834" s="226"/>
      <c r="Q834" s="226"/>
      <c r="R834" s="226"/>
    </row>
    <row r="835" spans="1:18">
      <c r="A835" s="470"/>
      <c r="B835" s="501"/>
      <c r="C835" s="226"/>
      <c r="D835" s="226"/>
      <c r="E835" s="226"/>
      <c r="F835" s="226"/>
      <c r="G835" s="226"/>
      <c r="H835" s="226"/>
      <c r="I835" s="226"/>
      <c r="J835" s="502"/>
      <c r="K835" s="470"/>
      <c r="L835" s="226"/>
      <c r="M835" s="470"/>
      <c r="N835" s="226"/>
      <c r="O835" s="226"/>
      <c r="P835" s="226"/>
      <c r="Q835" s="226"/>
      <c r="R835" s="226"/>
    </row>
    <row r="836" spans="1:18">
      <c r="A836" s="470"/>
      <c r="B836" s="501"/>
      <c r="C836" s="226"/>
      <c r="D836" s="226"/>
      <c r="E836" s="226"/>
      <c r="F836" s="226"/>
      <c r="G836" s="226"/>
      <c r="H836" s="226"/>
      <c r="I836" s="226"/>
      <c r="J836" s="502"/>
      <c r="K836" s="470"/>
      <c r="L836" s="226"/>
      <c r="M836" s="470"/>
      <c r="N836" s="226"/>
      <c r="O836" s="226"/>
      <c r="P836" s="226"/>
      <c r="Q836" s="226"/>
      <c r="R836" s="226"/>
    </row>
    <row r="837" spans="1:18">
      <c r="A837" s="470"/>
      <c r="B837" s="501"/>
      <c r="C837" s="226"/>
      <c r="D837" s="226"/>
      <c r="E837" s="226"/>
      <c r="F837" s="226"/>
      <c r="G837" s="226"/>
      <c r="H837" s="226"/>
      <c r="I837" s="226"/>
      <c r="J837" s="502"/>
      <c r="K837" s="470"/>
      <c r="L837" s="226"/>
      <c r="M837" s="470"/>
      <c r="N837" s="226"/>
      <c r="O837" s="226"/>
      <c r="P837" s="226"/>
      <c r="Q837" s="226"/>
      <c r="R837" s="226"/>
    </row>
    <row r="838" spans="1:18">
      <c r="A838" s="470"/>
      <c r="B838" s="501"/>
      <c r="C838" s="226"/>
      <c r="D838" s="226"/>
      <c r="E838" s="226"/>
      <c r="F838" s="226"/>
      <c r="G838" s="226"/>
      <c r="H838" s="226"/>
      <c r="I838" s="226"/>
      <c r="J838" s="502"/>
      <c r="K838" s="470"/>
      <c r="L838" s="226"/>
      <c r="M838" s="470"/>
      <c r="N838" s="226"/>
      <c r="O838" s="226"/>
      <c r="P838" s="226"/>
      <c r="Q838" s="226"/>
      <c r="R838" s="226"/>
    </row>
    <row r="839" spans="1:18">
      <c r="A839" s="470"/>
      <c r="B839" s="501"/>
      <c r="C839" s="226"/>
      <c r="D839" s="226"/>
      <c r="E839" s="226"/>
      <c r="F839" s="226"/>
      <c r="G839" s="226"/>
      <c r="H839" s="226"/>
      <c r="I839" s="226"/>
      <c r="J839" s="502"/>
      <c r="K839" s="470"/>
      <c r="L839" s="226"/>
      <c r="M839" s="470"/>
      <c r="N839" s="226"/>
      <c r="O839" s="226"/>
      <c r="P839" s="226"/>
      <c r="Q839" s="226"/>
      <c r="R839" s="226"/>
    </row>
    <row r="840" spans="1:18">
      <c r="A840" s="470"/>
      <c r="B840" s="501"/>
      <c r="C840" s="226"/>
      <c r="D840" s="226"/>
      <c r="E840" s="226"/>
      <c r="F840" s="226"/>
      <c r="G840" s="226"/>
      <c r="H840" s="226"/>
      <c r="I840" s="226"/>
      <c r="J840" s="502"/>
      <c r="K840" s="470"/>
      <c r="L840" s="226"/>
      <c r="M840" s="470"/>
      <c r="N840" s="226"/>
      <c r="O840" s="226"/>
      <c r="P840" s="226"/>
      <c r="Q840" s="226"/>
      <c r="R840" s="226"/>
    </row>
    <row r="841" spans="1:18">
      <c r="A841" s="470"/>
      <c r="B841" s="501"/>
      <c r="C841" s="226"/>
      <c r="D841" s="226"/>
      <c r="E841" s="226"/>
      <c r="F841" s="226"/>
      <c r="G841" s="226"/>
      <c r="H841" s="226"/>
      <c r="I841" s="226"/>
      <c r="J841" s="502"/>
      <c r="K841" s="470"/>
      <c r="L841" s="226"/>
      <c r="M841" s="470"/>
      <c r="N841" s="226"/>
      <c r="O841" s="226"/>
      <c r="P841" s="226"/>
      <c r="Q841" s="226"/>
      <c r="R841" s="226"/>
    </row>
    <row r="842" spans="1:18">
      <c r="A842" s="470"/>
      <c r="B842" s="501"/>
      <c r="C842" s="226"/>
      <c r="D842" s="226"/>
      <c r="E842" s="226"/>
      <c r="F842" s="226"/>
      <c r="G842" s="226"/>
      <c r="H842" s="226"/>
      <c r="I842" s="226"/>
      <c r="J842" s="502"/>
      <c r="K842" s="470"/>
      <c r="L842" s="226"/>
      <c r="M842" s="470"/>
      <c r="N842" s="226"/>
      <c r="O842" s="226"/>
      <c r="P842" s="226"/>
      <c r="Q842" s="226"/>
      <c r="R842" s="226"/>
    </row>
    <row r="843" spans="1:18">
      <c r="A843" s="470"/>
      <c r="B843" s="501"/>
      <c r="C843" s="226"/>
      <c r="D843" s="226"/>
      <c r="E843" s="226"/>
      <c r="F843" s="226"/>
      <c r="G843" s="226"/>
      <c r="H843" s="226"/>
      <c r="I843" s="226"/>
      <c r="J843" s="502"/>
      <c r="K843" s="470"/>
      <c r="L843" s="226"/>
      <c r="M843" s="470"/>
      <c r="N843" s="226"/>
      <c r="O843" s="226"/>
      <c r="P843" s="226"/>
      <c r="Q843" s="226"/>
      <c r="R843" s="226"/>
    </row>
    <row r="844" spans="1:18">
      <c r="A844" s="470"/>
      <c r="B844" s="501"/>
      <c r="C844" s="226"/>
      <c r="D844" s="226"/>
      <c r="E844" s="226"/>
      <c r="F844" s="226"/>
      <c r="G844" s="226"/>
      <c r="H844" s="226"/>
      <c r="I844" s="226"/>
      <c r="J844" s="502"/>
      <c r="K844" s="470"/>
      <c r="L844" s="226"/>
      <c r="M844" s="470"/>
      <c r="N844" s="226"/>
      <c r="O844" s="226"/>
      <c r="P844" s="226"/>
      <c r="Q844" s="226"/>
      <c r="R844" s="226"/>
    </row>
    <row r="845" spans="1:18">
      <c r="A845" s="470"/>
      <c r="B845" s="501"/>
      <c r="C845" s="226"/>
      <c r="D845" s="226"/>
      <c r="E845" s="226"/>
      <c r="F845" s="226"/>
      <c r="G845" s="226"/>
      <c r="H845" s="226"/>
      <c r="I845" s="226"/>
      <c r="J845" s="502"/>
      <c r="K845" s="470"/>
      <c r="L845" s="226"/>
      <c r="M845" s="470"/>
      <c r="N845" s="226"/>
      <c r="O845" s="226"/>
      <c r="P845" s="226"/>
      <c r="Q845" s="226"/>
      <c r="R845" s="226"/>
    </row>
    <row r="846" spans="1:18">
      <c r="A846" s="470"/>
      <c r="B846" s="501"/>
      <c r="C846" s="226"/>
      <c r="D846" s="226"/>
      <c r="E846" s="226"/>
      <c r="F846" s="226"/>
      <c r="G846" s="226"/>
      <c r="H846" s="226"/>
      <c r="I846" s="226"/>
      <c r="J846" s="502"/>
      <c r="K846" s="470"/>
      <c r="L846" s="226"/>
      <c r="M846" s="470"/>
      <c r="N846" s="226"/>
      <c r="O846" s="226"/>
      <c r="P846" s="226"/>
      <c r="Q846" s="226"/>
      <c r="R846" s="226"/>
    </row>
    <row r="847" spans="1:18">
      <c r="A847" s="470"/>
      <c r="B847" s="501"/>
      <c r="C847" s="226"/>
      <c r="D847" s="226"/>
      <c r="E847" s="226"/>
      <c r="F847" s="226"/>
      <c r="G847" s="226"/>
      <c r="H847" s="226"/>
      <c r="I847" s="226"/>
      <c r="J847" s="502"/>
      <c r="K847" s="470"/>
      <c r="L847" s="226"/>
      <c r="M847" s="470"/>
      <c r="N847" s="226"/>
      <c r="O847" s="226"/>
      <c r="P847" s="226"/>
      <c r="Q847" s="226"/>
      <c r="R847" s="226"/>
    </row>
    <row r="848" spans="1:18">
      <c r="A848" s="470"/>
      <c r="B848" s="501"/>
      <c r="C848" s="226"/>
      <c r="D848" s="226"/>
      <c r="E848" s="226"/>
      <c r="F848" s="226"/>
      <c r="G848" s="226"/>
      <c r="H848" s="226"/>
      <c r="I848" s="226"/>
      <c r="J848" s="502"/>
      <c r="K848" s="470"/>
      <c r="L848" s="226"/>
      <c r="M848" s="470"/>
      <c r="N848" s="226"/>
      <c r="O848" s="226"/>
      <c r="P848" s="226"/>
      <c r="Q848" s="226"/>
      <c r="R848" s="226"/>
    </row>
    <row r="849" spans="1:18">
      <c r="A849" s="470"/>
      <c r="B849" s="501"/>
      <c r="C849" s="226"/>
      <c r="D849" s="226"/>
      <c r="E849" s="226"/>
      <c r="F849" s="226"/>
      <c r="G849" s="226"/>
      <c r="H849" s="226"/>
      <c r="I849" s="226"/>
      <c r="J849" s="502"/>
      <c r="K849" s="470"/>
      <c r="L849" s="226"/>
      <c r="M849" s="470"/>
      <c r="N849" s="226"/>
      <c r="O849" s="226"/>
      <c r="P849" s="226"/>
      <c r="Q849" s="226"/>
      <c r="R849" s="226"/>
    </row>
    <row r="850" spans="1:18">
      <c r="A850" s="470"/>
      <c r="B850" s="501"/>
      <c r="C850" s="226"/>
      <c r="D850" s="226"/>
      <c r="E850" s="226"/>
      <c r="F850" s="226"/>
      <c r="G850" s="226"/>
      <c r="H850" s="226"/>
      <c r="I850" s="226"/>
      <c r="J850" s="502"/>
      <c r="K850" s="470"/>
      <c r="L850" s="226"/>
      <c r="M850" s="470"/>
      <c r="N850" s="226"/>
      <c r="O850" s="226"/>
      <c r="P850" s="226"/>
      <c r="Q850" s="226"/>
      <c r="R850" s="226"/>
    </row>
    <row r="851" spans="1:18">
      <c r="A851" s="470"/>
      <c r="B851" s="501"/>
      <c r="C851" s="226"/>
      <c r="D851" s="226"/>
      <c r="E851" s="226"/>
      <c r="F851" s="226"/>
      <c r="G851" s="226"/>
      <c r="H851" s="226"/>
      <c r="I851" s="226"/>
      <c r="J851" s="502"/>
      <c r="K851" s="470"/>
      <c r="L851" s="226"/>
      <c r="M851" s="470"/>
      <c r="N851" s="226"/>
      <c r="O851" s="226"/>
      <c r="P851" s="226"/>
      <c r="Q851" s="226"/>
      <c r="R851" s="226"/>
    </row>
    <row r="852" spans="1:18">
      <c r="A852" s="470"/>
      <c r="B852" s="501"/>
      <c r="C852" s="226"/>
      <c r="D852" s="226"/>
      <c r="E852" s="226"/>
      <c r="F852" s="226"/>
      <c r="G852" s="226"/>
      <c r="H852" s="226"/>
      <c r="I852" s="226"/>
      <c r="J852" s="502"/>
      <c r="K852" s="470"/>
      <c r="L852" s="226"/>
      <c r="M852" s="470"/>
      <c r="N852" s="226"/>
      <c r="O852" s="226"/>
      <c r="P852" s="226"/>
      <c r="Q852" s="226"/>
      <c r="R852" s="226"/>
    </row>
    <row r="853" spans="1:18">
      <c r="A853" s="470"/>
      <c r="B853" s="501"/>
      <c r="C853" s="226"/>
      <c r="D853" s="226"/>
      <c r="E853" s="226"/>
      <c r="F853" s="226"/>
      <c r="G853" s="226"/>
      <c r="H853" s="226"/>
      <c r="I853" s="226"/>
      <c r="J853" s="502"/>
      <c r="K853" s="470"/>
      <c r="L853" s="226"/>
      <c r="M853" s="470"/>
      <c r="N853" s="226"/>
      <c r="O853" s="226"/>
      <c r="P853" s="226"/>
      <c r="Q853" s="226"/>
      <c r="R853" s="226"/>
    </row>
    <row r="854" spans="1:18">
      <c r="A854" s="470"/>
      <c r="B854" s="501"/>
      <c r="C854" s="226"/>
      <c r="D854" s="226"/>
      <c r="E854" s="226"/>
      <c r="F854" s="226"/>
      <c r="G854" s="226"/>
      <c r="H854" s="226"/>
      <c r="I854" s="226"/>
      <c r="J854" s="502"/>
      <c r="K854" s="470"/>
      <c r="L854" s="226"/>
      <c r="M854" s="470"/>
      <c r="N854" s="226"/>
      <c r="O854" s="226"/>
      <c r="P854" s="226"/>
      <c r="Q854" s="226"/>
      <c r="R854" s="226"/>
    </row>
    <row r="855" spans="1:18">
      <c r="A855" s="470"/>
      <c r="B855" s="501"/>
      <c r="C855" s="226"/>
      <c r="D855" s="226"/>
      <c r="E855" s="226"/>
      <c r="F855" s="226"/>
      <c r="G855" s="226"/>
      <c r="H855" s="226"/>
      <c r="I855" s="226"/>
      <c r="J855" s="502"/>
      <c r="K855" s="470"/>
      <c r="L855" s="226"/>
      <c r="M855" s="470"/>
      <c r="N855" s="226"/>
      <c r="O855" s="226"/>
      <c r="P855" s="226"/>
      <c r="Q855" s="226"/>
      <c r="R855" s="226"/>
    </row>
    <row r="856" spans="1:18">
      <c r="A856" s="470"/>
      <c r="B856" s="501"/>
      <c r="C856" s="226"/>
      <c r="D856" s="226"/>
      <c r="E856" s="226"/>
      <c r="F856" s="226"/>
      <c r="G856" s="226"/>
      <c r="H856" s="226"/>
      <c r="I856" s="226"/>
      <c r="J856" s="502"/>
      <c r="K856" s="470"/>
      <c r="L856" s="226"/>
      <c r="M856" s="470"/>
      <c r="N856" s="226"/>
      <c r="O856" s="226"/>
      <c r="P856" s="226"/>
      <c r="Q856" s="226"/>
      <c r="R856" s="226"/>
    </row>
    <row r="857" spans="1:18">
      <c r="A857" s="470"/>
      <c r="B857" s="501"/>
      <c r="C857" s="226"/>
      <c r="D857" s="226"/>
      <c r="E857" s="226"/>
      <c r="F857" s="226"/>
      <c r="G857" s="226"/>
      <c r="H857" s="226"/>
      <c r="I857" s="226"/>
      <c r="J857" s="502"/>
      <c r="K857" s="470"/>
      <c r="L857" s="226"/>
      <c r="M857" s="470"/>
      <c r="N857" s="226"/>
      <c r="O857" s="226"/>
      <c r="P857" s="226"/>
      <c r="Q857" s="226"/>
      <c r="R857" s="226"/>
    </row>
    <row r="858" spans="1:18">
      <c r="A858" s="470"/>
      <c r="B858" s="501"/>
      <c r="C858" s="226"/>
      <c r="D858" s="226"/>
      <c r="E858" s="226"/>
      <c r="F858" s="226"/>
      <c r="G858" s="226"/>
      <c r="H858" s="226"/>
      <c r="I858" s="226"/>
      <c r="J858" s="502"/>
      <c r="K858" s="470"/>
      <c r="L858" s="226"/>
      <c r="M858" s="470"/>
      <c r="N858" s="226"/>
      <c r="O858" s="226"/>
      <c r="P858" s="226"/>
      <c r="Q858" s="226"/>
      <c r="R858" s="226"/>
    </row>
    <row r="859" spans="1:18">
      <c r="A859" s="470"/>
      <c r="B859" s="501"/>
      <c r="C859" s="226"/>
      <c r="D859" s="226"/>
      <c r="E859" s="226"/>
      <c r="F859" s="226"/>
      <c r="G859" s="226"/>
      <c r="H859" s="226"/>
      <c r="I859" s="226"/>
      <c r="J859" s="502"/>
      <c r="K859" s="470"/>
      <c r="L859" s="226"/>
      <c r="M859" s="470"/>
      <c r="N859" s="226"/>
      <c r="O859" s="226"/>
      <c r="P859" s="226"/>
      <c r="Q859" s="226"/>
      <c r="R859" s="226"/>
    </row>
    <row r="860" spans="1:18">
      <c r="A860" s="470"/>
      <c r="B860" s="501"/>
      <c r="C860" s="226"/>
      <c r="D860" s="226"/>
      <c r="E860" s="226"/>
      <c r="F860" s="226"/>
      <c r="G860" s="226"/>
      <c r="H860" s="226"/>
      <c r="I860" s="226"/>
      <c r="J860" s="502"/>
      <c r="K860" s="470"/>
      <c r="L860" s="226"/>
      <c r="M860" s="470"/>
      <c r="N860" s="226"/>
      <c r="O860" s="226"/>
      <c r="P860" s="226"/>
      <c r="Q860" s="226"/>
      <c r="R860" s="226"/>
    </row>
    <row r="861" spans="1:18">
      <c r="A861" s="470"/>
      <c r="B861" s="501"/>
      <c r="C861" s="226"/>
      <c r="D861" s="226"/>
      <c r="E861" s="226"/>
      <c r="F861" s="226"/>
      <c r="G861" s="226"/>
      <c r="H861" s="226"/>
      <c r="I861" s="226"/>
      <c r="J861" s="502"/>
      <c r="K861" s="470"/>
      <c r="L861" s="226"/>
      <c r="M861" s="470"/>
      <c r="N861" s="226"/>
      <c r="O861" s="226"/>
      <c r="P861" s="226"/>
      <c r="Q861" s="226"/>
      <c r="R861" s="226"/>
    </row>
    <row r="862" spans="1:18">
      <c r="A862" s="470"/>
      <c r="B862" s="501"/>
      <c r="C862" s="226"/>
      <c r="D862" s="226"/>
      <c r="E862" s="226"/>
      <c r="F862" s="226"/>
      <c r="G862" s="226"/>
      <c r="H862" s="226"/>
      <c r="I862" s="226"/>
      <c r="J862" s="502"/>
      <c r="K862" s="470"/>
      <c r="L862" s="226"/>
      <c r="M862" s="470"/>
      <c r="N862" s="226"/>
      <c r="O862" s="226"/>
      <c r="P862" s="226"/>
      <c r="Q862" s="226"/>
      <c r="R862" s="226"/>
    </row>
    <row r="863" spans="1:18">
      <c r="A863" s="470"/>
      <c r="B863" s="501"/>
      <c r="C863" s="226"/>
      <c r="D863" s="226"/>
      <c r="E863" s="226"/>
      <c r="F863" s="226"/>
      <c r="G863" s="226"/>
      <c r="H863" s="226"/>
      <c r="I863" s="226"/>
      <c r="J863" s="502"/>
      <c r="K863" s="470"/>
      <c r="L863" s="226"/>
      <c r="M863" s="470"/>
      <c r="N863" s="226"/>
      <c r="O863" s="226"/>
      <c r="P863" s="226"/>
      <c r="Q863" s="226"/>
      <c r="R863" s="226"/>
    </row>
    <row r="864" spans="1:18">
      <c r="A864" s="470"/>
      <c r="B864" s="501"/>
      <c r="C864" s="226"/>
      <c r="D864" s="226"/>
      <c r="E864" s="226"/>
      <c r="F864" s="226"/>
      <c r="G864" s="226"/>
      <c r="H864" s="226"/>
      <c r="I864" s="226"/>
      <c r="J864" s="502"/>
      <c r="K864" s="470"/>
      <c r="L864" s="226"/>
      <c r="M864" s="470"/>
      <c r="N864" s="226"/>
      <c r="O864" s="226"/>
      <c r="P864" s="226"/>
      <c r="Q864" s="226"/>
      <c r="R864" s="226"/>
    </row>
    <row r="865" spans="1:18">
      <c r="A865" s="470"/>
      <c r="B865" s="501"/>
      <c r="C865" s="226"/>
      <c r="D865" s="226"/>
      <c r="E865" s="226"/>
      <c r="F865" s="226"/>
      <c r="G865" s="226"/>
      <c r="H865" s="226"/>
      <c r="I865" s="226"/>
      <c r="J865" s="502"/>
      <c r="K865" s="470"/>
      <c r="L865" s="226"/>
      <c r="M865" s="470"/>
      <c r="N865" s="226"/>
      <c r="O865" s="226"/>
      <c r="P865" s="226"/>
      <c r="Q865" s="226"/>
      <c r="R865" s="226"/>
    </row>
    <row r="866" spans="1:18">
      <c r="A866" s="470"/>
      <c r="B866" s="501"/>
      <c r="C866" s="226"/>
      <c r="D866" s="226"/>
      <c r="E866" s="226"/>
      <c r="F866" s="226"/>
      <c r="G866" s="226"/>
      <c r="H866" s="226"/>
      <c r="I866" s="226"/>
      <c r="J866" s="502"/>
      <c r="K866" s="470"/>
      <c r="L866" s="226"/>
      <c r="M866" s="470"/>
      <c r="N866" s="226"/>
      <c r="O866" s="226"/>
      <c r="P866" s="226"/>
      <c r="Q866" s="226"/>
      <c r="R866" s="226"/>
    </row>
    <row r="867" spans="1:18">
      <c r="A867" s="470"/>
      <c r="B867" s="501"/>
      <c r="C867" s="226"/>
      <c r="D867" s="226"/>
      <c r="E867" s="226"/>
      <c r="F867" s="226"/>
      <c r="G867" s="226"/>
      <c r="H867" s="226"/>
      <c r="I867" s="226"/>
      <c r="J867" s="502"/>
      <c r="K867" s="470"/>
      <c r="L867" s="226"/>
      <c r="M867" s="470"/>
      <c r="N867" s="226"/>
      <c r="O867" s="226"/>
      <c r="P867" s="226"/>
      <c r="Q867" s="226"/>
      <c r="R867" s="226"/>
    </row>
    <row r="868" spans="1:18">
      <c r="A868" s="470"/>
      <c r="B868" s="501"/>
      <c r="C868" s="226"/>
      <c r="D868" s="226"/>
      <c r="E868" s="226"/>
      <c r="F868" s="226"/>
      <c r="G868" s="226"/>
      <c r="H868" s="226"/>
      <c r="I868" s="226"/>
      <c r="J868" s="502"/>
      <c r="K868" s="470"/>
      <c r="L868" s="226"/>
      <c r="M868" s="470"/>
      <c r="N868" s="226"/>
      <c r="O868" s="226"/>
      <c r="P868" s="226"/>
      <c r="Q868" s="226"/>
      <c r="R868" s="226"/>
    </row>
    <row r="869" spans="1:18">
      <c r="A869" s="470"/>
      <c r="B869" s="501"/>
      <c r="C869" s="226"/>
      <c r="D869" s="226"/>
      <c r="E869" s="226"/>
      <c r="F869" s="226"/>
      <c r="G869" s="226"/>
      <c r="H869" s="226"/>
      <c r="I869" s="226"/>
      <c r="J869" s="502"/>
      <c r="K869" s="470"/>
      <c r="L869" s="226"/>
      <c r="M869" s="470"/>
      <c r="N869" s="226"/>
      <c r="O869" s="226"/>
      <c r="P869" s="226"/>
      <c r="Q869" s="226"/>
      <c r="R869" s="226"/>
    </row>
    <row r="870" spans="1:18">
      <c r="A870" s="470"/>
      <c r="B870" s="501"/>
      <c r="C870" s="226"/>
      <c r="D870" s="226"/>
      <c r="E870" s="226"/>
      <c r="F870" s="226"/>
      <c r="G870" s="226"/>
      <c r="H870" s="226"/>
      <c r="I870" s="226"/>
      <c r="J870" s="502"/>
      <c r="K870" s="470"/>
      <c r="L870" s="226"/>
      <c r="M870" s="470"/>
      <c r="N870" s="226"/>
      <c r="O870" s="226"/>
      <c r="P870" s="226"/>
      <c r="Q870" s="226"/>
      <c r="R870" s="226"/>
    </row>
    <row r="871" spans="1:18">
      <c r="A871" s="470"/>
      <c r="B871" s="501"/>
      <c r="C871" s="226"/>
      <c r="D871" s="226"/>
      <c r="E871" s="226"/>
      <c r="F871" s="226"/>
      <c r="G871" s="226"/>
      <c r="H871" s="226"/>
      <c r="I871" s="226"/>
      <c r="J871" s="502"/>
      <c r="K871" s="470"/>
      <c r="L871" s="226"/>
      <c r="M871" s="470"/>
      <c r="N871" s="226"/>
      <c r="O871" s="226"/>
      <c r="P871" s="226"/>
      <c r="Q871" s="226"/>
      <c r="R871" s="226"/>
    </row>
    <row r="872" spans="1:18">
      <c r="A872" s="470"/>
      <c r="B872" s="501"/>
      <c r="C872" s="226"/>
      <c r="D872" s="226"/>
      <c r="E872" s="226"/>
      <c r="F872" s="226"/>
      <c r="G872" s="226"/>
      <c r="H872" s="226"/>
      <c r="I872" s="226"/>
      <c r="J872" s="502"/>
      <c r="K872" s="470"/>
      <c r="L872" s="226"/>
      <c r="M872" s="470"/>
      <c r="N872" s="226"/>
      <c r="O872" s="226"/>
      <c r="P872" s="226"/>
      <c r="Q872" s="226"/>
      <c r="R872" s="226"/>
    </row>
    <row r="873" spans="1:18">
      <c r="A873" s="470"/>
      <c r="B873" s="501"/>
      <c r="C873" s="226"/>
      <c r="D873" s="226"/>
      <c r="E873" s="226"/>
      <c r="F873" s="226"/>
      <c r="G873" s="226"/>
      <c r="H873" s="226"/>
      <c r="I873" s="226"/>
      <c r="J873" s="502"/>
      <c r="K873" s="470"/>
      <c r="L873" s="226"/>
      <c r="M873" s="470"/>
      <c r="N873" s="226"/>
      <c r="O873" s="226"/>
      <c r="P873" s="226"/>
      <c r="Q873" s="226"/>
      <c r="R873" s="226"/>
    </row>
    <row r="874" spans="1:18">
      <c r="A874" s="470"/>
      <c r="B874" s="501"/>
      <c r="C874" s="226"/>
      <c r="D874" s="226"/>
      <c r="E874" s="226"/>
      <c r="F874" s="226"/>
      <c r="G874" s="226"/>
      <c r="H874" s="226"/>
      <c r="I874" s="226"/>
      <c r="J874" s="502"/>
      <c r="K874" s="470"/>
      <c r="L874" s="226"/>
      <c r="M874" s="470"/>
      <c r="N874" s="226"/>
      <c r="O874" s="226"/>
      <c r="P874" s="226"/>
      <c r="Q874" s="226"/>
      <c r="R874" s="226"/>
    </row>
    <row r="875" spans="1:18">
      <c r="A875" s="470"/>
      <c r="B875" s="501"/>
      <c r="C875" s="226"/>
      <c r="D875" s="226"/>
      <c r="E875" s="226"/>
      <c r="F875" s="226"/>
      <c r="G875" s="226"/>
      <c r="H875" s="226"/>
      <c r="I875" s="226"/>
      <c r="J875" s="502"/>
      <c r="K875" s="470"/>
      <c r="L875" s="226"/>
      <c r="M875" s="470"/>
      <c r="N875" s="226"/>
      <c r="O875" s="226"/>
      <c r="P875" s="226"/>
      <c r="Q875" s="226"/>
      <c r="R875" s="226"/>
    </row>
    <row r="876" spans="1:18">
      <c r="A876" s="470"/>
      <c r="B876" s="501"/>
      <c r="C876" s="226"/>
      <c r="D876" s="226"/>
      <c r="E876" s="226"/>
      <c r="F876" s="226"/>
      <c r="G876" s="226"/>
      <c r="H876" s="226"/>
      <c r="I876" s="226"/>
      <c r="J876" s="502"/>
      <c r="K876" s="470"/>
      <c r="L876" s="226"/>
      <c r="M876" s="470"/>
      <c r="N876" s="226"/>
      <c r="O876" s="226"/>
      <c r="P876" s="226"/>
      <c r="Q876" s="226"/>
      <c r="R876" s="226"/>
    </row>
    <row r="877" spans="1:18">
      <c r="A877" s="470"/>
      <c r="B877" s="501"/>
      <c r="C877" s="226"/>
      <c r="D877" s="226"/>
      <c r="E877" s="226"/>
      <c r="F877" s="226"/>
      <c r="G877" s="226"/>
      <c r="H877" s="226"/>
      <c r="I877" s="226"/>
      <c r="J877" s="502"/>
      <c r="K877" s="470"/>
      <c r="L877" s="226"/>
      <c r="M877" s="470"/>
      <c r="N877" s="226"/>
      <c r="O877" s="226"/>
      <c r="P877" s="226"/>
      <c r="Q877" s="226"/>
      <c r="R877" s="226"/>
    </row>
    <row r="878" spans="1:18">
      <c r="A878" s="470"/>
      <c r="B878" s="501"/>
      <c r="C878" s="226"/>
      <c r="D878" s="226"/>
      <c r="E878" s="226"/>
      <c r="F878" s="226"/>
      <c r="G878" s="226"/>
      <c r="H878" s="226"/>
      <c r="I878" s="226"/>
      <c r="J878" s="502"/>
      <c r="K878" s="470"/>
      <c r="L878" s="226"/>
      <c r="M878" s="470"/>
      <c r="N878" s="226"/>
      <c r="O878" s="226"/>
      <c r="P878" s="226"/>
      <c r="Q878" s="226"/>
      <c r="R878" s="226"/>
    </row>
    <row r="879" spans="1:18">
      <c r="A879" s="470"/>
      <c r="B879" s="501"/>
      <c r="C879" s="226"/>
      <c r="D879" s="226"/>
      <c r="E879" s="226"/>
      <c r="F879" s="226"/>
      <c r="G879" s="226"/>
      <c r="H879" s="226"/>
      <c r="I879" s="226"/>
      <c r="J879" s="502"/>
      <c r="K879" s="470"/>
      <c r="L879" s="226"/>
      <c r="M879" s="470"/>
      <c r="N879" s="226"/>
      <c r="O879" s="226"/>
      <c r="P879" s="226"/>
      <c r="Q879" s="226"/>
      <c r="R879" s="226"/>
    </row>
    <row r="880" spans="1:18">
      <c r="A880" s="470"/>
      <c r="B880" s="501"/>
      <c r="C880" s="226"/>
      <c r="D880" s="226"/>
      <c r="E880" s="226"/>
      <c r="F880" s="226"/>
      <c r="G880" s="226"/>
      <c r="H880" s="226"/>
      <c r="I880" s="226"/>
      <c r="J880" s="502"/>
      <c r="K880" s="470"/>
      <c r="L880" s="226"/>
      <c r="M880" s="470"/>
      <c r="N880" s="226"/>
      <c r="O880" s="226"/>
      <c r="P880" s="226"/>
      <c r="Q880" s="226"/>
      <c r="R880" s="226"/>
    </row>
    <row r="881" spans="1:18">
      <c r="A881" s="470"/>
      <c r="B881" s="501"/>
      <c r="C881" s="226"/>
      <c r="D881" s="226"/>
      <c r="E881" s="226"/>
      <c r="F881" s="226"/>
      <c r="G881" s="226"/>
      <c r="H881" s="226"/>
      <c r="I881" s="226"/>
      <c r="J881" s="502"/>
      <c r="K881" s="470"/>
      <c r="L881" s="226"/>
      <c r="M881" s="470"/>
      <c r="N881" s="226"/>
      <c r="O881" s="226"/>
      <c r="P881" s="226"/>
      <c r="Q881" s="226"/>
      <c r="R881" s="226"/>
    </row>
    <row r="882" spans="1:18">
      <c r="A882" s="470"/>
      <c r="B882" s="501"/>
      <c r="C882" s="226"/>
      <c r="D882" s="226"/>
      <c r="E882" s="226"/>
      <c r="F882" s="226"/>
      <c r="G882" s="226"/>
      <c r="H882" s="226"/>
      <c r="I882" s="226"/>
      <c r="J882" s="502"/>
      <c r="K882" s="470"/>
      <c r="L882" s="226"/>
      <c r="M882" s="470"/>
      <c r="N882" s="226"/>
      <c r="O882" s="226"/>
      <c r="P882" s="226"/>
      <c r="Q882" s="226"/>
      <c r="R882" s="226"/>
    </row>
    <row r="883" spans="1:18">
      <c r="A883" s="470"/>
      <c r="B883" s="501"/>
      <c r="C883" s="226"/>
      <c r="D883" s="226"/>
      <c r="E883" s="226"/>
      <c r="F883" s="226"/>
      <c r="G883" s="226"/>
      <c r="H883" s="226"/>
      <c r="I883" s="226"/>
      <c r="J883" s="502"/>
      <c r="K883" s="470"/>
      <c r="L883" s="226"/>
      <c r="M883" s="470"/>
      <c r="N883" s="226"/>
      <c r="O883" s="226"/>
      <c r="P883" s="226"/>
      <c r="Q883" s="226"/>
      <c r="R883" s="226"/>
    </row>
    <row r="884" spans="1:18">
      <c r="A884" s="470"/>
      <c r="B884" s="501"/>
      <c r="C884" s="226"/>
      <c r="D884" s="226"/>
      <c r="E884" s="226"/>
      <c r="F884" s="226"/>
      <c r="G884" s="226"/>
      <c r="H884" s="226"/>
      <c r="I884" s="226"/>
      <c r="J884" s="502"/>
      <c r="K884" s="470"/>
      <c r="L884" s="226"/>
      <c r="M884" s="470"/>
      <c r="N884" s="226"/>
      <c r="O884" s="226"/>
      <c r="P884" s="226"/>
      <c r="Q884" s="226"/>
      <c r="R884" s="226"/>
    </row>
    <row r="885" spans="1:18">
      <c r="A885" s="470"/>
      <c r="B885" s="501"/>
      <c r="C885" s="226"/>
      <c r="D885" s="226"/>
      <c r="E885" s="226"/>
      <c r="F885" s="226"/>
      <c r="G885" s="226"/>
      <c r="H885" s="226"/>
      <c r="I885" s="226"/>
      <c r="J885" s="502"/>
      <c r="K885" s="470"/>
      <c r="L885" s="226"/>
      <c r="M885" s="470"/>
      <c r="N885" s="226"/>
      <c r="O885" s="226"/>
      <c r="P885" s="226"/>
      <c r="Q885" s="226"/>
      <c r="R885" s="226"/>
    </row>
    <row r="886" spans="1:18">
      <c r="A886" s="470"/>
      <c r="B886" s="501"/>
      <c r="C886" s="501"/>
      <c r="D886" s="226"/>
      <c r="E886" s="226"/>
      <c r="F886" s="226"/>
      <c r="G886" s="226"/>
      <c r="H886" s="226"/>
      <c r="I886" s="226"/>
      <c r="J886" s="226"/>
      <c r="K886" s="470"/>
      <c r="L886" s="226"/>
      <c r="M886" s="470"/>
      <c r="N886" s="226"/>
      <c r="O886" s="226"/>
      <c r="P886" s="226"/>
      <c r="Q886" s="226"/>
      <c r="R886" s="226"/>
    </row>
    <row r="887" spans="1:18">
      <c r="A887" s="470"/>
      <c r="B887" s="501"/>
      <c r="C887" s="501"/>
      <c r="D887" s="226"/>
      <c r="E887" s="226"/>
      <c r="F887" s="226"/>
      <c r="G887" s="226"/>
      <c r="H887" s="226"/>
      <c r="I887" s="226"/>
      <c r="J887" s="226"/>
      <c r="K887" s="470"/>
      <c r="L887" s="226"/>
      <c r="M887" s="470"/>
      <c r="N887" s="226"/>
      <c r="O887" s="226"/>
      <c r="P887" s="226"/>
      <c r="Q887" s="226"/>
      <c r="R887" s="226"/>
    </row>
    <row r="888" spans="1:18">
      <c r="A888" s="470"/>
      <c r="B888" s="501"/>
      <c r="C888" s="501"/>
      <c r="D888" s="226"/>
      <c r="E888" s="226"/>
      <c r="F888" s="226"/>
      <c r="G888" s="226"/>
      <c r="H888" s="226"/>
      <c r="I888" s="226"/>
      <c r="J888" s="226"/>
      <c r="K888" s="470"/>
      <c r="L888" s="226"/>
      <c r="M888" s="470"/>
      <c r="N888" s="226"/>
      <c r="O888" s="226"/>
      <c r="P888" s="226"/>
      <c r="Q888" s="226"/>
      <c r="R888" s="226"/>
    </row>
    <row r="889" spans="1:18">
      <c r="A889" s="470"/>
      <c r="B889" s="501"/>
      <c r="C889" s="501"/>
      <c r="D889" s="226"/>
      <c r="E889" s="226"/>
      <c r="F889" s="226"/>
      <c r="G889" s="226"/>
      <c r="H889" s="226"/>
      <c r="I889" s="226"/>
      <c r="J889" s="226"/>
      <c r="K889" s="470"/>
      <c r="L889" s="226"/>
      <c r="M889" s="470"/>
      <c r="N889" s="226"/>
      <c r="O889" s="226"/>
      <c r="P889" s="226"/>
      <c r="Q889" s="226"/>
      <c r="R889" s="226"/>
    </row>
    <row r="890" spans="1:18">
      <c r="A890" s="470"/>
      <c r="B890" s="501"/>
      <c r="C890" s="501"/>
      <c r="D890" s="226"/>
      <c r="E890" s="226"/>
      <c r="F890" s="226"/>
      <c r="G890" s="226"/>
      <c r="H890" s="226"/>
      <c r="I890" s="226"/>
      <c r="J890" s="226"/>
      <c r="K890" s="470"/>
      <c r="L890" s="226"/>
      <c r="M890" s="470"/>
      <c r="N890" s="226"/>
      <c r="O890" s="226"/>
      <c r="P890" s="226"/>
      <c r="Q890" s="226"/>
      <c r="R890" s="226"/>
    </row>
    <row r="891" spans="1:18">
      <c r="A891" s="470"/>
      <c r="B891" s="501"/>
      <c r="C891" s="501"/>
      <c r="D891" s="226"/>
      <c r="E891" s="226"/>
      <c r="F891" s="226"/>
      <c r="G891" s="226"/>
      <c r="H891" s="226"/>
      <c r="I891" s="226"/>
      <c r="J891" s="226"/>
      <c r="K891" s="470"/>
      <c r="L891" s="226"/>
      <c r="M891" s="470"/>
      <c r="N891" s="226"/>
      <c r="O891" s="226"/>
      <c r="P891" s="226"/>
      <c r="Q891" s="226"/>
      <c r="R891" s="226"/>
    </row>
    <row r="892" spans="1:18">
      <c r="A892" s="470"/>
      <c r="B892" s="501"/>
      <c r="C892" s="501"/>
      <c r="D892" s="226"/>
      <c r="E892" s="226"/>
      <c r="F892" s="226"/>
      <c r="G892" s="226"/>
      <c r="H892" s="226"/>
      <c r="I892" s="226"/>
      <c r="J892" s="226"/>
      <c r="K892" s="470"/>
      <c r="L892" s="226"/>
      <c r="M892" s="470"/>
      <c r="N892" s="226"/>
      <c r="O892" s="226"/>
      <c r="P892" s="226"/>
      <c r="Q892" s="226"/>
      <c r="R892" s="226"/>
    </row>
  </sheetData>
  <autoFilter ref="A4:W893"/>
  <mergeCells count="2">
    <mergeCell ref="V9:W9"/>
    <mergeCell ref="A2:U2"/>
  </mergeCells>
  <pageMargins bottom="0.75" footer="0.3" header="0.3" left="0.25" right="0.25" top="0.75"/>
  <pageSetup fitToHeight="0" horizontalDpi="300" orientation="landscape" paperSize="9" r:id="rId1" scale="41" verticalDpi="30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1:Q3969"/>
  <sheetViews>
    <sheetView workbookViewId="0">
      <selection activeCell="J23" sqref="J23"/>
    </sheetView>
  </sheetViews>
  <sheetFormatPr defaultColWidth="9.140625" defaultRowHeight="15"/>
  <cols>
    <col min="1" max="1" customWidth="true" width="20.7109375" collapsed="false"/>
    <col min="2" max="2" customWidth="true" width="14.85546875" collapsed="false"/>
    <col min="3" max="3" customWidth="true" width="13.7109375" collapsed="false"/>
    <col min="4" max="4" customWidth="true" width="14.5703125" collapsed="false"/>
    <col min="5" max="5" customWidth="true" width="12.7109375" collapsed="false"/>
    <col min="6" max="6" customWidth="true" width="13.42578125" collapsed="false"/>
    <col min="7" max="7" customWidth="true" width="17.85546875" collapsed="false"/>
    <col min="8" max="8" bestFit="true" customWidth="true" width="26.85546875" collapsed="false"/>
  </cols>
  <sheetData>
    <row customFormat="1" r="1" s="216" spans="1:17">
      <c r="A1" s="745" t="s">
        <v>2571</v>
      </c>
      <c r="B1"/>
      <c r="C1"/>
      <c r="D1"/>
      <c r="E1"/>
      <c r="F1"/>
      <c r="G1"/>
      <c r="H1"/>
    </row>
    <row customFormat="1" customHeight="1" ht="19.5" r="2" s="216" spans="1:17">
      <c r="A2" s="746" t="s">
        <v>2572</v>
      </c>
      <c r="B2" s="746" t="s">
        <v>2573</v>
      </c>
      <c r="C2" s="746"/>
      <c r="D2" s="747" t="s">
        <v>2574</v>
      </c>
      <c r="E2" s="747"/>
      <c r="F2" s="746"/>
      <c r="G2" s="746" t="s">
        <v>2575</v>
      </c>
      <c r="H2" s="746" t="s">
        <v>2576</v>
      </c>
      <c r="I2"/>
      <c r="J2"/>
      <c r="K2"/>
      <c r="L2"/>
      <c r="M2"/>
      <c r="N2"/>
      <c r="O2"/>
      <c r="P2"/>
      <c r="Q2"/>
    </row>
    <row customFormat="1" r="3" s="216" spans="1:17">
      <c r="A3" s="746" t="s">
        <v>2577</v>
      </c>
      <c r="B3" s="746" t="s">
        <v>2578</v>
      </c>
      <c r="C3" s="746"/>
      <c r="D3" s="747" t="s">
        <v>2579</v>
      </c>
      <c r="E3" s="747"/>
      <c r="F3" s="746"/>
      <c r="G3" s="746"/>
      <c r="H3" s="746"/>
      <c r="I3"/>
      <c r="J3"/>
      <c r="K3"/>
      <c r="L3"/>
      <c r="M3"/>
      <c r="N3"/>
      <c r="O3"/>
      <c r="P3"/>
      <c r="Q3"/>
    </row>
    <row ht="24" r="4" spans="1:17">
      <c r="A4" s="746"/>
      <c r="B4" s="746"/>
      <c r="C4" s="746"/>
      <c r="D4" s="748" t="s">
        <v>2580</v>
      </c>
      <c r="E4" s="746" t="s">
        <v>2581</v>
      </c>
      <c r="F4" s="746"/>
      <c r="G4" s="746"/>
      <c r="H4" s="746"/>
    </row>
    <row r="8" spans="1:17">
      <c r="A8" s="539"/>
      <c r="B8" s="539"/>
      <c r="C8" s="539"/>
      <c r="D8" s="539"/>
      <c r="E8" s="539"/>
      <c r="F8" s="539"/>
      <c r="G8" s="539"/>
      <c r="H8" s="539"/>
    </row>
    <row r="9" spans="1:17">
      <c r="A9" s="539"/>
      <c r="B9" s="539"/>
      <c r="C9" s="539"/>
      <c r="D9" s="539"/>
      <c r="E9" s="539"/>
      <c r="F9" s="539"/>
      <c r="G9" s="539"/>
      <c r="H9" s="539"/>
    </row>
    <row r="10" spans="1:17">
      <c r="A10" s="749"/>
      <c r="B10" s="750"/>
      <c r="C10" s="750"/>
      <c r="D10" s="750"/>
      <c r="E10" s="750"/>
      <c r="F10" s="750"/>
      <c r="G10" s="750"/>
      <c r="H10" s="750"/>
      <c r="I10" s="751"/>
    </row>
    <row r="11" spans="1:17">
      <c r="A11" s="752"/>
      <c r="B11" s="753"/>
      <c r="C11" s="753"/>
      <c r="D11" s="753"/>
      <c r="E11" s="753"/>
      <c r="F11" s="753"/>
      <c r="G11" s="753"/>
      <c r="H11" s="751"/>
      <c r="I11" s="751"/>
    </row>
    <row ht="48" r="12" spans="1:17">
      <c r="A12" s="754" t="s">
        <v>2582</v>
      </c>
      <c r="B12" s="754" t="s">
        <v>2583</v>
      </c>
      <c r="C12" s="754" t="s">
        <v>11</v>
      </c>
      <c r="D12" s="754" t="s">
        <v>2584</v>
      </c>
      <c r="E12" s="754" t="s">
        <v>2585</v>
      </c>
      <c r="F12" s="754" t="s">
        <v>36</v>
      </c>
      <c r="G12" s="754" t="s">
        <v>34</v>
      </c>
      <c r="H12" s="754"/>
      <c r="I12" s="751"/>
    </row>
    <row r="13" spans="1:17">
      <c r="A13" s="751"/>
      <c r="B13" s="751"/>
      <c r="C13" s="751"/>
      <c r="D13" s="751"/>
      <c r="E13" s="751"/>
      <c r="F13" s="751"/>
      <c r="G13" s="751"/>
      <c r="H13" s="751"/>
      <c r="I13" s="751"/>
    </row>
    <row r="14" spans="1:17">
      <c r="A14" s="751"/>
      <c r="B14" s="751"/>
      <c r="C14" s="751"/>
      <c r="D14" s="751"/>
      <c r="E14" s="751"/>
      <c r="F14" s="751"/>
      <c r="G14" s="751"/>
      <c r="H14" s="751"/>
      <c r="I14" s="751"/>
    </row>
    <row r="15" spans="1:17">
      <c r="A15" s="755"/>
      <c r="B15" s="755"/>
      <c r="C15" s="753"/>
      <c r="D15" s="753"/>
      <c r="E15" s="753"/>
      <c r="F15" s="756"/>
      <c r="G15" s="753"/>
      <c r="H15" s="753"/>
      <c r="I15" s="751"/>
    </row>
    <row r="16" spans="1:17">
      <c r="A16" s="757"/>
      <c r="B16" s="753"/>
      <c r="C16" s="753"/>
      <c r="D16" s="753"/>
      <c r="E16" s="753"/>
      <c r="F16" s="758"/>
      <c r="G16" s="753"/>
      <c r="H16" s="753"/>
      <c r="I16" s="751"/>
    </row>
    <row r="17" spans="1:9">
      <c r="A17" s="757"/>
      <c r="B17" s="753"/>
      <c r="C17" s="753"/>
      <c r="D17" s="753"/>
      <c r="E17" s="753"/>
      <c r="F17" s="758"/>
      <c r="G17" s="753"/>
      <c r="H17" s="753"/>
      <c r="I17" s="751"/>
    </row>
    <row r="18" spans="1:9">
      <c r="A18" s="757"/>
      <c r="B18" s="753"/>
      <c r="C18" s="753"/>
      <c r="D18" s="753"/>
      <c r="E18" s="753"/>
      <c r="F18" s="758"/>
      <c r="G18" s="753"/>
      <c r="H18" s="753"/>
      <c r="I18" s="751"/>
    </row>
    <row r="19" spans="1:9">
      <c r="A19" s="757"/>
      <c r="B19" s="753"/>
      <c r="C19" s="753"/>
      <c r="D19" s="753"/>
      <c r="E19" s="753"/>
      <c r="F19" s="758"/>
      <c r="G19" s="753"/>
      <c r="H19" s="753"/>
      <c r="I19" s="751"/>
    </row>
    <row r="20" spans="1:9">
      <c r="A20" s="757"/>
      <c r="B20" s="753"/>
      <c r="C20" s="753"/>
      <c r="D20" s="753"/>
      <c r="E20" s="753"/>
      <c r="F20" s="758"/>
      <c r="G20" s="753"/>
      <c r="H20" s="753"/>
      <c r="I20" s="751"/>
    </row>
    <row r="21" spans="1:9">
      <c r="A21" s="757"/>
      <c r="B21" s="753"/>
      <c r="C21" s="753"/>
      <c r="D21" s="753"/>
      <c r="E21" s="753"/>
      <c r="F21" s="758"/>
      <c r="G21" s="753"/>
      <c r="H21" s="753"/>
      <c r="I21" s="751"/>
    </row>
    <row r="22" spans="1:9">
      <c r="A22" s="757"/>
      <c r="B22" s="753"/>
      <c r="C22" s="753"/>
      <c r="D22" s="753"/>
      <c r="E22" s="753"/>
      <c r="F22" s="758"/>
      <c r="G22" s="753"/>
      <c r="H22" s="753"/>
      <c r="I22" s="751"/>
    </row>
    <row r="23" spans="1:9">
      <c r="A23" s="757"/>
      <c r="B23" s="753"/>
      <c r="C23" s="753"/>
      <c r="D23" s="753"/>
      <c r="E23" s="753"/>
      <c r="F23" s="758"/>
      <c r="G23" s="753"/>
      <c r="H23" s="753"/>
      <c r="I23" s="751"/>
    </row>
    <row r="24" spans="1:9">
      <c r="A24" s="757"/>
      <c r="B24" s="753"/>
      <c r="C24" s="753"/>
      <c r="D24" s="753"/>
      <c r="E24" s="753"/>
      <c r="F24" s="758"/>
      <c r="G24" s="753"/>
      <c r="H24" s="753"/>
      <c r="I24" s="751"/>
    </row>
    <row r="25" spans="1:9">
      <c r="A25" s="759"/>
      <c r="B25" s="750"/>
      <c r="C25" s="750"/>
      <c r="D25" s="750"/>
      <c r="E25" s="750"/>
      <c r="F25" s="750"/>
      <c r="G25" s="750"/>
      <c r="H25" s="750"/>
      <c r="I25" s="751"/>
    </row>
    <row r="26" spans="1:9">
      <c r="A26" s="760"/>
      <c r="B26" s="539"/>
      <c r="C26" s="539"/>
      <c r="D26" s="539"/>
      <c r="E26" s="539"/>
      <c r="F26" s="539"/>
      <c r="G26" s="539"/>
      <c r="H26" s="539"/>
    </row>
    <row r="27" spans="1:9">
      <c r="A27" s="760"/>
      <c r="B27" s="539"/>
      <c r="C27" s="539"/>
      <c r="D27" s="539"/>
      <c r="E27" s="539"/>
      <c r="F27" s="539"/>
      <c r="G27" s="539"/>
      <c r="H27" s="539"/>
    </row>
    <row r="28" spans="1:9">
      <c r="A28" s="760"/>
      <c r="B28" s="539"/>
      <c r="C28" s="539"/>
      <c r="D28" s="539"/>
      <c r="E28" s="539"/>
      <c r="F28" s="539"/>
      <c r="G28" s="539"/>
      <c r="H28" s="539"/>
    </row>
    <row r="29" spans="1:9">
      <c r="A29" s="760"/>
      <c r="B29" s="539"/>
      <c r="C29" s="539"/>
      <c r="D29" s="539"/>
      <c r="E29" s="539"/>
      <c r="F29" s="539"/>
      <c r="G29" s="539"/>
      <c r="H29" s="539"/>
    </row>
    <row r="30" spans="1:9">
      <c r="A30" s="760"/>
      <c r="B30" s="539"/>
      <c r="C30" s="539"/>
      <c r="D30" s="539"/>
      <c r="E30" s="539"/>
      <c r="F30" s="539"/>
      <c r="G30" s="539"/>
      <c r="H30" s="539"/>
    </row>
    <row r="31" spans="1:9">
      <c r="A31" s="760"/>
      <c r="B31" s="539"/>
      <c r="C31" s="539"/>
      <c r="D31" s="539"/>
      <c r="E31" s="539"/>
      <c r="F31" s="539"/>
      <c r="G31" s="539"/>
      <c r="H31" s="539"/>
    </row>
    <row r="32" spans="1:9">
      <c r="A32" s="760"/>
      <c r="B32" s="539"/>
      <c r="C32" s="539"/>
      <c r="D32" s="539"/>
      <c r="E32" s="539"/>
      <c r="F32" s="539"/>
      <c r="G32" s="539"/>
      <c r="H32" s="539"/>
    </row>
    <row r="33" spans="1:8">
      <c r="A33" s="760"/>
      <c r="B33" s="539"/>
      <c r="C33" s="539"/>
      <c r="D33" s="539"/>
      <c r="E33" s="539"/>
      <c r="F33" s="539"/>
      <c r="G33" s="539"/>
      <c r="H33" s="539"/>
    </row>
    <row r="34" spans="1:8">
      <c r="A34" s="760"/>
      <c r="B34" s="539"/>
      <c r="C34" s="539"/>
      <c r="D34" s="539"/>
      <c r="E34" s="539"/>
      <c r="F34" s="539"/>
      <c r="G34" s="539"/>
      <c r="H34" s="539"/>
    </row>
    <row r="35" spans="1:8">
      <c r="A35" s="760"/>
      <c r="B35" s="539"/>
      <c r="C35" s="539"/>
      <c r="D35" s="539"/>
      <c r="E35" s="539"/>
      <c r="F35" s="539"/>
      <c r="G35" s="539"/>
      <c r="H35" s="539"/>
    </row>
    <row r="36" spans="1:8">
      <c r="A36" s="760"/>
      <c r="B36" s="539"/>
      <c r="C36" s="539"/>
      <c r="D36" s="539"/>
      <c r="E36" s="539"/>
      <c r="F36" s="539"/>
      <c r="G36" s="539"/>
      <c r="H36" s="539"/>
    </row>
    <row r="37" spans="1:8">
      <c r="A37" s="760"/>
      <c r="B37" s="539"/>
      <c r="C37" s="539"/>
      <c r="D37" s="539"/>
      <c r="E37" s="539"/>
      <c r="F37" s="539"/>
      <c r="G37" s="539"/>
      <c r="H37" s="539"/>
    </row>
    <row r="38" spans="1:8">
      <c r="A38" s="760"/>
      <c r="B38" s="539"/>
      <c r="C38" s="539"/>
      <c r="D38" s="539"/>
      <c r="E38" s="539"/>
      <c r="F38" s="539"/>
      <c r="G38" s="539"/>
      <c r="H38" s="539"/>
    </row>
    <row r="39" spans="1:8">
      <c r="A39" s="760"/>
      <c r="B39" s="539"/>
      <c r="C39" s="539"/>
      <c r="D39" s="539"/>
      <c r="E39" s="539"/>
      <c r="F39" s="539"/>
      <c r="G39" s="539"/>
      <c r="H39" s="539"/>
    </row>
    <row r="40" spans="1:8">
      <c r="A40" s="760"/>
      <c r="B40" s="539"/>
      <c r="C40" s="539"/>
      <c r="D40" s="539"/>
      <c r="E40" s="539"/>
      <c r="F40" s="539"/>
      <c r="G40" s="539"/>
      <c r="H40" s="539"/>
    </row>
    <row r="41" spans="1:8">
      <c r="A41" s="760"/>
      <c r="B41" s="539"/>
      <c r="C41" s="539"/>
      <c r="D41" s="539"/>
      <c r="E41" s="539"/>
      <c r="F41" s="539"/>
      <c r="G41" s="539"/>
      <c r="H41" s="539"/>
    </row>
    <row r="42" spans="1:8">
      <c r="A42" s="760"/>
      <c r="B42" s="539"/>
      <c r="C42" s="539"/>
      <c r="D42" s="539"/>
      <c r="E42" s="539"/>
      <c r="F42" s="539"/>
      <c r="G42" s="539"/>
      <c r="H42" s="539"/>
    </row>
    <row r="43" spans="1:8">
      <c r="A43" s="760"/>
      <c r="B43" s="539"/>
      <c r="C43" s="539"/>
      <c r="D43" s="539"/>
      <c r="E43" s="539"/>
      <c r="F43" s="539"/>
      <c r="G43" s="539"/>
      <c r="H43" s="539"/>
    </row>
    <row r="44" spans="1:8">
      <c r="A44" s="760"/>
      <c r="B44" s="539"/>
      <c r="C44" s="539"/>
      <c r="D44" s="539"/>
      <c r="E44" s="539"/>
      <c r="F44" s="539"/>
      <c r="G44" s="539"/>
      <c r="H44" s="539"/>
    </row>
    <row r="45" spans="1:8">
      <c r="A45" s="760"/>
      <c r="B45" s="539"/>
      <c r="C45" s="539"/>
      <c r="D45" s="539"/>
      <c r="E45" s="539"/>
      <c r="F45" s="539"/>
      <c r="G45" s="539"/>
      <c r="H45" s="539"/>
    </row>
    <row r="46" spans="1:8">
      <c r="A46" s="760"/>
      <c r="B46" s="539"/>
      <c r="C46" s="539"/>
      <c r="D46" s="539"/>
      <c r="E46" s="539"/>
      <c r="F46" s="539"/>
      <c r="G46" s="539"/>
      <c r="H46" s="539"/>
    </row>
    <row r="47" spans="1:8">
      <c r="A47" s="760"/>
      <c r="B47" s="539"/>
      <c r="C47" s="539"/>
      <c r="D47" s="539"/>
      <c r="E47" s="539"/>
      <c r="F47" s="539"/>
      <c r="G47" s="539"/>
      <c r="H47" s="539"/>
    </row>
    <row r="48" spans="1:8">
      <c r="A48" s="760"/>
      <c r="B48" s="539"/>
      <c r="C48" s="539"/>
      <c r="D48" s="539"/>
      <c r="E48" s="539"/>
      <c r="F48" s="539"/>
      <c r="G48" s="539"/>
      <c r="H48" s="539"/>
    </row>
    <row r="49" spans="1:8">
      <c r="A49" s="760"/>
      <c r="B49" s="539"/>
      <c r="C49" s="539"/>
      <c r="D49" s="539"/>
      <c r="E49" s="539"/>
      <c r="F49" s="539"/>
      <c r="G49" s="539"/>
      <c r="H49" s="539"/>
    </row>
    <row r="50" spans="1:8">
      <c r="A50" s="760"/>
      <c r="B50" s="539"/>
      <c r="C50" s="539"/>
      <c r="D50" s="539"/>
      <c r="E50" s="539"/>
      <c r="F50" s="539"/>
      <c r="G50" s="539"/>
      <c r="H50" s="539"/>
    </row>
    <row r="51" spans="1:8">
      <c r="A51" s="760"/>
      <c r="B51" s="539"/>
      <c r="C51" s="539"/>
      <c r="D51" s="539"/>
      <c r="E51" s="539"/>
      <c r="F51" s="539"/>
      <c r="G51" s="539"/>
      <c r="H51" s="539"/>
    </row>
    <row r="52" spans="1:8">
      <c r="A52" s="760"/>
      <c r="B52" s="539"/>
      <c r="C52" s="539"/>
      <c r="D52" s="539"/>
      <c r="E52" s="539"/>
      <c r="F52" s="539"/>
      <c r="G52" s="539"/>
      <c r="H52" s="539"/>
    </row>
    <row r="53" spans="1:8">
      <c r="A53" s="760"/>
      <c r="B53" s="539"/>
      <c r="C53" s="539"/>
      <c r="D53" s="539"/>
      <c r="E53" s="539"/>
      <c r="F53" s="539"/>
      <c r="G53" s="539"/>
      <c r="H53" s="539"/>
    </row>
    <row r="54" spans="1:8">
      <c r="A54" s="760"/>
      <c r="B54" s="539"/>
      <c r="C54" s="539"/>
      <c r="D54" s="539"/>
      <c r="E54" s="539"/>
      <c r="F54" s="539"/>
      <c r="G54" s="539"/>
      <c r="H54" s="539"/>
    </row>
    <row r="55" spans="1:8">
      <c r="A55" s="760"/>
      <c r="B55" s="539"/>
      <c r="C55" s="539"/>
      <c r="D55" s="539"/>
      <c r="E55" s="539"/>
      <c r="F55" s="539"/>
      <c r="G55" s="539"/>
      <c r="H55" s="539"/>
    </row>
    <row r="56" spans="1:8">
      <c r="A56" s="760"/>
      <c r="B56" s="539"/>
      <c r="C56" s="539"/>
      <c r="D56" s="539"/>
      <c r="E56" s="539"/>
      <c r="F56" s="539"/>
      <c r="G56" s="539"/>
      <c r="H56" s="539"/>
    </row>
    <row r="57" spans="1:8">
      <c r="A57" s="760"/>
      <c r="B57" s="539"/>
      <c r="C57" s="539"/>
      <c r="D57" s="539"/>
      <c r="E57" s="539"/>
      <c r="F57" s="539"/>
      <c r="G57" s="539"/>
      <c r="H57" s="539"/>
    </row>
    <row r="58" spans="1:8">
      <c r="A58" s="760"/>
      <c r="B58" s="539"/>
      <c r="C58" s="539"/>
      <c r="D58" s="539"/>
      <c r="E58" s="539"/>
      <c r="F58" s="539"/>
      <c r="G58" s="539"/>
      <c r="H58" s="539"/>
    </row>
    <row r="59" spans="1:8">
      <c r="A59" s="760"/>
      <c r="B59" s="539"/>
      <c r="C59" s="539"/>
      <c r="D59" s="539"/>
      <c r="E59" s="539"/>
      <c r="F59" s="539"/>
      <c r="G59" s="539"/>
      <c r="H59" s="539"/>
    </row>
    <row r="60" spans="1:8">
      <c r="A60" s="760"/>
      <c r="B60" s="539"/>
      <c r="C60" s="539"/>
      <c r="D60" s="539"/>
      <c r="E60" s="539"/>
      <c r="F60" s="539"/>
      <c r="G60" s="539"/>
      <c r="H60" s="539"/>
    </row>
    <row r="61" spans="1:8">
      <c r="A61" s="760"/>
      <c r="B61" s="539"/>
      <c r="C61" s="539"/>
      <c r="D61" s="539"/>
      <c r="E61" s="539"/>
      <c r="F61" s="539"/>
      <c r="G61" s="539"/>
      <c r="H61" s="539"/>
    </row>
    <row r="62" spans="1:8">
      <c r="A62" s="760"/>
      <c r="B62" s="539"/>
      <c r="C62" s="539"/>
      <c r="D62" s="539"/>
      <c r="E62" s="539"/>
      <c r="F62" s="539"/>
      <c r="G62" s="539"/>
      <c r="H62" s="539"/>
    </row>
    <row r="63" spans="1:8">
      <c r="A63" s="760"/>
      <c r="B63" s="539"/>
      <c r="C63" s="539"/>
      <c r="D63" s="539"/>
      <c r="E63" s="539"/>
      <c r="F63" s="539"/>
      <c r="G63" s="539"/>
      <c r="H63" s="539"/>
    </row>
    <row r="64" spans="1:8">
      <c r="A64" s="760"/>
      <c r="B64" s="539"/>
      <c r="C64" s="539"/>
      <c r="D64" s="539"/>
      <c r="E64" s="539"/>
      <c r="F64" s="539"/>
      <c r="G64" s="539"/>
      <c r="H64" s="539"/>
    </row>
    <row r="65" spans="1:8">
      <c r="A65" s="760"/>
      <c r="B65" s="539"/>
      <c r="C65" s="539"/>
      <c r="D65" s="539"/>
      <c r="E65" s="539"/>
      <c r="F65" s="539"/>
      <c r="G65" s="539"/>
      <c r="H65" s="539"/>
    </row>
    <row r="66" spans="1:8">
      <c r="A66" s="760"/>
      <c r="B66" s="539"/>
      <c r="C66" s="539"/>
      <c r="D66" s="539"/>
      <c r="E66" s="539"/>
      <c r="F66" s="539"/>
      <c r="G66" s="539"/>
      <c r="H66" s="539"/>
    </row>
    <row r="67" spans="1:8">
      <c r="A67" s="760"/>
      <c r="B67" s="539"/>
      <c r="C67" s="539"/>
      <c r="D67" s="539"/>
      <c r="E67" s="539"/>
      <c r="F67" s="539"/>
      <c r="G67" s="539"/>
      <c r="H67" s="539"/>
    </row>
    <row r="68" spans="1:8">
      <c r="A68" s="760"/>
      <c r="B68" s="539"/>
      <c r="C68" s="539"/>
      <c r="D68" s="539"/>
      <c r="E68" s="539"/>
      <c r="F68" s="539"/>
      <c r="G68" s="539"/>
      <c r="H68" s="539"/>
    </row>
    <row r="69" spans="1:8">
      <c r="A69" s="760"/>
      <c r="B69" s="539"/>
      <c r="C69" s="539"/>
      <c r="D69" s="539"/>
      <c r="E69" s="539"/>
      <c r="F69" s="539"/>
      <c r="G69" s="539"/>
      <c r="H69" s="539"/>
    </row>
    <row r="70" spans="1:8">
      <c r="A70" s="760"/>
      <c r="B70" s="539"/>
      <c r="C70" s="539"/>
      <c r="D70" s="539"/>
      <c r="E70" s="539"/>
      <c r="F70" s="539"/>
      <c r="G70" s="539"/>
      <c r="H70" s="539"/>
    </row>
    <row r="71" spans="1:8">
      <c r="A71" s="760"/>
      <c r="B71" s="539"/>
      <c r="C71" s="539"/>
      <c r="D71" s="539"/>
      <c r="E71" s="539"/>
      <c r="F71" s="539"/>
      <c r="G71" s="539"/>
      <c r="H71" s="539"/>
    </row>
    <row r="72" spans="1:8">
      <c r="A72" s="760"/>
      <c r="B72" s="539"/>
      <c r="C72" s="539"/>
      <c r="D72" s="539"/>
      <c r="E72" s="539"/>
      <c r="F72" s="539"/>
      <c r="G72" s="539"/>
      <c r="H72" s="539"/>
    </row>
    <row r="73" spans="1:8">
      <c r="A73" s="760"/>
      <c r="B73" s="539"/>
      <c r="C73" s="539"/>
      <c r="D73" s="539"/>
      <c r="E73" s="539"/>
      <c r="F73" s="539"/>
      <c r="G73" s="539"/>
      <c r="H73" s="539"/>
    </row>
    <row r="74" spans="1:8">
      <c r="A74" s="760"/>
      <c r="B74" s="539"/>
      <c r="C74" s="539"/>
      <c r="D74" s="539"/>
      <c r="E74" s="539"/>
      <c r="F74" s="539"/>
      <c r="G74" s="539"/>
      <c r="H74" s="539"/>
    </row>
    <row r="75" spans="1:8">
      <c r="A75" s="760"/>
      <c r="B75" s="539"/>
      <c r="C75" s="539"/>
      <c r="D75" s="539"/>
      <c r="E75" s="539"/>
      <c r="F75" s="539"/>
      <c r="G75" s="539"/>
      <c r="H75" s="539"/>
    </row>
    <row r="76" spans="1:8">
      <c r="A76" s="760"/>
      <c r="B76" s="539"/>
      <c r="C76" s="539"/>
      <c r="D76" s="539"/>
      <c r="E76" s="539"/>
      <c r="F76" s="539"/>
      <c r="G76" s="539"/>
      <c r="H76" s="539"/>
    </row>
    <row r="77" spans="1:8">
      <c r="A77" s="760"/>
      <c r="B77" s="539"/>
      <c r="C77" s="539"/>
      <c r="D77" s="539"/>
      <c r="E77" s="539"/>
      <c r="F77" s="539"/>
      <c r="G77" s="539"/>
      <c r="H77" s="539"/>
    </row>
    <row r="78" spans="1:8">
      <c r="A78" s="760"/>
      <c r="B78" s="539"/>
      <c r="C78" s="539"/>
      <c r="D78" s="539"/>
      <c r="E78" s="539"/>
      <c r="F78" s="539"/>
      <c r="G78" s="539"/>
      <c r="H78" s="539"/>
    </row>
    <row r="79" spans="1:8">
      <c r="A79" s="760"/>
      <c r="B79" s="539"/>
      <c r="C79" s="539"/>
      <c r="D79" s="539"/>
      <c r="E79" s="539"/>
      <c r="F79" s="539"/>
      <c r="G79" s="539"/>
      <c r="H79" s="539"/>
    </row>
    <row r="80" spans="1:8">
      <c r="A80" s="760"/>
      <c r="B80" s="539"/>
      <c r="C80" s="539"/>
      <c r="D80" s="539"/>
      <c r="E80" s="539"/>
      <c r="F80" s="539"/>
      <c r="G80" s="539"/>
      <c r="H80" s="539"/>
    </row>
    <row r="81" spans="1:8">
      <c r="A81" s="760"/>
      <c r="B81" s="539"/>
      <c r="C81" s="539"/>
      <c r="D81" s="539"/>
      <c r="E81" s="539"/>
      <c r="F81" s="539"/>
      <c r="G81" s="539"/>
      <c r="H81" s="539"/>
    </row>
    <row r="82" spans="1:8">
      <c r="A82" s="760"/>
      <c r="B82" s="539"/>
      <c r="C82" s="539"/>
      <c r="D82" s="539"/>
      <c r="E82" s="539"/>
      <c r="F82" s="539"/>
      <c r="G82" s="539"/>
      <c r="H82" s="539"/>
    </row>
    <row r="83" spans="1:8">
      <c r="A83" s="760"/>
      <c r="B83" s="539"/>
      <c r="C83" s="539"/>
      <c r="D83" s="539"/>
      <c r="E83" s="539"/>
      <c r="F83" s="539"/>
      <c r="G83" s="539"/>
      <c r="H83" s="539"/>
    </row>
    <row r="84" spans="1:8">
      <c r="A84" s="760"/>
      <c r="B84" s="539"/>
      <c r="C84" s="539"/>
      <c r="D84" s="539"/>
      <c r="E84" s="539"/>
      <c r="F84" s="539"/>
      <c r="G84" s="539"/>
      <c r="H84" s="539"/>
    </row>
    <row r="85" spans="1:8">
      <c r="A85" s="760"/>
      <c r="B85" s="539"/>
      <c r="C85" s="539"/>
      <c r="D85" s="539"/>
      <c r="E85" s="539"/>
      <c r="F85" s="539"/>
      <c r="G85" s="539"/>
      <c r="H85" s="539"/>
    </row>
    <row r="86" spans="1:8">
      <c r="A86" s="760"/>
      <c r="B86" s="539"/>
      <c r="C86" s="539"/>
      <c r="D86" s="539"/>
      <c r="E86" s="539"/>
      <c r="F86" s="539"/>
      <c r="G86" s="539"/>
      <c r="H86" s="539"/>
    </row>
    <row r="87" spans="1:8">
      <c r="A87" s="760"/>
      <c r="B87" s="539"/>
      <c r="C87" s="539"/>
      <c r="D87" s="539"/>
      <c r="E87" s="539"/>
      <c r="F87" s="539"/>
      <c r="G87" s="539"/>
      <c r="H87" s="539"/>
    </row>
    <row r="88" spans="1:8">
      <c r="A88" s="760"/>
      <c r="B88" s="539"/>
      <c r="C88" s="539"/>
      <c r="D88" s="539"/>
      <c r="E88" s="539"/>
      <c r="F88" s="539"/>
      <c r="G88" s="539"/>
      <c r="H88" s="539"/>
    </row>
    <row r="89" spans="1:8">
      <c r="A89" s="760"/>
      <c r="B89" s="539"/>
      <c r="C89" s="539"/>
      <c r="D89" s="539"/>
      <c r="E89" s="539"/>
      <c r="F89" s="539"/>
      <c r="G89" s="539"/>
      <c r="H89" s="539"/>
    </row>
    <row r="90" spans="1:8">
      <c r="A90" s="760"/>
      <c r="B90" s="539"/>
      <c r="C90" s="539"/>
      <c r="D90" s="539"/>
      <c r="E90" s="539"/>
      <c r="F90" s="539"/>
      <c r="G90" s="539"/>
      <c r="H90" s="539"/>
    </row>
    <row r="91" spans="1:8">
      <c r="A91" s="760"/>
      <c r="B91" s="539"/>
      <c r="C91" s="539"/>
      <c r="D91" s="539"/>
      <c r="E91" s="539"/>
      <c r="F91" s="539"/>
      <c r="G91" s="539"/>
      <c r="H91" s="539"/>
    </row>
    <row r="92" spans="1:8">
      <c r="A92" s="760"/>
      <c r="B92" s="539"/>
      <c r="C92" s="539"/>
      <c r="D92" s="539"/>
      <c r="E92" s="539"/>
      <c r="F92" s="539"/>
      <c r="G92" s="539"/>
      <c r="H92" s="539"/>
    </row>
    <row r="93" spans="1:8">
      <c r="A93" s="760"/>
      <c r="B93" s="539"/>
      <c r="C93" s="539"/>
      <c r="D93" s="539"/>
      <c r="E93" s="539"/>
      <c r="F93" s="539"/>
      <c r="G93" s="539"/>
      <c r="H93" s="539"/>
    </row>
    <row r="94" spans="1:8">
      <c r="A94" s="760"/>
      <c r="B94" s="539"/>
      <c r="C94" s="539"/>
      <c r="D94" s="539"/>
      <c r="E94" s="539"/>
      <c r="F94" s="539"/>
      <c r="G94" s="539"/>
      <c r="H94" s="539"/>
    </row>
    <row r="95" spans="1:8">
      <c r="A95" s="760"/>
      <c r="B95" s="539"/>
      <c r="C95" s="539"/>
      <c r="D95" s="539"/>
      <c r="E95" s="539"/>
      <c r="F95" s="539"/>
      <c r="G95" s="539"/>
      <c r="H95" s="539"/>
    </row>
    <row r="96" spans="1:8">
      <c r="A96" s="760"/>
      <c r="B96" s="539"/>
      <c r="C96" s="539"/>
      <c r="D96" s="539"/>
      <c r="E96" s="539"/>
      <c r="F96" s="539"/>
      <c r="G96" s="539"/>
      <c r="H96" s="539"/>
    </row>
    <row r="97" spans="1:8">
      <c r="A97" s="760"/>
      <c r="B97" s="539"/>
      <c r="C97" s="539"/>
      <c r="D97" s="539"/>
      <c r="E97" s="539"/>
      <c r="F97" s="539"/>
      <c r="G97" s="539"/>
      <c r="H97" s="539"/>
    </row>
    <row r="98" spans="1:8">
      <c r="A98" s="760"/>
      <c r="B98" s="539"/>
      <c r="C98" s="539"/>
      <c r="D98" s="539"/>
      <c r="E98" s="539"/>
      <c r="F98" s="539"/>
      <c r="G98" s="539"/>
      <c r="H98" s="539"/>
    </row>
    <row r="99" spans="1:8">
      <c r="A99" s="760"/>
      <c r="B99" s="539"/>
      <c r="C99" s="539"/>
      <c r="D99" s="539"/>
      <c r="E99" s="539"/>
      <c r="F99" s="539"/>
      <c r="G99" s="539"/>
      <c r="H99" s="539"/>
    </row>
    <row r="100" spans="1:8">
      <c r="A100" s="760"/>
      <c r="B100" s="539"/>
      <c r="C100" s="539"/>
      <c r="D100" s="539"/>
      <c r="E100" s="539"/>
      <c r="F100" s="539"/>
      <c r="G100" s="539"/>
      <c r="H100" s="539"/>
    </row>
    <row r="101" spans="1:8">
      <c r="A101" s="760"/>
      <c r="B101" s="539"/>
      <c r="C101" s="539"/>
      <c r="D101" s="539"/>
      <c r="E101" s="539"/>
      <c r="F101" s="539"/>
      <c r="G101" s="539"/>
      <c r="H101" s="539"/>
    </row>
    <row r="102" spans="1:8">
      <c r="A102" s="760"/>
      <c r="B102" s="539"/>
      <c r="C102" s="539"/>
      <c r="D102" s="539"/>
      <c r="E102" s="539"/>
      <c r="F102" s="539"/>
      <c r="G102" s="539"/>
      <c r="H102" s="539"/>
    </row>
    <row r="103" spans="1:8">
      <c r="A103" s="760"/>
      <c r="B103" s="539"/>
      <c r="C103" s="539"/>
      <c r="D103" s="539"/>
      <c r="E103" s="539"/>
      <c r="F103" s="539"/>
      <c r="G103" s="539"/>
      <c r="H103" s="539"/>
    </row>
    <row r="104" spans="1:8">
      <c r="A104" s="760"/>
      <c r="B104" s="539"/>
      <c r="C104" s="539"/>
      <c r="D104" s="539"/>
      <c r="E104" s="539"/>
      <c r="F104" s="539"/>
      <c r="G104" s="539"/>
      <c r="H104" s="539"/>
    </row>
    <row r="105" spans="1:8">
      <c r="A105" s="760"/>
      <c r="B105" s="539"/>
      <c r="C105" s="539"/>
      <c r="D105" s="539"/>
      <c r="E105" s="539"/>
      <c r="F105" s="539"/>
      <c r="G105" s="539"/>
      <c r="H105" s="539"/>
    </row>
    <row r="106" spans="1:8">
      <c r="A106" s="760"/>
      <c r="B106" s="539"/>
      <c r="C106" s="539"/>
      <c r="D106" s="539"/>
      <c r="E106" s="539"/>
      <c r="F106" s="539"/>
      <c r="G106" s="539"/>
      <c r="H106" s="539"/>
    </row>
    <row r="107" spans="1:8">
      <c r="A107" s="760"/>
      <c r="B107" s="539"/>
      <c r="C107" s="539"/>
      <c r="D107" s="539"/>
      <c r="E107" s="539"/>
      <c r="F107" s="539"/>
      <c r="G107" s="539"/>
      <c r="H107" s="539"/>
    </row>
    <row r="108" spans="1:8">
      <c r="A108" s="760"/>
      <c r="B108" s="539"/>
      <c r="C108" s="539"/>
      <c r="D108" s="539"/>
      <c r="E108" s="539"/>
      <c r="F108" s="539"/>
      <c r="G108" s="539"/>
      <c r="H108" s="539"/>
    </row>
    <row r="109" spans="1:8">
      <c r="A109" s="760"/>
      <c r="B109" s="539"/>
      <c r="C109" s="539"/>
      <c r="D109" s="539"/>
      <c r="E109" s="539"/>
      <c r="F109" s="539"/>
      <c r="G109" s="539"/>
      <c r="H109" s="539"/>
    </row>
    <row r="110" spans="1:8">
      <c r="A110" s="760"/>
      <c r="B110" s="539"/>
      <c r="C110" s="539"/>
      <c r="D110" s="539"/>
      <c r="E110" s="539"/>
      <c r="F110" s="539"/>
      <c r="G110" s="539"/>
      <c r="H110" s="539"/>
    </row>
    <row r="111" spans="1:8">
      <c r="A111" s="760"/>
      <c r="B111" s="539"/>
      <c r="C111" s="539"/>
      <c r="D111" s="539"/>
      <c r="E111" s="539"/>
      <c r="F111" s="539"/>
      <c r="G111" s="539"/>
      <c r="H111" s="539"/>
    </row>
    <row r="112" spans="1:8">
      <c r="A112" s="760"/>
      <c r="B112" s="539"/>
      <c r="C112" s="539"/>
      <c r="D112" s="539"/>
      <c r="E112" s="539"/>
      <c r="F112" s="539"/>
      <c r="G112" s="539"/>
      <c r="H112" s="539"/>
    </row>
    <row r="113" spans="1:8">
      <c r="A113" s="760"/>
      <c r="B113" s="539"/>
      <c r="C113" s="539"/>
      <c r="D113" s="539"/>
      <c r="E113" s="539"/>
      <c r="F113" s="539"/>
      <c r="G113" s="539"/>
      <c r="H113" s="539"/>
    </row>
    <row r="114" spans="1:8">
      <c r="A114" s="760"/>
      <c r="B114" s="539"/>
      <c r="C114" s="539"/>
      <c r="D114" s="539"/>
      <c r="E114" s="539"/>
      <c r="F114" s="539"/>
      <c r="G114" s="539"/>
      <c r="H114" s="539"/>
    </row>
    <row r="115" spans="1:8">
      <c r="A115" s="760"/>
      <c r="B115" s="539"/>
      <c r="C115" s="539"/>
      <c r="D115" s="539"/>
      <c r="E115" s="539"/>
      <c r="F115" s="539"/>
      <c r="G115" s="539"/>
      <c r="H115" s="539"/>
    </row>
    <row r="116" spans="1:8">
      <c r="A116" s="760"/>
      <c r="B116" s="539"/>
      <c r="C116" s="539"/>
      <c r="D116" s="539"/>
      <c r="E116" s="539"/>
      <c r="F116" s="539"/>
      <c r="G116" s="539"/>
      <c r="H116" s="539"/>
    </row>
    <row r="117" spans="1:8">
      <c r="A117" s="760"/>
      <c r="B117" s="539"/>
      <c r="C117" s="539"/>
      <c r="D117" s="539"/>
      <c r="E117" s="539"/>
      <c r="F117" s="539"/>
      <c r="G117" s="539"/>
      <c r="H117" s="539"/>
    </row>
    <row r="118" spans="1:8">
      <c r="A118" s="760"/>
      <c r="B118" s="539"/>
      <c r="C118" s="539"/>
      <c r="D118" s="539"/>
      <c r="E118" s="539"/>
      <c r="F118" s="539"/>
      <c r="G118" s="539"/>
      <c r="H118" s="539"/>
    </row>
    <row r="119" spans="1:8">
      <c r="A119" s="760"/>
      <c r="B119" s="539"/>
      <c r="C119" s="539"/>
      <c r="D119" s="539"/>
      <c r="E119" s="539"/>
      <c r="F119" s="539"/>
      <c r="G119" s="539"/>
      <c r="H119" s="539"/>
    </row>
    <row r="120" spans="1:8">
      <c r="A120" s="760"/>
      <c r="B120" s="539"/>
      <c r="C120" s="539"/>
      <c r="D120" s="539"/>
      <c r="E120" s="539"/>
      <c r="F120" s="539"/>
      <c r="G120" s="539"/>
      <c r="H120" s="539"/>
    </row>
    <row r="121" spans="1:8">
      <c r="A121" s="760"/>
      <c r="B121" s="539"/>
      <c r="C121" s="539"/>
      <c r="D121" s="539"/>
      <c r="E121" s="539"/>
      <c r="F121" s="539"/>
      <c r="G121" s="539"/>
      <c r="H121" s="539"/>
    </row>
    <row r="122" spans="1:8">
      <c r="A122" s="760"/>
      <c r="B122" s="539"/>
      <c r="C122" s="539"/>
      <c r="D122" s="539"/>
      <c r="E122" s="539"/>
      <c r="F122" s="539"/>
      <c r="G122" s="539"/>
      <c r="H122" s="539"/>
    </row>
    <row r="123" spans="1:8">
      <c r="A123" s="760"/>
      <c r="B123" s="539"/>
      <c r="C123" s="539"/>
      <c r="D123" s="539"/>
      <c r="E123" s="539"/>
      <c r="F123" s="539"/>
      <c r="G123" s="539"/>
      <c r="H123" s="539"/>
    </row>
    <row r="124" spans="1:8">
      <c r="A124" s="760"/>
      <c r="B124" s="539"/>
      <c r="C124" s="539"/>
      <c r="D124" s="539"/>
      <c r="E124" s="539"/>
      <c r="F124" s="539"/>
      <c r="G124" s="539"/>
      <c r="H124" s="539"/>
    </row>
    <row r="125" spans="1:8">
      <c r="A125" s="760"/>
      <c r="B125" s="539"/>
      <c r="C125" s="539"/>
      <c r="D125" s="539"/>
      <c r="E125" s="539"/>
      <c r="F125" s="539"/>
      <c r="G125" s="539"/>
      <c r="H125" s="539"/>
    </row>
    <row r="126" spans="1:8">
      <c r="A126" s="760"/>
      <c r="B126" s="539"/>
      <c r="C126" s="539"/>
      <c r="D126" s="539"/>
      <c r="E126" s="539"/>
      <c r="F126" s="539"/>
      <c r="G126" s="539"/>
      <c r="H126" s="539"/>
    </row>
    <row r="127" spans="1:8">
      <c r="A127" s="760"/>
      <c r="B127" s="539"/>
      <c r="C127" s="539"/>
      <c r="D127" s="539"/>
      <c r="E127" s="539"/>
      <c r="F127" s="539"/>
      <c r="G127" s="539"/>
      <c r="H127" s="539"/>
    </row>
    <row r="128" spans="1:8">
      <c r="A128" s="760"/>
      <c r="B128" s="539"/>
      <c r="C128" s="539"/>
      <c r="D128" s="539"/>
      <c r="E128" s="539"/>
      <c r="F128" s="539"/>
      <c r="G128" s="539"/>
      <c r="H128" s="539"/>
    </row>
    <row r="129" spans="1:8">
      <c r="A129" s="760"/>
      <c r="B129" s="539"/>
      <c r="C129" s="539"/>
      <c r="D129" s="539"/>
      <c r="E129" s="539"/>
      <c r="F129" s="539"/>
      <c r="G129" s="539"/>
      <c r="H129" s="539"/>
    </row>
    <row r="130" spans="1:8">
      <c r="A130" s="760"/>
      <c r="B130" s="539"/>
      <c r="C130" s="539"/>
      <c r="D130" s="539"/>
      <c r="E130" s="539"/>
      <c r="F130" s="539"/>
      <c r="G130" s="539"/>
      <c r="H130" s="539"/>
    </row>
    <row r="131" spans="1:8">
      <c r="A131" s="760"/>
      <c r="B131" s="539"/>
      <c r="C131" s="539"/>
      <c r="D131" s="539"/>
      <c r="E131" s="539"/>
      <c r="F131" s="539"/>
      <c r="G131" s="539"/>
      <c r="H131" s="539"/>
    </row>
    <row r="132" spans="1:8">
      <c r="A132" s="760"/>
      <c r="B132" s="539"/>
      <c r="C132" s="539"/>
      <c r="D132" s="539"/>
      <c r="E132" s="539"/>
      <c r="F132" s="539"/>
      <c r="G132" s="539"/>
      <c r="H132" s="539"/>
    </row>
    <row r="133" spans="1:8">
      <c r="A133" s="760"/>
      <c r="B133" s="539"/>
      <c r="C133" s="539"/>
      <c r="D133" s="539"/>
      <c r="E133" s="539"/>
      <c r="F133" s="539"/>
      <c r="G133" s="539"/>
      <c r="H133" s="539"/>
    </row>
    <row r="134" spans="1:8">
      <c r="A134" s="760"/>
      <c r="B134" s="539"/>
      <c r="C134" s="539"/>
      <c r="D134" s="539"/>
      <c r="E134" s="539"/>
      <c r="F134" s="539"/>
      <c r="G134" s="539"/>
      <c r="H134" s="539"/>
    </row>
    <row r="135" spans="1:8">
      <c r="A135" s="760"/>
      <c r="B135" s="539"/>
      <c r="C135" s="539"/>
      <c r="D135" s="539"/>
      <c r="E135" s="539"/>
      <c r="F135" s="539"/>
      <c r="G135" s="539"/>
      <c r="H135" s="539"/>
    </row>
    <row r="136" spans="1:8">
      <c r="A136" s="760"/>
      <c r="B136" s="539"/>
      <c r="C136" s="539"/>
      <c r="D136" s="539"/>
      <c r="E136" s="539"/>
      <c r="F136" s="539"/>
      <c r="G136" s="539"/>
      <c r="H136" s="539"/>
    </row>
    <row r="137" spans="1:8">
      <c r="A137" s="760"/>
      <c r="B137" s="539"/>
      <c r="C137" s="539"/>
      <c r="D137" s="539"/>
      <c r="E137" s="539"/>
      <c r="F137" s="539"/>
      <c r="G137" s="539"/>
      <c r="H137" s="539"/>
    </row>
    <row r="138" spans="1:8">
      <c r="A138" s="760"/>
      <c r="B138" s="539"/>
      <c r="C138" s="539"/>
      <c r="D138" s="539"/>
      <c r="E138" s="539"/>
      <c r="F138" s="539"/>
      <c r="G138" s="539"/>
      <c r="H138" s="539"/>
    </row>
    <row r="139" spans="1:8">
      <c r="A139" s="760"/>
      <c r="B139" s="539"/>
      <c r="C139" s="539"/>
      <c r="D139" s="539"/>
      <c r="E139" s="539"/>
      <c r="F139" s="539"/>
      <c r="G139" s="539"/>
      <c r="H139" s="539"/>
    </row>
    <row r="140" spans="1:8">
      <c r="A140" s="760"/>
      <c r="B140" s="539"/>
      <c r="C140" s="539"/>
      <c r="D140" s="539"/>
      <c r="E140" s="539"/>
      <c r="F140" s="539"/>
      <c r="G140" s="539"/>
      <c r="H140" s="539"/>
    </row>
    <row r="141" spans="1:8">
      <c r="A141" s="760"/>
      <c r="B141" s="539"/>
      <c r="C141" s="539"/>
      <c r="D141" s="539"/>
      <c r="E141" s="539"/>
      <c r="F141" s="539"/>
      <c r="G141" s="539"/>
      <c r="H141" s="539"/>
    </row>
    <row r="142" spans="1:8">
      <c r="A142" s="760"/>
      <c r="B142" s="539"/>
      <c r="C142" s="539"/>
      <c r="D142" s="539"/>
      <c r="E142" s="539"/>
      <c r="F142" s="539"/>
      <c r="G142" s="539"/>
      <c r="H142" s="539"/>
    </row>
    <row r="143" spans="1:8">
      <c r="A143" s="760"/>
      <c r="B143" s="539"/>
      <c r="C143" s="539"/>
      <c r="D143" s="539"/>
      <c r="E143" s="539"/>
      <c r="F143" s="539"/>
      <c r="G143" s="539"/>
      <c r="H143" s="539"/>
    </row>
    <row r="144" spans="1:8">
      <c r="A144" s="760"/>
      <c r="B144" s="539"/>
      <c r="C144" s="539"/>
      <c r="D144" s="539"/>
      <c r="E144" s="539"/>
      <c r="F144" s="539"/>
      <c r="G144" s="539"/>
      <c r="H144" s="539"/>
    </row>
    <row r="145" spans="1:8">
      <c r="A145" s="760"/>
      <c r="B145" s="539"/>
      <c r="C145" s="539"/>
      <c r="D145" s="539"/>
      <c r="E145" s="539"/>
      <c r="F145" s="539"/>
      <c r="G145" s="539"/>
      <c r="H145" s="539"/>
    </row>
    <row r="146" spans="1:8">
      <c r="A146" s="760"/>
      <c r="B146" s="539"/>
      <c r="C146" s="539"/>
      <c r="D146" s="539"/>
      <c r="E146" s="539"/>
      <c r="F146" s="539"/>
      <c r="G146" s="539"/>
      <c r="H146" s="539"/>
    </row>
    <row r="147" spans="1:8">
      <c r="A147" s="760"/>
      <c r="B147" s="539"/>
      <c r="C147" s="539"/>
      <c r="D147" s="539"/>
      <c r="E147" s="539"/>
      <c r="F147" s="539"/>
      <c r="G147" s="539"/>
      <c r="H147" s="539"/>
    </row>
    <row r="148" spans="1:8">
      <c r="A148" s="760"/>
      <c r="B148" s="539"/>
      <c r="C148" s="539"/>
      <c r="D148" s="539"/>
      <c r="E148" s="539"/>
      <c r="F148" s="539"/>
      <c r="G148" s="539"/>
      <c r="H148" s="539"/>
    </row>
    <row r="149" spans="1:8">
      <c r="A149" s="760"/>
      <c r="B149" s="539"/>
      <c r="C149" s="539"/>
      <c r="D149" s="539"/>
      <c r="E149" s="539"/>
      <c r="F149" s="539"/>
      <c r="G149" s="539"/>
      <c r="H149" s="539"/>
    </row>
    <row r="150" spans="1:8">
      <c r="A150" s="760"/>
      <c r="B150" s="539"/>
      <c r="C150" s="539"/>
      <c r="D150" s="539"/>
      <c r="E150" s="539"/>
      <c r="F150" s="539"/>
      <c r="G150" s="539"/>
      <c r="H150" s="539"/>
    </row>
    <row r="151" spans="1:8">
      <c r="A151" s="760"/>
      <c r="B151" s="539"/>
      <c r="C151" s="539"/>
      <c r="D151" s="539"/>
      <c r="E151" s="539"/>
      <c r="F151" s="539"/>
      <c r="G151" s="539"/>
      <c r="H151" s="539"/>
    </row>
    <row r="152" spans="1:8">
      <c r="A152" s="760"/>
      <c r="B152" s="539"/>
      <c r="C152" s="539"/>
      <c r="D152" s="539"/>
      <c r="E152" s="539"/>
      <c r="F152" s="539"/>
      <c r="G152" s="539"/>
      <c r="H152" s="539"/>
    </row>
    <row r="153" spans="1:8">
      <c r="A153" s="760"/>
      <c r="B153" s="539"/>
      <c r="C153" s="539"/>
      <c r="D153" s="539"/>
      <c r="E153" s="539"/>
      <c r="F153" s="539"/>
      <c r="G153" s="539"/>
      <c r="H153" s="539"/>
    </row>
    <row r="154" spans="1:8">
      <c r="A154" s="760"/>
      <c r="B154" s="539"/>
      <c r="C154" s="539"/>
      <c r="D154" s="539"/>
      <c r="E154" s="539"/>
      <c r="F154" s="539"/>
      <c r="G154" s="539"/>
      <c r="H154" s="539"/>
    </row>
    <row r="155" spans="1:8">
      <c r="A155" s="760"/>
      <c r="B155" s="539"/>
      <c r="C155" s="539"/>
      <c r="D155" s="539"/>
      <c r="E155" s="539"/>
      <c r="F155" s="539"/>
      <c r="G155" s="539"/>
      <c r="H155" s="539"/>
    </row>
    <row r="156" spans="1:8">
      <c r="A156" s="760"/>
      <c r="B156" s="539"/>
      <c r="C156" s="539"/>
      <c r="D156" s="539"/>
      <c r="E156" s="539"/>
      <c r="F156" s="539"/>
      <c r="G156" s="539"/>
      <c r="H156" s="539"/>
    </row>
    <row r="157" spans="1:8">
      <c r="A157" s="760"/>
      <c r="B157" s="539"/>
      <c r="C157" s="539"/>
      <c r="D157" s="539"/>
      <c r="E157" s="539"/>
      <c r="F157" s="539"/>
      <c r="G157" s="539"/>
      <c r="H157" s="539"/>
    </row>
    <row r="158" spans="1:8">
      <c r="A158" s="760"/>
      <c r="B158" s="539"/>
      <c r="C158" s="539"/>
      <c r="D158" s="539"/>
      <c r="E158" s="539"/>
      <c r="F158" s="539"/>
      <c r="G158" s="539"/>
      <c r="H158" s="539"/>
    </row>
    <row r="159" spans="1:8">
      <c r="A159" s="760"/>
      <c r="B159" s="539"/>
      <c r="C159" s="539"/>
      <c r="D159" s="539"/>
      <c r="E159" s="539"/>
      <c r="F159" s="539"/>
      <c r="G159" s="539"/>
      <c r="H159" s="539"/>
    </row>
    <row r="160" spans="1:8">
      <c r="A160" s="760"/>
      <c r="B160" s="539"/>
      <c r="C160" s="539"/>
      <c r="D160" s="539"/>
      <c r="E160" s="539"/>
      <c r="F160" s="539"/>
      <c r="G160" s="539"/>
      <c r="H160" s="539"/>
    </row>
    <row r="161" spans="1:8">
      <c r="A161" s="760"/>
      <c r="B161" s="539"/>
      <c r="C161" s="539"/>
      <c r="D161" s="539"/>
      <c r="E161" s="539"/>
      <c r="F161" s="539"/>
      <c r="G161" s="539"/>
      <c r="H161" s="539"/>
    </row>
    <row r="162" spans="1:8">
      <c r="A162" s="760"/>
      <c r="B162" s="539"/>
      <c r="C162" s="539"/>
      <c r="D162" s="539"/>
      <c r="E162" s="539"/>
      <c r="F162" s="539"/>
      <c r="G162" s="539"/>
      <c r="H162" s="539"/>
    </row>
    <row r="163" spans="1:8">
      <c r="A163" s="760"/>
      <c r="B163" s="539"/>
      <c r="C163" s="539"/>
      <c r="D163" s="539"/>
      <c r="E163" s="539"/>
      <c r="F163" s="539"/>
      <c r="G163" s="539"/>
      <c r="H163" s="539"/>
    </row>
    <row r="164" spans="1:8">
      <c r="A164" s="760"/>
      <c r="B164" s="539"/>
      <c r="C164" s="539"/>
      <c r="D164" s="539"/>
      <c r="E164" s="539"/>
      <c r="F164" s="539"/>
      <c r="G164" s="539"/>
      <c r="H164" s="539"/>
    </row>
    <row r="165" spans="1:8">
      <c r="A165" s="760"/>
      <c r="B165" s="539"/>
      <c r="C165" s="539"/>
      <c r="D165" s="539"/>
      <c r="E165" s="539"/>
      <c r="F165" s="539"/>
      <c r="G165" s="539"/>
      <c r="H165" s="539"/>
    </row>
    <row r="166" spans="1:8">
      <c r="A166" s="760"/>
      <c r="B166" s="539"/>
      <c r="C166" s="539"/>
      <c r="D166" s="539"/>
      <c r="E166" s="539"/>
      <c r="F166" s="539"/>
      <c r="G166" s="539"/>
      <c r="H166" s="539"/>
    </row>
    <row r="167" spans="1:8">
      <c r="A167" s="760"/>
      <c r="B167" s="539"/>
      <c r="C167" s="539"/>
      <c r="D167" s="539"/>
      <c r="E167" s="539"/>
      <c r="F167" s="539"/>
      <c r="G167" s="539"/>
      <c r="H167" s="539"/>
    </row>
    <row r="168" spans="1:8">
      <c r="A168" s="760"/>
      <c r="B168" s="539"/>
      <c r="C168" s="539"/>
      <c r="D168" s="539"/>
      <c r="E168" s="539"/>
      <c r="F168" s="539"/>
      <c r="G168" s="539"/>
      <c r="H168" s="539"/>
    </row>
    <row r="169" spans="1:8">
      <c r="A169" s="760"/>
      <c r="B169" s="539"/>
      <c r="C169" s="539"/>
      <c r="D169" s="539"/>
      <c r="E169" s="539"/>
      <c r="F169" s="539"/>
      <c r="G169" s="539"/>
      <c r="H169" s="539"/>
    </row>
    <row r="170" spans="1:8">
      <c r="A170" s="760"/>
      <c r="B170" s="539"/>
      <c r="C170" s="539"/>
      <c r="D170" s="539"/>
      <c r="E170" s="539"/>
      <c r="F170" s="539"/>
      <c r="G170" s="539"/>
      <c r="H170" s="539"/>
    </row>
    <row r="171" spans="1:8">
      <c r="A171" s="760"/>
      <c r="B171" s="539"/>
      <c r="C171" s="539"/>
      <c r="D171" s="539"/>
      <c r="E171" s="539"/>
      <c r="F171" s="539"/>
      <c r="G171" s="539"/>
      <c r="H171" s="539"/>
    </row>
    <row r="172" spans="1:8">
      <c r="A172" s="760"/>
      <c r="B172" s="539"/>
      <c r="C172" s="539"/>
      <c r="D172" s="539"/>
      <c r="E172" s="539"/>
      <c r="F172" s="539"/>
      <c r="G172" s="539"/>
      <c r="H172" s="539"/>
    </row>
    <row r="173" spans="1:8">
      <c r="A173" s="760"/>
      <c r="B173" s="539"/>
      <c r="C173" s="539"/>
      <c r="D173" s="539"/>
      <c r="E173" s="539"/>
      <c r="F173" s="539"/>
      <c r="G173" s="539"/>
      <c r="H173" s="539"/>
    </row>
    <row r="174" spans="1:8">
      <c r="A174" s="760"/>
      <c r="B174" s="539"/>
      <c r="C174" s="539"/>
      <c r="D174" s="539"/>
      <c r="E174" s="539"/>
      <c r="F174" s="539"/>
      <c r="G174" s="539"/>
      <c r="H174" s="539"/>
    </row>
    <row r="175" spans="1:8">
      <c r="A175" s="760"/>
      <c r="B175" s="539"/>
      <c r="C175" s="539"/>
      <c r="D175" s="539"/>
      <c r="E175" s="539"/>
      <c r="F175" s="539"/>
      <c r="G175" s="539"/>
      <c r="H175" s="539"/>
    </row>
    <row r="176" spans="1:8">
      <c r="A176" s="760"/>
      <c r="B176" s="539"/>
      <c r="C176" s="539"/>
      <c r="D176" s="539"/>
      <c r="E176" s="539"/>
      <c r="F176" s="539"/>
      <c r="G176" s="539"/>
      <c r="H176" s="539"/>
    </row>
    <row r="177" spans="1:8">
      <c r="A177" s="760"/>
      <c r="B177" s="539"/>
      <c r="C177" s="539"/>
      <c r="D177" s="539"/>
      <c r="E177" s="539"/>
      <c r="F177" s="539"/>
      <c r="G177" s="539"/>
      <c r="H177" s="539"/>
    </row>
    <row r="178" spans="1:8">
      <c r="A178" s="760"/>
      <c r="B178" s="539"/>
      <c r="C178" s="539"/>
      <c r="D178" s="539"/>
      <c r="E178" s="539"/>
      <c r="F178" s="539"/>
      <c r="G178" s="539"/>
      <c r="H178" s="539"/>
    </row>
    <row r="179" spans="1:8">
      <c r="A179" s="760"/>
      <c r="B179" s="539"/>
      <c r="C179" s="539"/>
      <c r="D179" s="539"/>
      <c r="E179" s="539"/>
      <c r="F179" s="539"/>
      <c r="G179" s="539"/>
      <c r="H179" s="539"/>
    </row>
    <row r="180" spans="1:8">
      <c r="A180" s="760"/>
      <c r="B180" s="539"/>
      <c r="C180" s="539"/>
      <c r="D180" s="539"/>
      <c r="E180" s="539"/>
      <c r="F180" s="539"/>
      <c r="G180" s="539"/>
      <c r="H180" s="539"/>
    </row>
    <row r="181" spans="1:8">
      <c r="A181" s="760"/>
      <c r="B181" s="539"/>
      <c r="C181" s="539"/>
      <c r="D181" s="539"/>
      <c r="E181" s="539"/>
      <c r="F181" s="539"/>
      <c r="G181" s="539"/>
      <c r="H181" s="539"/>
    </row>
    <row r="182" spans="1:8">
      <c r="A182" s="760"/>
      <c r="B182" s="539"/>
      <c r="C182" s="539"/>
      <c r="D182" s="539"/>
      <c r="E182" s="539"/>
      <c r="F182" s="539"/>
      <c r="G182" s="539"/>
      <c r="H182" s="539"/>
    </row>
    <row r="183" spans="1:8">
      <c r="A183" s="760"/>
      <c r="B183" s="539"/>
      <c r="C183" s="539"/>
      <c r="D183" s="539"/>
      <c r="E183" s="539"/>
      <c r="F183" s="539"/>
      <c r="G183" s="539"/>
      <c r="H183" s="539"/>
    </row>
    <row r="184" spans="1:8">
      <c r="A184" s="760"/>
      <c r="B184" s="539"/>
      <c r="C184" s="539"/>
      <c r="D184" s="539"/>
      <c r="E184" s="539"/>
      <c r="F184" s="539"/>
      <c r="G184" s="539"/>
      <c r="H184" s="539"/>
    </row>
    <row r="185" spans="1:8">
      <c r="A185" s="760"/>
      <c r="B185" s="539"/>
      <c r="C185" s="539"/>
      <c r="D185" s="539"/>
      <c r="E185" s="539"/>
      <c r="F185" s="539"/>
      <c r="G185" s="539"/>
      <c r="H185" s="539"/>
    </row>
    <row r="186" spans="1:8">
      <c r="A186" s="760"/>
      <c r="B186" s="539"/>
      <c r="C186" s="539"/>
      <c r="D186" s="539"/>
      <c r="E186" s="539"/>
      <c r="F186" s="539"/>
      <c r="G186" s="539"/>
      <c r="H186" s="539"/>
    </row>
    <row r="187" spans="1:8">
      <c r="A187" s="760"/>
      <c r="B187" s="539"/>
      <c r="C187" s="539"/>
      <c r="D187" s="539"/>
      <c r="E187" s="539"/>
      <c r="F187" s="539"/>
      <c r="G187" s="539"/>
      <c r="H187" s="539"/>
    </row>
    <row r="188" spans="1:8">
      <c r="A188" s="760"/>
      <c r="B188" s="539"/>
      <c r="C188" s="539"/>
      <c r="D188" s="539"/>
      <c r="E188" s="539"/>
      <c r="F188" s="539"/>
      <c r="G188" s="539"/>
      <c r="H188" s="539"/>
    </row>
    <row r="189" spans="1:8">
      <c r="A189" s="760"/>
      <c r="B189" s="539"/>
      <c r="C189" s="539"/>
      <c r="D189" s="539"/>
      <c r="E189" s="539"/>
      <c r="F189" s="539"/>
      <c r="G189" s="539"/>
      <c r="H189" s="539"/>
    </row>
    <row r="190" spans="1:8">
      <c r="A190" s="760"/>
      <c r="B190" s="539"/>
      <c r="C190" s="539"/>
      <c r="D190" s="539"/>
      <c r="E190" s="539"/>
      <c r="F190" s="539"/>
      <c r="G190" s="539"/>
      <c r="H190" s="539"/>
    </row>
    <row r="191" spans="1:8">
      <c r="A191" s="760"/>
      <c r="B191" s="539"/>
      <c r="C191" s="539"/>
      <c r="D191" s="539"/>
      <c r="E191" s="539"/>
      <c r="F191" s="539"/>
      <c r="G191" s="539"/>
      <c r="H191" s="539"/>
    </row>
    <row r="192" spans="1:8">
      <c r="A192" s="760"/>
      <c r="B192" s="539"/>
      <c r="C192" s="539"/>
      <c r="D192" s="539"/>
      <c r="E192" s="539"/>
      <c r="F192" s="539"/>
      <c r="G192" s="539"/>
      <c r="H192" s="539"/>
    </row>
    <row r="193" spans="1:8">
      <c r="A193" s="760"/>
      <c r="B193" s="539"/>
      <c r="C193" s="539"/>
      <c r="D193" s="539"/>
      <c r="E193" s="539"/>
      <c r="F193" s="539"/>
      <c r="G193" s="539"/>
      <c r="H193" s="539"/>
    </row>
    <row r="194" spans="1:8">
      <c r="A194" s="760"/>
      <c r="B194" s="539"/>
      <c r="C194" s="539"/>
      <c r="D194" s="539"/>
      <c r="E194" s="539"/>
      <c r="F194" s="539"/>
      <c r="G194" s="539"/>
      <c r="H194" s="539"/>
    </row>
    <row r="195" spans="1:8">
      <c r="A195" s="760"/>
      <c r="B195" s="539"/>
      <c r="C195" s="539"/>
      <c r="D195" s="539"/>
      <c r="E195" s="539"/>
      <c r="F195" s="539"/>
      <c r="G195" s="539"/>
      <c r="H195" s="539"/>
    </row>
    <row r="196" spans="1:8">
      <c r="A196" s="760"/>
      <c r="B196" s="539"/>
      <c r="C196" s="539"/>
      <c r="D196" s="539"/>
      <c r="E196" s="539"/>
      <c r="F196" s="539"/>
      <c r="G196" s="539"/>
      <c r="H196" s="539"/>
    </row>
    <row r="197" spans="1:8">
      <c r="A197" s="760"/>
      <c r="B197" s="539"/>
      <c r="C197" s="539"/>
      <c r="D197" s="539"/>
      <c r="E197" s="539"/>
      <c r="F197" s="539"/>
      <c r="G197" s="539"/>
      <c r="H197" s="539"/>
    </row>
    <row r="198" spans="1:8">
      <c r="A198" s="760"/>
      <c r="B198" s="539"/>
      <c r="C198" s="539"/>
      <c r="D198" s="539"/>
      <c r="E198" s="539"/>
      <c r="F198" s="539"/>
      <c r="G198" s="539"/>
      <c r="H198" s="539"/>
    </row>
    <row r="199" spans="1:8">
      <c r="A199" s="760"/>
      <c r="B199" s="539"/>
      <c r="C199" s="539"/>
      <c r="D199" s="539"/>
      <c r="E199" s="539"/>
      <c r="F199" s="539"/>
      <c r="G199" s="539"/>
      <c r="H199" s="539"/>
    </row>
    <row r="200" spans="1:8">
      <c r="A200" s="760"/>
      <c r="B200" s="539"/>
      <c r="C200" s="539"/>
      <c r="D200" s="539"/>
      <c r="E200" s="539"/>
      <c r="F200" s="539"/>
      <c r="G200" s="539"/>
      <c r="H200" s="539"/>
    </row>
    <row r="201" spans="1:8">
      <c r="A201" s="760"/>
      <c r="B201" s="539"/>
      <c r="C201" s="539"/>
      <c r="D201" s="539"/>
      <c r="E201" s="539"/>
      <c r="F201" s="539"/>
      <c r="G201" s="539"/>
      <c r="H201" s="539"/>
    </row>
    <row r="202" spans="1:8">
      <c r="A202" s="760"/>
      <c r="B202" s="539"/>
      <c r="C202" s="539"/>
      <c r="D202" s="539"/>
      <c r="E202" s="539"/>
      <c r="F202" s="539"/>
      <c r="G202" s="539"/>
      <c r="H202" s="539"/>
    </row>
    <row r="203" spans="1:8">
      <c r="A203" s="760"/>
      <c r="B203" s="539"/>
      <c r="C203" s="539"/>
      <c r="D203" s="539"/>
      <c r="E203" s="539"/>
      <c r="F203" s="539"/>
      <c r="G203" s="539"/>
      <c r="H203" s="539"/>
    </row>
    <row r="204" spans="1:8">
      <c r="A204" s="760"/>
      <c r="B204" s="539"/>
      <c r="C204" s="539"/>
      <c r="D204" s="539"/>
      <c r="E204" s="539"/>
      <c r="F204" s="539"/>
      <c r="G204" s="539"/>
      <c r="H204" s="539"/>
    </row>
    <row r="205" spans="1:8">
      <c r="A205" s="760"/>
      <c r="B205" s="539"/>
      <c r="C205" s="539"/>
      <c r="D205" s="539"/>
      <c r="E205" s="539"/>
      <c r="F205" s="539"/>
      <c r="G205" s="539"/>
      <c r="H205" s="539"/>
    </row>
    <row r="206" spans="1:8">
      <c r="A206" s="760"/>
      <c r="B206" s="539"/>
      <c r="C206" s="539"/>
      <c r="D206" s="539"/>
      <c r="E206" s="539"/>
      <c r="F206" s="539"/>
      <c r="G206" s="539"/>
      <c r="H206" s="539"/>
    </row>
    <row r="207" spans="1:8">
      <c r="A207" s="760"/>
      <c r="B207" s="539"/>
      <c r="C207" s="539"/>
      <c r="D207" s="539"/>
      <c r="E207" s="539"/>
      <c r="F207" s="539"/>
      <c r="G207" s="539"/>
      <c r="H207" s="539"/>
    </row>
    <row r="208" spans="1:8">
      <c r="A208" s="760"/>
      <c r="B208" s="539"/>
      <c r="C208" s="539"/>
      <c r="D208" s="539"/>
      <c r="E208" s="539"/>
      <c r="F208" s="539"/>
      <c r="G208" s="539"/>
      <c r="H208" s="539"/>
    </row>
    <row r="209" spans="1:8">
      <c r="A209" s="760"/>
      <c r="B209" s="539"/>
      <c r="C209" s="539"/>
      <c r="D209" s="539"/>
      <c r="E209" s="539"/>
      <c r="F209" s="539"/>
      <c r="G209" s="539"/>
      <c r="H209" s="539"/>
    </row>
    <row r="210" spans="1:8">
      <c r="A210" s="760"/>
      <c r="B210" s="539"/>
      <c r="C210" s="539"/>
      <c r="D210" s="539"/>
      <c r="E210" s="539"/>
      <c r="F210" s="539"/>
      <c r="G210" s="539"/>
      <c r="H210" s="539"/>
    </row>
    <row r="211" spans="1:8">
      <c r="A211" s="760"/>
      <c r="B211" s="539"/>
      <c r="C211" s="539"/>
      <c r="D211" s="539"/>
      <c r="E211" s="539"/>
      <c r="F211" s="539"/>
      <c r="G211" s="539"/>
      <c r="H211" s="539"/>
    </row>
    <row r="212" spans="1:8">
      <c r="A212" s="760"/>
      <c r="B212" s="539"/>
      <c r="C212" s="539"/>
      <c r="D212" s="539"/>
      <c r="E212" s="539"/>
      <c r="F212" s="539"/>
      <c r="G212" s="539"/>
      <c r="H212" s="539"/>
    </row>
    <row r="213" spans="1:8">
      <c r="A213" s="760"/>
      <c r="B213" s="539"/>
      <c r="C213" s="539"/>
      <c r="D213" s="539"/>
      <c r="E213" s="539"/>
      <c r="F213" s="539"/>
      <c r="G213" s="539"/>
      <c r="H213" s="539"/>
    </row>
    <row r="214" spans="1:8">
      <c r="A214" s="760"/>
      <c r="B214" s="539"/>
      <c r="C214" s="539"/>
      <c r="D214" s="539"/>
      <c r="E214" s="539"/>
      <c r="F214" s="539"/>
      <c r="G214" s="539"/>
      <c r="H214" s="539"/>
    </row>
    <row r="215" spans="1:8">
      <c r="A215" s="760"/>
      <c r="B215" s="539"/>
      <c r="C215" s="539"/>
      <c r="D215" s="539"/>
      <c r="E215" s="539"/>
      <c r="F215" s="539"/>
      <c r="G215" s="539"/>
      <c r="H215" s="539"/>
    </row>
    <row r="216" spans="1:8">
      <c r="A216" s="760"/>
      <c r="B216" s="539"/>
      <c r="C216" s="539"/>
      <c r="D216" s="539"/>
      <c r="E216" s="539"/>
      <c r="F216" s="539"/>
      <c r="G216" s="539"/>
      <c r="H216" s="539"/>
    </row>
    <row r="217" spans="1:8">
      <c r="A217" s="760"/>
      <c r="B217" s="539"/>
      <c r="C217" s="539"/>
      <c r="D217" s="539"/>
      <c r="E217" s="539"/>
      <c r="F217" s="539"/>
      <c r="G217" s="539"/>
      <c r="H217" s="539"/>
    </row>
    <row r="218" spans="1:8">
      <c r="A218" s="760"/>
      <c r="B218" s="539"/>
      <c r="C218" s="539"/>
      <c r="D218" s="539"/>
      <c r="E218" s="539"/>
      <c r="F218" s="539"/>
      <c r="G218" s="539"/>
      <c r="H218" s="539"/>
    </row>
    <row r="219" spans="1:8">
      <c r="A219" s="760"/>
      <c r="B219" s="539"/>
      <c r="C219" s="539"/>
      <c r="D219" s="539"/>
      <c r="E219" s="539"/>
      <c r="F219" s="539"/>
      <c r="G219" s="539"/>
      <c r="H219" s="539"/>
    </row>
    <row r="220" spans="1:8">
      <c r="A220" s="760"/>
      <c r="B220" s="539"/>
      <c r="C220" s="539"/>
      <c r="D220" s="539"/>
      <c r="E220" s="539"/>
      <c r="F220" s="539"/>
      <c r="G220" s="539"/>
      <c r="H220" s="539"/>
    </row>
    <row r="221" spans="1:8">
      <c r="A221" s="760"/>
      <c r="B221" s="539"/>
      <c r="C221" s="539"/>
      <c r="D221" s="539"/>
      <c r="E221" s="539"/>
      <c r="F221" s="539"/>
      <c r="G221" s="539"/>
      <c r="H221" s="539"/>
    </row>
    <row r="222" spans="1:8">
      <c r="A222" s="760"/>
      <c r="B222" s="539"/>
      <c r="C222" s="539"/>
      <c r="D222" s="539"/>
      <c r="E222" s="539"/>
      <c r="F222" s="539"/>
      <c r="G222" s="539"/>
      <c r="H222" s="539"/>
    </row>
    <row r="223" spans="1:8">
      <c r="A223" s="760"/>
      <c r="B223" s="539"/>
      <c r="C223" s="539"/>
      <c r="D223" s="539"/>
      <c r="E223" s="539"/>
      <c r="F223" s="539"/>
      <c r="G223" s="539"/>
      <c r="H223" s="539"/>
    </row>
    <row r="224" spans="1:8">
      <c r="A224" s="760"/>
      <c r="B224" s="539"/>
      <c r="C224" s="539"/>
      <c r="D224" s="539"/>
      <c r="E224" s="539"/>
      <c r="F224" s="539"/>
      <c r="G224" s="539"/>
      <c r="H224" s="539"/>
    </row>
    <row r="225" spans="1:8">
      <c r="A225" s="760"/>
      <c r="B225" s="539"/>
      <c r="C225" s="539"/>
      <c r="D225" s="539"/>
      <c r="E225" s="539"/>
      <c r="F225" s="539"/>
      <c r="G225" s="539"/>
      <c r="H225" s="539"/>
    </row>
    <row r="226" spans="1:8">
      <c r="A226" s="760"/>
      <c r="B226" s="539"/>
      <c r="C226" s="539"/>
      <c r="D226" s="539"/>
      <c r="E226" s="539"/>
      <c r="F226" s="539"/>
      <c r="G226" s="539"/>
      <c r="H226" s="539"/>
    </row>
    <row r="227" spans="1:8">
      <c r="A227" s="760"/>
      <c r="B227" s="539"/>
      <c r="C227" s="539"/>
      <c r="D227" s="539"/>
      <c r="E227" s="539"/>
      <c r="F227" s="539"/>
      <c r="G227" s="539"/>
      <c r="H227" s="539"/>
    </row>
    <row r="228" spans="1:8">
      <c r="A228" s="760"/>
      <c r="B228" s="539"/>
      <c r="C228" s="539"/>
      <c r="D228" s="539"/>
      <c r="E228" s="539"/>
      <c r="F228" s="539"/>
      <c r="G228" s="539"/>
      <c r="H228" s="539"/>
    </row>
    <row r="229" spans="1:8">
      <c r="A229" s="760"/>
      <c r="B229" s="539"/>
      <c r="C229" s="539"/>
      <c r="D229" s="539"/>
      <c r="E229" s="539"/>
      <c r="F229" s="539"/>
      <c r="G229" s="539"/>
      <c r="H229" s="539"/>
    </row>
    <row r="230" spans="1:8">
      <c r="A230" s="760"/>
      <c r="B230" s="539"/>
      <c r="C230" s="539"/>
      <c r="D230" s="539"/>
      <c r="E230" s="539"/>
      <c r="F230" s="539"/>
      <c r="G230" s="539"/>
      <c r="H230" s="539"/>
    </row>
    <row r="231" spans="1:8">
      <c r="A231" s="760"/>
      <c r="B231" s="539"/>
      <c r="C231" s="539"/>
      <c r="D231" s="539"/>
      <c r="E231" s="539"/>
      <c r="F231" s="539"/>
      <c r="G231" s="539"/>
      <c r="H231" s="539"/>
    </row>
    <row r="232" spans="1:8">
      <c r="A232" s="760"/>
      <c r="B232" s="539"/>
      <c r="C232" s="539"/>
      <c r="D232" s="539"/>
      <c r="E232" s="539"/>
      <c r="F232" s="539"/>
      <c r="G232" s="539"/>
      <c r="H232" s="539"/>
    </row>
    <row r="233" spans="1:8">
      <c r="A233" s="760"/>
      <c r="B233" s="539"/>
      <c r="C233" s="539"/>
      <c r="D233" s="539"/>
      <c r="E233" s="539"/>
      <c r="F233" s="539"/>
      <c r="G233" s="539"/>
      <c r="H233" s="539"/>
    </row>
    <row r="234" spans="1:8">
      <c r="A234" s="760"/>
      <c r="B234" s="539"/>
      <c r="C234" s="539"/>
      <c r="D234" s="539"/>
      <c r="E234" s="539"/>
      <c r="F234" s="539"/>
      <c r="G234" s="539"/>
      <c r="H234" s="539"/>
    </row>
    <row r="235" spans="1:8">
      <c r="A235" s="760"/>
      <c r="B235" s="539"/>
      <c r="C235" s="539"/>
      <c r="D235" s="539"/>
      <c r="E235" s="539"/>
      <c r="F235" s="539"/>
      <c r="G235" s="539"/>
      <c r="H235" s="539"/>
    </row>
    <row r="236" spans="1:8">
      <c r="A236" s="760"/>
      <c r="B236" s="539"/>
      <c r="C236" s="539"/>
      <c r="D236" s="539"/>
      <c r="E236" s="539"/>
      <c r="F236" s="539"/>
      <c r="G236" s="539"/>
      <c r="H236" s="539"/>
    </row>
    <row r="237" spans="1:8">
      <c r="A237" s="760"/>
      <c r="B237" s="539"/>
      <c r="C237" s="539"/>
      <c r="D237" s="539"/>
      <c r="E237" s="539"/>
      <c r="F237" s="539"/>
      <c r="G237" s="539"/>
      <c r="H237" s="539"/>
    </row>
    <row r="238" spans="1:8">
      <c r="A238" s="760"/>
      <c r="B238" s="539"/>
      <c r="C238" s="539"/>
      <c r="D238" s="539"/>
      <c r="E238" s="539"/>
      <c r="F238" s="539"/>
      <c r="G238" s="539"/>
      <c r="H238" s="539"/>
    </row>
    <row r="239" spans="1:8">
      <c r="A239" s="760"/>
      <c r="B239" s="539"/>
      <c r="C239" s="539"/>
      <c r="D239" s="539"/>
      <c r="E239" s="539"/>
      <c r="F239" s="539"/>
      <c r="G239" s="539"/>
      <c r="H239" s="539"/>
    </row>
    <row r="240" spans="1:8">
      <c r="A240" s="760"/>
      <c r="B240" s="539"/>
      <c r="C240" s="539"/>
      <c r="D240" s="539"/>
      <c r="E240" s="539"/>
      <c r="F240" s="539"/>
      <c r="G240" s="539"/>
      <c r="H240" s="539"/>
    </row>
    <row r="241" spans="1:8">
      <c r="A241" s="760"/>
      <c r="B241" s="539"/>
      <c r="C241" s="539"/>
      <c r="D241" s="539"/>
      <c r="E241" s="539"/>
      <c r="F241" s="539"/>
      <c r="G241" s="539"/>
      <c r="H241" s="539"/>
    </row>
    <row r="242" spans="1:8">
      <c r="A242" s="760"/>
      <c r="B242" s="539"/>
      <c r="C242" s="539"/>
      <c r="D242" s="539"/>
      <c r="E242" s="539"/>
      <c r="F242" s="539"/>
      <c r="G242" s="539"/>
      <c r="H242" s="539"/>
    </row>
    <row r="243" spans="1:8">
      <c r="A243" s="760"/>
      <c r="B243" s="539"/>
      <c r="C243" s="539"/>
      <c r="D243" s="539"/>
      <c r="E243" s="539"/>
      <c r="F243" s="539"/>
      <c r="G243" s="539"/>
      <c r="H243" s="539"/>
    </row>
    <row r="244" spans="1:8">
      <c r="A244" s="760"/>
      <c r="B244" s="539"/>
      <c r="C244" s="539"/>
      <c r="D244" s="539"/>
      <c r="E244" s="539"/>
      <c r="F244" s="539"/>
      <c r="G244" s="539"/>
      <c r="H244" s="539"/>
    </row>
    <row r="245" spans="1:8">
      <c r="A245" s="760"/>
      <c r="B245" s="539"/>
      <c r="C245" s="539"/>
      <c r="D245" s="539"/>
      <c r="E245" s="539"/>
      <c r="F245" s="539"/>
      <c r="G245" s="539"/>
      <c r="H245" s="539"/>
    </row>
    <row r="246" spans="1:8">
      <c r="A246" s="760"/>
      <c r="B246" s="539"/>
      <c r="C246" s="539"/>
      <c r="D246" s="539"/>
      <c r="E246" s="539"/>
      <c r="F246" s="539"/>
      <c r="G246" s="539"/>
      <c r="H246" s="539"/>
    </row>
    <row r="247" spans="1:8">
      <c r="A247" s="760"/>
      <c r="B247" s="539"/>
      <c r="C247" s="539"/>
      <c r="D247" s="539"/>
      <c r="E247" s="539"/>
      <c r="F247" s="539"/>
      <c r="G247" s="539"/>
      <c r="H247" s="539"/>
    </row>
    <row r="248" spans="1:8">
      <c r="A248" s="760"/>
      <c r="B248" s="539"/>
      <c r="C248" s="539"/>
      <c r="D248" s="539"/>
      <c r="E248" s="539"/>
      <c r="F248" s="539"/>
      <c r="G248" s="539"/>
      <c r="H248" s="539"/>
    </row>
    <row r="249" spans="1:8">
      <c r="A249" s="760"/>
      <c r="B249" s="539"/>
      <c r="C249" s="539"/>
      <c r="D249" s="539"/>
      <c r="E249" s="539"/>
      <c r="F249" s="539"/>
      <c r="G249" s="539"/>
      <c r="H249" s="539"/>
    </row>
    <row r="250" spans="1:8">
      <c r="A250" s="760"/>
      <c r="B250" s="539"/>
      <c r="C250" s="539"/>
      <c r="D250" s="539"/>
      <c r="E250" s="539"/>
      <c r="F250" s="539"/>
      <c r="G250" s="539"/>
      <c r="H250" s="539"/>
    </row>
    <row r="251" spans="1:8">
      <c r="A251" s="760"/>
      <c r="B251" s="539"/>
      <c r="C251" s="539"/>
      <c r="D251" s="539"/>
      <c r="E251" s="539"/>
      <c r="F251" s="539"/>
      <c r="G251" s="539"/>
      <c r="H251" s="539"/>
    </row>
    <row r="252" spans="1:8">
      <c r="A252" s="760"/>
      <c r="B252" s="539"/>
      <c r="C252" s="539"/>
      <c r="D252" s="539"/>
      <c r="E252" s="539"/>
      <c r="F252" s="539"/>
      <c r="G252" s="539"/>
      <c r="H252" s="539"/>
    </row>
    <row r="253" spans="1:8">
      <c r="A253" s="760"/>
      <c r="B253" s="539"/>
      <c r="C253" s="539"/>
      <c r="D253" s="539"/>
      <c r="E253" s="539"/>
      <c r="F253" s="539"/>
      <c r="G253" s="539"/>
      <c r="H253" s="539"/>
    </row>
    <row r="254" spans="1:8">
      <c r="A254" s="760"/>
      <c r="B254" s="539"/>
      <c r="C254" s="539"/>
      <c r="D254" s="539"/>
      <c r="E254" s="539"/>
      <c r="F254" s="539"/>
      <c r="G254" s="539"/>
      <c r="H254" s="539"/>
    </row>
    <row r="255" spans="1:8">
      <c r="A255" s="760"/>
      <c r="B255" s="539"/>
      <c r="C255" s="539"/>
      <c r="D255" s="539"/>
      <c r="E255" s="539"/>
      <c r="F255" s="539"/>
      <c r="G255" s="539"/>
      <c r="H255" s="539"/>
    </row>
    <row r="256" spans="1:8">
      <c r="A256" s="760"/>
      <c r="B256" s="539"/>
      <c r="C256" s="539"/>
      <c r="D256" s="539"/>
      <c r="E256" s="539"/>
      <c r="F256" s="539"/>
      <c r="G256" s="539"/>
      <c r="H256" s="539"/>
    </row>
    <row r="257" spans="1:8">
      <c r="A257" s="760"/>
      <c r="B257" s="539"/>
      <c r="C257" s="539"/>
      <c r="D257" s="539"/>
      <c r="E257" s="539"/>
      <c r="F257" s="539"/>
      <c r="G257" s="539"/>
      <c r="H257" s="539"/>
    </row>
    <row r="258" spans="1:8">
      <c r="A258" s="760"/>
      <c r="B258" s="539"/>
      <c r="C258" s="539"/>
      <c r="D258" s="539"/>
      <c r="E258" s="539"/>
      <c r="F258" s="539"/>
      <c r="G258" s="539"/>
      <c r="H258" s="539"/>
    </row>
    <row r="259" spans="1:8">
      <c r="A259" s="760"/>
      <c r="B259" s="539"/>
      <c r="C259" s="539"/>
      <c r="D259" s="539"/>
      <c r="E259" s="539"/>
      <c r="F259" s="539"/>
      <c r="G259" s="539"/>
      <c r="H259" s="539"/>
    </row>
    <row r="260" spans="1:8">
      <c r="A260" s="760"/>
      <c r="B260" s="539"/>
      <c r="C260" s="539"/>
      <c r="D260" s="539"/>
      <c r="E260" s="539"/>
      <c r="F260" s="539"/>
      <c r="G260" s="539"/>
      <c r="H260" s="539"/>
    </row>
    <row r="261" spans="1:8">
      <c r="A261" s="760"/>
      <c r="B261" s="539"/>
      <c r="C261" s="539"/>
      <c r="D261" s="539"/>
      <c r="E261" s="539"/>
      <c r="F261" s="539"/>
      <c r="G261" s="539"/>
      <c r="H261" s="539"/>
    </row>
    <row r="262" spans="1:8">
      <c r="A262" s="760"/>
      <c r="B262" s="539"/>
      <c r="C262" s="539"/>
      <c r="D262" s="539"/>
      <c r="E262" s="539"/>
      <c r="F262" s="539"/>
      <c r="G262" s="539"/>
      <c r="H262" s="539"/>
    </row>
    <row r="263" spans="1:8">
      <c r="A263" s="760"/>
      <c r="B263" s="539"/>
      <c r="C263" s="539"/>
      <c r="D263" s="539"/>
      <c r="E263" s="539"/>
      <c r="F263" s="539"/>
      <c r="G263" s="539"/>
      <c r="H263" s="539"/>
    </row>
    <row r="264" spans="1:8">
      <c r="A264" s="760"/>
      <c r="B264" s="539"/>
      <c r="C264" s="539"/>
      <c r="D264" s="539"/>
      <c r="E264" s="539"/>
      <c r="F264" s="539"/>
      <c r="G264" s="539"/>
      <c r="H264" s="539"/>
    </row>
    <row r="265" spans="1:8">
      <c r="A265" s="760"/>
      <c r="B265" s="539"/>
      <c r="C265" s="539"/>
      <c r="D265" s="539"/>
      <c r="E265" s="539"/>
      <c r="F265" s="539"/>
      <c r="G265" s="539"/>
      <c r="H265" s="539"/>
    </row>
    <row r="266" spans="1:8">
      <c r="A266" s="760"/>
      <c r="B266" s="539"/>
      <c r="C266" s="539"/>
      <c r="D266" s="539"/>
      <c r="E266" s="539"/>
      <c r="F266" s="539"/>
      <c r="G266" s="539"/>
      <c r="H266" s="539"/>
    </row>
    <row r="267" spans="1:8">
      <c r="A267" s="760"/>
      <c r="B267" s="539"/>
      <c r="C267" s="539"/>
      <c r="D267" s="539"/>
      <c r="E267" s="539"/>
      <c r="F267" s="539"/>
      <c r="G267" s="539"/>
      <c r="H267" s="539"/>
    </row>
    <row r="268" spans="1:8">
      <c r="A268" s="760"/>
      <c r="B268" s="539"/>
      <c r="C268" s="539"/>
      <c r="D268" s="539"/>
      <c r="E268" s="539"/>
      <c r="F268" s="539"/>
      <c r="G268" s="539"/>
      <c r="H268" s="539"/>
    </row>
    <row r="269" spans="1:8">
      <c r="A269" s="760"/>
      <c r="B269" s="539"/>
      <c r="C269" s="539"/>
      <c r="D269" s="539"/>
      <c r="E269" s="539"/>
      <c r="F269" s="539"/>
      <c r="G269" s="539"/>
      <c r="H269" s="539"/>
    </row>
    <row r="270" spans="1:8">
      <c r="A270" s="760"/>
      <c r="B270" s="539"/>
      <c r="C270" s="539"/>
      <c r="D270" s="539"/>
      <c r="E270" s="539"/>
      <c r="F270" s="539"/>
      <c r="G270" s="539"/>
      <c r="H270" s="539"/>
    </row>
    <row r="271" spans="1:8">
      <c r="A271" s="760"/>
      <c r="B271" s="539"/>
      <c r="C271" s="539"/>
      <c r="D271" s="539"/>
      <c r="E271" s="539"/>
      <c r="F271" s="539"/>
      <c r="G271" s="539"/>
      <c r="H271" s="539"/>
    </row>
    <row r="272" spans="1:8">
      <c r="A272" s="760"/>
      <c r="B272" s="539"/>
      <c r="C272" s="539"/>
      <c r="D272" s="539"/>
      <c r="E272" s="539"/>
      <c r="F272" s="539"/>
      <c r="G272" s="539"/>
      <c r="H272" s="539"/>
    </row>
    <row r="273" spans="1:8">
      <c r="A273" s="760"/>
      <c r="B273" s="539"/>
      <c r="C273" s="539"/>
      <c r="D273" s="539"/>
      <c r="E273" s="539"/>
      <c r="F273" s="539"/>
      <c r="G273" s="539"/>
      <c r="H273" s="539"/>
    </row>
    <row r="274" spans="1:8">
      <c r="A274" s="760"/>
      <c r="B274" s="539"/>
      <c r="C274" s="539"/>
      <c r="D274" s="539"/>
      <c r="E274" s="539"/>
      <c r="F274" s="539"/>
      <c r="G274" s="539"/>
      <c r="H274" s="539"/>
    </row>
    <row r="275" spans="1:8">
      <c r="A275" s="760"/>
      <c r="B275" s="539"/>
      <c r="C275" s="539"/>
      <c r="D275" s="539"/>
      <c r="E275" s="539"/>
      <c r="F275" s="539"/>
      <c r="G275" s="539"/>
      <c r="H275" s="539"/>
    </row>
    <row r="276" spans="1:8">
      <c r="A276" s="760"/>
      <c r="B276" s="539"/>
      <c r="C276" s="539"/>
      <c r="D276" s="539"/>
      <c r="E276" s="539"/>
      <c r="F276" s="539"/>
      <c r="G276" s="539"/>
      <c r="H276" s="539"/>
    </row>
    <row r="277" spans="1:8">
      <c r="A277" s="760"/>
      <c r="B277" s="539"/>
      <c r="C277" s="539"/>
      <c r="D277" s="539"/>
      <c r="E277" s="539"/>
      <c r="F277" s="539"/>
      <c r="G277" s="539"/>
      <c r="H277" s="539"/>
    </row>
    <row r="278" spans="1:8">
      <c r="A278" s="760"/>
      <c r="B278" s="539"/>
      <c r="C278" s="539"/>
      <c r="D278" s="539"/>
      <c r="E278" s="539"/>
      <c r="F278" s="539"/>
      <c r="G278" s="539"/>
      <c r="H278" s="539"/>
    </row>
    <row r="279" spans="1:8">
      <c r="A279" s="760"/>
      <c r="B279" s="539"/>
      <c r="C279" s="539"/>
      <c r="D279" s="539"/>
      <c r="E279" s="539"/>
      <c r="F279" s="539"/>
      <c r="G279" s="539"/>
      <c r="H279" s="539"/>
    </row>
    <row r="280" spans="1:8">
      <c r="A280" s="760"/>
      <c r="B280" s="539"/>
      <c r="C280" s="539"/>
      <c r="D280" s="539"/>
      <c r="E280" s="539"/>
      <c r="F280" s="539"/>
      <c r="G280" s="539"/>
      <c r="H280" s="539"/>
    </row>
    <row r="281" spans="1:8">
      <c r="A281" s="760"/>
      <c r="B281" s="539"/>
      <c r="C281" s="539"/>
      <c r="D281" s="539"/>
      <c r="E281" s="539"/>
      <c r="F281" s="539"/>
      <c r="G281" s="539"/>
      <c r="H281" s="539"/>
    </row>
    <row r="282" spans="1:8">
      <c r="A282" s="760"/>
      <c r="B282" s="539"/>
      <c r="C282" s="539"/>
      <c r="D282" s="539"/>
      <c r="E282" s="539"/>
      <c r="F282" s="539"/>
      <c r="G282" s="539"/>
      <c r="H282" s="539"/>
    </row>
    <row r="283" spans="1:8">
      <c r="A283" s="760"/>
      <c r="B283" s="539"/>
      <c r="C283" s="539"/>
      <c r="D283" s="539"/>
      <c r="E283" s="539"/>
      <c r="F283" s="539"/>
      <c r="G283" s="539"/>
      <c r="H283" s="539"/>
    </row>
    <row r="284" spans="1:8">
      <c r="A284" s="760"/>
      <c r="B284" s="539"/>
      <c r="C284" s="539"/>
      <c r="D284" s="539"/>
      <c r="E284" s="539"/>
      <c r="F284" s="539"/>
      <c r="G284" s="539"/>
      <c r="H284" s="539"/>
    </row>
    <row r="285" spans="1:8">
      <c r="A285" s="760"/>
      <c r="B285" s="539"/>
      <c r="C285" s="539"/>
      <c r="D285" s="539"/>
      <c r="E285" s="539"/>
      <c r="F285" s="539"/>
      <c r="G285" s="539"/>
      <c r="H285" s="539"/>
    </row>
    <row r="286" spans="1:8">
      <c r="A286" s="760"/>
      <c r="B286" s="539"/>
      <c r="C286" s="539"/>
      <c r="D286" s="539"/>
      <c r="E286" s="539"/>
      <c r="F286" s="539"/>
      <c r="G286" s="539"/>
      <c r="H286" s="539"/>
    </row>
    <row r="287" spans="1:8">
      <c r="A287" s="760"/>
      <c r="B287" s="539"/>
      <c r="C287" s="539"/>
      <c r="D287" s="539"/>
      <c r="E287" s="539"/>
      <c r="F287" s="539"/>
      <c r="G287" s="539"/>
      <c r="H287" s="539"/>
    </row>
    <row r="288" spans="1:8">
      <c r="A288" s="760"/>
      <c r="B288" s="539"/>
      <c r="C288" s="539"/>
      <c r="D288" s="539"/>
      <c r="E288" s="539"/>
      <c r="F288" s="539"/>
      <c r="G288" s="539"/>
      <c r="H288" s="539"/>
    </row>
    <row r="289" spans="1:8">
      <c r="A289" s="760"/>
      <c r="B289" s="539"/>
      <c r="C289" s="539"/>
      <c r="D289" s="539"/>
      <c r="E289" s="539"/>
      <c r="F289" s="539"/>
      <c r="G289" s="539"/>
      <c r="H289" s="539"/>
    </row>
    <row r="290" spans="1:8">
      <c r="A290" s="760"/>
      <c r="B290" s="539"/>
      <c r="C290" s="539"/>
      <c r="D290" s="539"/>
      <c r="E290" s="539"/>
      <c r="F290" s="539"/>
      <c r="G290" s="539"/>
      <c r="H290" s="539"/>
    </row>
    <row r="291" spans="1:8">
      <c r="A291" s="760"/>
      <c r="B291" s="539"/>
      <c r="C291" s="539"/>
      <c r="D291" s="539"/>
      <c r="E291" s="539"/>
      <c r="F291" s="539"/>
      <c r="G291" s="539"/>
      <c r="H291" s="539"/>
    </row>
    <row r="292" spans="1:8">
      <c r="A292" s="760"/>
      <c r="B292" s="539"/>
      <c r="C292" s="539"/>
      <c r="D292" s="539"/>
      <c r="E292" s="539"/>
      <c r="F292" s="539"/>
      <c r="G292" s="539"/>
      <c r="H292" s="539"/>
    </row>
    <row r="293" spans="1:8">
      <c r="A293" s="760"/>
      <c r="B293" s="539"/>
      <c r="C293" s="539"/>
      <c r="D293" s="539"/>
      <c r="E293" s="539"/>
      <c r="F293" s="539"/>
      <c r="G293" s="539"/>
      <c r="H293" s="539"/>
    </row>
    <row r="294" spans="1:8">
      <c r="A294" s="760"/>
      <c r="B294" s="539"/>
      <c r="C294" s="539"/>
      <c r="D294" s="539"/>
      <c r="E294" s="539"/>
      <c r="F294" s="539"/>
      <c r="G294" s="539"/>
      <c r="H294" s="539"/>
    </row>
    <row r="295" spans="1:8">
      <c r="A295" s="760"/>
      <c r="B295" s="539"/>
      <c r="C295" s="539"/>
      <c r="D295" s="539"/>
      <c r="E295" s="539"/>
      <c r="F295" s="539"/>
      <c r="G295" s="539"/>
      <c r="H295" s="539"/>
    </row>
    <row r="296" spans="1:8">
      <c r="A296" s="760"/>
      <c r="B296" s="539"/>
      <c r="C296" s="539"/>
      <c r="D296" s="539"/>
      <c r="E296" s="539"/>
      <c r="F296" s="539"/>
      <c r="G296" s="539"/>
      <c r="H296" s="539"/>
    </row>
    <row r="297" spans="1:8">
      <c r="A297" s="760"/>
      <c r="B297" s="539"/>
      <c r="C297" s="539"/>
      <c r="D297" s="539"/>
      <c r="E297" s="539"/>
      <c r="F297" s="539"/>
      <c r="G297" s="539"/>
      <c r="H297" s="539"/>
    </row>
    <row r="298" spans="1:8">
      <c r="A298" s="760"/>
      <c r="B298" s="539"/>
      <c r="C298" s="539"/>
      <c r="D298" s="539"/>
      <c r="E298" s="539"/>
      <c r="F298" s="539"/>
      <c r="G298" s="539"/>
      <c r="H298" s="539"/>
    </row>
    <row r="299" spans="1:8">
      <c r="A299" s="760"/>
      <c r="B299" s="539"/>
      <c r="C299" s="539"/>
      <c r="D299" s="539"/>
      <c r="E299" s="539"/>
      <c r="F299" s="539"/>
      <c r="G299" s="539"/>
      <c r="H299" s="539"/>
    </row>
    <row r="300" spans="1:8">
      <c r="A300" s="760"/>
      <c r="B300" s="539"/>
      <c r="C300" s="539"/>
      <c r="D300" s="539"/>
      <c r="E300" s="539"/>
      <c r="F300" s="539"/>
      <c r="G300" s="539"/>
      <c r="H300" s="539"/>
    </row>
    <row r="301" spans="1:8">
      <c r="A301" s="760"/>
      <c r="B301" s="539"/>
      <c r="C301" s="539"/>
      <c r="D301" s="539"/>
      <c r="E301" s="539"/>
      <c r="F301" s="539"/>
      <c r="G301" s="539"/>
      <c r="H301" s="539"/>
    </row>
    <row r="302" spans="1:8">
      <c r="A302" s="760"/>
      <c r="B302" s="539"/>
      <c r="C302" s="539"/>
      <c r="D302" s="539"/>
      <c r="E302" s="539"/>
      <c r="F302" s="539"/>
      <c r="G302" s="539"/>
      <c r="H302" s="539"/>
    </row>
    <row r="303" spans="1:8">
      <c r="A303" s="760"/>
      <c r="B303" s="539"/>
      <c r="C303" s="539"/>
      <c r="D303" s="539"/>
      <c r="E303" s="539"/>
      <c r="F303" s="539"/>
      <c r="G303" s="539"/>
      <c r="H303" s="539"/>
    </row>
    <row r="304" spans="1:8">
      <c r="A304" s="760"/>
      <c r="B304" s="539"/>
      <c r="C304" s="539"/>
      <c r="D304" s="539"/>
      <c r="E304" s="539"/>
      <c r="F304" s="539"/>
      <c r="G304" s="539"/>
      <c r="H304" s="539"/>
    </row>
    <row r="305" spans="1:8">
      <c r="A305" s="760"/>
      <c r="B305" s="539"/>
      <c r="C305" s="539"/>
      <c r="D305" s="539"/>
      <c r="E305" s="539"/>
      <c r="F305" s="539"/>
      <c r="G305" s="539"/>
      <c r="H305" s="539"/>
    </row>
    <row r="306" spans="1:8">
      <c r="A306" s="760"/>
      <c r="B306" s="539"/>
      <c r="C306" s="539"/>
      <c r="D306" s="539"/>
      <c r="E306" s="539"/>
      <c r="F306" s="539"/>
      <c r="G306" s="539"/>
      <c r="H306" s="539"/>
    </row>
    <row r="307" spans="1:8">
      <c r="A307" s="760"/>
      <c r="B307" s="539"/>
      <c r="C307" s="539"/>
      <c r="D307" s="539"/>
      <c r="E307" s="539"/>
      <c r="F307" s="539"/>
      <c r="G307" s="539"/>
      <c r="H307" s="539"/>
    </row>
    <row r="308" spans="1:8">
      <c r="A308" s="760"/>
      <c r="B308" s="539"/>
      <c r="C308" s="539"/>
      <c r="D308" s="539"/>
      <c r="E308" s="539"/>
      <c r="F308" s="539"/>
      <c r="G308" s="539"/>
      <c r="H308" s="539"/>
    </row>
    <row r="309" spans="1:8">
      <c r="A309" s="760"/>
      <c r="B309" s="539"/>
      <c r="C309" s="539"/>
      <c r="D309" s="539"/>
      <c r="E309" s="539"/>
      <c r="F309" s="539"/>
      <c r="G309" s="539"/>
      <c r="H309" s="539"/>
    </row>
    <row r="310" spans="1:8">
      <c r="A310" s="760"/>
      <c r="B310" s="539"/>
      <c r="C310" s="539"/>
      <c r="D310" s="539"/>
      <c r="E310" s="539"/>
      <c r="F310" s="539"/>
      <c r="G310" s="539"/>
      <c r="H310" s="539"/>
    </row>
    <row r="311" spans="1:8">
      <c r="A311" s="760"/>
      <c r="B311" s="539"/>
      <c r="C311" s="539"/>
      <c r="D311" s="539"/>
      <c r="E311" s="539"/>
      <c r="F311" s="539"/>
      <c r="G311" s="539"/>
      <c r="H311" s="539"/>
    </row>
    <row r="312" spans="1:8">
      <c r="A312" s="760"/>
      <c r="B312" s="539"/>
      <c r="C312" s="539"/>
      <c r="D312" s="539"/>
      <c r="E312" s="539"/>
      <c r="F312" s="539"/>
      <c r="G312" s="539"/>
      <c r="H312" s="539"/>
    </row>
    <row r="313" spans="1:8">
      <c r="A313" s="760"/>
      <c r="B313" s="539"/>
      <c r="C313" s="539"/>
      <c r="D313" s="539"/>
      <c r="E313" s="539"/>
      <c r="F313" s="539"/>
      <c r="G313" s="539"/>
      <c r="H313" s="539"/>
    </row>
    <row r="314" spans="1:8">
      <c r="A314" s="760"/>
      <c r="B314" s="539"/>
      <c r="C314" s="539"/>
      <c r="D314" s="539"/>
      <c r="E314" s="539"/>
      <c r="F314" s="539"/>
      <c r="G314" s="539"/>
      <c r="H314" s="539"/>
    </row>
    <row r="315" spans="1:8">
      <c r="A315" s="760"/>
      <c r="B315" s="539"/>
      <c r="C315" s="539"/>
      <c r="D315" s="539"/>
      <c r="E315" s="539"/>
      <c r="F315" s="539"/>
      <c r="G315" s="539"/>
      <c r="H315" s="539"/>
    </row>
    <row r="316" spans="1:8">
      <c r="A316" s="760"/>
      <c r="B316" s="539"/>
      <c r="C316" s="539"/>
      <c r="D316" s="539"/>
      <c r="E316" s="539"/>
      <c r="F316" s="539"/>
      <c r="G316" s="539"/>
      <c r="H316" s="539"/>
    </row>
    <row r="317" spans="1:8">
      <c r="A317" s="760"/>
      <c r="B317" s="539"/>
      <c r="C317" s="539"/>
      <c r="D317" s="539"/>
      <c r="E317" s="539"/>
      <c r="F317" s="539"/>
      <c r="G317" s="539"/>
      <c r="H317" s="539"/>
    </row>
    <row r="318" spans="1:8">
      <c r="A318" s="760"/>
      <c r="B318" s="539"/>
      <c r="C318" s="539"/>
      <c r="D318" s="539"/>
      <c r="E318" s="539"/>
      <c r="F318" s="539"/>
      <c r="G318" s="539"/>
      <c r="H318" s="539"/>
    </row>
    <row r="319" spans="1:8">
      <c r="A319" s="760"/>
      <c r="B319" s="539"/>
      <c r="C319" s="539"/>
      <c r="D319" s="539"/>
      <c r="E319" s="539"/>
      <c r="F319" s="539"/>
      <c r="G319" s="539"/>
      <c r="H319" s="539"/>
    </row>
    <row r="320" spans="1:8">
      <c r="A320" s="760"/>
      <c r="B320" s="539"/>
      <c r="C320" s="539"/>
      <c r="D320" s="539"/>
      <c r="E320" s="539"/>
      <c r="F320" s="539"/>
      <c r="G320" s="539"/>
      <c r="H320" s="539"/>
    </row>
    <row r="321" spans="1:8">
      <c r="A321" s="760"/>
      <c r="B321" s="539"/>
      <c r="C321" s="539"/>
      <c r="D321" s="539"/>
      <c r="E321" s="539"/>
      <c r="F321" s="539"/>
      <c r="G321" s="539"/>
      <c r="H321" s="539"/>
    </row>
    <row r="322" spans="1:8">
      <c r="A322" s="760"/>
      <c r="B322" s="539"/>
      <c r="C322" s="539"/>
      <c r="D322" s="539"/>
      <c r="E322" s="539"/>
      <c r="F322" s="539"/>
      <c r="G322" s="539"/>
      <c r="H322" s="539"/>
    </row>
    <row r="323" spans="1:8">
      <c r="A323" s="760"/>
      <c r="B323" s="539"/>
      <c r="C323" s="539"/>
      <c r="D323" s="539"/>
      <c r="E323" s="539"/>
      <c r="F323" s="539"/>
      <c r="G323" s="539"/>
      <c r="H323" s="539"/>
    </row>
    <row r="324" spans="1:8">
      <c r="A324" s="760"/>
      <c r="B324" s="539"/>
      <c r="C324" s="539"/>
      <c r="D324" s="539"/>
      <c r="E324" s="539"/>
      <c r="F324" s="539"/>
      <c r="G324" s="539"/>
      <c r="H324" s="539"/>
    </row>
    <row r="325" spans="1:8">
      <c r="A325" s="760"/>
      <c r="B325" s="539"/>
      <c r="C325" s="539"/>
      <c r="D325" s="539"/>
      <c r="E325" s="539"/>
      <c r="F325" s="539"/>
      <c r="G325" s="539"/>
      <c r="H325" s="539"/>
    </row>
    <row r="326" spans="1:8">
      <c r="A326" s="760"/>
      <c r="B326" s="539"/>
      <c r="C326" s="539"/>
      <c r="D326" s="539"/>
      <c r="E326" s="539"/>
      <c r="F326" s="539"/>
      <c r="G326" s="539"/>
      <c r="H326" s="539"/>
    </row>
    <row r="327" spans="1:8">
      <c r="A327" s="760"/>
      <c r="B327" s="539"/>
      <c r="C327" s="539"/>
      <c r="D327" s="539"/>
      <c r="E327" s="539"/>
      <c r="F327" s="539"/>
      <c r="G327" s="539"/>
      <c r="H327" s="539"/>
    </row>
    <row r="328" spans="1:8">
      <c r="A328" s="760"/>
      <c r="B328" s="539"/>
      <c r="C328" s="539"/>
      <c r="D328" s="539"/>
      <c r="E328" s="539"/>
      <c r="F328" s="539"/>
      <c r="G328" s="539"/>
      <c r="H328" s="539"/>
    </row>
    <row r="329" spans="1:8">
      <c r="A329" s="760"/>
      <c r="B329" s="539"/>
      <c r="C329" s="539"/>
      <c r="D329" s="539"/>
      <c r="E329" s="539"/>
      <c r="F329" s="539"/>
      <c r="G329" s="539"/>
      <c r="H329" s="539"/>
    </row>
    <row r="330" spans="1:8">
      <c r="A330" s="760"/>
      <c r="B330" s="539"/>
      <c r="C330" s="539"/>
      <c r="D330" s="539"/>
      <c r="E330" s="539"/>
      <c r="F330" s="539"/>
      <c r="G330" s="539"/>
      <c r="H330" s="539"/>
    </row>
    <row r="331" spans="1:8">
      <c r="A331" s="760"/>
      <c r="B331" s="539"/>
      <c r="C331" s="539"/>
      <c r="D331" s="539"/>
      <c r="E331" s="539"/>
      <c r="F331" s="539"/>
      <c r="G331" s="539"/>
      <c r="H331" s="539"/>
    </row>
    <row r="332" spans="1:8">
      <c r="A332" s="760"/>
      <c r="B332" s="539"/>
      <c r="C332" s="539"/>
      <c r="D332" s="539"/>
      <c r="E332" s="539"/>
      <c r="F332" s="539"/>
      <c r="G332" s="539"/>
      <c r="H332" s="539"/>
    </row>
    <row r="333" spans="1:8">
      <c r="A333" s="760"/>
      <c r="B333" s="539"/>
      <c r="C333" s="539"/>
      <c r="D333" s="539"/>
      <c r="E333" s="539"/>
      <c r="F333" s="539"/>
      <c r="G333" s="539"/>
      <c r="H333" s="539"/>
    </row>
    <row r="334" spans="1:8">
      <c r="A334" s="760"/>
      <c r="B334" s="539"/>
      <c r="C334" s="539"/>
      <c r="D334" s="539"/>
      <c r="E334" s="539"/>
      <c r="F334" s="539"/>
      <c r="G334" s="539"/>
      <c r="H334" s="539"/>
    </row>
    <row r="335" spans="1:8">
      <c r="A335" s="760"/>
      <c r="B335" s="539"/>
      <c r="C335" s="539"/>
      <c r="D335" s="539"/>
      <c r="E335" s="539"/>
      <c r="F335" s="539"/>
      <c r="G335" s="539"/>
      <c r="H335" s="539"/>
    </row>
    <row r="336" spans="1:8">
      <c r="A336" s="760"/>
      <c r="B336" s="539"/>
      <c r="C336" s="539"/>
      <c r="D336" s="539"/>
      <c r="E336" s="539"/>
      <c r="F336" s="539"/>
      <c r="G336" s="539"/>
      <c r="H336" s="539"/>
    </row>
    <row r="337" spans="1:8">
      <c r="A337" s="760"/>
      <c r="B337" s="539"/>
      <c r="C337" s="539"/>
      <c r="D337" s="539"/>
      <c r="E337" s="539"/>
      <c r="F337" s="539"/>
      <c r="G337" s="539"/>
      <c r="H337" s="539"/>
    </row>
    <row r="338" spans="1:8">
      <c r="A338" s="760"/>
      <c r="B338" s="539"/>
      <c r="C338" s="539"/>
      <c r="D338" s="539"/>
      <c r="E338" s="539"/>
      <c r="F338" s="539"/>
      <c r="G338" s="539"/>
      <c r="H338" s="539"/>
    </row>
    <row r="339" spans="1:8">
      <c r="A339" s="760"/>
      <c r="B339" s="539"/>
      <c r="C339" s="539"/>
      <c r="D339" s="539"/>
      <c r="E339" s="539"/>
      <c r="F339" s="539"/>
      <c r="G339" s="539"/>
      <c r="H339" s="539"/>
    </row>
    <row r="340" spans="1:8">
      <c r="A340" s="760"/>
      <c r="B340" s="539"/>
      <c r="C340" s="539"/>
      <c r="D340" s="539"/>
      <c r="E340" s="539"/>
      <c r="F340" s="539"/>
      <c r="G340" s="539"/>
      <c r="H340" s="539"/>
    </row>
    <row r="341" spans="1:8">
      <c r="A341" s="760"/>
      <c r="B341" s="539"/>
      <c r="C341" s="539"/>
      <c r="D341" s="539"/>
      <c r="E341" s="539"/>
      <c r="F341" s="539"/>
      <c r="G341" s="539"/>
      <c r="H341" s="539"/>
    </row>
    <row r="342" spans="1:8">
      <c r="A342" s="760"/>
      <c r="B342" s="539"/>
      <c r="C342" s="539"/>
      <c r="D342" s="539"/>
      <c r="E342" s="539"/>
      <c r="F342" s="539"/>
      <c r="G342" s="539"/>
      <c r="H342" s="539"/>
    </row>
    <row r="343" spans="1:8">
      <c r="A343" s="760"/>
      <c r="B343" s="539"/>
      <c r="C343" s="539"/>
      <c r="D343" s="539"/>
      <c r="E343" s="539"/>
      <c r="F343" s="539"/>
      <c r="G343" s="539"/>
      <c r="H343" s="539"/>
    </row>
    <row r="344" spans="1:8">
      <c r="A344" s="760"/>
      <c r="B344" s="539"/>
      <c r="C344" s="539"/>
      <c r="D344" s="539"/>
      <c r="E344" s="539"/>
      <c r="F344" s="539"/>
      <c r="G344" s="539"/>
      <c r="H344" s="539"/>
    </row>
    <row r="345" spans="1:8">
      <c r="A345" s="760"/>
      <c r="B345" s="539"/>
      <c r="C345" s="539"/>
      <c r="D345" s="539"/>
      <c r="E345" s="539"/>
      <c r="F345" s="539"/>
      <c r="G345" s="539"/>
      <c r="H345" s="539"/>
    </row>
    <row r="346" spans="1:8">
      <c r="A346" s="760"/>
      <c r="B346" s="539"/>
      <c r="C346" s="539"/>
      <c r="D346" s="539"/>
      <c r="E346" s="539"/>
      <c r="F346" s="539"/>
      <c r="G346" s="539"/>
      <c r="H346" s="539"/>
    </row>
    <row r="347" spans="1:8">
      <c r="A347" s="760"/>
      <c r="B347" s="539"/>
      <c r="C347" s="539"/>
      <c r="D347" s="539"/>
      <c r="E347" s="539"/>
      <c r="F347" s="539"/>
      <c r="G347" s="539"/>
      <c r="H347" s="539"/>
    </row>
    <row r="348" spans="1:8">
      <c r="A348" s="760"/>
      <c r="B348" s="539"/>
      <c r="C348" s="539"/>
      <c r="D348" s="539"/>
      <c r="E348" s="539"/>
      <c r="F348" s="539"/>
      <c r="G348" s="539"/>
      <c r="H348" s="539"/>
    </row>
    <row r="349" spans="1:8">
      <c r="A349" s="760"/>
      <c r="B349" s="539"/>
      <c r="C349" s="539"/>
      <c r="D349" s="539"/>
      <c r="E349" s="539"/>
      <c r="F349" s="539"/>
      <c r="G349" s="539"/>
      <c r="H349" s="539"/>
    </row>
    <row r="350" spans="1:8">
      <c r="A350" s="760"/>
      <c r="B350" s="539"/>
      <c r="C350" s="539"/>
      <c r="D350" s="539"/>
      <c r="E350" s="539"/>
      <c r="F350" s="539"/>
      <c r="G350" s="539"/>
      <c r="H350" s="539"/>
    </row>
    <row r="351" spans="1:8">
      <c r="A351" s="760"/>
      <c r="B351" s="539"/>
      <c r="C351" s="539"/>
      <c r="D351" s="539"/>
      <c r="E351" s="539"/>
      <c r="F351" s="539"/>
      <c r="G351" s="539"/>
      <c r="H351" s="539"/>
    </row>
    <row r="352" spans="1:8">
      <c r="A352" s="760"/>
      <c r="B352" s="539"/>
      <c r="C352" s="539"/>
      <c r="D352" s="539"/>
      <c r="E352" s="539"/>
      <c r="F352" s="539"/>
      <c r="G352" s="539"/>
      <c r="H352" s="539"/>
    </row>
    <row r="353" spans="1:8">
      <c r="A353" s="760"/>
      <c r="B353" s="539"/>
      <c r="C353" s="539"/>
      <c r="D353" s="539"/>
      <c r="E353" s="539"/>
      <c r="F353" s="539"/>
      <c r="G353" s="539"/>
      <c r="H353" s="539"/>
    </row>
    <row r="354" spans="1:8">
      <c r="A354" s="760"/>
      <c r="B354" s="539"/>
      <c r="C354" s="539"/>
      <c r="D354" s="539"/>
      <c r="E354" s="539"/>
      <c r="F354" s="539"/>
      <c r="G354" s="539"/>
      <c r="H354" s="539"/>
    </row>
    <row r="355" spans="1:8">
      <c r="A355" s="760"/>
      <c r="B355" s="539"/>
      <c r="C355" s="539"/>
      <c r="D355" s="539"/>
      <c r="E355" s="539"/>
      <c r="F355" s="539"/>
      <c r="G355" s="539"/>
      <c r="H355" s="539"/>
    </row>
    <row r="356" spans="1:8">
      <c r="A356" s="760"/>
      <c r="B356" s="539"/>
      <c r="C356" s="539"/>
      <c r="D356" s="539"/>
      <c r="E356" s="539"/>
      <c r="F356" s="539"/>
      <c r="G356" s="539"/>
      <c r="H356" s="539"/>
    </row>
    <row r="357" spans="1:8">
      <c r="A357" s="760"/>
      <c r="B357" s="539"/>
      <c r="C357" s="539"/>
      <c r="D357" s="539"/>
      <c r="E357" s="539"/>
      <c r="F357" s="539"/>
      <c r="G357" s="539"/>
      <c r="H357" s="539"/>
    </row>
    <row r="358" spans="1:8">
      <c r="A358" s="760"/>
      <c r="B358" s="539"/>
      <c r="C358" s="539"/>
      <c r="D358" s="539"/>
      <c r="E358" s="539"/>
      <c r="F358" s="539"/>
      <c r="G358" s="539"/>
      <c r="H358" s="539"/>
    </row>
    <row r="359" spans="1:8">
      <c r="A359" s="760"/>
      <c r="B359" s="539"/>
      <c r="C359" s="539"/>
      <c r="D359" s="539"/>
      <c r="E359" s="539"/>
      <c r="F359" s="539"/>
      <c r="G359" s="539"/>
      <c r="H359" s="539"/>
    </row>
    <row r="360" spans="1:8">
      <c r="A360" s="760"/>
      <c r="B360" s="539"/>
      <c r="C360" s="539"/>
      <c r="D360" s="539"/>
      <c r="E360" s="539"/>
      <c r="F360" s="539"/>
      <c r="G360" s="539"/>
      <c r="H360" s="539"/>
    </row>
    <row r="361" spans="1:8">
      <c r="A361" s="760"/>
      <c r="B361" s="539"/>
      <c r="C361" s="539"/>
      <c r="D361" s="539"/>
      <c r="E361" s="539"/>
      <c r="F361" s="539"/>
      <c r="G361" s="539"/>
      <c r="H361" s="539"/>
    </row>
    <row r="362" spans="1:8">
      <c r="A362" s="760"/>
      <c r="B362" s="539"/>
      <c r="C362" s="539"/>
      <c r="D362" s="539"/>
      <c r="E362" s="539"/>
      <c r="F362" s="539"/>
      <c r="G362" s="539"/>
      <c r="H362" s="539"/>
    </row>
    <row r="363" spans="1:8">
      <c r="A363" s="760"/>
      <c r="B363" s="539"/>
      <c r="C363" s="539"/>
      <c r="D363" s="539"/>
      <c r="E363" s="539"/>
      <c r="F363" s="539"/>
      <c r="G363" s="539"/>
      <c r="H363" s="539"/>
    </row>
    <row r="364" spans="1:8">
      <c r="A364" s="760"/>
      <c r="B364" s="539"/>
      <c r="C364" s="539"/>
      <c r="D364" s="539"/>
      <c r="E364" s="539"/>
      <c r="F364" s="539"/>
      <c r="G364" s="539"/>
      <c r="H364" s="539"/>
    </row>
    <row r="365" spans="1:8">
      <c r="A365" s="760"/>
      <c r="B365" s="539"/>
      <c r="C365" s="539"/>
      <c r="D365" s="539"/>
      <c r="E365" s="539"/>
      <c r="F365" s="539"/>
      <c r="G365" s="539"/>
      <c r="H365" s="539"/>
    </row>
    <row r="366" spans="1:8">
      <c r="A366" s="760"/>
      <c r="B366" s="539"/>
      <c r="C366" s="539"/>
      <c r="D366" s="539"/>
      <c r="E366" s="539"/>
      <c r="F366" s="539"/>
      <c r="G366" s="539"/>
      <c r="H366" s="539"/>
    </row>
    <row r="367" spans="1:8">
      <c r="A367" s="760"/>
      <c r="B367" s="539"/>
      <c r="C367" s="539"/>
      <c r="D367" s="539"/>
      <c r="E367" s="539"/>
      <c r="F367" s="539"/>
      <c r="G367" s="539"/>
      <c r="H367" s="539"/>
    </row>
    <row r="368" spans="1:8">
      <c r="A368" s="760"/>
      <c r="B368" s="539"/>
      <c r="C368" s="539"/>
      <c r="D368" s="539"/>
      <c r="E368" s="539"/>
      <c r="F368" s="539"/>
      <c r="G368" s="539"/>
      <c r="H368" s="539"/>
    </row>
    <row r="369" spans="1:8">
      <c r="A369" s="760"/>
      <c r="B369" s="539"/>
      <c r="C369" s="539"/>
      <c r="D369" s="539"/>
      <c r="E369" s="539"/>
      <c r="F369" s="539"/>
      <c r="G369" s="539"/>
      <c r="H369" s="539"/>
    </row>
    <row r="370" spans="1:8">
      <c r="A370" s="760"/>
      <c r="B370" s="539"/>
      <c r="C370" s="539"/>
      <c r="D370" s="539"/>
      <c r="E370" s="539"/>
      <c r="F370" s="539"/>
      <c r="G370" s="539"/>
      <c r="H370" s="539"/>
    </row>
    <row r="371" spans="1:8">
      <c r="A371" s="760"/>
      <c r="B371" s="539"/>
      <c r="C371" s="539"/>
      <c r="D371" s="539"/>
      <c r="E371" s="539"/>
      <c r="F371" s="539"/>
      <c r="G371" s="539"/>
      <c r="H371" s="539"/>
    </row>
    <row r="372" spans="1:8">
      <c r="A372" s="760"/>
      <c r="B372" s="539"/>
      <c r="C372" s="539"/>
      <c r="D372" s="539"/>
      <c r="E372" s="539"/>
      <c r="F372" s="539"/>
      <c r="G372" s="539"/>
      <c r="H372" s="539"/>
    </row>
    <row r="373" spans="1:8">
      <c r="A373" s="760"/>
      <c r="B373" s="539"/>
      <c r="C373" s="539"/>
      <c r="D373" s="539"/>
      <c r="E373" s="539"/>
      <c r="F373" s="539"/>
      <c r="G373" s="539"/>
      <c r="H373" s="539"/>
    </row>
    <row r="374" spans="1:8">
      <c r="A374" s="760"/>
      <c r="B374" s="539"/>
      <c r="C374" s="539"/>
      <c r="D374" s="539"/>
      <c r="E374" s="539"/>
      <c r="F374" s="539"/>
      <c r="G374" s="539"/>
      <c r="H374" s="539"/>
    </row>
    <row r="375" spans="1:8">
      <c r="A375" s="760"/>
      <c r="B375" s="539"/>
      <c r="C375" s="539"/>
      <c r="D375" s="539"/>
      <c r="E375" s="539"/>
      <c r="F375" s="539"/>
      <c r="G375" s="539"/>
      <c r="H375" s="539"/>
    </row>
    <row r="376" spans="1:8">
      <c r="A376" s="760"/>
      <c r="B376" s="539"/>
      <c r="C376" s="539"/>
      <c r="D376" s="539"/>
      <c r="E376" s="539"/>
      <c r="F376" s="539"/>
      <c r="G376" s="539"/>
      <c r="H376" s="539"/>
    </row>
    <row r="377" spans="1:8">
      <c r="A377" s="760"/>
      <c r="B377" s="539"/>
      <c r="C377" s="539"/>
      <c r="D377" s="539"/>
      <c r="E377" s="539"/>
      <c r="F377" s="539"/>
      <c r="G377" s="539"/>
      <c r="H377" s="539"/>
    </row>
    <row r="378" spans="1:8">
      <c r="A378" s="760"/>
      <c r="B378" s="539"/>
      <c r="C378" s="539"/>
      <c r="D378" s="539"/>
      <c r="E378" s="539"/>
      <c r="F378" s="539"/>
      <c r="G378" s="539"/>
      <c r="H378" s="539"/>
    </row>
    <row r="379" spans="1:8">
      <c r="A379" s="760"/>
      <c r="B379" s="539"/>
      <c r="C379" s="539"/>
      <c r="D379" s="539"/>
      <c r="E379" s="539"/>
      <c r="F379" s="539"/>
      <c r="G379" s="539"/>
      <c r="H379" s="539"/>
    </row>
    <row r="380" spans="1:8">
      <c r="A380" s="760"/>
      <c r="B380" s="539"/>
      <c r="C380" s="539"/>
      <c r="D380" s="539"/>
      <c r="E380" s="539"/>
      <c r="F380" s="539"/>
      <c r="G380" s="539"/>
      <c r="H380" s="539"/>
    </row>
    <row r="381" spans="1:8">
      <c r="A381" s="760"/>
      <c r="B381" s="539"/>
      <c r="C381" s="539"/>
      <c r="D381" s="539"/>
      <c r="E381" s="539"/>
      <c r="F381" s="539"/>
      <c r="G381" s="539"/>
      <c r="H381" s="539"/>
    </row>
    <row r="382" spans="1:8">
      <c r="A382" s="760"/>
      <c r="B382" s="539"/>
      <c r="C382" s="539"/>
      <c r="D382" s="539"/>
      <c r="E382" s="539"/>
      <c r="F382" s="539"/>
      <c r="G382" s="539"/>
      <c r="H382" s="539"/>
    </row>
    <row r="383" spans="1:8">
      <c r="A383" s="760"/>
      <c r="B383" s="539"/>
      <c r="C383" s="539"/>
      <c r="D383" s="539"/>
      <c r="E383" s="539"/>
      <c r="F383" s="539"/>
      <c r="G383" s="539"/>
      <c r="H383" s="539"/>
    </row>
    <row r="384" spans="1:8">
      <c r="A384" s="760"/>
      <c r="B384" s="539"/>
      <c r="C384" s="539"/>
      <c r="D384" s="539"/>
      <c r="E384" s="539"/>
      <c r="F384" s="539"/>
      <c r="G384" s="539"/>
      <c r="H384" s="539"/>
    </row>
    <row r="385" spans="1:8">
      <c r="A385" s="760"/>
      <c r="B385" s="539"/>
      <c r="C385" s="539"/>
      <c r="D385" s="539"/>
      <c r="E385" s="539"/>
      <c r="F385" s="539"/>
      <c r="G385" s="539"/>
      <c r="H385" s="539"/>
    </row>
    <row r="386" spans="1:8">
      <c r="A386" s="760"/>
      <c r="B386" s="539"/>
      <c r="C386" s="539"/>
      <c r="D386" s="539"/>
      <c r="E386" s="539"/>
      <c r="F386" s="539"/>
      <c r="G386" s="539"/>
      <c r="H386" s="539"/>
    </row>
    <row r="387" spans="1:8">
      <c r="A387" s="760"/>
      <c r="B387" s="539"/>
      <c r="C387" s="539"/>
      <c r="D387" s="539"/>
      <c r="E387" s="539"/>
      <c r="F387" s="539"/>
      <c r="G387" s="539"/>
      <c r="H387" s="539"/>
    </row>
    <row r="388" spans="1:8">
      <c r="A388" s="760"/>
      <c r="B388" s="539"/>
      <c r="C388" s="539"/>
      <c r="D388" s="539"/>
      <c r="E388" s="539"/>
      <c r="F388" s="539"/>
      <c r="G388" s="539"/>
      <c r="H388" s="539"/>
    </row>
    <row r="389" spans="1:8">
      <c r="A389" s="760"/>
      <c r="B389" s="539"/>
      <c r="C389" s="539"/>
      <c r="D389" s="539"/>
      <c r="E389" s="539"/>
      <c r="F389" s="539"/>
      <c r="G389" s="539"/>
      <c r="H389" s="539"/>
    </row>
    <row r="390" spans="1:8">
      <c r="A390" s="760"/>
      <c r="B390" s="539"/>
      <c r="C390" s="539"/>
      <c r="D390" s="539"/>
      <c r="E390" s="539"/>
      <c r="F390" s="539"/>
      <c r="G390" s="539"/>
      <c r="H390" s="539"/>
    </row>
    <row r="391" spans="1:8">
      <c r="A391" s="760"/>
      <c r="B391" s="539"/>
      <c r="C391" s="539"/>
      <c r="D391" s="539"/>
      <c r="E391" s="539"/>
      <c r="F391" s="539"/>
      <c r="G391" s="539"/>
      <c r="H391" s="539"/>
    </row>
    <row r="392" spans="1:8">
      <c r="A392" s="760"/>
      <c r="B392" s="539"/>
      <c r="C392" s="539"/>
      <c r="D392" s="539"/>
      <c r="E392" s="539"/>
      <c r="F392" s="539"/>
      <c r="G392" s="539"/>
      <c r="H392" s="539"/>
    </row>
    <row r="393" spans="1:8">
      <c r="A393" s="760"/>
      <c r="B393" s="539"/>
      <c r="C393" s="539"/>
      <c r="D393" s="539"/>
      <c r="E393" s="539"/>
      <c r="F393" s="539"/>
      <c r="G393" s="539"/>
      <c r="H393" s="539"/>
    </row>
    <row r="394" spans="1:8">
      <c r="A394" s="760"/>
      <c r="B394" s="539"/>
      <c r="C394" s="539"/>
      <c r="D394" s="539"/>
      <c r="E394" s="539"/>
      <c r="F394" s="539"/>
      <c r="G394" s="539"/>
      <c r="H394" s="539"/>
    </row>
    <row r="395" spans="1:8">
      <c r="A395" s="760"/>
      <c r="B395" s="539"/>
      <c r="C395" s="539"/>
      <c r="D395" s="539"/>
      <c r="E395" s="539"/>
      <c r="F395" s="539"/>
      <c r="G395" s="539"/>
      <c r="H395" s="539"/>
    </row>
    <row r="396" spans="1:8">
      <c r="A396" s="760"/>
      <c r="B396" s="539"/>
      <c r="C396" s="539"/>
      <c r="D396" s="539"/>
      <c r="E396" s="539"/>
      <c r="F396" s="539"/>
      <c r="G396" s="539"/>
      <c r="H396" s="539"/>
    </row>
    <row r="397" spans="1:8">
      <c r="A397" s="760"/>
      <c r="B397" s="539"/>
      <c r="C397" s="539"/>
      <c r="D397" s="539"/>
      <c r="E397" s="539"/>
      <c r="F397" s="539"/>
      <c r="G397" s="539"/>
      <c r="H397" s="539"/>
    </row>
    <row r="398" spans="1:8">
      <c r="A398" s="760"/>
      <c r="B398" s="539"/>
      <c r="C398" s="539"/>
      <c r="D398" s="539"/>
      <c r="E398" s="539"/>
      <c r="F398" s="539"/>
      <c r="G398" s="539"/>
      <c r="H398" s="539"/>
    </row>
    <row r="399" spans="1:8">
      <c r="A399" s="760"/>
      <c r="B399" s="539"/>
      <c r="C399" s="539"/>
      <c r="D399" s="539"/>
      <c r="E399" s="539"/>
      <c r="F399" s="539"/>
      <c r="G399" s="539"/>
      <c r="H399" s="539"/>
    </row>
    <row r="400" spans="1:8">
      <c r="A400" s="760"/>
      <c r="B400" s="539"/>
      <c r="C400" s="539"/>
      <c r="D400" s="539"/>
      <c r="E400" s="539"/>
      <c r="F400" s="539"/>
      <c r="G400" s="539"/>
      <c r="H400" s="539"/>
    </row>
    <row r="401" spans="1:8">
      <c r="A401" s="760"/>
      <c r="B401" s="539"/>
      <c r="C401" s="539"/>
      <c r="D401" s="539"/>
      <c r="E401" s="539"/>
      <c r="F401" s="539"/>
      <c r="G401" s="539"/>
      <c r="H401" s="539"/>
    </row>
    <row r="402" spans="1:8">
      <c r="A402" s="760"/>
      <c r="B402" s="539"/>
      <c r="C402" s="539"/>
      <c r="D402" s="539"/>
      <c r="E402" s="539"/>
      <c r="F402" s="539"/>
      <c r="G402" s="539"/>
      <c r="H402" s="539"/>
    </row>
    <row r="403" spans="1:8">
      <c r="A403" s="760"/>
      <c r="B403" s="539"/>
      <c r="C403" s="539"/>
      <c r="D403" s="539"/>
      <c r="E403" s="539"/>
      <c r="F403" s="539"/>
      <c r="G403" s="539"/>
      <c r="H403" s="539"/>
    </row>
    <row r="404" spans="1:8">
      <c r="A404" s="760"/>
      <c r="B404" s="539"/>
      <c r="C404" s="539"/>
      <c r="D404" s="539"/>
      <c r="E404" s="539"/>
      <c r="F404" s="539"/>
      <c r="G404" s="539"/>
      <c r="H404" s="539"/>
    </row>
    <row r="405" spans="1:8">
      <c r="A405" s="760"/>
      <c r="B405" s="539"/>
      <c r="C405" s="539"/>
      <c r="D405" s="539"/>
      <c r="E405" s="539"/>
      <c r="F405" s="539"/>
      <c r="G405" s="539"/>
      <c r="H405" s="539"/>
    </row>
    <row r="406" spans="1:8">
      <c r="A406" s="760"/>
      <c r="B406" s="539"/>
      <c r="C406" s="539"/>
      <c r="D406" s="539"/>
      <c r="E406" s="539"/>
      <c r="F406" s="539"/>
      <c r="G406" s="539"/>
      <c r="H406" s="539"/>
    </row>
    <row r="407" spans="1:8">
      <c r="A407" s="760"/>
      <c r="B407" s="539"/>
      <c r="C407" s="539"/>
      <c r="D407" s="539"/>
      <c r="E407" s="539"/>
      <c r="F407" s="539"/>
      <c r="G407" s="539"/>
      <c r="H407" s="539"/>
    </row>
    <row r="408" spans="1:8">
      <c r="A408" s="760"/>
      <c r="B408" s="539"/>
      <c r="C408" s="539"/>
      <c r="D408" s="539"/>
      <c r="E408" s="539"/>
      <c r="F408" s="539"/>
      <c r="G408" s="539"/>
      <c r="H408" s="539"/>
    </row>
    <row r="409" spans="1:8">
      <c r="A409" s="760"/>
      <c r="B409" s="539"/>
      <c r="C409" s="539"/>
      <c r="D409" s="539"/>
      <c r="E409" s="539"/>
      <c r="F409" s="539"/>
      <c r="G409" s="539"/>
      <c r="H409" s="539"/>
    </row>
    <row r="410" spans="1:8">
      <c r="A410" s="760"/>
      <c r="B410" s="539"/>
      <c r="C410" s="539"/>
      <c r="D410" s="539"/>
      <c r="E410" s="539"/>
      <c r="F410" s="539"/>
      <c r="G410" s="539"/>
      <c r="H410" s="539"/>
    </row>
    <row r="411" spans="1:8">
      <c r="A411" s="760"/>
      <c r="B411" s="539"/>
      <c r="C411" s="539"/>
      <c r="D411" s="539"/>
      <c r="E411" s="539"/>
      <c r="F411" s="539"/>
      <c r="G411" s="539"/>
      <c r="H411" s="539"/>
    </row>
    <row r="412" spans="1:8">
      <c r="A412" s="760"/>
      <c r="B412" s="539"/>
      <c r="C412" s="539"/>
      <c r="D412" s="539"/>
      <c r="E412" s="539"/>
      <c r="F412" s="539"/>
      <c r="G412" s="539"/>
      <c r="H412" s="539"/>
    </row>
    <row r="413" spans="1:8">
      <c r="A413" s="760"/>
      <c r="B413" s="539"/>
      <c r="C413" s="539"/>
      <c r="D413" s="539"/>
      <c r="E413" s="539"/>
      <c r="F413" s="539"/>
      <c r="G413" s="539"/>
      <c r="H413" s="539"/>
    </row>
    <row r="414" spans="1:8">
      <c r="A414" s="760"/>
      <c r="B414" s="539"/>
      <c r="C414" s="539"/>
      <c r="D414" s="539"/>
      <c r="E414" s="539"/>
      <c r="F414" s="539"/>
      <c r="G414" s="539"/>
      <c r="H414" s="539"/>
    </row>
    <row r="415" spans="1:8">
      <c r="A415" s="760"/>
      <c r="B415" s="539"/>
      <c r="C415" s="539"/>
      <c r="D415" s="539"/>
      <c r="E415" s="539"/>
      <c r="F415" s="539"/>
      <c r="G415" s="539"/>
      <c r="H415" s="539"/>
    </row>
    <row r="416" spans="1:8">
      <c r="A416" s="760"/>
      <c r="B416" s="539"/>
      <c r="C416" s="539"/>
      <c r="D416" s="539"/>
      <c r="E416" s="539"/>
      <c r="F416" s="539"/>
      <c r="G416" s="539"/>
      <c r="H416" s="539"/>
    </row>
    <row r="417" spans="1:8">
      <c r="A417" s="760"/>
      <c r="B417" s="539"/>
      <c r="C417" s="539"/>
      <c r="D417" s="539"/>
      <c r="E417" s="539"/>
      <c r="F417" s="539"/>
      <c r="G417" s="539"/>
      <c r="H417" s="539"/>
    </row>
    <row r="418" spans="1:8">
      <c r="A418" s="760"/>
      <c r="B418" s="539"/>
      <c r="C418" s="539"/>
      <c r="D418" s="539"/>
      <c r="E418" s="539"/>
      <c r="F418" s="539"/>
      <c r="G418" s="539"/>
      <c r="H418" s="539"/>
    </row>
    <row r="419" spans="1:8">
      <c r="A419" s="760"/>
      <c r="B419" s="539"/>
      <c r="C419" s="539"/>
      <c r="D419" s="539"/>
      <c r="E419" s="539"/>
      <c r="F419" s="539"/>
      <c r="G419" s="539"/>
      <c r="H419" s="539"/>
    </row>
    <row r="420" spans="1:8">
      <c r="A420" s="760"/>
      <c r="B420" s="539"/>
      <c r="C420" s="539"/>
      <c r="D420" s="539"/>
      <c r="E420" s="539"/>
      <c r="F420" s="539"/>
      <c r="G420" s="539"/>
      <c r="H420" s="539"/>
    </row>
    <row r="421" spans="1:8">
      <c r="A421" s="760"/>
      <c r="B421" s="539"/>
      <c r="C421" s="539"/>
      <c r="D421" s="539"/>
      <c r="E421" s="539"/>
      <c r="F421" s="539"/>
      <c r="G421" s="539"/>
      <c r="H421" s="539"/>
    </row>
    <row r="422" spans="1:8">
      <c r="A422" s="760"/>
      <c r="B422" s="539"/>
      <c r="C422" s="539"/>
      <c r="D422" s="539"/>
      <c r="E422" s="539"/>
      <c r="F422" s="539"/>
      <c r="G422" s="539"/>
      <c r="H422" s="539"/>
    </row>
    <row r="423" spans="1:8">
      <c r="A423" s="760"/>
      <c r="B423" s="539"/>
      <c r="C423" s="539"/>
      <c r="D423" s="539"/>
      <c r="E423" s="539"/>
      <c r="F423" s="539"/>
      <c r="G423" s="539"/>
      <c r="H423" s="539"/>
    </row>
    <row r="424" spans="1:8">
      <c r="A424" s="760"/>
      <c r="B424" s="539"/>
      <c r="C424" s="539"/>
      <c r="D424" s="539"/>
      <c r="E424" s="539"/>
      <c r="F424" s="539"/>
      <c r="G424" s="539"/>
      <c r="H424" s="539"/>
    </row>
    <row r="425" spans="1:8">
      <c r="A425" s="760"/>
      <c r="B425" s="539"/>
      <c r="C425" s="539"/>
      <c r="D425" s="539"/>
      <c r="E425" s="539"/>
      <c r="F425" s="539"/>
      <c r="G425" s="539"/>
      <c r="H425" s="539"/>
    </row>
    <row r="426" spans="1:8">
      <c r="A426" s="760"/>
      <c r="B426" s="539"/>
      <c r="C426" s="539"/>
      <c r="D426" s="539"/>
      <c r="E426" s="539"/>
      <c r="F426" s="539"/>
      <c r="G426" s="539"/>
      <c r="H426" s="539"/>
    </row>
    <row r="427" spans="1:8">
      <c r="A427" s="760"/>
      <c r="B427" s="539"/>
      <c r="C427" s="539"/>
      <c r="D427" s="539"/>
      <c r="E427" s="539"/>
      <c r="F427" s="539"/>
      <c r="G427" s="539"/>
      <c r="H427" s="539"/>
    </row>
    <row r="428" spans="1:8">
      <c r="A428" s="760"/>
      <c r="B428" s="539"/>
      <c r="C428" s="539"/>
      <c r="D428" s="539"/>
      <c r="E428" s="539"/>
      <c r="F428" s="539"/>
      <c r="G428" s="539"/>
      <c r="H428" s="539"/>
    </row>
    <row r="429" spans="1:8">
      <c r="A429" s="760"/>
      <c r="B429" s="539"/>
      <c r="C429" s="539"/>
      <c r="D429" s="539"/>
      <c r="E429" s="539"/>
      <c r="F429" s="539"/>
      <c r="G429" s="539"/>
      <c r="H429" s="539"/>
    </row>
    <row r="430" spans="1:8">
      <c r="A430" s="760"/>
      <c r="B430" s="539"/>
      <c r="C430" s="539"/>
      <c r="D430" s="539"/>
      <c r="E430" s="539"/>
      <c r="F430" s="539"/>
      <c r="G430" s="539"/>
      <c r="H430" s="539"/>
    </row>
    <row r="431" spans="1:8">
      <c r="A431" s="760"/>
      <c r="B431" s="539"/>
      <c r="C431" s="539"/>
      <c r="D431" s="539"/>
      <c r="E431" s="539"/>
      <c r="F431" s="539"/>
      <c r="G431" s="539"/>
      <c r="H431" s="539"/>
    </row>
    <row r="432" spans="1:8">
      <c r="A432" s="760"/>
      <c r="B432" s="539"/>
      <c r="C432" s="539"/>
      <c r="D432" s="539"/>
      <c r="E432" s="539"/>
      <c r="F432" s="539"/>
      <c r="G432" s="539"/>
      <c r="H432" s="539"/>
    </row>
    <row r="433" spans="1:8">
      <c r="A433" s="760"/>
      <c r="B433" s="539"/>
      <c r="C433" s="539"/>
      <c r="D433" s="539"/>
      <c r="E433" s="539"/>
      <c r="F433" s="539"/>
      <c r="G433" s="539"/>
      <c r="H433" s="539"/>
    </row>
    <row r="434" spans="1:8">
      <c r="A434" s="760"/>
      <c r="B434" s="539"/>
      <c r="C434" s="539"/>
      <c r="D434" s="539"/>
      <c r="E434" s="539"/>
      <c r="F434" s="539"/>
      <c r="G434" s="539"/>
      <c r="H434" s="539"/>
    </row>
    <row r="435" spans="1:8">
      <c r="A435" s="760"/>
      <c r="B435" s="539"/>
      <c r="C435" s="539"/>
      <c r="D435" s="539"/>
      <c r="E435" s="539"/>
      <c r="F435" s="539"/>
      <c r="G435" s="539"/>
      <c r="H435" s="539"/>
    </row>
    <row r="436" spans="1:8">
      <c r="A436" s="760"/>
      <c r="B436" s="539"/>
      <c r="C436" s="539"/>
      <c r="D436" s="539"/>
      <c r="E436" s="539"/>
      <c r="F436" s="539"/>
      <c r="G436" s="539"/>
      <c r="H436" s="539"/>
    </row>
    <row r="437" spans="1:8">
      <c r="A437" s="760"/>
      <c r="B437" s="539"/>
      <c r="C437" s="539"/>
      <c r="D437" s="539"/>
      <c r="E437" s="539"/>
      <c r="F437" s="539"/>
      <c r="G437" s="539"/>
      <c r="H437" s="539"/>
    </row>
    <row r="438" spans="1:8">
      <c r="A438" s="760"/>
      <c r="B438" s="539"/>
      <c r="C438" s="539"/>
      <c r="D438" s="539"/>
      <c r="E438" s="539"/>
      <c r="F438" s="539"/>
      <c r="G438" s="539"/>
      <c r="H438" s="539"/>
    </row>
    <row r="439" spans="1:8">
      <c r="A439" s="760"/>
      <c r="B439" s="539"/>
      <c r="C439" s="539"/>
      <c r="D439" s="539"/>
      <c r="E439" s="539"/>
      <c r="F439" s="539"/>
      <c r="G439" s="539"/>
      <c r="H439" s="539"/>
    </row>
    <row r="440" spans="1:8">
      <c r="A440" s="760"/>
      <c r="B440" s="539"/>
      <c r="C440" s="539"/>
      <c r="D440" s="539"/>
      <c r="E440" s="539"/>
      <c r="F440" s="539"/>
      <c r="G440" s="539"/>
      <c r="H440" s="539"/>
    </row>
    <row r="441" spans="1:8">
      <c r="A441" s="760"/>
      <c r="B441" s="539"/>
      <c r="C441" s="539"/>
      <c r="D441" s="539"/>
      <c r="E441" s="539"/>
      <c r="F441" s="539"/>
      <c r="G441" s="539"/>
      <c r="H441" s="539"/>
    </row>
    <row r="442" spans="1:8">
      <c r="A442" s="760"/>
      <c r="B442" s="539"/>
      <c r="C442" s="539"/>
      <c r="D442" s="539"/>
      <c r="E442" s="539"/>
      <c r="F442" s="539"/>
      <c r="G442" s="539"/>
      <c r="H442" s="539"/>
    </row>
    <row r="443" spans="1:8">
      <c r="A443" s="760"/>
      <c r="B443" s="539"/>
      <c r="C443" s="539"/>
      <c r="D443" s="539"/>
      <c r="E443" s="539"/>
      <c r="F443" s="539"/>
      <c r="G443" s="539"/>
      <c r="H443" s="539"/>
    </row>
    <row r="444" spans="1:8">
      <c r="A444" s="760"/>
      <c r="B444" s="539"/>
      <c r="C444" s="539"/>
      <c r="D444" s="539"/>
      <c r="E444" s="539"/>
      <c r="F444" s="539"/>
      <c r="G444" s="539"/>
      <c r="H444" s="539"/>
    </row>
    <row r="445" spans="1:8">
      <c r="A445" s="760"/>
      <c r="B445" s="539"/>
      <c r="C445" s="539"/>
      <c r="D445" s="539"/>
      <c r="E445" s="539"/>
      <c r="F445" s="539"/>
      <c r="G445" s="539"/>
      <c r="H445" s="539"/>
    </row>
    <row r="446" spans="1:8">
      <c r="A446" s="760"/>
      <c r="B446" s="539"/>
      <c r="C446" s="539"/>
      <c r="D446" s="539"/>
      <c r="E446" s="539"/>
      <c r="F446" s="539"/>
      <c r="G446" s="539"/>
      <c r="H446" s="539"/>
    </row>
    <row r="447" spans="1:8">
      <c r="A447" s="760"/>
      <c r="B447" s="539"/>
      <c r="C447" s="539"/>
      <c r="D447" s="539"/>
      <c r="E447" s="539"/>
      <c r="F447" s="539"/>
      <c r="G447" s="539"/>
      <c r="H447" s="539"/>
    </row>
    <row r="448" spans="1:8">
      <c r="A448" s="760"/>
      <c r="B448" s="539"/>
      <c r="C448" s="539"/>
      <c r="D448" s="539"/>
      <c r="E448" s="539"/>
      <c r="F448" s="539"/>
      <c r="G448" s="539"/>
      <c r="H448" s="539"/>
    </row>
    <row r="449" spans="1:8">
      <c r="A449" s="760"/>
      <c r="B449" s="539"/>
      <c r="C449" s="539"/>
      <c r="D449" s="539"/>
      <c r="E449" s="539"/>
      <c r="F449" s="539"/>
      <c r="G449" s="539"/>
      <c r="H449" s="539"/>
    </row>
    <row r="450" spans="1:8">
      <c r="A450" s="760"/>
      <c r="B450" s="539"/>
      <c r="C450" s="539"/>
      <c r="D450" s="539"/>
      <c r="E450" s="539"/>
      <c r="F450" s="539"/>
      <c r="G450" s="539"/>
      <c r="H450" s="539"/>
    </row>
    <row r="451" spans="1:8">
      <c r="A451" s="760"/>
      <c r="B451" s="539"/>
      <c r="C451" s="539"/>
      <c r="D451" s="539"/>
      <c r="E451" s="539"/>
      <c r="F451" s="539"/>
      <c r="G451" s="539"/>
      <c r="H451" s="539"/>
    </row>
    <row r="452" spans="1:8">
      <c r="A452" s="760"/>
      <c r="B452" s="539"/>
      <c r="C452" s="539"/>
      <c r="D452" s="539"/>
      <c r="E452" s="539"/>
      <c r="F452" s="539"/>
      <c r="G452" s="539"/>
      <c r="H452" s="539"/>
    </row>
    <row r="453" spans="1:8">
      <c r="A453" s="760"/>
      <c r="B453" s="539"/>
      <c r="C453" s="539"/>
      <c r="D453" s="539"/>
      <c r="E453" s="539"/>
      <c r="F453" s="539"/>
      <c r="G453" s="539"/>
      <c r="H453" s="539"/>
    </row>
    <row r="454" spans="1:8">
      <c r="A454" s="760"/>
      <c r="B454" s="539"/>
      <c r="C454" s="539"/>
      <c r="D454" s="539"/>
      <c r="E454" s="539"/>
      <c r="F454" s="539"/>
      <c r="G454" s="539"/>
      <c r="H454" s="539"/>
    </row>
    <row r="455" spans="1:8">
      <c r="A455" s="760"/>
      <c r="B455" s="539"/>
      <c r="C455" s="539"/>
      <c r="D455" s="539"/>
      <c r="E455" s="539"/>
      <c r="F455" s="539"/>
      <c r="G455" s="539"/>
      <c r="H455" s="539"/>
    </row>
    <row r="456" spans="1:8">
      <c r="A456" s="760"/>
      <c r="B456" s="539"/>
      <c r="C456" s="539"/>
      <c r="D456" s="539"/>
      <c r="E456" s="539"/>
      <c r="F456" s="539"/>
      <c r="G456" s="539"/>
      <c r="H456" s="539"/>
    </row>
    <row r="457" spans="1:8">
      <c r="A457" s="760"/>
      <c r="B457" s="539"/>
      <c r="C457" s="539"/>
      <c r="D457" s="539"/>
      <c r="E457" s="539"/>
      <c r="F457" s="539"/>
      <c r="G457" s="539"/>
      <c r="H457" s="539"/>
    </row>
    <row r="458" spans="1:8">
      <c r="A458" s="760"/>
      <c r="B458" s="539"/>
      <c r="C458" s="539"/>
      <c r="D458" s="539"/>
      <c r="E458" s="539"/>
      <c r="F458" s="539"/>
      <c r="G458" s="539"/>
      <c r="H458" s="539"/>
    </row>
    <row r="459" spans="1:8">
      <c r="A459" s="760"/>
      <c r="B459" s="539"/>
      <c r="C459" s="539"/>
      <c r="D459" s="539"/>
      <c r="E459" s="539"/>
      <c r="F459" s="539"/>
      <c r="G459" s="539"/>
      <c r="H459" s="539"/>
    </row>
    <row r="460" spans="1:8">
      <c r="A460" s="760"/>
      <c r="B460" s="539"/>
      <c r="C460" s="539"/>
      <c r="D460" s="539"/>
      <c r="E460" s="539"/>
      <c r="F460" s="539"/>
      <c r="G460" s="539"/>
      <c r="H460" s="539"/>
    </row>
    <row r="461" spans="1:8">
      <c r="A461" s="760"/>
      <c r="B461" s="539"/>
      <c r="C461" s="539"/>
      <c r="D461" s="539"/>
      <c r="E461" s="539"/>
      <c r="F461" s="539"/>
      <c r="G461" s="539"/>
      <c r="H461" s="539"/>
    </row>
    <row r="462" spans="1:8">
      <c r="A462" s="760"/>
      <c r="B462" s="539"/>
      <c r="C462" s="539"/>
      <c r="D462" s="539"/>
      <c r="E462" s="539"/>
      <c r="F462" s="539"/>
      <c r="G462" s="539"/>
      <c r="H462" s="539"/>
    </row>
    <row r="463" spans="1:8">
      <c r="A463" s="760"/>
      <c r="B463" s="539"/>
      <c r="C463" s="539"/>
      <c r="D463" s="539"/>
      <c r="E463" s="539"/>
      <c r="F463" s="539"/>
      <c r="G463" s="539"/>
      <c r="H463" s="539"/>
    </row>
    <row r="464" spans="1:8">
      <c r="A464" s="760"/>
      <c r="B464" s="539"/>
      <c r="C464" s="539"/>
      <c r="D464" s="539"/>
      <c r="E464" s="539"/>
      <c r="F464" s="539"/>
      <c r="G464" s="539"/>
      <c r="H464" s="539"/>
    </row>
    <row r="465" spans="1:8">
      <c r="A465" s="760"/>
      <c r="B465" s="539"/>
      <c r="C465" s="539"/>
      <c r="D465" s="539"/>
      <c r="E465" s="539"/>
      <c r="F465" s="539"/>
      <c r="G465" s="539"/>
      <c r="H465" s="539"/>
    </row>
    <row r="466" spans="1:8">
      <c r="A466" s="760"/>
      <c r="B466" s="539"/>
      <c r="C466" s="539"/>
      <c r="D466" s="539"/>
      <c r="E466" s="539"/>
      <c r="F466" s="539"/>
      <c r="G466" s="539"/>
      <c r="H466" s="539"/>
    </row>
    <row r="467" spans="1:8">
      <c r="A467" s="760"/>
      <c r="B467" s="539"/>
      <c r="C467" s="539"/>
      <c r="D467" s="539"/>
      <c r="E467" s="539"/>
      <c r="F467" s="539"/>
      <c r="G467" s="539"/>
      <c r="H467" s="539"/>
    </row>
    <row r="468" spans="1:8">
      <c r="A468" s="760"/>
      <c r="B468" s="539"/>
      <c r="C468" s="539"/>
      <c r="D468" s="539"/>
      <c r="E468" s="539"/>
      <c r="F468" s="539"/>
      <c r="G468" s="539"/>
      <c r="H468" s="539"/>
    </row>
    <row r="469" spans="1:8">
      <c r="A469" s="760"/>
      <c r="B469" s="539"/>
      <c r="C469" s="539"/>
      <c r="D469" s="539"/>
      <c r="E469" s="539"/>
      <c r="F469" s="539"/>
      <c r="G469" s="539"/>
      <c r="H469" s="539"/>
    </row>
    <row r="470" spans="1:8">
      <c r="A470" s="760"/>
      <c r="B470" s="539"/>
      <c r="C470" s="539"/>
      <c r="D470" s="539"/>
      <c r="E470" s="539"/>
      <c r="F470" s="539"/>
      <c r="G470" s="539"/>
      <c r="H470" s="539"/>
    </row>
    <row r="471" spans="1:8">
      <c r="A471" s="760"/>
      <c r="B471" s="539"/>
      <c r="C471" s="539"/>
      <c r="D471" s="539"/>
      <c r="E471" s="539"/>
      <c r="F471" s="539"/>
      <c r="G471" s="539"/>
      <c r="H471" s="539"/>
    </row>
    <row r="472" spans="1:8">
      <c r="A472" s="760"/>
      <c r="B472" s="539"/>
      <c r="C472" s="539"/>
      <c r="D472" s="539"/>
      <c r="E472" s="539"/>
      <c r="F472" s="539"/>
      <c r="G472" s="539"/>
      <c r="H472" s="539"/>
    </row>
    <row r="473" spans="1:8">
      <c r="A473" s="760"/>
      <c r="B473" s="539"/>
      <c r="C473" s="539"/>
      <c r="D473" s="539"/>
      <c r="E473" s="539"/>
      <c r="F473" s="539"/>
      <c r="G473" s="539"/>
      <c r="H473" s="539"/>
    </row>
    <row r="474" spans="1:8">
      <c r="A474" s="760"/>
      <c r="B474" s="539"/>
      <c r="C474" s="539"/>
      <c r="D474" s="539"/>
      <c r="E474" s="539"/>
      <c r="F474" s="539"/>
      <c r="G474" s="539"/>
      <c r="H474" s="539"/>
    </row>
    <row r="475" spans="1:8">
      <c r="A475" s="760"/>
      <c r="B475" s="539"/>
      <c r="C475" s="539"/>
      <c r="D475" s="539"/>
      <c r="E475" s="539"/>
      <c r="F475" s="539"/>
      <c r="G475" s="539"/>
      <c r="H475" s="539"/>
    </row>
    <row r="476" spans="1:8">
      <c r="A476" s="760"/>
      <c r="B476" s="539"/>
      <c r="C476" s="539"/>
      <c r="D476" s="539"/>
      <c r="E476" s="539"/>
      <c r="F476" s="539"/>
      <c r="G476" s="539"/>
      <c r="H476" s="539"/>
    </row>
    <row r="477" spans="1:8">
      <c r="A477" s="760"/>
      <c r="B477" s="539"/>
      <c r="C477" s="539"/>
      <c r="D477" s="539"/>
      <c r="E477" s="539"/>
      <c r="F477" s="539"/>
      <c r="G477" s="539"/>
      <c r="H477" s="539"/>
    </row>
    <row r="478" spans="1:8">
      <c r="A478" s="760"/>
      <c r="B478" s="539"/>
      <c r="C478" s="539"/>
      <c r="D478" s="539"/>
      <c r="E478" s="539"/>
      <c r="F478" s="539"/>
      <c r="G478" s="539"/>
      <c r="H478" s="539"/>
    </row>
    <row r="479" spans="1:8">
      <c r="A479" s="760"/>
      <c r="B479" s="539"/>
      <c r="C479" s="539"/>
      <c r="D479" s="539"/>
      <c r="E479" s="539"/>
      <c r="F479" s="539"/>
      <c r="G479" s="539"/>
      <c r="H479" s="539"/>
    </row>
    <row r="480" spans="1:8">
      <c r="A480" s="760"/>
      <c r="B480" s="539"/>
      <c r="C480" s="539"/>
      <c r="D480" s="539"/>
      <c r="E480" s="539"/>
      <c r="F480" s="539"/>
      <c r="G480" s="539"/>
      <c r="H480" s="539"/>
    </row>
    <row r="481" spans="1:8">
      <c r="A481" s="760"/>
      <c r="B481" s="539"/>
      <c r="C481" s="539"/>
      <c r="D481" s="539"/>
      <c r="E481" s="539"/>
      <c r="F481" s="539"/>
      <c r="G481" s="539"/>
      <c r="H481" s="539"/>
    </row>
    <row r="482" spans="1:8">
      <c r="A482" s="760"/>
      <c r="B482" s="539"/>
      <c r="C482" s="539"/>
      <c r="D482" s="539"/>
      <c r="E482" s="539"/>
      <c r="F482" s="539"/>
      <c r="G482" s="539"/>
      <c r="H482" s="539"/>
    </row>
    <row r="483" spans="1:8">
      <c r="A483" s="760"/>
      <c r="B483" s="539"/>
      <c r="C483" s="539"/>
      <c r="D483" s="539"/>
      <c r="E483" s="539"/>
      <c r="F483" s="539"/>
      <c r="G483" s="539"/>
      <c r="H483" s="539"/>
    </row>
    <row r="484" spans="1:8">
      <c r="A484" s="760"/>
      <c r="B484" s="539"/>
      <c r="C484" s="539"/>
      <c r="D484" s="539"/>
      <c r="E484" s="539"/>
      <c r="F484" s="539"/>
      <c r="G484" s="539"/>
      <c r="H484" s="539"/>
    </row>
    <row r="485" spans="1:8">
      <c r="A485" s="760"/>
      <c r="B485" s="539"/>
      <c r="C485" s="539"/>
      <c r="D485" s="539"/>
      <c r="E485" s="539"/>
      <c r="F485" s="539"/>
      <c r="G485" s="539"/>
      <c r="H485" s="539"/>
    </row>
    <row r="486" spans="1:8">
      <c r="A486" s="760"/>
      <c r="B486" s="539"/>
      <c r="C486" s="539"/>
      <c r="D486" s="539"/>
      <c r="E486" s="539"/>
      <c r="F486" s="539"/>
      <c r="G486" s="539"/>
      <c r="H486" s="539"/>
    </row>
    <row r="487" spans="1:8">
      <c r="A487" s="760"/>
      <c r="B487" s="539"/>
      <c r="C487" s="539"/>
      <c r="D487" s="539"/>
      <c r="E487" s="539"/>
      <c r="F487" s="539"/>
      <c r="G487" s="539"/>
      <c r="H487" s="539"/>
    </row>
    <row r="488" spans="1:8">
      <c r="A488" s="760"/>
      <c r="B488" s="539"/>
      <c r="C488" s="539"/>
      <c r="D488" s="539"/>
      <c r="E488" s="539"/>
      <c r="F488" s="539"/>
      <c r="G488" s="539"/>
      <c r="H488" s="539"/>
    </row>
    <row r="489" spans="1:8">
      <c r="A489" s="760"/>
      <c r="B489" s="539"/>
      <c r="C489" s="539"/>
      <c r="D489" s="539"/>
      <c r="E489" s="539"/>
      <c r="F489" s="539"/>
      <c r="G489" s="539"/>
      <c r="H489" s="539"/>
    </row>
    <row r="490" spans="1:8">
      <c r="A490" s="760"/>
      <c r="B490" s="539"/>
      <c r="C490" s="539"/>
      <c r="D490" s="539"/>
      <c r="E490" s="539"/>
      <c r="F490" s="539"/>
      <c r="G490" s="539"/>
      <c r="H490" s="539"/>
    </row>
    <row r="491" spans="1:8">
      <c r="A491" s="760"/>
      <c r="B491" s="539"/>
      <c r="C491" s="539"/>
      <c r="D491" s="539"/>
      <c r="E491" s="539"/>
      <c r="F491" s="539"/>
      <c r="G491" s="539"/>
      <c r="H491" s="539"/>
    </row>
    <row r="492" spans="1:8">
      <c r="A492" s="760"/>
      <c r="B492" s="539"/>
      <c r="C492" s="539"/>
      <c r="D492" s="539"/>
      <c r="E492" s="539"/>
      <c r="F492" s="539"/>
      <c r="G492" s="539"/>
      <c r="H492" s="539"/>
    </row>
    <row r="493" spans="1:8">
      <c r="A493" s="760"/>
      <c r="B493" s="539"/>
      <c r="C493" s="539"/>
      <c r="D493" s="539"/>
      <c r="E493" s="539"/>
      <c r="F493" s="539"/>
      <c r="G493" s="539"/>
      <c r="H493" s="539"/>
    </row>
    <row r="494" spans="1:8">
      <c r="A494" s="760"/>
      <c r="B494" s="539"/>
      <c r="C494" s="539"/>
      <c r="D494" s="539"/>
      <c r="E494" s="539"/>
      <c r="F494" s="539"/>
      <c r="G494" s="539"/>
      <c r="H494" s="539"/>
    </row>
    <row r="495" spans="1:8">
      <c r="A495" s="760"/>
      <c r="B495" s="539"/>
      <c r="C495" s="539"/>
      <c r="D495" s="539"/>
      <c r="E495" s="539"/>
      <c r="F495" s="539"/>
      <c r="G495" s="539"/>
      <c r="H495" s="539"/>
    </row>
    <row r="496" spans="1:8">
      <c r="A496" s="760"/>
      <c r="B496" s="539"/>
      <c r="C496" s="539"/>
      <c r="D496" s="539"/>
      <c r="E496" s="539"/>
      <c r="F496" s="539"/>
      <c r="G496" s="539"/>
      <c r="H496" s="539"/>
    </row>
    <row r="497" spans="1:8">
      <c r="A497" s="760"/>
      <c r="B497" s="539"/>
      <c r="C497" s="539"/>
      <c r="D497" s="539"/>
      <c r="E497" s="539"/>
      <c r="F497" s="539"/>
      <c r="G497" s="539"/>
      <c r="H497" s="539"/>
    </row>
    <row r="498" spans="1:8">
      <c r="A498" s="760"/>
      <c r="B498" s="539"/>
      <c r="C498" s="539"/>
      <c r="D498" s="539"/>
      <c r="E498" s="539"/>
      <c r="F498" s="539"/>
      <c r="G498" s="539"/>
      <c r="H498" s="539"/>
    </row>
    <row r="499" spans="1:8">
      <c r="A499" s="760"/>
      <c r="B499" s="539"/>
      <c r="C499" s="539"/>
      <c r="D499" s="539"/>
      <c r="E499" s="539"/>
      <c r="F499" s="539"/>
      <c r="G499" s="539"/>
      <c r="H499" s="539"/>
    </row>
    <row r="500" spans="1:8">
      <c r="A500" s="760"/>
      <c r="B500" s="539"/>
      <c r="C500" s="539"/>
      <c r="D500" s="539"/>
      <c r="E500" s="539"/>
      <c r="F500" s="539"/>
      <c r="G500" s="539"/>
      <c r="H500" s="539"/>
    </row>
    <row r="501" spans="1:8">
      <c r="A501" s="760"/>
      <c r="B501" s="539"/>
      <c r="C501" s="539"/>
      <c r="D501" s="539"/>
      <c r="E501" s="539"/>
      <c r="F501" s="539"/>
      <c r="G501" s="539"/>
      <c r="H501" s="539"/>
    </row>
    <row r="502" spans="1:8">
      <c r="A502" s="760"/>
      <c r="B502" s="539"/>
      <c r="C502" s="539"/>
      <c r="D502" s="539"/>
      <c r="E502" s="539"/>
      <c r="F502" s="539"/>
      <c r="G502" s="539"/>
      <c r="H502" s="539"/>
    </row>
    <row r="503" spans="1:8">
      <c r="A503" s="760"/>
      <c r="B503" s="539"/>
      <c r="C503" s="539"/>
      <c r="D503" s="539"/>
      <c r="E503" s="539"/>
      <c r="F503" s="539"/>
      <c r="G503" s="539"/>
      <c r="H503" s="539"/>
    </row>
    <row r="504" spans="1:8">
      <c r="A504" s="760"/>
      <c r="B504" s="539"/>
      <c r="C504" s="539"/>
      <c r="D504" s="539"/>
      <c r="E504" s="539"/>
      <c r="F504" s="539"/>
      <c r="G504" s="539"/>
      <c r="H504" s="539"/>
    </row>
    <row r="505" spans="1:8">
      <c r="A505" s="760"/>
      <c r="B505" s="539"/>
      <c r="C505" s="539"/>
      <c r="D505" s="539"/>
      <c r="E505" s="539"/>
      <c r="F505" s="539"/>
      <c r="G505" s="539"/>
      <c r="H505" s="539"/>
    </row>
    <row r="506" spans="1:8">
      <c r="A506" s="760"/>
      <c r="B506" s="539"/>
      <c r="C506" s="539"/>
      <c r="D506" s="539"/>
      <c r="E506" s="539"/>
      <c r="F506" s="539"/>
      <c r="G506" s="539"/>
      <c r="H506" s="539"/>
    </row>
    <row r="507" spans="1:8">
      <c r="A507" s="760"/>
      <c r="B507" s="539"/>
      <c r="C507" s="539"/>
      <c r="D507" s="539"/>
      <c r="E507" s="539"/>
      <c r="F507" s="539"/>
      <c r="G507" s="539"/>
      <c r="H507" s="539"/>
    </row>
    <row r="508" spans="1:8">
      <c r="A508" s="760"/>
      <c r="B508" s="539"/>
      <c r="C508" s="539"/>
      <c r="D508" s="539"/>
      <c r="E508" s="539"/>
      <c r="F508" s="539"/>
      <c r="G508" s="539"/>
      <c r="H508" s="539"/>
    </row>
    <row r="509" spans="1:8">
      <c r="A509" s="760"/>
      <c r="B509" s="539"/>
      <c r="C509" s="539"/>
      <c r="D509" s="539"/>
      <c r="E509" s="539"/>
      <c r="F509" s="539"/>
      <c r="G509" s="539"/>
      <c r="H509" s="539"/>
    </row>
    <row r="510" spans="1:8">
      <c r="A510" s="760"/>
      <c r="B510" s="539"/>
      <c r="C510" s="539"/>
      <c r="D510" s="539"/>
      <c r="E510" s="539"/>
      <c r="F510" s="539"/>
      <c r="G510" s="539"/>
      <c r="H510" s="539"/>
    </row>
    <row r="511" spans="1:8">
      <c r="A511" s="760"/>
      <c r="B511" s="539"/>
      <c r="C511" s="539"/>
      <c r="D511" s="539"/>
      <c r="E511" s="539"/>
      <c r="F511" s="539"/>
      <c r="G511" s="539"/>
      <c r="H511" s="539"/>
    </row>
    <row r="512" spans="1:8">
      <c r="A512" s="760"/>
      <c r="B512" s="539"/>
      <c r="C512" s="539"/>
      <c r="D512" s="539"/>
      <c r="E512" s="539"/>
      <c r="F512" s="539"/>
      <c r="G512" s="539"/>
      <c r="H512" s="539"/>
    </row>
    <row r="513" spans="1:8">
      <c r="A513" s="760"/>
      <c r="B513" s="539"/>
      <c r="C513" s="539"/>
      <c r="D513" s="539"/>
      <c r="E513" s="539"/>
      <c r="F513" s="539"/>
      <c r="G513" s="539"/>
      <c r="H513" s="539"/>
    </row>
    <row r="514" spans="1:8">
      <c r="A514" s="760"/>
      <c r="B514" s="539"/>
      <c r="C514" s="539"/>
      <c r="D514" s="539"/>
      <c r="E514" s="539"/>
      <c r="F514" s="539"/>
      <c r="G514" s="539"/>
      <c r="H514" s="539"/>
    </row>
    <row r="515" spans="1:8">
      <c r="A515" s="760"/>
      <c r="B515" s="539"/>
      <c r="C515" s="539"/>
      <c r="D515" s="539"/>
      <c r="E515" s="539"/>
      <c r="F515" s="539"/>
      <c r="G515" s="539"/>
      <c r="H515" s="539"/>
    </row>
    <row r="516" spans="1:8">
      <c r="A516" s="760"/>
      <c r="B516" s="539"/>
      <c r="C516" s="539"/>
      <c r="D516" s="539"/>
      <c r="E516" s="539"/>
      <c r="F516" s="539"/>
      <c r="G516" s="539"/>
      <c r="H516" s="539"/>
    </row>
    <row r="517" spans="1:8">
      <c r="A517" s="760"/>
      <c r="B517" s="539"/>
      <c r="C517" s="539"/>
      <c r="D517" s="539"/>
      <c r="E517" s="539"/>
      <c r="F517" s="539"/>
      <c r="G517" s="539"/>
      <c r="H517" s="539"/>
    </row>
    <row r="518" spans="1:8">
      <c r="A518" s="760"/>
      <c r="B518" s="539"/>
      <c r="C518" s="539"/>
      <c r="D518" s="539"/>
      <c r="E518" s="539"/>
      <c r="F518" s="539"/>
      <c r="G518" s="539"/>
      <c r="H518" s="539"/>
    </row>
    <row r="519" spans="1:8">
      <c r="A519" s="760"/>
      <c r="B519" s="539"/>
      <c r="C519" s="539"/>
      <c r="D519" s="539"/>
      <c r="E519" s="539"/>
      <c r="F519" s="539"/>
      <c r="G519" s="539"/>
      <c r="H519" s="539"/>
    </row>
    <row r="520" spans="1:8">
      <c r="A520" s="760"/>
      <c r="B520" s="539"/>
      <c r="C520" s="539"/>
      <c r="D520" s="539"/>
      <c r="E520" s="539"/>
      <c r="F520" s="539"/>
      <c r="G520" s="539"/>
      <c r="H520" s="539"/>
    </row>
    <row r="521" spans="1:8">
      <c r="A521" s="760"/>
      <c r="B521" s="539"/>
      <c r="C521" s="539"/>
      <c r="D521" s="539"/>
      <c r="E521" s="539"/>
      <c r="F521" s="539"/>
      <c r="G521" s="539"/>
      <c r="H521" s="539"/>
    </row>
    <row r="522" spans="1:8">
      <c r="A522" s="760"/>
      <c r="B522" s="539"/>
      <c r="C522" s="539"/>
      <c r="D522" s="539"/>
      <c r="E522" s="539"/>
      <c r="F522" s="539"/>
      <c r="G522" s="539"/>
      <c r="H522" s="539"/>
    </row>
    <row r="523" spans="1:8">
      <c r="A523" s="760"/>
      <c r="B523" s="539"/>
      <c r="C523" s="539"/>
      <c r="D523" s="539"/>
      <c r="E523" s="539"/>
      <c r="F523" s="539"/>
      <c r="G523" s="539"/>
      <c r="H523" s="539"/>
    </row>
    <row r="524" spans="1:8">
      <c r="A524" s="760"/>
      <c r="B524" s="539"/>
      <c r="C524" s="539"/>
      <c r="D524" s="539"/>
      <c r="E524" s="539"/>
      <c r="F524" s="539"/>
      <c r="G524" s="539"/>
      <c r="H524" s="539"/>
    </row>
    <row r="525" spans="1:8">
      <c r="A525" s="760"/>
      <c r="B525" s="539"/>
      <c r="C525" s="539"/>
      <c r="D525" s="539"/>
      <c r="E525" s="539"/>
      <c r="F525" s="539"/>
      <c r="G525" s="539"/>
      <c r="H525" s="539"/>
    </row>
    <row r="526" spans="1:8">
      <c r="A526" s="760"/>
      <c r="B526" s="539"/>
      <c r="C526" s="539"/>
      <c r="D526" s="539"/>
      <c r="E526" s="539"/>
      <c r="F526" s="539"/>
      <c r="G526" s="539"/>
      <c r="H526" s="539"/>
    </row>
    <row r="527" spans="1:8">
      <c r="A527" s="760"/>
      <c r="B527" s="539"/>
      <c r="C527" s="539"/>
      <c r="D527" s="539"/>
      <c r="E527" s="539"/>
      <c r="F527" s="539"/>
      <c r="G527" s="539"/>
      <c r="H527" s="539"/>
    </row>
    <row r="528" spans="1:8">
      <c r="A528" s="760"/>
      <c r="B528" s="539"/>
      <c r="C528" s="539"/>
      <c r="D528" s="539"/>
      <c r="E528" s="539"/>
      <c r="F528" s="539"/>
      <c r="G528" s="539"/>
      <c r="H528" s="539"/>
    </row>
    <row r="529" spans="1:8">
      <c r="A529" s="760"/>
      <c r="B529" s="539"/>
      <c r="C529" s="539"/>
      <c r="D529" s="539"/>
      <c r="E529" s="539"/>
      <c r="F529" s="539"/>
      <c r="G529" s="539"/>
      <c r="H529" s="539"/>
    </row>
    <row r="530" spans="1:8">
      <c r="A530" s="760"/>
      <c r="B530" s="539"/>
      <c r="C530" s="539"/>
      <c r="D530" s="539"/>
      <c r="E530" s="539"/>
      <c r="F530" s="539"/>
      <c r="G530" s="539"/>
      <c r="H530" s="539"/>
    </row>
    <row r="531" spans="1:8">
      <c r="A531" s="760"/>
      <c r="B531" s="539"/>
      <c r="C531" s="539"/>
      <c r="D531" s="539"/>
      <c r="E531" s="539"/>
      <c r="F531" s="539"/>
      <c r="G531" s="539"/>
      <c r="H531" s="539"/>
    </row>
    <row r="532" spans="1:8">
      <c r="A532" s="760"/>
      <c r="B532" s="539"/>
      <c r="C532" s="539"/>
      <c r="D532" s="539"/>
      <c r="E532" s="539"/>
      <c r="F532" s="539"/>
      <c r="G532" s="539"/>
      <c r="H532" s="539"/>
    </row>
    <row r="533" spans="1:8">
      <c r="A533" s="760"/>
      <c r="B533" s="539"/>
      <c r="C533" s="539"/>
      <c r="D533" s="539"/>
      <c r="E533" s="539"/>
      <c r="F533" s="539"/>
      <c r="G533" s="539"/>
      <c r="H533" s="539"/>
    </row>
    <row r="534" spans="1:8">
      <c r="A534" s="760"/>
      <c r="B534" s="539"/>
      <c r="C534" s="539"/>
      <c r="D534" s="539"/>
      <c r="E534" s="539"/>
      <c r="F534" s="539"/>
      <c r="G534" s="539"/>
      <c r="H534" s="539"/>
    </row>
    <row r="535" spans="1:8">
      <c r="A535" s="760"/>
      <c r="B535" s="539"/>
      <c r="C535" s="539"/>
      <c r="D535" s="539"/>
      <c r="E535" s="539"/>
      <c r="F535" s="539"/>
      <c r="G535" s="539"/>
      <c r="H535" s="539"/>
    </row>
    <row r="536" spans="1:8">
      <c r="A536" s="760"/>
      <c r="B536" s="539"/>
      <c r="C536" s="539"/>
      <c r="D536" s="539"/>
      <c r="E536" s="539"/>
      <c r="F536" s="539"/>
      <c r="G536" s="539"/>
      <c r="H536" s="539"/>
    </row>
    <row r="537" spans="1:8">
      <c r="A537" s="760"/>
      <c r="B537" s="539"/>
      <c r="C537" s="539"/>
      <c r="D537" s="539"/>
      <c r="E537" s="539"/>
      <c r="F537" s="539"/>
      <c r="G537" s="539"/>
      <c r="H537" s="539"/>
    </row>
    <row r="538" spans="1:8">
      <c r="A538" s="760"/>
      <c r="B538" s="539"/>
      <c r="C538" s="539"/>
      <c r="D538" s="539"/>
      <c r="E538" s="539"/>
      <c r="F538" s="539"/>
      <c r="G538" s="539"/>
      <c r="H538" s="539"/>
    </row>
    <row r="539" spans="1:8">
      <c r="A539" s="760"/>
      <c r="B539" s="539"/>
      <c r="C539" s="539"/>
      <c r="D539" s="539"/>
      <c r="E539" s="539"/>
      <c r="F539" s="539"/>
      <c r="G539" s="539"/>
      <c r="H539" s="539"/>
    </row>
    <row r="540" spans="1:8">
      <c r="A540" s="760"/>
      <c r="B540" s="539"/>
      <c r="C540" s="539"/>
      <c r="D540" s="539"/>
      <c r="E540" s="539"/>
      <c r="F540" s="539"/>
      <c r="G540" s="539"/>
      <c r="H540" s="539"/>
    </row>
    <row r="541" spans="1:8">
      <c r="A541" s="760"/>
      <c r="B541" s="539"/>
      <c r="C541" s="539"/>
      <c r="D541" s="539"/>
      <c r="E541" s="539"/>
      <c r="F541" s="539"/>
      <c r="G541" s="539"/>
      <c r="H541" s="539"/>
    </row>
    <row r="542" spans="1:8">
      <c r="A542" s="760"/>
      <c r="B542" s="539"/>
      <c r="C542" s="539"/>
      <c r="D542" s="539"/>
      <c r="E542" s="539"/>
      <c r="F542" s="539"/>
      <c r="G542" s="539"/>
      <c r="H542" s="539"/>
    </row>
    <row r="543" spans="1:8">
      <c r="A543" s="760"/>
      <c r="B543" s="539"/>
      <c r="C543" s="539"/>
      <c r="D543" s="539"/>
      <c r="E543" s="539"/>
      <c r="F543" s="539"/>
      <c r="G543" s="539"/>
      <c r="H543" s="539"/>
    </row>
    <row r="544" spans="1:8">
      <c r="A544" s="760"/>
      <c r="B544" s="539"/>
      <c r="C544" s="539"/>
      <c r="D544" s="539"/>
      <c r="E544" s="539"/>
      <c r="F544" s="539"/>
      <c r="G544" s="539"/>
      <c r="H544" s="539"/>
    </row>
    <row r="545" spans="1:8">
      <c r="A545" s="760"/>
      <c r="B545" s="539"/>
      <c r="C545" s="539"/>
      <c r="D545" s="539"/>
      <c r="E545" s="539"/>
      <c r="F545" s="539"/>
      <c r="G545" s="539"/>
      <c r="H545" s="539"/>
    </row>
    <row r="546" spans="1:8">
      <c r="A546" s="760"/>
      <c r="B546" s="539"/>
      <c r="C546" s="539"/>
      <c r="D546" s="539"/>
      <c r="E546" s="539"/>
      <c r="F546" s="539"/>
      <c r="G546" s="539"/>
      <c r="H546" s="539"/>
    </row>
    <row r="547" spans="1:8">
      <c r="A547" s="760"/>
      <c r="B547" s="539"/>
      <c r="C547" s="539"/>
      <c r="D547" s="539"/>
      <c r="E547" s="539"/>
      <c r="F547" s="539"/>
      <c r="G547" s="539"/>
      <c r="H547" s="539"/>
    </row>
    <row r="548" spans="1:8">
      <c r="A548" s="760"/>
      <c r="B548" s="539"/>
      <c r="C548" s="539"/>
      <c r="D548" s="539"/>
      <c r="E548" s="539"/>
      <c r="F548" s="539"/>
      <c r="G548" s="539"/>
      <c r="H548" s="539"/>
    </row>
    <row r="549" spans="1:8">
      <c r="A549" s="760"/>
      <c r="B549" s="539"/>
      <c r="C549" s="539"/>
      <c r="D549" s="539"/>
      <c r="E549" s="539"/>
      <c r="F549" s="539"/>
      <c r="G549" s="539"/>
      <c r="H549" s="539"/>
    </row>
    <row r="550" spans="1:8">
      <c r="A550" s="760"/>
      <c r="B550" s="539"/>
      <c r="C550" s="539"/>
      <c r="D550" s="539"/>
      <c r="E550" s="539"/>
      <c r="F550" s="539"/>
      <c r="G550" s="539"/>
      <c r="H550" s="539"/>
    </row>
    <row r="551" spans="1:8">
      <c r="A551" s="760"/>
      <c r="B551" s="539"/>
      <c r="C551" s="539"/>
      <c r="D551" s="539"/>
      <c r="E551" s="539"/>
      <c r="F551" s="539"/>
      <c r="G551" s="539"/>
      <c r="H551" s="539"/>
    </row>
    <row r="552" spans="1:8">
      <c r="A552" s="760"/>
      <c r="B552" s="539"/>
      <c r="C552" s="539"/>
      <c r="D552" s="539"/>
      <c r="E552" s="539"/>
      <c r="F552" s="539"/>
      <c r="G552" s="539"/>
      <c r="H552" s="539"/>
    </row>
    <row r="553" spans="1:8">
      <c r="A553" s="760"/>
      <c r="B553" s="539"/>
      <c r="C553" s="539"/>
      <c r="D553" s="539"/>
      <c r="E553" s="539"/>
      <c r="F553" s="539"/>
      <c r="G553" s="539"/>
      <c r="H553" s="539"/>
    </row>
    <row r="554" spans="1:8">
      <c r="A554" s="760"/>
      <c r="B554" s="539"/>
      <c r="C554" s="539"/>
      <c r="D554" s="539"/>
      <c r="E554" s="539"/>
      <c r="F554" s="539"/>
      <c r="G554" s="539"/>
      <c r="H554" s="539"/>
    </row>
    <row r="555" spans="1:8">
      <c r="A555" s="760"/>
      <c r="B555" s="539"/>
      <c r="C555" s="539"/>
      <c r="D555" s="539"/>
      <c r="E555" s="539"/>
      <c r="F555" s="539"/>
      <c r="G555" s="539"/>
      <c r="H555" s="539"/>
    </row>
    <row r="556" spans="1:8">
      <c r="A556" s="760"/>
      <c r="B556" s="539"/>
      <c r="C556" s="539"/>
      <c r="D556" s="539"/>
      <c r="E556" s="539"/>
      <c r="F556" s="539"/>
      <c r="G556" s="539"/>
      <c r="H556" s="539"/>
    </row>
    <row r="557" spans="1:8">
      <c r="A557" s="760"/>
      <c r="B557" s="539"/>
      <c r="C557" s="539"/>
      <c r="D557" s="539"/>
      <c r="E557" s="539"/>
      <c r="F557" s="539"/>
      <c r="G557" s="539"/>
      <c r="H557" s="539"/>
    </row>
    <row r="558" spans="1:8">
      <c r="A558" s="760"/>
      <c r="B558" s="539"/>
      <c r="C558" s="539"/>
      <c r="D558" s="539"/>
      <c r="E558" s="539"/>
      <c r="F558" s="539"/>
      <c r="G558" s="539"/>
      <c r="H558" s="539"/>
    </row>
    <row r="559" spans="1:8">
      <c r="A559" s="760"/>
      <c r="B559" s="539"/>
      <c r="C559" s="539"/>
      <c r="D559" s="539"/>
      <c r="E559" s="539"/>
      <c r="F559" s="539"/>
      <c r="G559" s="539"/>
      <c r="H559" s="539"/>
    </row>
    <row r="560" spans="1:8">
      <c r="A560" s="760"/>
      <c r="B560" s="539"/>
      <c r="C560" s="539"/>
      <c r="D560" s="539"/>
      <c r="E560" s="539"/>
      <c r="F560" s="539"/>
      <c r="G560" s="539"/>
      <c r="H560" s="539"/>
    </row>
    <row r="561" spans="1:8">
      <c r="A561" s="760"/>
      <c r="B561" s="539"/>
      <c r="C561" s="539"/>
      <c r="D561" s="539"/>
      <c r="E561" s="539"/>
      <c r="F561" s="539"/>
      <c r="G561" s="539"/>
      <c r="H561" s="539"/>
    </row>
    <row r="562" spans="1:8">
      <c r="A562" s="760"/>
      <c r="B562" s="539"/>
      <c r="C562" s="539"/>
      <c r="D562" s="539"/>
      <c r="E562" s="539"/>
      <c r="F562" s="539"/>
      <c r="G562" s="539"/>
      <c r="H562" s="539"/>
    </row>
    <row r="563" spans="1:8">
      <c r="A563" s="760"/>
      <c r="B563" s="539"/>
      <c r="C563" s="539"/>
      <c r="D563" s="539"/>
      <c r="E563" s="539"/>
      <c r="F563" s="539"/>
      <c r="G563" s="539"/>
      <c r="H563" s="539"/>
    </row>
    <row r="564" spans="1:8">
      <c r="A564" s="760"/>
      <c r="B564" s="539"/>
      <c r="C564" s="539"/>
      <c r="D564" s="539"/>
      <c r="E564" s="539"/>
      <c r="F564" s="539"/>
      <c r="G564" s="539"/>
      <c r="H564" s="539"/>
    </row>
    <row r="565" spans="1:8">
      <c r="A565" s="760"/>
      <c r="B565" s="539"/>
      <c r="C565" s="539"/>
      <c r="D565" s="539"/>
      <c r="E565" s="539"/>
      <c r="F565" s="539"/>
      <c r="G565" s="539"/>
      <c r="H565" s="539"/>
    </row>
    <row r="566" spans="1:8">
      <c r="A566" s="760"/>
      <c r="B566" s="539"/>
      <c r="C566" s="539"/>
      <c r="D566" s="539"/>
      <c r="E566" s="539"/>
      <c r="F566" s="539"/>
      <c r="G566" s="539"/>
      <c r="H566" s="539"/>
    </row>
    <row r="567" spans="1:8">
      <c r="A567" s="760"/>
      <c r="B567" s="539"/>
      <c r="C567" s="539"/>
      <c r="D567" s="539"/>
      <c r="E567" s="539"/>
      <c r="F567" s="539"/>
      <c r="G567" s="539"/>
      <c r="H567" s="539"/>
    </row>
    <row r="568" spans="1:8">
      <c r="A568" s="760"/>
      <c r="B568" s="539"/>
      <c r="C568" s="539"/>
      <c r="D568" s="539"/>
      <c r="E568" s="539"/>
      <c r="F568" s="539"/>
      <c r="G568" s="539"/>
      <c r="H568" s="539"/>
    </row>
    <row r="569" spans="1:8">
      <c r="A569" s="760"/>
      <c r="B569" s="539"/>
      <c r="C569" s="539"/>
      <c r="D569" s="539"/>
      <c r="E569" s="539"/>
      <c r="F569" s="539"/>
      <c r="G569" s="539"/>
      <c r="H569" s="539"/>
    </row>
    <row r="570" spans="1:8">
      <c r="A570" s="760"/>
      <c r="B570" s="539"/>
      <c r="C570" s="539"/>
      <c r="D570" s="539"/>
      <c r="E570" s="539"/>
      <c r="F570" s="539"/>
      <c r="G570" s="539"/>
      <c r="H570" s="539"/>
    </row>
    <row r="571" spans="1:8">
      <c r="A571" s="760"/>
      <c r="B571" s="539"/>
      <c r="C571" s="539"/>
      <c r="D571" s="539"/>
      <c r="E571" s="539"/>
      <c r="F571" s="539"/>
      <c r="G571" s="539"/>
      <c r="H571" s="539"/>
    </row>
    <row r="572" spans="1:8">
      <c r="A572" s="760"/>
      <c r="B572" s="539"/>
      <c r="C572" s="539"/>
      <c r="D572" s="539"/>
      <c r="E572" s="539"/>
      <c r="F572" s="539"/>
      <c r="G572" s="539"/>
      <c r="H572" s="539"/>
    </row>
    <row r="573" spans="1:8">
      <c r="A573" s="760"/>
      <c r="B573" s="539"/>
      <c r="C573" s="539"/>
      <c r="D573" s="539"/>
      <c r="E573" s="539"/>
      <c r="F573" s="539"/>
      <c r="G573" s="539"/>
      <c r="H573" s="539"/>
    </row>
    <row r="574" spans="1:8">
      <c r="A574" s="760"/>
      <c r="B574" s="539"/>
      <c r="C574" s="539"/>
      <c r="D574" s="539"/>
      <c r="E574" s="539"/>
      <c r="F574" s="539"/>
      <c r="G574" s="539"/>
      <c r="H574" s="539"/>
    </row>
    <row r="575" spans="1:8">
      <c r="A575" s="760"/>
      <c r="B575" s="539"/>
      <c r="C575" s="539"/>
      <c r="D575" s="539"/>
      <c r="E575" s="539"/>
      <c r="F575" s="539"/>
      <c r="G575" s="539"/>
      <c r="H575" s="539"/>
    </row>
    <row r="576" spans="1:8">
      <c r="A576" s="760"/>
      <c r="B576" s="539"/>
      <c r="C576" s="539"/>
      <c r="D576" s="539"/>
      <c r="E576" s="539"/>
      <c r="F576" s="539"/>
      <c r="G576" s="539"/>
      <c r="H576" s="539"/>
    </row>
    <row r="577" spans="1:8">
      <c r="A577" s="760"/>
      <c r="B577" s="539"/>
      <c r="C577" s="539"/>
      <c r="D577" s="539"/>
      <c r="E577" s="539"/>
      <c r="F577" s="539"/>
      <c r="G577" s="539"/>
      <c r="H577" s="539"/>
    </row>
    <row r="578" spans="1:8">
      <c r="A578" s="760"/>
      <c r="B578" s="539"/>
      <c r="C578" s="539"/>
      <c r="D578" s="539"/>
      <c r="E578" s="539"/>
      <c r="F578" s="539"/>
      <c r="G578" s="539"/>
      <c r="H578" s="539"/>
    </row>
    <row r="579" spans="1:8">
      <c r="A579" s="760"/>
      <c r="B579" s="539"/>
      <c r="C579" s="539"/>
      <c r="D579" s="539"/>
      <c r="E579" s="539"/>
      <c r="F579" s="539"/>
      <c r="G579" s="539"/>
      <c r="H579" s="539"/>
    </row>
    <row r="580" spans="1:8">
      <c r="A580" s="760"/>
      <c r="B580" s="539"/>
      <c r="C580" s="539"/>
      <c r="D580" s="539"/>
      <c r="E580" s="539"/>
      <c r="F580" s="539"/>
      <c r="G580" s="539"/>
      <c r="H580" s="539"/>
    </row>
    <row r="581" spans="1:8">
      <c r="A581" s="760"/>
      <c r="B581" s="539"/>
      <c r="C581" s="539"/>
      <c r="D581" s="539"/>
      <c r="E581" s="539"/>
      <c r="F581" s="539"/>
      <c r="G581" s="539"/>
      <c r="H581" s="539"/>
    </row>
    <row r="582" spans="1:8">
      <c r="A582" s="760"/>
      <c r="B582" s="539"/>
      <c r="C582" s="539"/>
      <c r="D582" s="539"/>
      <c r="E582" s="539"/>
      <c r="F582" s="539"/>
      <c r="G582" s="539"/>
      <c r="H582" s="539"/>
    </row>
    <row r="583" spans="1:8">
      <c r="A583" s="760"/>
      <c r="B583" s="539"/>
      <c r="C583" s="539"/>
      <c r="D583" s="539"/>
      <c r="E583" s="539"/>
      <c r="F583" s="539"/>
      <c r="G583" s="539"/>
      <c r="H583" s="539"/>
    </row>
    <row r="584" spans="1:8">
      <c r="A584" s="760"/>
      <c r="B584" s="539"/>
      <c r="C584" s="539"/>
      <c r="D584" s="539"/>
      <c r="E584" s="539"/>
      <c r="F584" s="539"/>
      <c r="G584" s="539"/>
      <c r="H584" s="539"/>
    </row>
    <row r="585" spans="1:8">
      <c r="A585" s="760"/>
      <c r="B585" s="539"/>
      <c r="C585" s="539"/>
      <c r="D585" s="539"/>
      <c r="E585" s="539"/>
      <c r="F585" s="539"/>
      <c r="G585" s="539"/>
      <c r="H585" s="539"/>
    </row>
    <row r="586" spans="1:8">
      <c r="A586" s="760"/>
      <c r="B586" s="539"/>
      <c r="C586" s="539"/>
      <c r="D586" s="539"/>
      <c r="E586" s="539"/>
      <c r="F586" s="539"/>
      <c r="G586" s="539"/>
      <c r="H586" s="539"/>
    </row>
    <row r="587" spans="1:8">
      <c r="A587" s="760"/>
      <c r="B587" s="539"/>
      <c r="C587" s="539"/>
      <c r="D587" s="539"/>
      <c r="E587" s="539"/>
      <c r="F587" s="539"/>
      <c r="G587" s="539"/>
      <c r="H587" s="539"/>
    </row>
    <row r="588" spans="1:8">
      <c r="A588" s="760"/>
      <c r="B588" s="539"/>
      <c r="C588" s="539"/>
      <c r="D588" s="539"/>
      <c r="E588" s="539"/>
      <c r="F588" s="539"/>
      <c r="G588" s="539"/>
      <c r="H588" s="539"/>
    </row>
    <row r="589" spans="1:8">
      <c r="A589" s="760"/>
      <c r="B589" s="539"/>
      <c r="C589" s="539"/>
      <c r="D589" s="539"/>
      <c r="E589" s="539"/>
      <c r="F589" s="539"/>
      <c r="G589" s="539"/>
      <c r="H589" s="539"/>
    </row>
    <row r="590" spans="1:8">
      <c r="A590" s="760"/>
      <c r="B590" s="539"/>
      <c r="C590" s="539"/>
      <c r="D590" s="539"/>
      <c r="E590" s="539"/>
      <c r="F590" s="539"/>
      <c r="G590" s="539"/>
      <c r="H590" s="539"/>
    </row>
    <row r="591" spans="1:8">
      <c r="A591" s="760"/>
      <c r="B591" s="539"/>
      <c r="C591" s="539"/>
      <c r="D591" s="539"/>
      <c r="E591" s="539"/>
      <c r="F591" s="539"/>
      <c r="G591" s="539"/>
      <c r="H591" s="539"/>
    </row>
    <row r="592" spans="1:8">
      <c r="A592" s="760"/>
      <c r="B592" s="539"/>
      <c r="C592" s="539"/>
      <c r="D592" s="539"/>
      <c r="E592" s="539"/>
      <c r="F592" s="539"/>
      <c r="G592" s="539"/>
      <c r="H592" s="539"/>
    </row>
    <row r="593" spans="1:8">
      <c r="A593" s="760"/>
      <c r="B593" s="539"/>
      <c r="C593" s="539"/>
      <c r="D593" s="539"/>
      <c r="E593" s="539"/>
      <c r="F593" s="539"/>
      <c r="G593" s="539"/>
      <c r="H593" s="539"/>
    </row>
    <row r="594" spans="1:8">
      <c r="A594" s="760"/>
      <c r="B594" s="539"/>
      <c r="C594" s="539"/>
      <c r="D594" s="539"/>
      <c r="E594" s="539"/>
      <c r="F594" s="539"/>
      <c r="G594" s="539"/>
      <c r="H594" s="539"/>
    </row>
    <row r="595" spans="1:8">
      <c r="A595" s="760"/>
      <c r="B595" s="539"/>
      <c r="C595" s="539"/>
      <c r="D595" s="539"/>
      <c r="E595" s="539"/>
      <c r="F595" s="539"/>
      <c r="G595" s="539"/>
      <c r="H595" s="539"/>
    </row>
    <row r="596" spans="1:8">
      <c r="A596" s="760"/>
      <c r="B596" s="539"/>
      <c r="C596" s="539"/>
      <c r="D596" s="539"/>
      <c r="E596" s="539"/>
      <c r="F596" s="539"/>
      <c r="G596" s="539"/>
      <c r="H596" s="539"/>
    </row>
    <row r="597" spans="1:8">
      <c r="A597" s="760"/>
      <c r="B597" s="539"/>
      <c r="C597" s="539"/>
      <c r="D597" s="539"/>
      <c r="E597" s="539"/>
      <c r="F597" s="539"/>
      <c r="G597" s="539"/>
      <c r="H597" s="539"/>
    </row>
    <row r="598" spans="1:8">
      <c r="A598" s="760"/>
      <c r="B598" s="539"/>
      <c r="C598" s="539"/>
      <c r="D598" s="539"/>
      <c r="E598" s="539"/>
      <c r="F598" s="539"/>
      <c r="G598" s="539"/>
      <c r="H598" s="539"/>
    </row>
    <row r="599" spans="1:8">
      <c r="A599" s="760"/>
      <c r="B599" s="539"/>
      <c r="C599" s="539"/>
      <c r="D599" s="539"/>
      <c r="E599" s="539"/>
      <c r="F599" s="539"/>
      <c r="G599" s="539"/>
      <c r="H599" s="539"/>
    </row>
    <row r="600" spans="1:8">
      <c r="A600" s="760"/>
      <c r="B600" s="539"/>
      <c r="C600" s="539"/>
      <c r="D600" s="539"/>
      <c r="E600" s="539"/>
      <c r="F600" s="539"/>
      <c r="G600" s="539"/>
      <c r="H600" s="539"/>
    </row>
    <row r="601" spans="1:8">
      <c r="A601" s="760"/>
      <c r="B601" s="539"/>
      <c r="C601" s="539"/>
      <c r="D601" s="539"/>
      <c r="E601" s="539"/>
      <c r="F601" s="539"/>
      <c r="G601" s="539"/>
      <c r="H601" s="539"/>
    </row>
    <row r="602" spans="1:8">
      <c r="A602" s="760"/>
      <c r="B602" s="539"/>
      <c r="C602" s="539"/>
      <c r="D602" s="539"/>
      <c r="E602" s="539"/>
      <c r="F602" s="539"/>
      <c r="G602" s="539"/>
      <c r="H602" s="539"/>
    </row>
    <row r="603" spans="1:8">
      <c r="A603" s="760"/>
      <c r="B603" s="539"/>
      <c r="C603" s="539"/>
      <c r="D603" s="539"/>
      <c r="E603" s="539"/>
      <c r="F603" s="539"/>
      <c r="G603" s="539"/>
      <c r="H603" s="539"/>
    </row>
    <row r="604" spans="1:8">
      <c r="A604" s="760"/>
      <c r="B604" s="539"/>
      <c r="C604" s="539"/>
      <c r="D604" s="539"/>
      <c r="E604" s="539"/>
      <c r="F604" s="539"/>
      <c r="G604" s="539"/>
      <c r="H604" s="539"/>
    </row>
    <row r="605" spans="1:8">
      <c r="A605" s="760"/>
      <c r="B605" s="539"/>
      <c r="C605" s="539"/>
      <c r="D605" s="539"/>
      <c r="E605" s="539"/>
      <c r="F605" s="539"/>
      <c r="G605" s="539"/>
      <c r="H605" s="539"/>
    </row>
    <row r="606" spans="1:8">
      <c r="A606" s="760"/>
      <c r="B606" s="539"/>
      <c r="C606" s="539"/>
      <c r="D606" s="539"/>
      <c r="E606" s="539"/>
      <c r="F606" s="539"/>
      <c r="G606" s="539"/>
      <c r="H606" s="539"/>
    </row>
    <row r="607" spans="1:8">
      <c r="A607" s="760"/>
      <c r="B607" s="539"/>
      <c r="C607" s="539"/>
      <c r="D607" s="539"/>
      <c r="E607" s="539"/>
      <c r="F607" s="539"/>
      <c r="G607" s="539"/>
      <c r="H607" s="539"/>
    </row>
    <row r="608" spans="1:8">
      <c r="A608" s="760"/>
      <c r="B608" s="539"/>
      <c r="C608" s="539"/>
      <c r="D608" s="539"/>
      <c r="E608" s="539"/>
      <c r="F608" s="539"/>
      <c r="G608" s="539"/>
      <c r="H608" s="539"/>
    </row>
    <row r="609" spans="1:8">
      <c r="A609" s="760"/>
      <c r="B609" s="539"/>
      <c r="C609" s="539"/>
      <c r="D609" s="539"/>
      <c r="E609" s="539"/>
      <c r="F609" s="539"/>
      <c r="G609" s="539"/>
      <c r="H609" s="539"/>
    </row>
    <row r="610" spans="1:8">
      <c r="A610" s="760"/>
      <c r="B610" s="539"/>
      <c r="C610" s="539"/>
      <c r="D610" s="539"/>
      <c r="E610" s="539"/>
      <c r="F610" s="539"/>
      <c r="G610" s="539"/>
      <c r="H610" s="539"/>
    </row>
    <row r="611" spans="1:8">
      <c r="A611" s="760"/>
      <c r="B611" s="539"/>
      <c r="C611" s="539"/>
      <c r="D611" s="539"/>
      <c r="E611" s="539"/>
      <c r="F611" s="539"/>
      <c r="G611" s="539"/>
      <c r="H611" s="539"/>
    </row>
    <row r="612" spans="1:8">
      <c r="A612" s="760"/>
      <c r="B612" s="539"/>
      <c r="C612" s="539"/>
      <c r="D612" s="539"/>
      <c r="E612" s="539"/>
      <c r="F612" s="539"/>
      <c r="G612" s="539"/>
      <c r="H612" s="539"/>
    </row>
    <row r="613" spans="1:8">
      <c r="A613" s="760"/>
      <c r="B613" s="539"/>
      <c r="C613" s="539"/>
      <c r="D613" s="539"/>
      <c r="E613" s="539"/>
      <c r="F613" s="539"/>
      <c r="G613" s="539"/>
      <c r="H613" s="539"/>
    </row>
    <row r="614" spans="1:8">
      <c r="A614" s="760"/>
      <c r="B614" s="539"/>
      <c r="C614" s="539"/>
      <c r="D614" s="539"/>
      <c r="E614" s="539"/>
      <c r="F614" s="539"/>
      <c r="G614" s="539"/>
      <c r="H614" s="539"/>
    </row>
    <row r="615" spans="1:8">
      <c r="A615" s="760"/>
      <c r="B615" s="539"/>
      <c r="C615" s="539"/>
      <c r="D615" s="539"/>
      <c r="E615" s="539"/>
      <c r="F615" s="539"/>
      <c r="G615" s="539"/>
      <c r="H615" s="539"/>
    </row>
    <row r="616" spans="1:8">
      <c r="A616" s="760"/>
      <c r="B616" s="539"/>
      <c r="C616" s="539"/>
      <c r="D616" s="539"/>
      <c r="E616" s="539"/>
      <c r="F616" s="539"/>
      <c r="G616" s="539"/>
      <c r="H616" s="539"/>
    </row>
    <row r="617" spans="1:8">
      <c r="A617" s="760"/>
      <c r="B617" s="539"/>
      <c r="C617" s="539"/>
      <c r="D617" s="539"/>
      <c r="E617" s="539"/>
      <c r="F617" s="539"/>
      <c r="G617" s="539"/>
      <c r="H617" s="539"/>
    </row>
    <row r="618" spans="1:8">
      <c r="A618" s="760"/>
      <c r="B618" s="539"/>
      <c r="C618" s="539"/>
      <c r="D618" s="539"/>
      <c r="E618" s="539"/>
      <c r="F618" s="539"/>
      <c r="G618" s="539"/>
      <c r="H618" s="539"/>
    </row>
    <row r="619" spans="1:8">
      <c r="A619" s="760"/>
      <c r="B619" s="539"/>
      <c r="C619" s="539"/>
      <c r="D619" s="539"/>
      <c r="E619" s="539"/>
      <c r="F619" s="539"/>
      <c r="G619" s="539"/>
      <c r="H619" s="539"/>
    </row>
    <row r="620" spans="1:8">
      <c r="A620" s="760"/>
      <c r="B620" s="539"/>
      <c r="C620" s="539"/>
      <c r="D620" s="539"/>
      <c r="E620" s="539"/>
      <c r="F620" s="539"/>
      <c r="G620" s="539"/>
      <c r="H620" s="539"/>
    </row>
    <row r="621" spans="1:8">
      <c r="A621" s="760"/>
      <c r="B621" s="539"/>
      <c r="C621" s="539"/>
      <c r="D621" s="539"/>
      <c r="E621" s="539"/>
      <c r="F621" s="539"/>
      <c r="G621" s="539"/>
      <c r="H621" s="539"/>
    </row>
    <row r="622" spans="1:8">
      <c r="A622" s="760"/>
      <c r="B622" s="539"/>
      <c r="C622" s="539"/>
      <c r="D622" s="539"/>
      <c r="E622" s="539"/>
      <c r="F622" s="539"/>
      <c r="G622" s="539"/>
      <c r="H622" s="539"/>
    </row>
    <row r="623" spans="1:8">
      <c r="A623" s="760"/>
      <c r="B623" s="539"/>
      <c r="C623" s="539"/>
      <c r="D623" s="539"/>
      <c r="E623" s="539"/>
      <c r="F623" s="539"/>
      <c r="G623" s="539"/>
      <c r="H623" s="539"/>
    </row>
    <row r="624" spans="1:8">
      <c r="A624" s="760"/>
      <c r="B624" s="539"/>
      <c r="C624" s="539"/>
      <c r="D624" s="539"/>
      <c r="E624" s="539"/>
      <c r="F624" s="539"/>
      <c r="G624" s="539"/>
      <c r="H624" s="539"/>
    </row>
    <row r="625" spans="1:8">
      <c r="A625" s="760"/>
      <c r="B625" s="539"/>
      <c r="C625" s="539"/>
      <c r="D625" s="539"/>
      <c r="E625" s="539"/>
      <c r="F625" s="539"/>
      <c r="G625" s="539"/>
      <c r="H625" s="539"/>
    </row>
    <row r="626" spans="1:8">
      <c r="A626" s="760"/>
      <c r="B626" s="539"/>
      <c r="C626" s="539"/>
      <c r="D626" s="539"/>
      <c r="E626" s="539"/>
      <c r="F626" s="539"/>
      <c r="G626" s="539"/>
      <c r="H626" s="539"/>
    </row>
    <row r="627" spans="1:8">
      <c r="A627" s="760"/>
      <c r="B627" s="539"/>
      <c r="C627" s="539"/>
      <c r="D627" s="539"/>
      <c r="E627" s="539"/>
      <c r="F627" s="539"/>
      <c r="G627" s="539"/>
      <c r="H627" s="539"/>
    </row>
    <row r="628" spans="1:8">
      <c r="A628" s="760"/>
      <c r="B628" s="539"/>
      <c r="C628" s="539"/>
      <c r="D628" s="539"/>
      <c r="E628" s="539"/>
      <c r="F628" s="539"/>
      <c r="G628" s="539"/>
      <c r="H628" s="539"/>
    </row>
    <row r="629" spans="1:8">
      <c r="A629" s="760"/>
      <c r="B629" s="539"/>
      <c r="C629" s="539"/>
      <c r="D629" s="539"/>
      <c r="E629" s="539"/>
      <c r="F629" s="539"/>
      <c r="G629" s="539"/>
      <c r="H629" s="539"/>
    </row>
    <row r="630" spans="1:8">
      <c r="A630" s="760"/>
      <c r="B630" s="539"/>
      <c r="C630" s="539"/>
      <c r="D630" s="539"/>
      <c r="E630" s="539"/>
      <c r="F630" s="539"/>
      <c r="G630" s="539"/>
      <c r="H630" s="539"/>
    </row>
    <row r="631" spans="1:8">
      <c r="A631" s="760"/>
      <c r="B631" s="539"/>
      <c r="C631" s="539"/>
      <c r="D631" s="539"/>
      <c r="E631" s="539"/>
      <c r="F631" s="539"/>
      <c r="G631" s="539"/>
      <c r="H631" s="539"/>
    </row>
    <row r="632" spans="1:8">
      <c r="A632" s="760"/>
      <c r="B632" s="539"/>
      <c r="C632" s="539"/>
      <c r="D632" s="539"/>
      <c r="E632" s="539"/>
      <c r="F632" s="539"/>
      <c r="G632" s="539"/>
      <c r="H632" s="539"/>
    </row>
    <row r="633" spans="1:8">
      <c r="A633" s="760"/>
      <c r="B633" s="539"/>
      <c r="C633" s="539"/>
      <c r="D633" s="539"/>
      <c r="E633" s="539"/>
      <c r="F633" s="539"/>
      <c r="G633" s="539"/>
      <c r="H633" s="539"/>
    </row>
    <row r="634" spans="1:8">
      <c r="A634" s="760"/>
      <c r="B634" s="539"/>
      <c r="C634" s="539"/>
      <c r="D634" s="539"/>
      <c r="E634" s="539"/>
      <c r="F634" s="539"/>
      <c r="G634" s="539"/>
      <c r="H634" s="539"/>
    </row>
    <row r="635" spans="1:8">
      <c r="A635" s="760"/>
      <c r="B635" s="539"/>
      <c r="C635" s="539"/>
      <c r="D635" s="539"/>
      <c r="E635" s="539"/>
      <c r="F635" s="539"/>
      <c r="G635" s="539"/>
      <c r="H635" s="539"/>
    </row>
    <row r="636" spans="1:8">
      <c r="A636" s="760"/>
      <c r="B636" s="539"/>
      <c r="C636" s="539"/>
      <c r="D636" s="539"/>
      <c r="E636" s="539"/>
      <c r="F636" s="539"/>
      <c r="G636" s="539"/>
      <c r="H636" s="539"/>
    </row>
    <row r="637" spans="1:8">
      <c r="A637" s="760"/>
      <c r="B637" s="539"/>
      <c r="C637" s="539"/>
      <c r="D637" s="539"/>
      <c r="E637" s="539"/>
      <c r="F637" s="539"/>
      <c r="G637" s="539"/>
      <c r="H637" s="539"/>
    </row>
    <row r="638" spans="1:8">
      <c r="A638" s="760"/>
      <c r="B638" s="539"/>
      <c r="C638" s="539"/>
      <c r="D638" s="539"/>
      <c r="E638" s="539"/>
      <c r="F638" s="539"/>
      <c r="G638" s="539"/>
      <c r="H638" s="539"/>
    </row>
    <row r="639" spans="1:8">
      <c r="A639" s="760"/>
      <c r="B639" s="539"/>
      <c r="C639" s="539"/>
      <c r="D639" s="539"/>
      <c r="E639" s="539"/>
      <c r="F639" s="539"/>
      <c r="G639" s="539"/>
      <c r="H639" s="539"/>
    </row>
    <row r="640" spans="1:8">
      <c r="A640" s="760"/>
      <c r="B640" s="539"/>
      <c r="C640" s="539"/>
      <c r="D640" s="539"/>
      <c r="E640" s="539"/>
      <c r="F640" s="539"/>
      <c r="G640" s="539"/>
      <c r="H640" s="539"/>
    </row>
    <row r="641" spans="1:8">
      <c r="A641" s="760"/>
      <c r="B641" s="539"/>
      <c r="C641" s="539"/>
      <c r="D641" s="539"/>
      <c r="E641" s="539"/>
      <c r="F641" s="539"/>
      <c r="G641" s="539"/>
      <c r="H641" s="539"/>
    </row>
    <row r="642" spans="1:8">
      <c r="A642" s="760"/>
      <c r="B642" s="539"/>
      <c r="C642" s="539"/>
      <c r="D642" s="539"/>
      <c r="E642" s="539"/>
      <c r="F642" s="539"/>
      <c r="G642" s="539"/>
      <c r="H642" s="539"/>
    </row>
    <row r="643" spans="1:8">
      <c r="A643" s="760"/>
      <c r="B643" s="539"/>
      <c r="C643" s="539"/>
      <c r="D643" s="539"/>
      <c r="E643" s="539"/>
      <c r="F643" s="539"/>
      <c r="G643" s="539"/>
      <c r="H643" s="539"/>
    </row>
    <row r="644" spans="1:8">
      <c r="A644" s="760"/>
      <c r="B644" s="539"/>
      <c r="C644" s="539"/>
      <c r="D644" s="539"/>
      <c r="E644" s="539"/>
      <c r="F644" s="539"/>
      <c r="G644" s="539"/>
      <c r="H644" s="539"/>
    </row>
    <row r="645" spans="1:8">
      <c r="A645" s="760"/>
      <c r="B645" s="539"/>
      <c r="C645" s="539"/>
      <c r="D645" s="539"/>
      <c r="E645" s="539"/>
      <c r="F645" s="539"/>
      <c r="G645" s="539"/>
      <c r="H645" s="539"/>
    </row>
    <row r="646" spans="1:8">
      <c r="A646" s="760"/>
      <c r="B646" s="539"/>
      <c r="C646" s="539"/>
      <c r="D646" s="539"/>
      <c r="E646" s="539"/>
      <c r="F646" s="539"/>
      <c r="G646" s="539"/>
      <c r="H646" s="539"/>
    </row>
    <row r="647" spans="1:8">
      <c r="A647" s="760"/>
      <c r="B647" s="539"/>
      <c r="C647" s="539"/>
      <c r="D647" s="539"/>
      <c r="E647" s="539"/>
      <c r="F647" s="539"/>
      <c r="G647" s="539"/>
      <c r="H647" s="539"/>
    </row>
    <row r="648" spans="1:8">
      <c r="A648" s="760"/>
      <c r="B648" s="539"/>
      <c r="C648" s="539"/>
      <c r="D648" s="539"/>
      <c r="E648" s="539"/>
      <c r="F648" s="539"/>
      <c r="G648" s="539"/>
      <c r="H648" s="539"/>
    </row>
    <row r="649" spans="1:8">
      <c r="A649" s="760"/>
      <c r="B649" s="539"/>
      <c r="C649" s="539"/>
      <c r="D649" s="539"/>
      <c r="E649" s="539"/>
      <c r="F649" s="539"/>
      <c r="G649" s="539"/>
      <c r="H649" s="539"/>
    </row>
    <row r="650" spans="1:8">
      <c r="A650" s="760"/>
      <c r="B650" s="539"/>
      <c r="C650" s="539"/>
      <c r="D650" s="539"/>
      <c r="E650" s="539"/>
      <c r="F650" s="539"/>
      <c r="G650" s="539"/>
      <c r="H650" s="539"/>
    </row>
    <row r="651" spans="1:8">
      <c r="A651" s="760"/>
      <c r="B651" s="539"/>
      <c r="C651" s="539"/>
      <c r="D651" s="539"/>
      <c r="E651" s="539"/>
      <c r="F651" s="539"/>
      <c r="G651" s="539"/>
      <c r="H651" s="539"/>
    </row>
    <row r="652" spans="1:8">
      <c r="A652" s="760"/>
      <c r="B652" s="539"/>
      <c r="C652" s="539"/>
      <c r="D652" s="539"/>
      <c r="E652" s="539"/>
      <c r="F652" s="539"/>
      <c r="G652" s="539"/>
      <c r="H652" s="539"/>
    </row>
    <row r="653" spans="1:8">
      <c r="A653" s="760"/>
      <c r="B653" s="539"/>
      <c r="C653" s="539"/>
      <c r="D653" s="539"/>
      <c r="E653" s="539"/>
      <c r="F653" s="539"/>
      <c r="G653" s="539"/>
      <c r="H653" s="539"/>
    </row>
    <row r="654" spans="1:8">
      <c r="A654" s="760"/>
      <c r="B654" s="539"/>
      <c r="C654" s="539"/>
      <c r="D654" s="539"/>
      <c r="E654" s="539"/>
      <c r="F654" s="539"/>
      <c r="G654" s="539"/>
      <c r="H654" s="539"/>
    </row>
    <row r="655" spans="1:8">
      <c r="A655" s="760"/>
      <c r="B655" s="539"/>
      <c r="C655" s="539"/>
      <c r="D655" s="539"/>
      <c r="E655" s="539"/>
      <c r="F655" s="539"/>
      <c r="G655" s="539"/>
      <c r="H655" s="539"/>
    </row>
    <row r="656" spans="1:8">
      <c r="A656" s="760"/>
      <c r="B656" s="539"/>
      <c r="C656" s="539"/>
      <c r="D656" s="539"/>
      <c r="E656" s="539"/>
      <c r="F656" s="539"/>
      <c r="G656" s="539"/>
      <c r="H656" s="539"/>
    </row>
    <row r="657" spans="1:8">
      <c r="A657" s="760"/>
      <c r="B657" s="539"/>
      <c r="C657" s="539"/>
      <c r="D657" s="539"/>
      <c r="E657" s="539"/>
      <c r="F657" s="539"/>
      <c r="G657" s="539"/>
      <c r="H657" s="539"/>
    </row>
    <row r="658" spans="1:8">
      <c r="A658" s="760"/>
      <c r="B658" s="539"/>
      <c r="C658" s="539"/>
      <c r="D658" s="539"/>
      <c r="E658" s="539"/>
      <c r="F658" s="539"/>
      <c r="G658" s="539"/>
      <c r="H658" s="539"/>
    </row>
    <row r="659" spans="1:8">
      <c r="A659" s="760"/>
      <c r="B659" s="539"/>
      <c r="C659" s="539"/>
      <c r="D659" s="539"/>
      <c r="E659" s="539"/>
      <c r="F659" s="539"/>
      <c r="G659" s="539"/>
      <c r="H659" s="539"/>
    </row>
    <row r="660" spans="1:8">
      <c r="A660" s="760"/>
      <c r="B660" s="539"/>
      <c r="C660" s="539"/>
      <c r="D660" s="539"/>
      <c r="E660" s="539"/>
      <c r="F660" s="539"/>
      <c r="G660" s="539"/>
      <c r="H660" s="539"/>
    </row>
    <row r="661" spans="1:8">
      <c r="A661" s="760"/>
      <c r="B661" s="539"/>
      <c r="C661" s="539"/>
      <c r="D661" s="539"/>
      <c r="E661" s="539"/>
      <c r="F661" s="539"/>
      <c r="G661" s="539"/>
      <c r="H661" s="539"/>
    </row>
    <row r="662" spans="1:8">
      <c r="A662" s="760"/>
      <c r="B662" s="539"/>
      <c r="C662" s="539"/>
      <c r="D662" s="539"/>
      <c r="E662" s="539"/>
      <c r="F662" s="539"/>
      <c r="G662" s="539"/>
      <c r="H662" s="539"/>
    </row>
    <row r="663" spans="1:8">
      <c r="A663" s="760"/>
      <c r="B663" s="539"/>
      <c r="C663" s="539"/>
      <c r="D663" s="539"/>
      <c r="E663" s="539"/>
      <c r="F663" s="539"/>
      <c r="G663" s="539"/>
      <c r="H663" s="539"/>
    </row>
    <row r="664" spans="1:8">
      <c r="A664" s="760"/>
      <c r="B664" s="539"/>
      <c r="C664" s="539"/>
      <c r="D664" s="539"/>
      <c r="E664" s="539"/>
      <c r="F664" s="539"/>
      <c r="G664" s="539"/>
      <c r="H664" s="539"/>
    </row>
    <row r="665" spans="1:8">
      <c r="A665" s="760"/>
      <c r="B665" s="539"/>
      <c r="C665" s="539"/>
      <c r="D665" s="539"/>
      <c r="E665" s="539"/>
      <c r="F665" s="539"/>
      <c r="G665" s="539"/>
      <c r="H665" s="539"/>
    </row>
    <row r="666" spans="1:8">
      <c r="A666" s="760"/>
      <c r="B666" s="539"/>
      <c r="C666" s="539"/>
      <c r="D666" s="539"/>
      <c r="E666" s="539"/>
      <c r="F666" s="539"/>
      <c r="G666" s="539"/>
      <c r="H666" s="539"/>
    </row>
    <row r="667" spans="1:8">
      <c r="A667" s="760"/>
      <c r="B667" s="539"/>
      <c r="C667" s="539"/>
      <c r="D667" s="539"/>
      <c r="E667" s="539"/>
      <c r="F667" s="539"/>
      <c r="G667" s="539"/>
      <c r="H667" s="539"/>
    </row>
    <row r="668" spans="1:8">
      <c r="A668" s="760"/>
      <c r="B668" s="539"/>
      <c r="C668" s="539"/>
      <c r="D668" s="539"/>
      <c r="E668" s="539"/>
      <c r="F668" s="539"/>
      <c r="G668" s="539"/>
      <c r="H668" s="539"/>
    </row>
    <row r="669" spans="1:8">
      <c r="A669" s="760"/>
      <c r="B669" s="539"/>
      <c r="C669" s="539"/>
      <c r="D669" s="539"/>
      <c r="E669" s="539"/>
      <c r="F669" s="539"/>
      <c r="G669" s="539"/>
      <c r="H669" s="539"/>
    </row>
    <row r="670" spans="1:8">
      <c r="A670" s="760"/>
      <c r="B670" s="539"/>
      <c r="C670" s="539"/>
      <c r="D670" s="539"/>
      <c r="E670" s="539"/>
      <c r="F670" s="539"/>
      <c r="G670" s="539"/>
      <c r="H670" s="539"/>
    </row>
    <row r="671" spans="1:8">
      <c r="A671" s="760"/>
      <c r="B671" s="539"/>
      <c r="C671" s="539"/>
      <c r="D671" s="539"/>
      <c r="E671" s="539"/>
      <c r="F671" s="539"/>
      <c r="G671" s="539"/>
      <c r="H671" s="539"/>
    </row>
    <row r="672" spans="1:8">
      <c r="A672" s="760"/>
      <c r="B672" s="539"/>
      <c r="C672" s="539"/>
      <c r="D672" s="539"/>
      <c r="E672" s="539"/>
      <c r="F672" s="539"/>
      <c r="G672" s="539"/>
      <c r="H672" s="539"/>
    </row>
    <row r="673" spans="1:8">
      <c r="A673" s="760"/>
      <c r="B673" s="539"/>
      <c r="C673" s="539"/>
      <c r="D673" s="539"/>
      <c r="E673" s="539"/>
      <c r="F673" s="539"/>
      <c r="G673" s="539"/>
      <c r="H673" s="539"/>
    </row>
    <row r="674" spans="1:8">
      <c r="A674" s="760"/>
      <c r="B674" s="539"/>
      <c r="C674" s="539"/>
      <c r="D674" s="539"/>
      <c r="E674" s="539"/>
      <c r="F674" s="539"/>
      <c r="G674" s="539"/>
      <c r="H674" s="539"/>
    </row>
    <row r="675" spans="1:8">
      <c r="A675" s="760"/>
      <c r="B675" s="539"/>
      <c r="C675" s="539"/>
      <c r="D675" s="539"/>
      <c r="E675" s="539"/>
      <c r="F675" s="539"/>
      <c r="G675" s="539"/>
      <c r="H675" s="539"/>
    </row>
    <row r="676" spans="1:8">
      <c r="A676" s="760"/>
      <c r="B676" s="539"/>
      <c r="C676" s="539"/>
      <c r="D676" s="539"/>
      <c r="E676" s="539"/>
      <c r="F676" s="539"/>
      <c r="G676" s="539"/>
      <c r="H676" s="539"/>
    </row>
    <row r="677" spans="1:8">
      <c r="A677" s="760"/>
      <c r="B677" s="539"/>
      <c r="C677" s="539"/>
      <c r="D677" s="539"/>
      <c r="E677" s="539"/>
      <c r="F677" s="539"/>
      <c r="G677" s="539"/>
      <c r="H677" s="539"/>
    </row>
    <row r="678" spans="1:8">
      <c r="A678" s="760"/>
      <c r="B678" s="539"/>
      <c r="C678" s="539"/>
      <c r="D678" s="539"/>
      <c r="E678" s="539"/>
      <c r="F678" s="539"/>
      <c r="G678" s="539"/>
      <c r="H678" s="539"/>
    </row>
    <row r="679" spans="1:8">
      <c r="A679" s="760"/>
      <c r="B679" s="539"/>
      <c r="C679" s="539"/>
      <c r="D679" s="539"/>
      <c r="E679" s="539"/>
      <c r="F679" s="539"/>
      <c r="G679" s="539"/>
      <c r="H679" s="539"/>
    </row>
    <row r="680" spans="1:8">
      <c r="A680" s="760"/>
      <c r="B680" s="539"/>
      <c r="C680" s="539"/>
      <c r="D680" s="539"/>
      <c r="E680" s="539"/>
      <c r="F680" s="539"/>
      <c r="G680" s="539"/>
      <c r="H680" s="539"/>
    </row>
    <row r="681" spans="1:8">
      <c r="A681" s="760"/>
      <c r="B681" s="539"/>
      <c r="C681" s="539"/>
      <c r="D681" s="539"/>
      <c r="E681" s="539"/>
      <c r="F681" s="539"/>
      <c r="G681" s="539"/>
      <c r="H681" s="539"/>
    </row>
    <row r="682" spans="1:8">
      <c r="A682" s="760"/>
      <c r="B682" s="539"/>
      <c r="C682" s="539"/>
      <c r="D682" s="539"/>
      <c r="E682" s="539"/>
      <c r="F682" s="539"/>
      <c r="G682" s="539"/>
      <c r="H682" s="539"/>
    </row>
    <row r="683" spans="1:8">
      <c r="A683" s="760"/>
      <c r="B683" s="539"/>
      <c r="C683" s="539"/>
      <c r="D683" s="539"/>
      <c r="E683" s="539"/>
      <c r="F683" s="539"/>
      <c r="G683" s="539"/>
      <c r="H683" s="539"/>
    </row>
    <row r="684" spans="1:8">
      <c r="A684" s="760"/>
      <c r="B684" s="539"/>
      <c r="C684" s="539"/>
      <c r="D684" s="539"/>
      <c r="E684" s="539"/>
      <c r="F684" s="539"/>
      <c r="G684" s="539"/>
      <c r="H684" s="539"/>
    </row>
    <row r="685" spans="1:8">
      <c r="A685" s="760"/>
      <c r="B685" s="539"/>
      <c r="C685" s="539"/>
      <c r="D685" s="539"/>
      <c r="E685" s="539"/>
      <c r="F685" s="539"/>
      <c r="G685" s="539"/>
      <c r="H685" s="539"/>
    </row>
    <row r="686" spans="1:8">
      <c r="A686" s="760"/>
      <c r="B686" s="539"/>
      <c r="C686" s="539"/>
      <c r="D686" s="539"/>
      <c r="E686" s="539"/>
      <c r="F686" s="539"/>
      <c r="G686" s="539"/>
      <c r="H686" s="539"/>
    </row>
    <row r="687" spans="1:8">
      <c r="A687" s="760"/>
      <c r="B687" s="539"/>
      <c r="C687" s="539"/>
      <c r="D687" s="539"/>
      <c r="E687" s="539"/>
      <c r="F687" s="539"/>
      <c r="G687" s="539"/>
      <c r="H687" s="539"/>
    </row>
    <row r="688" spans="1:8">
      <c r="A688" s="760"/>
      <c r="B688" s="539"/>
      <c r="C688" s="539"/>
      <c r="D688" s="539"/>
      <c r="E688" s="539"/>
      <c r="F688" s="539"/>
      <c r="G688" s="539"/>
      <c r="H688" s="539"/>
    </row>
    <row r="689" spans="1:8">
      <c r="A689" s="760"/>
      <c r="B689" s="539"/>
      <c r="C689" s="539"/>
      <c r="D689" s="539"/>
      <c r="E689" s="539"/>
      <c r="F689" s="539"/>
      <c r="G689" s="539"/>
      <c r="H689" s="539"/>
    </row>
    <row r="690" spans="1:8">
      <c r="A690" s="760"/>
      <c r="B690" s="539"/>
      <c r="C690" s="539"/>
      <c r="D690" s="539"/>
      <c r="E690" s="539"/>
      <c r="F690" s="539"/>
      <c r="G690" s="539"/>
      <c r="H690" s="539"/>
    </row>
    <row r="691" spans="1:8">
      <c r="A691" s="760"/>
      <c r="B691" s="539"/>
      <c r="C691" s="539"/>
      <c r="D691" s="539"/>
      <c r="E691" s="539"/>
      <c r="F691" s="539"/>
      <c r="G691" s="539"/>
      <c r="H691" s="539"/>
    </row>
    <row r="692" spans="1:8">
      <c r="A692" s="760"/>
      <c r="B692" s="539"/>
      <c r="C692" s="539"/>
      <c r="D692" s="539"/>
      <c r="E692" s="539"/>
      <c r="F692" s="539"/>
      <c r="G692" s="539"/>
      <c r="H692" s="539"/>
    </row>
    <row r="693" spans="1:8">
      <c r="A693" s="760"/>
      <c r="B693" s="539"/>
      <c r="C693" s="539"/>
      <c r="D693" s="539"/>
      <c r="E693" s="539"/>
      <c r="F693" s="539"/>
      <c r="G693" s="539"/>
      <c r="H693" s="539"/>
    </row>
    <row r="694" spans="1:8">
      <c r="A694" s="760"/>
      <c r="B694" s="539"/>
      <c r="C694" s="539"/>
      <c r="D694" s="539"/>
      <c r="E694" s="539"/>
      <c r="F694" s="539"/>
      <c r="G694" s="539"/>
      <c r="H694" s="539"/>
    </row>
    <row r="695" spans="1:8">
      <c r="A695" s="760"/>
      <c r="B695" s="539"/>
      <c r="C695" s="539"/>
      <c r="D695" s="539"/>
      <c r="E695" s="539"/>
      <c r="F695" s="539"/>
      <c r="G695" s="539"/>
      <c r="H695" s="539"/>
    </row>
    <row r="696" spans="1:8">
      <c r="A696" s="760"/>
      <c r="B696" s="539"/>
      <c r="C696" s="539"/>
      <c r="D696" s="539"/>
      <c r="E696" s="539"/>
      <c r="F696" s="539"/>
      <c r="G696" s="539"/>
      <c r="H696" s="539"/>
    </row>
    <row r="697" spans="1:8">
      <c r="A697" s="760"/>
      <c r="B697" s="539"/>
      <c r="C697" s="539"/>
      <c r="D697" s="539"/>
      <c r="E697" s="539"/>
      <c r="F697" s="539"/>
      <c r="G697" s="539"/>
      <c r="H697" s="539"/>
    </row>
    <row r="698" spans="1:8">
      <c r="A698" s="760"/>
      <c r="B698" s="539"/>
      <c r="C698" s="539"/>
      <c r="D698" s="539"/>
      <c r="E698" s="539"/>
      <c r="F698" s="539"/>
      <c r="G698" s="539"/>
      <c r="H698" s="539"/>
    </row>
    <row r="699" spans="1:8">
      <c r="A699" s="760"/>
      <c r="B699" s="539"/>
      <c r="C699" s="539"/>
      <c r="D699" s="539"/>
      <c r="E699" s="539"/>
      <c r="F699" s="539"/>
      <c r="G699" s="539"/>
      <c r="H699" s="539"/>
    </row>
    <row r="700" spans="1:8">
      <c r="A700" s="760"/>
      <c r="B700" s="539"/>
      <c r="C700" s="539"/>
      <c r="D700" s="539"/>
      <c r="E700" s="539"/>
      <c r="F700" s="539"/>
      <c r="G700" s="539"/>
      <c r="H700" s="539"/>
    </row>
    <row r="701" spans="1:8">
      <c r="A701" s="760"/>
      <c r="B701" s="539"/>
      <c r="C701" s="539"/>
      <c r="D701" s="539"/>
      <c r="E701" s="539"/>
      <c r="F701" s="539"/>
      <c r="G701" s="539"/>
      <c r="H701" s="539"/>
    </row>
    <row r="702" spans="1:8">
      <c r="A702" s="760"/>
      <c r="B702" s="539"/>
      <c r="C702" s="539"/>
      <c r="D702" s="539"/>
      <c r="E702" s="539"/>
      <c r="F702" s="539"/>
      <c r="G702" s="539"/>
      <c r="H702" s="539"/>
    </row>
    <row r="703" spans="1:8">
      <c r="A703" s="760"/>
      <c r="B703" s="539"/>
      <c r="C703" s="539"/>
      <c r="D703" s="539"/>
      <c r="E703" s="539"/>
      <c r="F703" s="539"/>
      <c r="G703" s="539"/>
      <c r="H703" s="539"/>
    </row>
    <row r="704" spans="1:8">
      <c r="A704" s="760"/>
      <c r="B704" s="539"/>
      <c r="C704" s="539"/>
      <c r="D704" s="539"/>
      <c r="E704" s="539"/>
      <c r="F704" s="539"/>
      <c r="G704" s="539"/>
      <c r="H704" s="539"/>
    </row>
    <row r="705" spans="1:8">
      <c r="A705" s="760"/>
      <c r="B705" s="539"/>
      <c r="C705" s="539"/>
      <c r="D705" s="539"/>
      <c r="E705" s="539"/>
      <c r="F705" s="539"/>
      <c r="G705" s="539"/>
      <c r="H705" s="539"/>
    </row>
    <row r="706" spans="1:8">
      <c r="A706" s="760"/>
      <c r="B706" s="539"/>
      <c r="C706" s="539"/>
      <c r="D706" s="539"/>
      <c r="E706" s="539"/>
      <c r="F706" s="539"/>
      <c r="G706" s="539"/>
      <c r="H706" s="539"/>
    </row>
    <row r="707" spans="1:8">
      <c r="A707" s="760"/>
      <c r="B707" s="539"/>
      <c r="C707" s="539"/>
      <c r="D707" s="539"/>
      <c r="E707" s="539"/>
      <c r="F707" s="539"/>
      <c r="G707" s="539"/>
      <c r="H707" s="539"/>
    </row>
    <row r="708" spans="1:8">
      <c r="A708" s="760"/>
      <c r="B708" s="539"/>
      <c r="C708" s="539"/>
      <c r="D708" s="539"/>
      <c r="E708" s="539"/>
      <c r="F708" s="539"/>
      <c r="G708" s="539"/>
      <c r="H708" s="539"/>
    </row>
    <row r="709" spans="1:8">
      <c r="A709" s="760"/>
      <c r="B709" s="539"/>
      <c r="C709" s="539"/>
      <c r="D709" s="539"/>
      <c r="E709" s="539"/>
      <c r="F709" s="539"/>
      <c r="G709" s="539"/>
      <c r="H709" s="539"/>
    </row>
    <row r="710" spans="1:8">
      <c r="A710" s="760"/>
      <c r="B710" s="539"/>
      <c r="C710" s="539"/>
      <c r="D710" s="539"/>
      <c r="E710" s="539"/>
      <c r="F710" s="539"/>
      <c r="G710" s="539"/>
      <c r="H710" s="539"/>
    </row>
    <row r="711" spans="1:8">
      <c r="A711" s="760"/>
      <c r="B711" s="539"/>
      <c r="C711" s="539"/>
      <c r="D711" s="539"/>
      <c r="E711" s="539"/>
      <c r="F711" s="539"/>
      <c r="G711" s="539"/>
      <c r="H711" s="539"/>
    </row>
    <row r="712" spans="1:8">
      <c r="A712" s="760"/>
      <c r="B712" s="539"/>
      <c r="C712" s="539"/>
      <c r="D712" s="539"/>
      <c r="E712" s="539"/>
      <c r="F712" s="539"/>
      <c r="G712" s="539"/>
      <c r="H712" s="539"/>
    </row>
    <row r="713" spans="1:8">
      <c r="A713" s="760"/>
      <c r="B713" s="539"/>
      <c r="C713" s="539"/>
      <c r="D713" s="539"/>
      <c r="E713" s="539"/>
      <c r="F713" s="539"/>
      <c r="G713" s="539"/>
      <c r="H713" s="539"/>
    </row>
    <row r="714" spans="1:8">
      <c r="A714" s="760"/>
      <c r="B714" s="539"/>
      <c r="C714" s="539"/>
      <c r="D714" s="539"/>
      <c r="E714" s="539"/>
      <c r="F714" s="539"/>
      <c r="G714" s="539"/>
      <c r="H714" s="539"/>
    </row>
    <row r="715" spans="1:8">
      <c r="A715" s="760"/>
      <c r="B715" s="539"/>
      <c r="C715" s="539"/>
      <c r="D715" s="539"/>
      <c r="E715" s="539"/>
      <c r="F715" s="539"/>
      <c r="G715" s="539"/>
      <c r="H715" s="539"/>
    </row>
    <row r="716" spans="1:8">
      <c r="A716" s="760"/>
      <c r="B716" s="539"/>
      <c r="C716" s="539"/>
      <c r="D716" s="539"/>
      <c r="E716" s="539"/>
      <c r="F716" s="539"/>
      <c r="G716" s="539"/>
      <c r="H716" s="539"/>
    </row>
    <row r="717" spans="1:8">
      <c r="A717" s="760"/>
      <c r="B717" s="539"/>
      <c r="C717" s="539"/>
      <c r="D717" s="539"/>
      <c r="E717" s="539"/>
      <c r="F717" s="539"/>
      <c r="G717" s="539"/>
      <c r="H717" s="539"/>
    </row>
    <row r="718" spans="1:8">
      <c r="A718" s="760"/>
      <c r="B718" s="539"/>
      <c r="C718" s="539"/>
      <c r="D718" s="539"/>
      <c r="E718" s="539"/>
      <c r="F718" s="539"/>
      <c r="G718" s="539"/>
      <c r="H718" s="539"/>
    </row>
    <row r="719" spans="1:8">
      <c r="A719" s="760"/>
      <c r="B719" s="539"/>
      <c r="C719" s="539"/>
      <c r="D719" s="539"/>
      <c r="E719" s="539"/>
      <c r="F719" s="539"/>
      <c r="G719" s="539"/>
      <c r="H719" s="539"/>
    </row>
    <row r="720" spans="1:8">
      <c r="A720" s="760"/>
      <c r="B720" s="539"/>
      <c r="C720" s="539"/>
      <c r="D720" s="539"/>
      <c r="E720" s="539"/>
      <c r="F720" s="539"/>
      <c r="G720" s="539"/>
      <c r="H720" s="539"/>
    </row>
    <row r="721" spans="1:8">
      <c r="A721" s="760"/>
      <c r="B721" s="539"/>
      <c r="C721" s="539"/>
      <c r="D721" s="539"/>
      <c r="E721" s="539"/>
      <c r="F721" s="539"/>
      <c r="G721" s="539"/>
      <c r="H721" s="539"/>
    </row>
    <row r="722" spans="1:8">
      <c r="A722" s="760"/>
      <c r="B722" s="539"/>
      <c r="C722" s="539"/>
      <c r="D722" s="539"/>
      <c r="E722" s="539"/>
      <c r="F722" s="539"/>
      <c r="G722" s="539"/>
      <c r="H722" s="539"/>
    </row>
    <row r="723" spans="1:8">
      <c r="A723" s="760"/>
      <c r="B723" s="539"/>
      <c r="C723" s="539"/>
      <c r="D723" s="539"/>
      <c r="E723" s="539"/>
      <c r="F723" s="539"/>
      <c r="G723" s="539"/>
      <c r="H723" s="539"/>
    </row>
    <row r="724" spans="1:8">
      <c r="A724" s="760"/>
      <c r="B724" s="539"/>
      <c r="C724" s="539"/>
      <c r="D724" s="539"/>
      <c r="E724" s="539"/>
      <c r="F724" s="539"/>
      <c r="G724" s="539"/>
      <c r="H724" s="539"/>
    </row>
    <row r="725" spans="1:8">
      <c r="A725" s="760"/>
      <c r="B725" s="539"/>
      <c r="C725" s="539"/>
      <c r="D725" s="539"/>
      <c r="E725" s="539"/>
      <c r="F725" s="539"/>
      <c r="G725" s="539"/>
      <c r="H725" s="539"/>
    </row>
    <row r="726" spans="1:8">
      <c r="A726" s="760"/>
      <c r="B726" s="539"/>
      <c r="C726" s="539"/>
      <c r="D726" s="539"/>
      <c r="E726" s="539"/>
      <c r="F726" s="539"/>
      <c r="G726" s="539"/>
      <c r="H726" s="539"/>
    </row>
    <row r="727" spans="1:8">
      <c r="A727" s="760"/>
      <c r="B727" s="539"/>
      <c r="C727" s="539"/>
      <c r="D727" s="539"/>
      <c r="E727" s="539"/>
      <c r="F727" s="539"/>
      <c r="G727" s="539"/>
      <c r="H727" s="539"/>
    </row>
    <row r="728" spans="1:8">
      <c r="A728" s="760"/>
      <c r="B728" s="539"/>
      <c r="C728" s="539"/>
      <c r="D728" s="539"/>
      <c r="E728" s="539"/>
      <c r="F728" s="539"/>
      <c r="G728" s="539"/>
      <c r="H728" s="539"/>
    </row>
    <row r="729" spans="1:8">
      <c r="A729" s="760"/>
      <c r="B729" s="539"/>
      <c r="C729" s="539"/>
      <c r="D729" s="539"/>
      <c r="E729" s="539"/>
      <c r="F729" s="539"/>
      <c r="G729" s="539"/>
      <c r="H729" s="539"/>
    </row>
    <row r="730" spans="1:8">
      <c r="A730" s="760"/>
      <c r="B730" s="539"/>
      <c r="C730" s="539"/>
      <c r="D730" s="539"/>
      <c r="E730" s="539"/>
      <c r="F730" s="539"/>
      <c r="G730" s="539"/>
      <c r="H730" s="539"/>
    </row>
    <row r="731" spans="1:8">
      <c r="A731" s="760"/>
      <c r="B731" s="539"/>
      <c r="C731" s="539"/>
      <c r="D731" s="539"/>
      <c r="E731" s="539"/>
      <c r="F731" s="539"/>
      <c r="G731" s="539"/>
      <c r="H731" s="539"/>
    </row>
    <row r="732" spans="1:8">
      <c r="A732" s="760"/>
      <c r="B732" s="539"/>
      <c r="C732" s="539"/>
      <c r="D732" s="539"/>
      <c r="E732" s="539"/>
      <c r="F732" s="539"/>
      <c r="G732" s="539"/>
      <c r="H732" s="539"/>
    </row>
    <row r="733" spans="1:8">
      <c r="A733" s="760"/>
      <c r="B733" s="539"/>
      <c r="C733" s="539"/>
      <c r="D733" s="539"/>
      <c r="E733" s="539"/>
      <c r="F733" s="539"/>
      <c r="G733" s="539"/>
      <c r="H733" s="539"/>
    </row>
    <row r="734" spans="1:8">
      <c r="A734" s="760"/>
      <c r="B734" s="539"/>
      <c r="C734" s="539"/>
      <c r="D734" s="539"/>
      <c r="E734" s="539"/>
      <c r="F734" s="539"/>
      <c r="G734" s="539"/>
      <c r="H734" s="539"/>
    </row>
    <row r="735" spans="1:8">
      <c r="A735" s="760"/>
      <c r="B735" s="539"/>
      <c r="C735" s="539"/>
      <c r="D735" s="539"/>
      <c r="E735" s="539"/>
      <c r="F735" s="539"/>
      <c r="G735" s="539"/>
      <c r="H735" s="539"/>
    </row>
    <row r="736" spans="1:8">
      <c r="A736" s="760"/>
      <c r="B736" s="539"/>
      <c r="C736" s="539"/>
      <c r="D736" s="539"/>
      <c r="E736" s="539"/>
      <c r="F736" s="539"/>
      <c r="G736" s="539"/>
      <c r="H736" s="539"/>
    </row>
    <row r="737" spans="1:8">
      <c r="A737" s="760"/>
      <c r="B737" s="539"/>
      <c r="C737" s="539"/>
      <c r="D737" s="539"/>
      <c r="E737" s="539"/>
      <c r="F737" s="539"/>
      <c r="G737" s="539"/>
      <c r="H737" s="539"/>
    </row>
    <row r="738" spans="1:8">
      <c r="A738" s="760"/>
      <c r="B738" s="539"/>
      <c r="C738" s="539"/>
      <c r="D738" s="539"/>
      <c r="E738" s="539"/>
      <c r="F738" s="539"/>
      <c r="G738" s="539"/>
      <c r="H738" s="539"/>
    </row>
    <row r="739" spans="1:8">
      <c r="A739" s="760"/>
      <c r="B739" s="539"/>
      <c r="C739" s="539"/>
      <c r="D739" s="539"/>
      <c r="E739" s="539"/>
      <c r="F739" s="539"/>
      <c r="G739" s="539"/>
      <c r="H739" s="539"/>
    </row>
    <row r="740" spans="1:8">
      <c r="A740" s="760"/>
      <c r="B740" s="539"/>
      <c r="C740" s="539"/>
      <c r="D740" s="539"/>
      <c r="E740" s="539"/>
      <c r="F740" s="539"/>
      <c r="G740" s="539"/>
      <c r="H740" s="539"/>
    </row>
    <row r="741" spans="1:8">
      <c r="A741" s="760"/>
      <c r="B741" s="539"/>
      <c r="C741" s="539"/>
      <c r="D741" s="539"/>
      <c r="E741" s="539"/>
      <c r="F741" s="539"/>
      <c r="G741" s="539"/>
      <c r="H741" s="539"/>
    </row>
    <row r="742" spans="1:8">
      <c r="A742" s="760"/>
      <c r="B742" s="539"/>
      <c r="C742" s="539"/>
      <c r="D742" s="539"/>
      <c r="E742" s="539"/>
      <c r="F742" s="539"/>
      <c r="G742" s="539"/>
      <c r="H742" s="539"/>
    </row>
    <row r="743" spans="1:8">
      <c r="A743" s="760"/>
      <c r="B743" s="539"/>
      <c r="C743" s="539"/>
      <c r="D743" s="539"/>
      <c r="E743" s="539"/>
      <c r="F743" s="539"/>
      <c r="G743" s="539"/>
      <c r="H743" s="539"/>
    </row>
    <row r="744" spans="1:8">
      <c r="A744" s="760"/>
      <c r="B744" s="539"/>
      <c r="C744" s="539"/>
      <c r="D744" s="539"/>
      <c r="E744" s="539"/>
      <c r="F744" s="539"/>
      <c r="G744" s="539"/>
      <c r="H744" s="539"/>
    </row>
    <row r="745" spans="1:8">
      <c r="A745" s="760"/>
      <c r="B745" s="539"/>
      <c r="C745" s="539"/>
      <c r="D745" s="539"/>
      <c r="E745" s="539"/>
      <c r="F745" s="539"/>
      <c r="G745" s="539"/>
      <c r="H745" s="539"/>
    </row>
    <row r="746" spans="1:8">
      <c r="A746" s="760"/>
      <c r="B746" s="539"/>
      <c r="C746" s="539"/>
      <c r="D746" s="539"/>
      <c r="E746" s="539"/>
      <c r="F746" s="539"/>
      <c r="G746" s="539"/>
      <c r="H746" s="539"/>
    </row>
    <row r="747" spans="1:8">
      <c r="A747" s="760"/>
      <c r="B747" s="539"/>
      <c r="C747" s="539"/>
      <c r="D747" s="539"/>
      <c r="E747" s="539"/>
      <c r="F747" s="539"/>
      <c r="G747" s="539"/>
      <c r="H747" s="539"/>
    </row>
    <row r="748" spans="1:8">
      <c r="A748" s="760"/>
      <c r="B748" s="539"/>
      <c r="C748" s="539"/>
      <c r="D748" s="539"/>
      <c r="E748" s="539"/>
      <c r="F748" s="539"/>
      <c r="G748" s="539"/>
      <c r="H748" s="539"/>
    </row>
    <row r="749" spans="1:8">
      <c r="A749" s="760"/>
      <c r="B749" s="539"/>
      <c r="C749" s="539"/>
      <c r="D749" s="539"/>
      <c r="E749" s="539"/>
      <c r="F749" s="539"/>
      <c r="G749" s="539"/>
      <c r="H749" s="539"/>
    </row>
    <row r="750" spans="1:8">
      <c r="A750" s="760"/>
      <c r="B750" s="539"/>
      <c r="C750" s="539"/>
      <c r="D750" s="539"/>
      <c r="E750" s="539"/>
      <c r="F750" s="539"/>
      <c r="G750" s="539"/>
      <c r="H750" s="539"/>
    </row>
    <row r="751" spans="1:8">
      <c r="A751" s="760"/>
      <c r="B751" s="539"/>
      <c r="C751" s="539"/>
      <c r="D751" s="539"/>
      <c r="E751" s="539"/>
      <c r="F751" s="539"/>
      <c r="G751" s="539"/>
      <c r="H751" s="539"/>
    </row>
    <row r="752" spans="1:8">
      <c r="A752" s="760"/>
      <c r="B752" s="539"/>
      <c r="C752" s="539"/>
      <c r="D752" s="539"/>
      <c r="E752" s="539"/>
      <c r="F752" s="539"/>
      <c r="G752" s="539"/>
      <c r="H752" s="539"/>
    </row>
    <row r="753" spans="1:8">
      <c r="A753" s="760"/>
      <c r="B753" s="539"/>
      <c r="C753" s="539"/>
      <c r="D753" s="539"/>
      <c r="E753" s="539"/>
      <c r="F753" s="539"/>
      <c r="G753" s="539"/>
      <c r="H753" s="539"/>
    </row>
    <row r="754" spans="1:8">
      <c r="A754" s="760"/>
      <c r="B754" s="539"/>
      <c r="C754" s="539"/>
      <c r="D754" s="539"/>
      <c r="E754" s="539"/>
      <c r="F754" s="539"/>
      <c r="G754" s="539"/>
      <c r="H754" s="539"/>
    </row>
    <row r="755" spans="1:8">
      <c r="A755" s="760"/>
      <c r="B755" s="539"/>
      <c r="C755" s="539"/>
      <c r="D755" s="539"/>
      <c r="E755" s="539"/>
      <c r="F755" s="539"/>
      <c r="G755" s="539"/>
      <c r="H755" s="539"/>
    </row>
    <row r="756" spans="1:8">
      <c r="A756" s="760"/>
      <c r="B756" s="539"/>
      <c r="C756" s="539"/>
      <c r="D756" s="539"/>
      <c r="E756" s="539"/>
      <c r="F756" s="539"/>
      <c r="G756" s="539"/>
      <c r="H756" s="539"/>
    </row>
    <row r="757" spans="1:8">
      <c r="A757" s="760"/>
      <c r="B757" s="539"/>
      <c r="C757" s="539"/>
      <c r="D757" s="539"/>
      <c r="E757" s="539"/>
      <c r="F757" s="539"/>
      <c r="G757" s="539"/>
      <c r="H757" s="539"/>
    </row>
    <row r="758" spans="1:8">
      <c r="A758" s="760"/>
      <c r="B758" s="539"/>
      <c r="C758" s="539"/>
      <c r="D758" s="539"/>
      <c r="E758" s="539"/>
      <c r="F758" s="539"/>
      <c r="G758" s="539"/>
      <c r="H758" s="539"/>
    </row>
    <row r="759" spans="1:8">
      <c r="A759" s="760"/>
      <c r="B759" s="539"/>
      <c r="C759" s="539"/>
      <c r="D759" s="539"/>
      <c r="E759" s="539"/>
      <c r="F759" s="539"/>
      <c r="G759" s="539"/>
      <c r="H759" s="539"/>
    </row>
    <row r="760" spans="1:8">
      <c r="A760" s="760"/>
      <c r="B760" s="539"/>
      <c r="C760" s="539"/>
      <c r="D760" s="539"/>
      <c r="E760" s="539"/>
      <c r="F760" s="539"/>
      <c r="G760" s="539"/>
      <c r="H760" s="539"/>
    </row>
    <row r="761" spans="1:8">
      <c r="A761" s="760"/>
      <c r="B761" s="539"/>
      <c r="C761" s="539"/>
      <c r="D761" s="539"/>
      <c r="E761" s="539"/>
      <c r="F761" s="539"/>
      <c r="G761" s="539"/>
      <c r="H761" s="539"/>
    </row>
    <row r="762" spans="1:8">
      <c r="A762" s="760"/>
      <c r="B762" s="539"/>
      <c r="C762" s="539"/>
      <c r="D762" s="539"/>
      <c r="E762" s="539"/>
      <c r="F762" s="539"/>
      <c r="G762" s="539"/>
      <c r="H762" s="539"/>
    </row>
    <row r="763" spans="1:8">
      <c r="A763" s="760"/>
      <c r="B763" s="539"/>
      <c r="C763" s="539"/>
      <c r="D763" s="539"/>
      <c r="E763" s="539"/>
      <c r="F763" s="539"/>
      <c r="G763" s="539"/>
      <c r="H763" s="539"/>
    </row>
    <row r="764" spans="1:8">
      <c r="A764" s="760"/>
      <c r="B764" s="539"/>
      <c r="C764" s="539"/>
      <c r="D764" s="539"/>
      <c r="E764" s="539"/>
      <c r="F764" s="539"/>
      <c r="G764" s="539"/>
      <c r="H764" s="539"/>
    </row>
    <row r="765" spans="1:8">
      <c r="A765" s="760"/>
      <c r="B765" s="539"/>
      <c r="C765" s="539"/>
      <c r="D765" s="539"/>
      <c r="E765" s="539"/>
      <c r="F765" s="539"/>
      <c r="G765" s="539"/>
      <c r="H765" s="539"/>
    </row>
    <row r="766" spans="1:8">
      <c r="A766" s="760"/>
      <c r="B766" s="539"/>
      <c r="C766" s="539"/>
      <c r="D766" s="539"/>
      <c r="E766" s="539"/>
      <c r="F766" s="539"/>
      <c r="G766" s="539"/>
      <c r="H766" s="539"/>
    </row>
    <row r="767" spans="1:8">
      <c r="A767" s="760"/>
      <c r="B767" s="539"/>
      <c r="C767" s="539"/>
      <c r="D767" s="539"/>
      <c r="E767" s="539"/>
      <c r="F767" s="539"/>
      <c r="G767" s="539"/>
      <c r="H767" s="539"/>
    </row>
    <row r="768" spans="1:8">
      <c r="A768" s="760"/>
      <c r="B768" s="539"/>
      <c r="C768" s="539"/>
      <c r="D768" s="539"/>
      <c r="E768" s="539"/>
      <c r="F768" s="539"/>
      <c r="G768" s="539"/>
      <c r="H768" s="539"/>
    </row>
    <row r="769" spans="1:8">
      <c r="A769" s="760"/>
      <c r="B769" s="539"/>
      <c r="C769" s="539"/>
      <c r="D769" s="539"/>
      <c r="E769" s="539"/>
      <c r="F769" s="539"/>
      <c r="G769" s="539"/>
      <c r="H769" s="539"/>
    </row>
    <row r="770" spans="1:8">
      <c r="A770" s="760"/>
      <c r="B770" s="539"/>
      <c r="C770" s="539"/>
      <c r="D770" s="539"/>
      <c r="E770" s="539"/>
      <c r="F770" s="539"/>
      <c r="G770" s="539"/>
      <c r="H770" s="539"/>
    </row>
    <row r="771" spans="1:8">
      <c r="A771" s="760"/>
      <c r="B771" s="539"/>
      <c r="C771" s="539"/>
      <c r="D771" s="539"/>
      <c r="E771" s="539"/>
      <c r="F771" s="539"/>
      <c r="G771" s="539"/>
      <c r="H771" s="539"/>
    </row>
    <row r="772" spans="1:8">
      <c r="A772" s="760"/>
      <c r="B772" s="539"/>
      <c r="C772" s="539"/>
      <c r="D772" s="539"/>
      <c r="E772" s="539"/>
      <c r="F772" s="539"/>
      <c r="G772" s="539"/>
      <c r="H772" s="539"/>
    </row>
    <row r="773" spans="1:8">
      <c r="A773" s="760"/>
      <c r="B773" s="539"/>
      <c r="C773" s="539"/>
      <c r="D773" s="539"/>
      <c r="E773" s="539"/>
      <c r="F773" s="539"/>
      <c r="G773" s="539"/>
      <c r="H773" s="539"/>
    </row>
    <row r="774" spans="1:8">
      <c r="A774" s="760"/>
      <c r="B774" s="539"/>
      <c r="C774" s="539"/>
      <c r="D774" s="539"/>
      <c r="E774" s="539"/>
      <c r="F774" s="539"/>
      <c r="G774" s="539"/>
      <c r="H774" s="539"/>
    </row>
    <row r="775" spans="1:8">
      <c r="A775" s="760"/>
      <c r="B775" s="539"/>
      <c r="C775" s="539"/>
      <c r="D775" s="539"/>
      <c r="E775" s="539"/>
      <c r="F775" s="539"/>
      <c r="G775" s="539"/>
      <c r="H775" s="539"/>
    </row>
    <row r="776" spans="1:8">
      <c r="A776" s="760"/>
      <c r="B776" s="539"/>
      <c r="C776" s="539"/>
      <c r="D776" s="539"/>
      <c r="E776" s="539"/>
      <c r="F776" s="539"/>
      <c r="G776" s="539"/>
      <c r="H776" s="539"/>
    </row>
    <row r="777" spans="1:8">
      <c r="A777" s="760"/>
      <c r="B777" s="539"/>
      <c r="C777" s="539"/>
      <c r="D777" s="539"/>
      <c r="E777" s="539"/>
      <c r="F777" s="539"/>
      <c r="G777" s="539"/>
      <c r="H777" s="539"/>
    </row>
    <row r="778" spans="1:8">
      <c r="A778" s="760"/>
      <c r="B778" s="539"/>
      <c r="C778" s="539"/>
      <c r="D778" s="539"/>
      <c r="E778" s="539"/>
      <c r="F778" s="539"/>
      <c r="G778" s="539"/>
      <c r="H778" s="539"/>
    </row>
    <row r="779" spans="1:8">
      <c r="A779" s="760"/>
      <c r="B779" s="539"/>
      <c r="C779" s="539"/>
      <c r="D779" s="539"/>
      <c r="E779" s="539"/>
      <c r="F779" s="539"/>
      <c r="G779" s="539"/>
      <c r="H779" s="539"/>
    </row>
    <row r="780" spans="1:8">
      <c r="A780" s="760"/>
      <c r="B780" s="539"/>
      <c r="C780" s="539"/>
      <c r="D780" s="539"/>
      <c r="E780" s="539"/>
      <c r="F780" s="539"/>
      <c r="G780" s="539"/>
      <c r="H780" s="539"/>
    </row>
    <row r="781" spans="1:8">
      <c r="A781" s="760"/>
      <c r="B781" s="539"/>
      <c r="C781" s="539"/>
      <c r="D781" s="539"/>
      <c r="E781" s="539"/>
      <c r="F781" s="539"/>
      <c r="G781" s="539"/>
      <c r="H781" s="539"/>
    </row>
    <row r="782" spans="1:8">
      <c r="A782" s="760"/>
      <c r="B782" s="539"/>
      <c r="C782" s="539"/>
      <c r="D782" s="539"/>
      <c r="E782" s="539"/>
      <c r="F782" s="539"/>
      <c r="G782" s="539"/>
      <c r="H782" s="539"/>
    </row>
    <row r="783" spans="1:8">
      <c r="A783" s="760"/>
      <c r="B783" s="539"/>
      <c r="C783" s="539"/>
      <c r="D783" s="539"/>
      <c r="E783" s="539"/>
      <c r="F783" s="539"/>
      <c r="G783" s="539"/>
      <c r="H783" s="539"/>
    </row>
    <row r="784" spans="1:8">
      <c r="A784" s="760"/>
      <c r="B784" s="539"/>
      <c r="C784" s="539"/>
      <c r="D784" s="539"/>
      <c r="E784" s="539"/>
      <c r="F784" s="539"/>
      <c r="G784" s="539"/>
      <c r="H784" s="539"/>
    </row>
    <row r="785" spans="1:8">
      <c r="A785" s="760"/>
      <c r="B785" s="539"/>
      <c r="C785" s="539"/>
      <c r="D785" s="539"/>
      <c r="E785" s="539"/>
      <c r="F785" s="539"/>
      <c r="G785" s="539"/>
      <c r="H785" s="539"/>
    </row>
    <row r="786" spans="1:8">
      <c r="A786" s="760"/>
      <c r="B786" s="539"/>
      <c r="C786" s="539"/>
      <c r="D786" s="539"/>
      <c r="E786" s="539"/>
      <c r="F786" s="539"/>
      <c r="G786" s="539"/>
      <c r="H786" s="539"/>
    </row>
    <row r="787" spans="1:8">
      <c r="A787" s="760"/>
      <c r="B787" s="539"/>
      <c r="C787" s="539"/>
      <c r="D787" s="539"/>
      <c r="E787" s="539"/>
      <c r="F787" s="539"/>
      <c r="G787" s="539"/>
      <c r="H787" s="539"/>
    </row>
    <row r="788" spans="1:8">
      <c r="A788" s="760"/>
      <c r="B788" s="539"/>
      <c r="C788" s="539"/>
      <c r="D788" s="539"/>
      <c r="E788" s="539"/>
      <c r="F788" s="539"/>
      <c r="G788" s="539"/>
      <c r="H788" s="539"/>
    </row>
    <row r="789" spans="1:8">
      <c r="A789" s="760"/>
      <c r="B789" s="539"/>
      <c r="C789" s="539"/>
      <c r="D789" s="539"/>
      <c r="E789" s="539"/>
      <c r="F789" s="539"/>
      <c r="G789" s="539"/>
      <c r="H789" s="539"/>
    </row>
    <row r="790" spans="1:8">
      <c r="A790" s="760"/>
      <c r="B790" s="539"/>
      <c r="C790" s="539"/>
      <c r="D790" s="539"/>
      <c r="E790" s="539"/>
      <c r="F790" s="539"/>
      <c r="G790" s="539"/>
      <c r="H790" s="539"/>
    </row>
    <row r="791" spans="1:8">
      <c r="A791" s="760"/>
      <c r="B791" s="539"/>
      <c r="C791" s="539"/>
      <c r="D791" s="539"/>
      <c r="E791" s="539"/>
      <c r="F791" s="539"/>
      <c r="G791" s="539"/>
      <c r="H791" s="539"/>
    </row>
    <row r="792" spans="1:8">
      <c r="A792" s="760"/>
      <c r="B792" s="539"/>
      <c r="C792" s="539"/>
      <c r="D792" s="539"/>
      <c r="E792" s="539"/>
      <c r="F792" s="539"/>
      <c r="G792" s="539"/>
      <c r="H792" s="539"/>
    </row>
    <row r="793" spans="1:8">
      <c r="A793" s="760"/>
      <c r="B793" s="539"/>
      <c r="C793" s="539"/>
      <c r="D793" s="539"/>
      <c r="E793" s="539"/>
      <c r="F793" s="539"/>
      <c r="G793" s="539"/>
      <c r="H793" s="539"/>
    </row>
    <row r="794" spans="1:8">
      <c r="A794" s="760"/>
      <c r="B794" s="539"/>
      <c r="C794" s="539"/>
      <c r="D794" s="539"/>
      <c r="E794" s="539"/>
      <c r="F794" s="539"/>
      <c r="G794" s="539"/>
      <c r="H794" s="539"/>
    </row>
    <row r="795" spans="1:8">
      <c r="A795" s="760"/>
      <c r="B795" s="539"/>
      <c r="C795" s="539"/>
      <c r="D795" s="539"/>
      <c r="E795" s="539"/>
      <c r="F795" s="539"/>
      <c r="G795" s="539"/>
      <c r="H795" s="539"/>
    </row>
    <row r="796" spans="1:8">
      <c r="A796" s="760"/>
      <c r="B796" s="539"/>
      <c r="C796" s="539"/>
      <c r="D796" s="539"/>
      <c r="E796" s="539"/>
      <c r="F796" s="539"/>
      <c r="G796" s="539"/>
      <c r="H796" s="539"/>
    </row>
    <row r="797" spans="1:8">
      <c r="A797" s="760"/>
      <c r="B797" s="539"/>
      <c r="C797" s="539"/>
      <c r="D797" s="539"/>
      <c r="E797" s="539"/>
      <c r="F797" s="539"/>
      <c r="G797" s="539"/>
      <c r="H797" s="539"/>
    </row>
    <row r="798" spans="1:8">
      <c r="A798" s="760"/>
      <c r="B798" s="539"/>
      <c r="C798" s="539"/>
      <c r="D798" s="539"/>
      <c r="E798" s="539"/>
      <c r="F798" s="539"/>
      <c r="G798" s="539"/>
      <c r="H798" s="539"/>
    </row>
    <row r="799" spans="1:8">
      <c r="A799" s="760"/>
      <c r="B799" s="539"/>
      <c r="C799" s="539"/>
      <c r="D799" s="539"/>
      <c r="E799" s="539"/>
      <c r="F799" s="539"/>
      <c r="G799" s="539"/>
      <c r="H799" s="539"/>
    </row>
    <row r="800" spans="1:8">
      <c r="A800" s="760"/>
      <c r="B800" s="539"/>
      <c r="C800" s="539"/>
      <c r="D800" s="539"/>
      <c r="E800" s="539"/>
      <c r="F800" s="539"/>
      <c r="G800" s="539"/>
      <c r="H800" s="539"/>
    </row>
    <row r="801" spans="1:8">
      <c r="A801" s="760"/>
      <c r="B801" s="539"/>
      <c r="C801" s="539"/>
      <c r="D801" s="539"/>
      <c r="E801" s="539"/>
      <c r="F801" s="539"/>
      <c r="G801" s="539"/>
      <c r="H801" s="539"/>
    </row>
    <row r="802" spans="1:8">
      <c r="A802" s="760"/>
      <c r="B802" s="539"/>
      <c r="C802" s="539"/>
      <c r="D802" s="539"/>
      <c r="E802" s="539"/>
      <c r="F802" s="539"/>
      <c r="G802" s="539"/>
      <c r="H802" s="539"/>
    </row>
    <row r="803" spans="1:8">
      <c r="A803" s="760"/>
      <c r="B803" s="539"/>
      <c r="C803" s="539"/>
      <c r="D803" s="539"/>
      <c r="E803" s="539"/>
      <c r="F803" s="539"/>
      <c r="G803" s="539"/>
      <c r="H803" s="539"/>
    </row>
    <row r="804" spans="1:8">
      <c r="A804" s="760"/>
      <c r="B804" s="539"/>
      <c r="C804" s="539"/>
      <c r="D804" s="539"/>
      <c r="E804" s="539"/>
      <c r="F804" s="539"/>
      <c r="G804" s="539"/>
      <c r="H804" s="539"/>
    </row>
    <row r="805" spans="1:8">
      <c r="A805" s="760"/>
      <c r="B805" s="539"/>
      <c r="C805" s="539"/>
      <c r="D805" s="539"/>
      <c r="E805" s="539"/>
      <c r="F805" s="539"/>
      <c r="G805" s="539"/>
      <c r="H805" s="539"/>
    </row>
    <row r="806" spans="1:8">
      <c r="A806" s="760"/>
      <c r="B806" s="539"/>
      <c r="C806" s="539"/>
      <c r="D806" s="539"/>
      <c r="E806" s="539"/>
      <c r="F806" s="539"/>
      <c r="G806" s="539"/>
      <c r="H806" s="539"/>
    </row>
    <row r="807" spans="1:8">
      <c r="A807" s="760"/>
      <c r="B807" s="539"/>
      <c r="C807" s="539"/>
      <c r="D807" s="539"/>
      <c r="E807" s="539"/>
      <c r="F807" s="539"/>
      <c r="G807" s="539"/>
      <c r="H807" s="539"/>
    </row>
    <row r="808" spans="1:8">
      <c r="A808" s="760"/>
      <c r="B808" s="539"/>
      <c r="C808" s="539"/>
      <c r="D808" s="539"/>
      <c r="E808" s="539"/>
      <c r="F808" s="539"/>
      <c r="G808" s="539"/>
      <c r="H808" s="539"/>
    </row>
    <row r="809" spans="1:8">
      <c r="A809" s="760"/>
      <c r="B809" s="539"/>
      <c r="C809" s="539"/>
      <c r="D809" s="539"/>
      <c r="E809" s="539"/>
      <c r="F809" s="539"/>
      <c r="G809" s="539"/>
      <c r="H809" s="539"/>
    </row>
    <row r="810" spans="1:8">
      <c r="A810" s="760"/>
      <c r="B810" s="539"/>
      <c r="C810" s="539"/>
      <c r="D810" s="539"/>
      <c r="E810" s="539"/>
      <c r="F810" s="539"/>
      <c r="G810" s="539"/>
      <c r="H810" s="539"/>
    </row>
    <row r="811" spans="1:8">
      <c r="A811" s="760"/>
      <c r="B811" s="539"/>
      <c r="C811" s="539"/>
      <c r="D811" s="539"/>
      <c r="E811" s="539"/>
      <c r="F811" s="539"/>
      <c r="G811" s="539"/>
      <c r="H811" s="539"/>
    </row>
    <row r="812" spans="1:8">
      <c r="A812" s="760"/>
      <c r="B812" s="539"/>
      <c r="C812" s="539"/>
      <c r="D812" s="539"/>
      <c r="E812" s="539"/>
      <c r="F812" s="539"/>
      <c r="G812" s="539"/>
      <c r="H812" s="539"/>
    </row>
    <row r="813" spans="1:8">
      <c r="A813" s="760"/>
      <c r="B813" s="539"/>
      <c r="C813" s="539"/>
      <c r="D813" s="539"/>
      <c r="E813" s="539"/>
      <c r="F813" s="539"/>
      <c r="G813" s="539"/>
      <c r="H813" s="539"/>
    </row>
    <row r="814" spans="1:8">
      <c r="A814" s="760"/>
      <c r="B814" s="539"/>
      <c r="C814" s="539"/>
      <c r="D814" s="539"/>
      <c r="E814" s="539"/>
      <c r="F814" s="539"/>
      <c r="G814" s="539"/>
      <c r="H814" s="539"/>
    </row>
    <row r="815" spans="1:8">
      <c r="A815" s="760"/>
      <c r="B815" s="539"/>
      <c r="C815" s="539"/>
      <c r="D815" s="539"/>
      <c r="E815" s="539"/>
      <c r="F815" s="539"/>
      <c r="G815" s="539"/>
      <c r="H815" s="539"/>
    </row>
    <row r="816" spans="1:8">
      <c r="A816" s="760"/>
      <c r="B816" s="539"/>
      <c r="C816" s="539"/>
      <c r="D816" s="539"/>
      <c r="E816" s="539"/>
      <c r="F816" s="539"/>
      <c r="G816" s="539"/>
      <c r="H816" s="539"/>
    </row>
    <row r="817" spans="1:8">
      <c r="A817" s="760"/>
      <c r="B817" s="539"/>
      <c r="C817" s="539"/>
      <c r="D817" s="539"/>
      <c r="E817" s="539"/>
      <c r="F817" s="539"/>
      <c r="G817" s="539"/>
      <c r="H817" s="539"/>
    </row>
    <row r="818" spans="1:8">
      <c r="A818" s="760"/>
      <c r="B818" s="539"/>
      <c r="C818" s="539"/>
      <c r="D818" s="539"/>
      <c r="E818" s="539"/>
      <c r="F818" s="539"/>
      <c r="G818" s="539"/>
      <c r="H818" s="539"/>
    </row>
    <row r="819" spans="1:8">
      <c r="A819" s="760"/>
      <c r="B819" s="539"/>
      <c r="C819" s="539"/>
      <c r="D819" s="539"/>
      <c r="E819" s="539"/>
      <c r="F819" s="539"/>
      <c r="G819" s="539"/>
      <c r="H819" s="539"/>
    </row>
    <row r="820" spans="1:8">
      <c r="A820" s="760"/>
      <c r="B820" s="539"/>
      <c r="C820" s="539"/>
      <c r="D820" s="539"/>
      <c r="E820" s="539"/>
      <c r="F820" s="539"/>
      <c r="G820" s="539"/>
      <c r="H820" s="539"/>
    </row>
    <row r="821" spans="1:8">
      <c r="A821" s="760"/>
      <c r="B821" s="539"/>
      <c r="C821" s="539"/>
      <c r="D821" s="539"/>
      <c r="E821" s="539"/>
      <c r="F821" s="539"/>
      <c r="G821" s="539"/>
      <c r="H821" s="539"/>
    </row>
    <row r="822" spans="1:8">
      <c r="A822" s="760"/>
      <c r="B822" s="539"/>
      <c r="C822" s="539"/>
      <c r="D822" s="539"/>
      <c r="E822" s="539"/>
      <c r="F822" s="539"/>
      <c r="G822" s="539"/>
      <c r="H822" s="539"/>
    </row>
    <row r="823" spans="1:8">
      <c r="A823" s="760"/>
      <c r="B823" s="539"/>
      <c r="C823" s="539"/>
      <c r="D823" s="539"/>
      <c r="E823" s="539"/>
      <c r="F823" s="539"/>
      <c r="G823" s="539"/>
      <c r="H823" s="539"/>
    </row>
    <row r="824" spans="1:8">
      <c r="A824" s="760"/>
      <c r="B824" s="539"/>
      <c r="C824" s="539"/>
      <c r="D824" s="539"/>
      <c r="E824" s="539"/>
      <c r="F824" s="539"/>
      <c r="G824" s="539"/>
      <c r="H824" s="539"/>
    </row>
    <row r="825" spans="1:8">
      <c r="A825" s="760"/>
      <c r="B825" s="539"/>
      <c r="C825" s="539"/>
      <c r="D825" s="539"/>
      <c r="E825" s="539"/>
      <c r="F825" s="539"/>
      <c r="G825" s="539"/>
      <c r="H825" s="539"/>
    </row>
    <row r="826" spans="1:8">
      <c r="A826" s="760"/>
      <c r="B826" s="539"/>
      <c r="C826" s="539"/>
      <c r="D826" s="539"/>
      <c r="E826" s="539"/>
      <c r="F826" s="539"/>
      <c r="G826" s="539"/>
      <c r="H826" s="539"/>
    </row>
    <row r="827" spans="1:8">
      <c r="A827" s="760"/>
      <c r="B827" s="539"/>
      <c r="C827" s="539"/>
      <c r="D827" s="539"/>
      <c r="E827" s="539"/>
      <c r="F827" s="539"/>
      <c r="G827" s="539"/>
      <c r="H827" s="539"/>
    </row>
    <row r="828" spans="1:8">
      <c r="A828" s="760"/>
      <c r="B828" s="539"/>
      <c r="C828" s="539"/>
      <c r="D828" s="539"/>
      <c r="E828" s="539"/>
      <c r="F828" s="539"/>
      <c r="G828" s="539"/>
      <c r="H828" s="539"/>
    </row>
    <row r="829" spans="1:8">
      <c r="A829" s="760"/>
      <c r="B829" s="539"/>
      <c r="C829" s="539"/>
      <c r="D829" s="539"/>
      <c r="E829" s="539"/>
      <c r="F829" s="539"/>
      <c r="G829" s="539"/>
      <c r="H829" s="539"/>
    </row>
    <row r="830" spans="1:8">
      <c r="A830" s="760"/>
      <c r="B830" s="539"/>
      <c r="C830" s="539"/>
      <c r="D830" s="539"/>
      <c r="E830" s="539"/>
      <c r="F830" s="539"/>
      <c r="G830" s="539"/>
      <c r="H830" s="539"/>
    </row>
    <row r="831" spans="1:8">
      <c r="A831" s="760"/>
      <c r="B831" s="539"/>
      <c r="C831" s="539"/>
      <c r="D831" s="539"/>
      <c r="E831" s="539"/>
      <c r="F831" s="539"/>
      <c r="G831" s="539"/>
      <c r="H831" s="539"/>
    </row>
    <row r="832" spans="1:8">
      <c r="A832" s="760"/>
      <c r="B832" s="539"/>
      <c r="C832" s="539"/>
      <c r="D832" s="539"/>
      <c r="E832" s="539"/>
      <c r="F832" s="539"/>
      <c r="G832" s="539"/>
      <c r="H832" s="539"/>
    </row>
    <row r="833" spans="1:8">
      <c r="A833" s="760"/>
      <c r="B833" s="539"/>
      <c r="C833" s="539"/>
      <c r="D833" s="539"/>
      <c r="E833" s="539"/>
      <c r="F833" s="539"/>
      <c r="G833" s="539"/>
      <c r="H833" s="539"/>
    </row>
    <row r="834" spans="1:8">
      <c r="A834" s="760"/>
      <c r="B834" s="539"/>
      <c r="C834" s="539"/>
      <c r="D834" s="539"/>
      <c r="E834" s="539"/>
      <c r="F834" s="539"/>
      <c r="G834" s="539"/>
      <c r="H834" s="539"/>
    </row>
    <row r="835" spans="1:8">
      <c r="A835" s="760"/>
      <c r="B835" s="539"/>
      <c r="C835" s="539"/>
      <c r="D835" s="539"/>
      <c r="E835" s="539"/>
      <c r="F835" s="539"/>
      <c r="G835" s="539"/>
      <c r="H835" s="539"/>
    </row>
    <row r="836" spans="1:8">
      <c r="A836" s="760"/>
      <c r="B836" s="539"/>
      <c r="C836" s="539"/>
      <c r="D836" s="539"/>
      <c r="E836" s="539"/>
      <c r="F836" s="539"/>
      <c r="G836" s="539"/>
      <c r="H836" s="539"/>
    </row>
    <row r="837" spans="1:8">
      <c r="A837" s="760"/>
      <c r="B837" s="539"/>
      <c r="C837" s="539"/>
      <c r="D837" s="539"/>
      <c r="E837" s="539"/>
      <c r="F837" s="539"/>
      <c r="G837" s="539"/>
      <c r="H837" s="539"/>
    </row>
    <row r="838" spans="1:8">
      <c r="A838" s="760"/>
      <c r="B838" s="539"/>
      <c r="C838" s="539"/>
      <c r="D838" s="539"/>
      <c r="E838" s="539"/>
      <c r="F838" s="539"/>
      <c r="G838" s="539"/>
      <c r="H838" s="539"/>
    </row>
    <row r="839" spans="1:8">
      <c r="A839" s="760"/>
      <c r="B839" s="539"/>
      <c r="C839" s="539"/>
      <c r="D839" s="539"/>
      <c r="E839" s="539"/>
      <c r="F839" s="539"/>
      <c r="G839" s="539"/>
      <c r="H839" s="539"/>
    </row>
    <row r="840" spans="1:8">
      <c r="A840" s="760"/>
      <c r="B840" s="539"/>
      <c r="C840" s="539"/>
      <c r="D840" s="539"/>
      <c r="E840" s="539"/>
      <c r="F840" s="539"/>
      <c r="G840" s="539"/>
      <c r="H840" s="539"/>
    </row>
    <row r="841" spans="1:8">
      <c r="A841" s="760"/>
      <c r="B841" s="539"/>
      <c r="C841" s="539"/>
      <c r="D841" s="539"/>
      <c r="E841" s="539"/>
      <c r="F841" s="539"/>
      <c r="G841" s="539"/>
      <c r="H841" s="539"/>
    </row>
    <row r="842" spans="1:8">
      <c r="A842" s="760"/>
      <c r="B842" s="539"/>
      <c r="C842" s="539"/>
      <c r="D842" s="539"/>
      <c r="E842" s="539"/>
      <c r="F842" s="539"/>
      <c r="G842" s="539"/>
      <c r="H842" s="539"/>
    </row>
    <row r="843" spans="1:8">
      <c r="A843" s="760"/>
      <c r="B843" s="539"/>
      <c r="C843" s="539"/>
      <c r="D843" s="539"/>
      <c r="E843" s="539"/>
      <c r="F843" s="539"/>
      <c r="G843" s="539"/>
      <c r="H843" s="539"/>
    </row>
    <row r="844" spans="1:8">
      <c r="A844" s="760"/>
      <c r="B844" s="539"/>
      <c r="C844" s="539"/>
      <c r="D844" s="539"/>
      <c r="E844" s="539"/>
      <c r="F844" s="539"/>
      <c r="G844" s="539"/>
      <c r="H844" s="539"/>
    </row>
    <row r="845" spans="1:8">
      <c r="A845" s="760"/>
      <c r="B845" s="539"/>
      <c r="C845" s="539"/>
      <c r="D845" s="539"/>
      <c r="E845" s="539"/>
      <c r="F845" s="539"/>
      <c r="G845" s="539"/>
      <c r="H845" s="539"/>
    </row>
    <row r="846" spans="1:8">
      <c r="A846" s="760"/>
      <c r="B846" s="539"/>
      <c r="C846" s="539"/>
      <c r="D846" s="539"/>
      <c r="E846" s="539"/>
      <c r="F846" s="539"/>
      <c r="G846" s="539"/>
      <c r="H846" s="539"/>
    </row>
    <row r="847" spans="1:8">
      <c r="A847" s="760"/>
      <c r="B847" s="539"/>
      <c r="C847" s="539"/>
      <c r="D847" s="539"/>
      <c r="E847" s="539"/>
      <c r="F847" s="539"/>
      <c r="G847" s="539"/>
      <c r="H847" s="539"/>
    </row>
    <row r="848" spans="1:8">
      <c r="A848" s="760"/>
      <c r="B848" s="539"/>
      <c r="C848" s="539"/>
      <c r="D848" s="539"/>
      <c r="E848" s="539"/>
      <c r="F848" s="539"/>
      <c r="G848" s="539"/>
      <c r="H848" s="539"/>
    </row>
    <row r="849" spans="1:8">
      <c r="A849" s="760"/>
      <c r="B849" s="539"/>
      <c r="C849" s="539"/>
      <c r="D849" s="539"/>
      <c r="E849" s="539"/>
      <c r="F849" s="539"/>
      <c r="G849" s="539"/>
      <c r="H849" s="539"/>
    </row>
    <row r="850" spans="1:8">
      <c r="A850" s="760"/>
      <c r="B850" s="539"/>
      <c r="C850" s="539"/>
      <c r="D850" s="539"/>
      <c r="E850" s="539"/>
      <c r="F850" s="539"/>
      <c r="G850" s="539"/>
      <c r="H850" s="539"/>
    </row>
    <row r="851" spans="1:8">
      <c r="A851" s="760"/>
      <c r="B851" s="539"/>
      <c r="C851" s="539"/>
      <c r="D851" s="539"/>
      <c r="E851" s="539"/>
      <c r="F851" s="539"/>
      <c r="G851" s="539"/>
      <c r="H851" s="539"/>
    </row>
    <row r="852" spans="1:8">
      <c r="A852" s="760"/>
      <c r="B852" s="539"/>
      <c r="C852" s="539"/>
      <c r="D852" s="539"/>
      <c r="E852" s="539"/>
      <c r="F852" s="539"/>
      <c r="G852" s="539"/>
      <c r="H852" s="539"/>
    </row>
    <row r="853" spans="1:8">
      <c r="A853" s="760"/>
      <c r="B853" s="539"/>
      <c r="C853" s="539"/>
      <c r="D853" s="539"/>
      <c r="E853" s="539"/>
      <c r="F853" s="539"/>
      <c r="G853" s="539"/>
      <c r="H853" s="539"/>
    </row>
    <row r="854" spans="1:8">
      <c r="A854" s="760"/>
      <c r="B854" s="539"/>
      <c r="C854" s="539"/>
      <c r="D854" s="539"/>
      <c r="E854" s="539"/>
      <c r="F854" s="539"/>
      <c r="G854" s="539"/>
      <c r="H854" s="539"/>
    </row>
    <row r="855" spans="1:8">
      <c r="A855" s="760"/>
      <c r="B855" s="539"/>
      <c r="C855" s="539"/>
      <c r="D855" s="539"/>
      <c r="E855" s="539"/>
      <c r="F855" s="539"/>
      <c r="G855" s="539"/>
      <c r="H855" s="539"/>
    </row>
    <row r="856" spans="1:8">
      <c r="A856" s="760"/>
      <c r="B856" s="539"/>
      <c r="C856" s="539"/>
      <c r="D856" s="539"/>
      <c r="E856" s="539"/>
      <c r="F856" s="539"/>
      <c r="G856" s="539"/>
      <c r="H856" s="539"/>
    </row>
    <row r="857" spans="1:8">
      <c r="A857" s="760"/>
      <c r="B857" s="539"/>
      <c r="C857" s="539"/>
      <c r="D857" s="539"/>
      <c r="E857" s="539"/>
      <c r="F857" s="539"/>
      <c r="G857" s="539"/>
      <c r="H857" s="539"/>
    </row>
    <row r="858" spans="1:8">
      <c r="A858" s="760"/>
      <c r="B858" s="539"/>
      <c r="C858" s="539"/>
      <c r="D858" s="539"/>
      <c r="E858" s="539"/>
      <c r="F858" s="539"/>
      <c r="G858" s="539"/>
      <c r="H858" s="539"/>
    </row>
    <row r="859" spans="1:8">
      <c r="A859" s="760"/>
      <c r="B859" s="539"/>
      <c r="C859" s="539"/>
      <c r="D859" s="539"/>
      <c r="E859" s="539"/>
      <c r="F859" s="539"/>
      <c r="G859" s="539"/>
      <c r="H859" s="539"/>
    </row>
    <row r="860" spans="1:8">
      <c r="A860" s="760"/>
      <c r="B860" s="539"/>
      <c r="C860" s="539"/>
      <c r="D860" s="539"/>
      <c r="E860" s="539"/>
      <c r="F860" s="539"/>
      <c r="G860" s="539"/>
      <c r="H860" s="539"/>
    </row>
    <row r="861" spans="1:8">
      <c r="A861" s="760"/>
      <c r="B861" s="539"/>
      <c r="C861" s="539"/>
      <c r="D861" s="539"/>
      <c r="E861" s="539"/>
      <c r="F861" s="539"/>
      <c r="G861" s="539"/>
      <c r="H861" s="539"/>
    </row>
    <row r="862" spans="1:8">
      <c r="A862" s="760"/>
      <c r="B862" s="539"/>
      <c r="C862" s="539"/>
      <c r="D862" s="539"/>
      <c r="E862" s="539"/>
      <c r="F862" s="539"/>
      <c r="G862" s="539"/>
      <c r="H862" s="539"/>
    </row>
    <row r="863" spans="1:8">
      <c r="A863" s="760"/>
      <c r="B863" s="539"/>
      <c r="C863" s="539"/>
      <c r="D863" s="539"/>
      <c r="E863" s="539"/>
      <c r="F863" s="539"/>
      <c r="G863" s="539"/>
      <c r="H863" s="539"/>
    </row>
    <row r="864" spans="1:8">
      <c r="A864" s="760"/>
      <c r="B864" s="539"/>
      <c r="C864" s="539"/>
      <c r="D864" s="539"/>
      <c r="E864" s="539"/>
      <c r="F864" s="539"/>
      <c r="G864" s="539"/>
      <c r="H864" s="539"/>
    </row>
    <row r="865" spans="1:8">
      <c r="A865" s="760"/>
      <c r="B865" s="539"/>
      <c r="C865" s="539"/>
      <c r="D865" s="539"/>
      <c r="E865" s="539"/>
      <c r="F865" s="539"/>
      <c r="G865" s="539"/>
      <c r="H865" s="539"/>
    </row>
    <row r="866" spans="1:8">
      <c r="A866" s="760"/>
      <c r="B866" s="539"/>
      <c r="C866" s="539"/>
      <c r="D866" s="539"/>
      <c r="E866" s="539"/>
      <c r="F866" s="539"/>
      <c r="G866" s="539"/>
      <c r="H866" s="539"/>
    </row>
    <row r="867" spans="1:8">
      <c r="A867" s="760"/>
      <c r="B867" s="539"/>
      <c r="C867" s="539"/>
      <c r="D867" s="539"/>
      <c r="E867" s="539"/>
      <c r="F867" s="539"/>
      <c r="G867" s="539"/>
      <c r="H867" s="539"/>
    </row>
    <row r="868" spans="1:8">
      <c r="A868" s="760"/>
      <c r="B868" s="539"/>
      <c r="C868" s="539"/>
      <c r="D868" s="539"/>
      <c r="E868" s="539"/>
      <c r="F868" s="539"/>
      <c r="G868" s="539"/>
      <c r="H868" s="539"/>
    </row>
    <row r="869" spans="1:8">
      <c r="A869" s="760"/>
      <c r="B869" s="539"/>
      <c r="C869" s="539"/>
      <c r="D869" s="539"/>
      <c r="E869" s="539"/>
      <c r="F869" s="539"/>
      <c r="G869" s="539"/>
      <c r="H869" s="539"/>
    </row>
    <row r="870" spans="1:8">
      <c r="A870" s="760"/>
      <c r="B870" s="539"/>
      <c r="C870" s="539"/>
      <c r="D870" s="539"/>
      <c r="E870" s="539"/>
      <c r="F870" s="539"/>
      <c r="G870" s="539"/>
      <c r="H870" s="539"/>
    </row>
    <row r="871" spans="1:8">
      <c r="A871" s="760"/>
      <c r="B871" s="539"/>
      <c r="C871" s="539"/>
      <c r="D871" s="539"/>
      <c r="E871" s="539"/>
      <c r="F871" s="539"/>
      <c r="G871" s="539"/>
      <c r="H871" s="539"/>
    </row>
    <row r="872" spans="1:8">
      <c r="A872" s="760"/>
      <c r="B872" s="539"/>
      <c r="C872" s="539"/>
      <c r="D872" s="539"/>
      <c r="E872" s="539"/>
      <c r="F872" s="539"/>
      <c r="G872" s="539"/>
      <c r="H872" s="539"/>
    </row>
    <row r="873" spans="1:8">
      <c r="A873" s="760"/>
      <c r="B873" s="539"/>
      <c r="C873" s="539"/>
      <c r="D873" s="539"/>
      <c r="E873" s="539"/>
      <c r="F873" s="539"/>
      <c r="G873" s="539"/>
      <c r="H873" s="539"/>
    </row>
    <row r="874" spans="1:8">
      <c r="A874" s="760"/>
      <c r="B874" s="539"/>
      <c r="C874" s="539"/>
      <c r="D874" s="539"/>
      <c r="E874" s="539"/>
      <c r="F874" s="539"/>
      <c r="G874" s="539"/>
      <c r="H874" s="539"/>
    </row>
    <row r="875" spans="1:8">
      <c r="A875" s="760"/>
      <c r="B875" s="539"/>
      <c r="C875" s="539"/>
      <c r="D875" s="539"/>
      <c r="E875" s="539"/>
      <c r="F875" s="539"/>
      <c r="G875" s="539"/>
      <c r="H875" s="539"/>
    </row>
    <row r="876" spans="1:8">
      <c r="A876" s="760"/>
      <c r="B876" s="539"/>
      <c r="C876" s="539"/>
      <c r="D876" s="539"/>
      <c r="E876" s="539"/>
      <c r="F876" s="539"/>
      <c r="G876" s="539"/>
      <c r="H876" s="539"/>
    </row>
    <row r="877" spans="1:8">
      <c r="A877" s="760"/>
      <c r="B877" s="539"/>
      <c r="C877" s="539"/>
      <c r="D877" s="539"/>
      <c r="E877" s="539"/>
      <c r="F877" s="539"/>
      <c r="G877" s="539"/>
      <c r="H877" s="539"/>
    </row>
    <row r="878" spans="1:8">
      <c r="A878" s="760"/>
      <c r="B878" s="539"/>
      <c r="C878" s="539"/>
      <c r="D878" s="539"/>
      <c r="E878" s="539"/>
      <c r="F878" s="539"/>
      <c r="G878" s="539"/>
      <c r="H878" s="539"/>
    </row>
    <row r="879" spans="1:8">
      <c r="A879" s="760"/>
      <c r="B879" s="539"/>
      <c r="C879" s="539"/>
      <c r="D879" s="539"/>
      <c r="E879" s="539"/>
      <c r="F879" s="539"/>
      <c r="G879" s="539"/>
      <c r="H879" s="539"/>
    </row>
    <row r="880" spans="1:8">
      <c r="A880" s="760"/>
      <c r="B880" s="539"/>
      <c r="C880" s="539"/>
      <c r="D880" s="539"/>
      <c r="E880" s="539"/>
      <c r="F880" s="539"/>
      <c r="G880" s="539"/>
      <c r="H880" s="539"/>
    </row>
    <row r="881" spans="1:8">
      <c r="A881" s="760"/>
      <c r="B881" s="539"/>
      <c r="C881" s="539"/>
      <c r="D881" s="539"/>
      <c r="E881" s="539"/>
      <c r="F881" s="539"/>
      <c r="G881" s="539"/>
      <c r="H881" s="539"/>
    </row>
    <row r="882" spans="1:8">
      <c r="A882" s="760"/>
      <c r="B882" s="539"/>
      <c r="C882" s="539"/>
      <c r="D882" s="539"/>
      <c r="E882" s="539"/>
      <c r="F882" s="539"/>
      <c r="G882" s="539"/>
      <c r="H882" s="539"/>
    </row>
    <row r="883" spans="1:8">
      <c r="A883" s="760"/>
      <c r="B883" s="539"/>
      <c r="C883" s="539"/>
      <c r="D883" s="539"/>
      <c r="E883" s="539"/>
      <c r="F883" s="539"/>
      <c r="G883" s="539"/>
      <c r="H883" s="539"/>
    </row>
    <row r="884" spans="1:8">
      <c r="A884" s="760"/>
      <c r="B884" s="539"/>
      <c r="C884" s="539"/>
      <c r="D884" s="539"/>
      <c r="E884" s="539"/>
      <c r="F884" s="539"/>
      <c r="G884" s="539"/>
      <c r="H884" s="539"/>
    </row>
    <row r="885" spans="1:8">
      <c r="A885" s="760"/>
      <c r="B885" s="539"/>
      <c r="C885" s="539"/>
      <c r="D885" s="539"/>
      <c r="E885" s="539"/>
      <c r="F885" s="539"/>
      <c r="G885" s="539"/>
      <c r="H885" s="539"/>
    </row>
    <row r="886" spans="1:8">
      <c r="A886" s="760"/>
      <c r="B886" s="539"/>
      <c r="C886" s="539"/>
      <c r="D886" s="539"/>
      <c r="E886" s="539"/>
      <c r="F886" s="539"/>
      <c r="G886" s="539"/>
      <c r="H886" s="539"/>
    </row>
    <row r="887" spans="1:8">
      <c r="A887" s="760"/>
      <c r="B887" s="539"/>
      <c r="C887" s="539"/>
      <c r="D887" s="539"/>
      <c r="E887" s="539"/>
      <c r="F887" s="539"/>
      <c r="G887" s="539"/>
      <c r="H887" s="539"/>
    </row>
    <row r="888" spans="1:8">
      <c r="A888" s="760"/>
      <c r="B888" s="539"/>
      <c r="C888" s="539"/>
      <c r="D888" s="539"/>
      <c r="E888" s="539"/>
      <c r="F888" s="539"/>
      <c r="G888" s="539"/>
      <c r="H888" s="539"/>
    </row>
    <row r="889" spans="1:8">
      <c r="A889" s="760"/>
      <c r="B889" s="539"/>
      <c r="C889" s="539"/>
      <c r="D889" s="539"/>
      <c r="E889" s="539"/>
      <c r="F889" s="539"/>
      <c r="G889" s="539"/>
      <c r="H889" s="539"/>
    </row>
    <row r="890" spans="1:8">
      <c r="A890" s="760"/>
      <c r="B890" s="539"/>
      <c r="C890" s="539"/>
      <c r="D890" s="539"/>
      <c r="E890" s="539"/>
      <c r="F890" s="539"/>
      <c r="G890" s="539"/>
      <c r="H890" s="539"/>
    </row>
    <row r="891" spans="1:8">
      <c r="A891" s="760"/>
      <c r="B891" s="539"/>
      <c r="C891" s="539"/>
      <c r="D891" s="539"/>
      <c r="E891" s="539"/>
      <c r="F891" s="539"/>
      <c r="G891" s="539"/>
      <c r="H891" s="539"/>
    </row>
    <row r="892" spans="1:8">
      <c r="A892" s="760"/>
      <c r="B892" s="539"/>
      <c r="C892" s="539"/>
      <c r="D892" s="539"/>
      <c r="E892" s="539"/>
      <c r="F892" s="539"/>
      <c r="G892" s="539"/>
      <c r="H892" s="539"/>
    </row>
    <row r="893" spans="1:8">
      <c r="A893" s="760"/>
      <c r="B893" s="539"/>
      <c r="C893" s="539"/>
      <c r="D893" s="539"/>
      <c r="E893" s="539"/>
      <c r="F893" s="539"/>
      <c r="G893" s="539"/>
      <c r="H893" s="539"/>
    </row>
    <row r="894" spans="1:8">
      <c r="A894" s="760"/>
      <c r="B894" s="539"/>
      <c r="C894" s="539"/>
      <c r="D894" s="539"/>
      <c r="E894" s="539"/>
      <c r="F894" s="539"/>
      <c r="G894" s="539"/>
      <c r="H894" s="539"/>
    </row>
    <row r="895" spans="1:8">
      <c r="A895" s="760"/>
      <c r="B895" s="539"/>
      <c r="C895" s="539"/>
      <c r="D895" s="539"/>
      <c r="E895" s="539"/>
      <c r="F895" s="539"/>
      <c r="G895" s="539"/>
      <c r="H895" s="539"/>
    </row>
    <row r="896" spans="1:8">
      <c r="A896" s="760"/>
      <c r="B896" s="539"/>
      <c r="C896" s="539"/>
      <c r="D896" s="539"/>
      <c r="E896" s="539"/>
      <c r="F896" s="539"/>
      <c r="G896" s="539"/>
      <c r="H896" s="539"/>
    </row>
    <row r="897" spans="1:8">
      <c r="A897" s="760"/>
      <c r="B897" s="539"/>
      <c r="C897" s="539"/>
      <c r="D897" s="539"/>
      <c r="E897" s="539"/>
      <c r="F897" s="539"/>
      <c r="G897" s="539"/>
      <c r="H897" s="539"/>
    </row>
    <row r="898" spans="1:8">
      <c r="A898" s="760"/>
      <c r="B898" s="539"/>
      <c r="C898" s="539"/>
      <c r="D898" s="539"/>
      <c r="E898" s="539"/>
      <c r="F898" s="539"/>
      <c r="G898" s="539"/>
      <c r="H898" s="539"/>
    </row>
    <row r="899" spans="1:8">
      <c r="A899" s="760"/>
      <c r="B899" s="539"/>
      <c r="C899" s="539"/>
      <c r="D899" s="539"/>
      <c r="E899" s="539"/>
      <c r="F899" s="539"/>
      <c r="G899" s="539"/>
      <c r="H899" s="539"/>
    </row>
    <row r="900" spans="1:8">
      <c r="A900" s="760"/>
      <c r="B900" s="539"/>
      <c r="C900" s="539"/>
      <c r="D900" s="539"/>
      <c r="E900" s="539"/>
      <c r="F900" s="539"/>
      <c r="G900" s="539"/>
      <c r="H900" s="539"/>
    </row>
    <row r="901" spans="1:8">
      <c r="A901" s="760"/>
      <c r="B901" s="539"/>
      <c r="C901" s="539"/>
      <c r="D901" s="539"/>
      <c r="E901" s="539"/>
      <c r="F901" s="539"/>
      <c r="G901" s="539"/>
      <c r="H901" s="539"/>
    </row>
    <row r="902" spans="1:8">
      <c r="A902" s="760"/>
      <c r="B902" s="539"/>
      <c r="C902" s="539"/>
      <c r="D902" s="539"/>
      <c r="E902" s="539"/>
      <c r="F902" s="539"/>
      <c r="G902" s="539"/>
      <c r="H902" s="539"/>
    </row>
    <row r="903" spans="1:8">
      <c r="A903" s="760"/>
      <c r="B903" s="539"/>
      <c r="C903" s="539"/>
      <c r="D903" s="539"/>
      <c r="E903" s="539"/>
      <c r="F903" s="539"/>
      <c r="G903" s="539"/>
      <c r="H903" s="539"/>
    </row>
    <row r="904" spans="1:8">
      <c r="A904" s="760"/>
      <c r="B904" s="539"/>
      <c r="C904" s="539"/>
      <c r="D904" s="539"/>
      <c r="E904" s="539"/>
      <c r="F904" s="539"/>
      <c r="G904" s="539"/>
      <c r="H904" s="539"/>
    </row>
    <row r="905" spans="1:8">
      <c r="A905" s="760"/>
      <c r="B905" s="539"/>
      <c r="C905" s="539"/>
      <c r="D905" s="539"/>
      <c r="E905" s="539"/>
      <c r="F905" s="539"/>
      <c r="G905" s="539"/>
      <c r="H905" s="539"/>
    </row>
    <row r="906" spans="1:8">
      <c r="A906" s="760"/>
      <c r="B906" s="539"/>
      <c r="C906" s="539"/>
      <c r="D906" s="539"/>
      <c r="E906" s="539"/>
      <c r="F906" s="539"/>
      <c r="G906" s="539"/>
      <c r="H906" s="539"/>
    </row>
    <row r="907" spans="1:8">
      <c r="A907" s="760"/>
      <c r="B907" s="539"/>
      <c r="C907" s="539"/>
      <c r="D907" s="539"/>
      <c r="E907" s="539"/>
      <c r="F907" s="539"/>
      <c r="G907" s="539"/>
      <c r="H907" s="539"/>
    </row>
    <row r="908" spans="1:8">
      <c r="A908" s="760"/>
      <c r="B908" s="539"/>
      <c r="C908" s="539"/>
      <c r="D908" s="539"/>
      <c r="E908" s="539"/>
      <c r="F908" s="539"/>
      <c r="G908" s="539"/>
      <c r="H908" s="539"/>
    </row>
    <row r="909" spans="1:8">
      <c r="A909" s="760"/>
      <c r="B909" s="539"/>
      <c r="C909" s="539"/>
      <c r="D909" s="539"/>
      <c r="E909" s="539"/>
      <c r="F909" s="539"/>
      <c r="G909" s="539"/>
      <c r="H909" s="539"/>
    </row>
    <row r="910" spans="1:8">
      <c r="A910" s="760"/>
      <c r="B910" s="539"/>
      <c r="C910" s="539"/>
      <c r="D910" s="539"/>
      <c r="E910" s="539"/>
      <c r="F910" s="539"/>
      <c r="G910" s="539"/>
      <c r="H910" s="539"/>
    </row>
    <row r="911" spans="1:8">
      <c r="A911" s="760"/>
      <c r="B911" s="539"/>
      <c r="C911" s="539"/>
      <c r="D911" s="539"/>
      <c r="E911" s="539"/>
      <c r="F911" s="539"/>
      <c r="G911" s="539"/>
      <c r="H911" s="539"/>
    </row>
    <row r="912" spans="1:8">
      <c r="A912" s="760"/>
      <c r="B912" s="539"/>
      <c r="C912" s="539"/>
      <c r="D912" s="539"/>
      <c r="E912" s="539"/>
      <c r="F912" s="539"/>
      <c r="G912" s="539"/>
      <c r="H912" s="539"/>
    </row>
    <row r="913" spans="1:8">
      <c r="A913" s="760"/>
      <c r="B913" s="539"/>
      <c r="C913" s="539"/>
      <c r="D913" s="539"/>
      <c r="E913" s="539"/>
      <c r="F913" s="539"/>
      <c r="G913" s="539"/>
      <c r="H913" s="539"/>
    </row>
    <row r="914" spans="1:8">
      <c r="A914" s="760"/>
      <c r="B914" s="539"/>
      <c r="C914" s="539"/>
      <c r="D914" s="539"/>
      <c r="E914" s="539"/>
      <c r="F914" s="539"/>
      <c r="G914" s="539"/>
      <c r="H914" s="539"/>
    </row>
    <row r="915" spans="1:8">
      <c r="A915" s="760"/>
      <c r="B915" s="539"/>
      <c r="C915" s="539"/>
      <c r="D915" s="539"/>
      <c r="E915" s="539"/>
      <c r="F915" s="539"/>
      <c r="G915" s="539"/>
      <c r="H915" s="539"/>
    </row>
    <row r="916" spans="1:8">
      <c r="A916" s="760"/>
      <c r="B916" s="539"/>
      <c r="C916" s="539"/>
      <c r="D916" s="539"/>
      <c r="E916" s="539"/>
      <c r="F916" s="539"/>
      <c r="G916" s="539"/>
      <c r="H916" s="539"/>
    </row>
    <row r="917" spans="1:8">
      <c r="A917" s="760"/>
      <c r="B917" s="539"/>
      <c r="C917" s="539"/>
      <c r="D917" s="539"/>
      <c r="E917" s="539"/>
      <c r="F917" s="539"/>
      <c r="G917" s="539"/>
      <c r="H917" s="539"/>
    </row>
    <row r="918" spans="1:8">
      <c r="A918" s="760"/>
      <c r="B918" s="539"/>
      <c r="C918" s="539"/>
      <c r="D918" s="539"/>
      <c r="E918" s="539"/>
      <c r="F918" s="539"/>
      <c r="G918" s="539"/>
      <c r="H918" s="539"/>
    </row>
    <row r="919" spans="1:8">
      <c r="A919" s="760"/>
      <c r="B919" s="539"/>
      <c r="C919" s="539"/>
      <c r="D919" s="539"/>
      <c r="E919" s="539"/>
      <c r="F919" s="539"/>
      <c r="G919" s="539"/>
      <c r="H919" s="539"/>
    </row>
    <row r="920" spans="1:8">
      <c r="A920" s="760"/>
      <c r="B920" s="539"/>
      <c r="C920" s="539"/>
      <c r="D920" s="539"/>
      <c r="E920" s="539"/>
      <c r="F920" s="539"/>
      <c r="G920" s="539"/>
      <c r="H920" s="539"/>
    </row>
    <row r="921" spans="1:8">
      <c r="A921" s="760"/>
      <c r="B921" s="539"/>
      <c r="C921" s="539"/>
      <c r="D921" s="539"/>
      <c r="E921" s="539"/>
      <c r="F921" s="539"/>
      <c r="G921" s="539"/>
      <c r="H921" s="539"/>
    </row>
    <row r="922" spans="1:8">
      <c r="A922" s="760"/>
      <c r="B922" s="539"/>
      <c r="C922" s="539"/>
      <c r="D922" s="539"/>
      <c r="E922" s="539"/>
      <c r="F922" s="539"/>
      <c r="G922" s="539"/>
      <c r="H922" s="539"/>
    </row>
    <row r="923" spans="1:8">
      <c r="A923" s="760"/>
      <c r="B923" s="539"/>
      <c r="C923" s="539"/>
      <c r="D923" s="539"/>
      <c r="E923" s="539"/>
      <c r="F923" s="539"/>
      <c r="G923" s="539"/>
      <c r="H923" s="539"/>
    </row>
    <row r="924" spans="1:8">
      <c r="A924" s="760"/>
      <c r="B924" s="539"/>
      <c r="C924" s="539"/>
      <c r="D924" s="539"/>
      <c r="E924" s="539"/>
      <c r="F924" s="539"/>
      <c r="G924" s="539"/>
      <c r="H924" s="539"/>
    </row>
    <row r="925" spans="1:8">
      <c r="A925" s="760"/>
      <c r="B925" s="539"/>
      <c r="C925" s="539"/>
      <c r="D925" s="539"/>
      <c r="E925" s="539"/>
      <c r="F925" s="539"/>
      <c r="G925" s="539"/>
      <c r="H925" s="539"/>
    </row>
    <row r="926" spans="1:8">
      <c r="A926" s="760"/>
      <c r="B926" s="539"/>
      <c r="C926" s="539"/>
      <c r="D926" s="539"/>
      <c r="E926" s="539"/>
      <c r="F926" s="539"/>
      <c r="G926" s="539"/>
      <c r="H926" s="539"/>
    </row>
    <row r="927" spans="1:8">
      <c r="A927" s="760"/>
      <c r="B927" s="539"/>
      <c r="C927" s="539"/>
      <c r="D927" s="539"/>
      <c r="E927" s="539"/>
      <c r="F927" s="539"/>
      <c r="G927" s="539"/>
      <c r="H927" s="539"/>
    </row>
    <row r="928" spans="1:8">
      <c r="A928" s="760"/>
      <c r="B928" s="539"/>
      <c r="C928" s="539"/>
      <c r="D928" s="539"/>
      <c r="E928" s="539"/>
      <c r="F928" s="539"/>
      <c r="G928" s="539"/>
      <c r="H928" s="539"/>
    </row>
    <row r="929" spans="1:8">
      <c r="A929" s="760"/>
      <c r="B929" s="539"/>
      <c r="C929" s="539"/>
      <c r="D929" s="539"/>
      <c r="E929" s="539"/>
      <c r="F929" s="539"/>
      <c r="G929" s="539"/>
      <c r="H929" s="539"/>
    </row>
    <row r="930" spans="1:8">
      <c r="A930" s="760"/>
      <c r="B930" s="539"/>
      <c r="C930" s="539"/>
      <c r="D930" s="539"/>
      <c r="E930" s="539"/>
      <c r="F930" s="539"/>
      <c r="G930" s="539"/>
      <c r="H930" s="539"/>
    </row>
    <row r="931" spans="1:8">
      <c r="A931" s="760"/>
      <c r="B931" s="539"/>
      <c r="C931" s="539"/>
      <c r="D931" s="539"/>
      <c r="E931" s="539"/>
      <c r="F931" s="539"/>
      <c r="G931" s="539"/>
      <c r="H931" s="539"/>
    </row>
    <row r="932" spans="1:8">
      <c r="A932" s="760"/>
      <c r="B932" s="539"/>
      <c r="C932" s="539"/>
      <c r="D932" s="539"/>
      <c r="E932" s="539"/>
      <c r="F932" s="539"/>
      <c r="G932" s="539"/>
      <c r="H932" s="539"/>
    </row>
    <row r="933" spans="1:8">
      <c r="A933" s="760"/>
      <c r="B933" s="539"/>
      <c r="C933" s="539"/>
      <c r="D933" s="539"/>
      <c r="E933" s="539"/>
      <c r="F933" s="539"/>
      <c r="G933" s="539"/>
      <c r="H933" s="539"/>
    </row>
    <row r="934" spans="1:8">
      <c r="A934" s="760"/>
      <c r="B934" s="539"/>
      <c r="C934" s="539"/>
      <c r="D934" s="539"/>
      <c r="E934" s="539"/>
      <c r="F934" s="539"/>
      <c r="G934" s="539"/>
      <c r="H934" s="539"/>
    </row>
    <row r="935" spans="1:8">
      <c r="A935" s="760"/>
      <c r="B935" s="539"/>
      <c r="C935" s="539"/>
      <c r="D935" s="539"/>
      <c r="E935" s="539"/>
      <c r="F935" s="539"/>
      <c r="G935" s="539"/>
      <c r="H935" s="539"/>
    </row>
    <row r="936" spans="1:8">
      <c r="A936" s="760"/>
      <c r="B936" s="539"/>
      <c r="C936" s="539"/>
      <c r="D936" s="539"/>
      <c r="E936" s="539"/>
      <c r="F936" s="539"/>
      <c r="G936" s="539"/>
      <c r="H936" s="539"/>
    </row>
    <row r="937" spans="1:8">
      <c r="A937" s="760"/>
      <c r="B937" s="539"/>
      <c r="C937" s="539"/>
      <c r="D937" s="539"/>
      <c r="E937" s="539"/>
      <c r="F937" s="539"/>
      <c r="G937" s="539"/>
      <c r="H937" s="539"/>
    </row>
    <row r="938" spans="1:8">
      <c r="A938" s="760"/>
      <c r="B938" s="539"/>
      <c r="C938" s="539"/>
      <c r="D938" s="539"/>
      <c r="E938" s="539"/>
      <c r="F938" s="539"/>
      <c r="G938" s="539"/>
      <c r="H938" s="539"/>
    </row>
    <row r="939" spans="1:8">
      <c r="A939" s="760"/>
      <c r="B939" s="539"/>
      <c r="C939" s="539"/>
      <c r="D939" s="539"/>
      <c r="E939" s="539"/>
      <c r="F939" s="539"/>
      <c r="G939" s="539"/>
      <c r="H939" s="539"/>
    </row>
    <row r="940" spans="1:8">
      <c r="A940" s="760"/>
      <c r="B940" s="539"/>
      <c r="C940" s="539"/>
      <c r="D940" s="539"/>
      <c r="E940" s="539"/>
      <c r="F940" s="539"/>
      <c r="G940" s="539"/>
      <c r="H940" s="539"/>
    </row>
    <row r="941" spans="1:8">
      <c r="A941" s="760"/>
      <c r="B941" s="539"/>
      <c r="C941" s="539"/>
      <c r="D941" s="539"/>
      <c r="E941" s="539"/>
      <c r="F941" s="539"/>
      <c r="G941" s="539"/>
      <c r="H941" s="539"/>
    </row>
    <row r="942" spans="1:8">
      <c r="A942" s="760"/>
      <c r="B942" s="539"/>
      <c r="C942" s="539"/>
      <c r="D942" s="539"/>
      <c r="E942" s="539"/>
      <c r="F942" s="539"/>
      <c r="G942" s="539"/>
      <c r="H942" s="539"/>
    </row>
    <row r="943" spans="1:8">
      <c r="A943" s="760"/>
      <c r="B943" s="539"/>
      <c r="C943" s="539"/>
      <c r="D943" s="539"/>
      <c r="E943" s="539"/>
      <c r="F943" s="539"/>
      <c r="G943" s="539"/>
      <c r="H943" s="539"/>
    </row>
    <row r="944" spans="1:8">
      <c r="A944" s="760"/>
      <c r="B944" s="539"/>
      <c r="C944" s="539"/>
      <c r="D944" s="539"/>
      <c r="E944" s="539"/>
      <c r="F944" s="539"/>
      <c r="G944" s="539"/>
      <c r="H944" s="539"/>
    </row>
    <row r="945" spans="1:8">
      <c r="A945" s="760"/>
      <c r="B945" s="539"/>
      <c r="C945" s="539"/>
      <c r="D945" s="539"/>
      <c r="E945" s="539"/>
      <c r="F945" s="539"/>
      <c r="G945" s="539"/>
      <c r="H945" s="539"/>
    </row>
    <row r="946" spans="1:8">
      <c r="A946" s="760"/>
      <c r="B946" s="539"/>
      <c r="C946" s="539"/>
      <c r="D946" s="539"/>
      <c r="E946" s="539"/>
      <c r="F946" s="539"/>
      <c r="G946" s="539"/>
      <c r="H946" s="539"/>
    </row>
    <row r="947" spans="1:8">
      <c r="A947" s="760"/>
      <c r="B947" s="539"/>
      <c r="C947" s="539"/>
      <c r="D947" s="539"/>
      <c r="E947" s="539"/>
      <c r="F947" s="539"/>
      <c r="G947" s="539"/>
      <c r="H947" s="539"/>
    </row>
    <row r="948" spans="1:8">
      <c r="A948" s="760"/>
      <c r="B948" s="539"/>
      <c r="C948" s="539"/>
      <c r="D948" s="539"/>
      <c r="E948" s="539"/>
      <c r="F948" s="539"/>
      <c r="G948" s="539"/>
      <c r="H948" s="539"/>
    </row>
    <row r="949" spans="1:8">
      <c r="A949" s="760"/>
      <c r="B949" s="539"/>
      <c r="C949" s="539"/>
      <c r="D949" s="539"/>
      <c r="E949" s="539"/>
      <c r="F949" s="539"/>
      <c r="G949" s="539"/>
      <c r="H949" s="539"/>
    </row>
    <row r="950" spans="1:8">
      <c r="A950" s="760"/>
      <c r="B950" s="539"/>
      <c r="C950" s="539"/>
      <c r="D950" s="539"/>
      <c r="E950" s="539"/>
      <c r="F950" s="539"/>
      <c r="G950" s="539"/>
      <c r="H950" s="539"/>
    </row>
    <row r="951" spans="1:8">
      <c r="A951" s="760"/>
      <c r="B951" s="539"/>
      <c r="C951" s="539"/>
      <c r="D951" s="539"/>
      <c r="E951" s="539"/>
      <c r="F951" s="539"/>
      <c r="G951" s="539"/>
      <c r="H951" s="539"/>
    </row>
    <row r="952" spans="1:8">
      <c r="A952" s="760"/>
      <c r="B952" s="539"/>
      <c r="C952" s="539"/>
      <c r="D952" s="539"/>
      <c r="E952" s="539"/>
      <c r="F952" s="539"/>
      <c r="G952" s="539"/>
      <c r="H952" s="539"/>
    </row>
    <row r="953" spans="1:8">
      <c r="A953" s="760"/>
      <c r="B953" s="539"/>
      <c r="C953" s="539"/>
      <c r="D953" s="539"/>
      <c r="E953" s="539"/>
      <c r="F953" s="539"/>
      <c r="G953" s="539"/>
      <c r="H953" s="539"/>
    </row>
    <row r="954" spans="1:8">
      <c r="A954" s="760"/>
      <c r="B954" s="539"/>
      <c r="C954" s="539"/>
      <c r="D954" s="539"/>
      <c r="E954" s="539"/>
      <c r="F954" s="539"/>
      <c r="G954" s="539"/>
      <c r="H954" s="539"/>
    </row>
    <row r="955" spans="1:8">
      <c r="A955" s="760"/>
      <c r="B955" s="539"/>
      <c r="C955" s="539"/>
      <c r="D955" s="539"/>
      <c r="E955" s="539"/>
      <c r="F955" s="539"/>
      <c r="G955" s="539"/>
      <c r="H955" s="539"/>
    </row>
    <row r="956" spans="1:8">
      <c r="A956" s="760"/>
      <c r="B956" s="539"/>
      <c r="C956" s="539"/>
      <c r="D956" s="539"/>
      <c r="E956" s="539"/>
      <c r="F956" s="539"/>
      <c r="G956" s="539"/>
      <c r="H956" s="539"/>
    </row>
    <row r="957" spans="1:8">
      <c r="A957" s="760"/>
      <c r="B957" s="539"/>
      <c r="C957" s="539"/>
      <c r="D957" s="539"/>
      <c r="E957" s="539"/>
      <c r="F957" s="539"/>
      <c r="G957" s="539"/>
      <c r="H957" s="539"/>
    </row>
    <row r="958" spans="1:8">
      <c r="A958" s="760"/>
      <c r="B958" s="539"/>
      <c r="C958" s="539"/>
      <c r="D958" s="539"/>
      <c r="E958" s="539"/>
      <c r="F958" s="539"/>
      <c r="G958" s="539"/>
      <c r="H958" s="539"/>
    </row>
    <row r="959" spans="1:8">
      <c r="A959" s="760"/>
      <c r="B959" s="539"/>
      <c r="C959" s="539"/>
      <c r="D959" s="539"/>
      <c r="E959" s="539"/>
      <c r="F959" s="539"/>
      <c r="G959" s="539"/>
      <c r="H959" s="539"/>
    </row>
    <row r="960" spans="1:8">
      <c r="A960" s="760"/>
      <c r="B960" s="539"/>
      <c r="C960" s="539"/>
      <c r="D960" s="539"/>
      <c r="E960" s="539"/>
      <c r="F960" s="539"/>
      <c r="G960" s="539"/>
      <c r="H960" s="539"/>
    </row>
    <row r="961" spans="1:8">
      <c r="A961" s="760"/>
      <c r="B961" s="539"/>
      <c r="C961" s="539"/>
      <c r="D961" s="539"/>
      <c r="E961" s="539"/>
      <c r="F961" s="539"/>
      <c r="G961" s="539"/>
      <c r="H961" s="539"/>
    </row>
    <row r="962" spans="1:8">
      <c r="A962" s="760"/>
      <c r="B962" s="539"/>
      <c r="C962" s="539"/>
      <c r="D962" s="539"/>
      <c r="E962" s="539"/>
      <c r="F962" s="539"/>
      <c r="G962" s="539"/>
      <c r="H962" s="539"/>
    </row>
    <row r="963" spans="1:8">
      <c r="A963" s="760"/>
      <c r="B963" s="539"/>
      <c r="C963" s="539"/>
      <c r="D963" s="539"/>
      <c r="E963" s="539"/>
      <c r="F963" s="539"/>
      <c r="G963" s="539"/>
      <c r="H963" s="539"/>
    </row>
    <row r="964" spans="1:8">
      <c r="A964" s="760"/>
      <c r="B964" s="539"/>
      <c r="C964" s="539"/>
      <c r="D964" s="539"/>
      <c r="E964" s="539"/>
      <c r="F964" s="539"/>
      <c r="G964" s="539"/>
      <c r="H964" s="539"/>
    </row>
    <row r="965" spans="1:8">
      <c r="A965" s="760"/>
      <c r="B965" s="539"/>
      <c r="C965" s="539"/>
      <c r="D965" s="539"/>
      <c r="E965" s="539"/>
      <c r="F965" s="539"/>
      <c r="G965" s="539"/>
      <c r="H965" s="539"/>
    </row>
    <row r="966" spans="1:8">
      <c r="A966" s="760"/>
      <c r="B966" s="539"/>
      <c r="C966" s="539"/>
      <c r="D966" s="539"/>
      <c r="E966" s="539"/>
      <c r="F966" s="539"/>
      <c r="G966" s="539"/>
      <c r="H966" s="539"/>
    </row>
    <row r="967" spans="1:8">
      <c r="A967" s="760"/>
      <c r="B967" s="539"/>
      <c r="C967" s="539"/>
      <c r="D967" s="539"/>
      <c r="E967" s="539"/>
      <c r="F967" s="539"/>
      <c r="G967" s="539"/>
      <c r="H967" s="539"/>
    </row>
    <row r="968" spans="1:8">
      <c r="A968" s="760"/>
      <c r="B968" s="539"/>
      <c r="C968" s="539"/>
      <c r="D968" s="539"/>
      <c r="E968" s="539"/>
      <c r="F968" s="539"/>
      <c r="G968" s="539"/>
      <c r="H968" s="539"/>
    </row>
    <row r="969" spans="1:8">
      <c r="A969" s="760"/>
      <c r="B969" s="539"/>
      <c r="C969" s="539"/>
      <c r="D969" s="539"/>
      <c r="E969" s="539"/>
      <c r="F969" s="539"/>
      <c r="G969" s="539"/>
      <c r="H969" s="539"/>
    </row>
    <row r="970" spans="1:8">
      <c r="A970" s="760"/>
      <c r="B970" s="539"/>
      <c r="C970" s="539"/>
      <c r="D970" s="539"/>
      <c r="E970" s="539"/>
      <c r="F970" s="539"/>
      <c r="G970" s="539"/>
      <c r="H970" s="539"/>
    </row>
    <row r="971" spans="1:8">
      <c r="A971" s="760"/>
      <c r="B971" s="539"/>
      <c r="C971" s="539"/>
      <c r="D971" s="539"/>
      <c r="E971" s="539"/>
      <c r="F971" s="539"/>
      <c r="G971" s="539"/>
      <c r="H971" s="539"/>
    </row>
    <row r="972" spans="1:8">
      <c r="A972" s="760"/>
      <c r="B972" s="539"/>
      <c r="C972" s="539"/>
      <c r="D972" s="539"/>
      <c r="E972" s="539"/>
      <c r="F972" s="539"/>
      <c r="G972" s="539"/>
      <c r="H972" s="539"/>
    </row>
    <row r="973" spans="1:8">
      <c r="A973" s="760"/>
      <c r="B973" s="539"/>
      <c r="C973" s="539"/>
      <c r="D973" s="539"/>
      <c r="E973" s="539"/>
      <c r="F973" s="539"/>
      <c r="G973" s="539"/>
      <c r="H973" s="539"/>
    </row>
    <row r="974" spans="1:8">
      <c r="A974" s="760"/>
      <c r="B974" s="539"/>
      <c r="C974" s="539"/>
      <c r="D974" s="539"/>
      <c r="E974" s="539"/>
      <c r="F974" s="539"/>
      <c r="G974" s="539"/>
      <c r="H974" s="539"/>
    </row>
    <row r="975" spans="1:8">
      <c r="A975" s="760"/>
      <c r="B975" s="539"/>
      <c r="C975" s="539"/>
      <c r="D975" s="539"/>
      <c r="E975" s="539"/>
      <c r="F975" s="539"/>
      <c r="G975" s="539"/>
      <c r="H975" s="539"/>
    </row>
    <row r="976" spans="1:8">
      <c r="A976" s="760"/>
      <c r="B976" s="539"/>
      <c r="C976" s="539"/>
      <c r="D976" s="539"/>
      <c r="E976" s="539"/>
      <c r="F976" s="539"/>
      <c r="G976" s="539"/>
      <c r="H976" s="539"/>
    </row>
    <row r="977" spans="1:8">
      <c r="A977" s="760"/>
      <c r="B977" s="539"/>
      <c r="C977" s="539"/>
      <c r="D977" s="539"/>
      <c r="E977" s="539"/>
      <c r="F977" s="539"/>
      <c r="G977" s="539"/>
      <c r="H977" s="539"/>
    </row>
    <row r="978" spans="1:8">
      <c r="A978" s="760"/>
      <c r="B978" s="539"/>
      <c r="C978" s="539"/>
      <c r="D978" s="539"/>
      <c r="E978" s="539"/>
      <c r="F978" s="539"/>
      <c r="G978" s="539"/>
      <c r="H978" s="539"/>
    </row>
    <row r="979" spans="1:8">
      <c r="A979" s="760"/>
      <c r="B979" s="539"/>
      <c r="C979" s="539"/>
      <c r="D979" s="539"/>
      <c r="E979" s="539"/>
      <c r="F979" s="539"/>
      <c r="G979" s="539"/>
      <c r="H979" s="539"/>
    </row>
    <row r="980" spans="1:8">
      <c r="A980" s="760"/>
      <c r="B980" s="539"/>
      <c r="C980" s="539"/>
      <c r="D980" s="539"/>
      <c r="E980" s="539"/>
      <c r="F980" s="539"/>
      <c r="G980" s="539"/>
      <c r="H980" s="539"/>
    </row>
    <row r="981" spans="1:8">
      <c r="A981" s="760"/>
      <c r="B981" s="539"/>
      <c r="C981" s="539"/>
      <c r="D981" s="539"/>
      <c r="E981" s="539"/>
      <c r="F981" s="539"/>
      <c r="G981" s="539"/>
      <c r="H981" s="539"/>
    </row>
    <row r="982" spans="1:8">
      <c r="A982" s="760"/>
      <c r="B982" s="539"/>
      <c r="C982" s="539"/>
      <c r="D982" s="539"/>
      <c r="E982" s="539"/>
      <c r="F982" s="539"/>
      <c r="G982" s="539"/>
      <c r="H982" s="539"/>
    </row>
    <row r="983" spans="1:8">
      <c r="A983" s="760"/>
      <c r="B983" s="539"/>
      <c r="C983" s="539"/>
      <c r="D983" s="539"/>
      <c r="E983" s="539"/>
      <c r="F983" s="539"/>
      <c r="G983" s="539"/>
      <c r="H983" s="539"/>
    </row>
    <row r="984" spans="1:8">
      <c r="A984" s="760"/>
      <c r="B984" s="539"/>
      <c r="C984" s="539"/>
      <c r="D984" s="539"/>
      <c r="E984" s="539"/>
      <c r="F984" s="539"/>
      <c r="G984" s="539"/>
      <c r="H984" s="539"/>
    </row>
    <row r="985" spans="1:8">
      <c r="A985" s="760"/>
      <c r="B985" s="539"/>
      <c r="C985" s="539"/>
      <c r="D985" s="539"/>
      <c r="E985" s="539"/>
      <c r="F985" s="539"/>
      <c r="G985" s="539"/>
      <c r="H985" s="539"/>
    </row>
    <row r="986" spans="1:8">
      <c r="A986" s="760"/>
      <c r="B986" s="539"/>
      <c r="C986" s="539"/>
      <c r="D986" s="539"/>
      <c r="E986" s="539"/>
      <c r="F986" s="539"/>
      <c r="G986" s="539"/>
      <c r="H986" s="539"/>
    </row>
    <row r="987" spans="1:8">
      <c r="A987" s="760"/>
      <c r="B987" s="539"/>
      <c r="C987" s="539"/>
      <c r="D987" s="539"/>
      <c r="E987" s="539"/>
      <c r="F987" s="539"/>
      <c r="G987" s="539"/>
      <c r="H987" s="539"/>
    </row>
    <row r="988" spans="1:8">
      <c r="A988" s="760"/>
      <c r="B988" s="539"/>
      <c r="C988" s="539"/>
      <c r="D988" s="539"/>
      <c r="E988" s="539"/>
      <c r="F988" s="539"/>
      <c r="G988" s="539"/>
      <c r="H988" s="539"/>
    </row>
    <row r="989" spans="1:8">
      <c r="A989" s="760"/>
      <c r="B989" s="539"/>
      <c r="C989" s="539"/>
      <c r="D989" s="539"/>
      <c r="E989" s="539"/>
      <c r="F989" s="539"/>
      <c r="G989" s="539"/>
      <c r="H989" s="539"/>
    </row>
    <row r="990" spans="1:8">
      <c r="A990" s="760"/>
      <c r="B990" s="539"/>
      <c r="C990" s="539"/>
      <c r="D990" s="539"/>
      <c r="E990" s="539"/>
      <c r="F990" s="539"/>
      <c r="G990" s="539"/>
      <c r="H990" s="539"/>
    </row>
    <row r="991" spans="1:8">
      <c r="A991" s="760"/>
      <c r="B991" s="539"/>
      <c r="C991" s="539"/>
      <c r="D991" s="539"/>
      <c r="E991" s="539"/>
      <c r="F991" s="539"/>
      <c r="G991" s="539"/>
      <c r="H991" s="539"/>
    </row>
    <row r="992" spans="1:8">
      <c r="A992" s="760"/>
      <c r="B992" s="539"/>
      <c r="C992" s="539"/>
      <c r="D992" s="539"/>
      <c r="E992" s="539"/>
      <c r="F992" s="539"/>
      <c r="G992" s="539"/>
      <c r="H992" s="539"/>
    </row>
    <row r="993" spans="1:8">
      <c r="A993" s="760"/>
      <c r="B993" s="539"/>
      <c r="C993" s="539"/>
      <c r="D993" s="539"/>
      <c r="E993" s="539"/>
      <c r="F993" s="539"/>
      <c r="G993" s="539"/>
      <c r="H993" s="539"/>
    </row>
    <row r="994" spans="1:8">
      <c r="A994" s="760"/>
      <c r="B994" s="539"/>
      <c r="C994" s="539"/>
      <c r="D994" s="539"/>
      <c r="E994" s="539"/>
      <c r="F994" s="539"/>
      <c r="G994" s="539"/>
      <c r="H994" s="539"/>
    </row>
    <row r="995" spans="1:8">
      <c r="A995" s="760"/>
      <c r="B995" s="539"/>
      <c r="C995" s="539"/>
      <c r="D995" s="539"/>
      <c r="E995" s="539"/>
      <c r="F995" s="539"/>
      <c r="G995" s="539"/>
      <c r="H995" s="539"/>
    </row>
    <row r="996" spans="1:8">
      <c r="A996" s="760"/>
      <c r="B996" s="539"/>
      <c r="C996" s="539"/>
      <c r="D996" s="539"/>
      <c r="E996" s="539"/>
      <c r="F996" s="539"/>
      <c r="G996" s="539"/>
      <c r="H996" s="539"/>
    </row>
    <row r="997" spans="1:8">
      <c r="A997" s="760"/>
      <c r="B997" s="539"/>
      <c r="C997" s="539"/>
      <c r="D997" s="539"/>
      <c r="E997" s="539"/>
      <c r="F997" s="539"/>
      <c r="G997" s="539"/>
      <c r="H997" s="539"/>
    </row>
    <row r="998" spans="1:8">
      <c r="A998" s="760"/>
      <c r="B998" s="539"/>
      <c r="C998" s="539"/>
      <c r="D998" s="539"/>
      <c r="E998" s="539"/>
      <c r="F998" s="539"/>
      <c r="G998" s="539"/>
      <c r="H998" s="539"/>
    </row>
    <row r="999" spans="1:8">
      <c r="A999" s="760"/>
      <c r="B999" s="539"/>
      <c r="C999" s="539"/>
      <c r="D999" s="539"/>
      <c r="E999" s="539"/>
      <c r="F999" s="539"/>
      <c r="G999" s="539"/>
      <c r="H999" s="539"/>
    </row>
    <row r="1000" spans="1:8">
      <c r="A1000" s="760"/>
      <c r="B1000" s="539"/>
      <c r="C1000" s="539"/>
      <c r="D1000" s="539"/>
      <c r="E1000" s="539"/>
      <c r="F1000" s="539"/>
      <c r="G1000" s="539"/>
      <c r="H1000" s="539"/>
    </row>
    <row r="1001" spans="1:8">
      <c r="A1001" s="760"/>
      <c r="B1001" s="539"/>
      <c r="C1001" s="539"/>
      <c r="D1001" s="539"/>
      <c r="E1001" s="539"/>
      <c r="F1001" s="539"/>
      <c r="G1001" s="539"/>
      <c r="H1001" s="539"/>
    </row>
    <row r="1002" spans="1:8">
      <c r="A1002" s="760"/>
      <c r="B1002" s="539"/>
      <c r="C1002" s="539"/>
      <c r="D1002" s="539"/>
      <c r="E1002" s="539"/>
      <c r="F1002" s="539"/>
      <c r="G1002" s="539"/>
      <c r="H1002" s="539"/>
    </row>
    <row r="1003" spans="1:8">
      <c r="A1003" s="760"/>
      <c r="B1003" s="539"/>
      <c r="C1003" s="539"/>
      <c r="D1003" s="539"/>
      <c r="E1003" s="539"/>
      <c r="F1003" s="539"/>
      <c r="G1003" s="539"/>
      <c r="H1003" s="539"/>
    </row>
    <row r="1004" spans="1:8">
      <c r="A1004" s="760"/>
      <c r="B1004" s="539"/>
      <c r="C1004" s="539"/>
      <c r="D1004" s="539"/>
      <c r="E1004" s="539"/>
      <c r="F1004" s="539"/>
      <c r="G1004" s="539"/>
      <c r="H1004" s="539"/>
    </row>
    <row r="1005" spans="1:8">
      <c r="A1005" s="760"/>
      <c r="B1005" s="539"/>
      <c r="C1005" s="539"/>
      <c r="D1005" s="539"/>
      <c r="E1005" s="539"/>
      <c r="F1005" s="539"/>
      <c r="G1005" s="539"/>
      <c r="H1005" s="539"/>
    </row>
    <row r="1006" spans="1:8">
      <c r="A1006" s="760"/>
      <c r="B1006" s="539"/>
      <c r="C1006" s="539"/>
      <c r="D1006" s="539"/>
      <c r="E1006" s="539"/>
      <c r="F1006" s="539"/>
      <c r="G1006" s="539"/>
      <c r="H1006" s="539"/>
    </row>
    <row r="1007" spans="1:8">
      <c r="A1007" s="760"/>
      <c r="B1007" s="539"/>
      <c r="C1007" s="539"/>
      <c r="D1007" s="539"/>
      <c r="E1007" s="539"/>
      <c r="F1007" s="539"/>
      <c r="G1007" s="539"/>
      <c r="H1007" s="539"/>
    </row>
    <row r="1008" spans="1:8">
      <c r="A1008" s="760"/>
      <c r="B1008" s="539"/>
      <c r="C1008" s="539"/>
      <c r="D1008" s="539"/>
      <c r="E1008" s="539"/>
      <c r="F1008" s="539"/>
      <c r="G1008" s="539"/>
      <c r="H1008" s="539"/>
    </row>
    <row r="1009" spans="1:8">
      <c r="A1009" s="760"/>
      <c r="B1009" s="539"/>
      <c r="C1009" s="539"/>
      <c r="D1009" s="539"/>
      <c r="E1009" s="539"/>
      <c r="F1009" s="539"/>
      <c r="G1009" s="539"/>
      <c r="H1009" s="539"/>
    </row>
    <row r="1010" spans="1:8">
      <c r="A1010" s="760"/>
      <c r="B1010" s="539"/>
      <c r="C1010" s="539"/>
      <c r="D1010" s="539"/>
      <c r="E1010" s="539"/>
      <c r="F1010" s="539"/>
      <c r="G1010" s="539"/>
      <c r="H1010" s="539"/>
    </row>
    <row r="1011" spans="1:8">
      <c r="A1011" s="760"/>
      <c r="B1011" s="539"/>
      <c r="C1011" s="539"/>
      <c r="D1011" s="539"/>
      <c r="E1011" s="539"/>
      <c r="F1011" s="539"/>
      <c r="G1011" s="539"/>
      <c r="H1011" s="539"/>
    </row>
    <row r="1012" spans="1:8">
      <c r="A1012" s="760"/>
      <c r="B1012" s="539"/>
      <c r="C1012" s="539"/>
      <c r="D1012" s="539"/>
      <c r="E1012" s="539"/>
      <c r="F1012" s="539"/>
      <c r="G1012" s="539"/>
      <c r="H1012" s="539"/>
    </row>
    <row r="1013" spans="1:8">
      <c r="A1013" s="760"/>
      <c r="B1013" s="539"/>
      <c r="C1013" s="539"/>
      <c r="D1013" s="539"/>
      <c r="E1013" s="539"/>
      <c r="F1013" s="539"/>
      <c r="G1013" s="539"/>
      <c r="H1013" s="539"/>
    </row>
    <row r="1014" spans="1:8">
      <c r="A1014" s="760"/>
      <c r="B1014" s="539"/>
      <c r="C1014" s="539"/>
      <c r="D1014" s="539"/>
      <c r="E1014" s="539"/>
      <c r="F1014" s="539"/>
      <c r="G1014" s="539"/>
      <c r="H1014" s="539"/>
    </row>
    <row r="1015" spans="1:8">
      <c r="A1015" s="760"/>
      <c r="B1015" s="539"/>
      <c r="C1015" s="539"/>
      <c r="D1015" s="539"/>
      <c r="E1015" s="539"/>
      <c r="F1015" s="539"/>
      <c r="G1015" s="539"/>
      <c r="H1015" s="539"/>
    </row>
    <row r="1016" spans="1:8">
      <c r="A1016" s="760"/>
      <c r="B1016" s="539"/>
      <c r="C1016" s="539"/>
      <c r="D1016" s="539"/>
      <c r="E1016" s="539"/>
      <c r="F1016" s="539"/>
      <c r="G1016" s="539"/>
      <c r="H1016" s="539"/>
    </row>
    <row r="1017" spans="1:8">
      <c r="A1017" s="760"/>
      <c r="B1017" s="539"/>
      <c r="C1017" s="539"/>
      <c r="D1017" s="539"/>
      <c r="E1017" s="539"/>
      <c r="F1017" s="539"/>
      <c r="G1017" s="539"/>
      <c r="H1017" s="539"/>
    </row>
    <row r="1018" spans="1:8">
      <c r="A1018" s="760"/>
      <c r="B1018" s="539"/>
      <c r="C1018" s="539"/>
      <c r="D1018" s="539"/>
      <c r="E1018" s="539"/>
      <c r="F1018" s="539"/>
      <c r="G1018" s="539"/>
      <c r="H1018" s="539"/>
    </row>
    <row r="1019" spans="1:8">
      <c r="A1019" s="760"/>
      <c r="B1019" s="539"/>
      <c r="C1019" s="539"/>
      <c r="D1019" s="539"/>
      <c r="E1019" s="539"/>
      <c r="F1019" s="539"/>
      <c r="G1019" s="539"/>
      <c r="H1019" s="539"/>
    </row>
    <row r="1020" spans="1:8">
      <c r="A1020" s="760"/>
      <c r="B1020" s="539"/>
      <c r="C1020" s="539"/>
      <c r="D1020" s="539"/>
      <c r="E1020" s="539"/>
      <c r="F1020" s="539"/>
      <c r="G1020" s="539"/>
      <c r="H1020" s="539"/>
    </row>
    <row r="1021" spans="1:8">
      <c r="A1021" s="760"/>
      <c r="B1021" s="539"/>
      <c r="C1021" s="539"/>
      <c r="D1021" s="539"/>
      <c r="E1021" s="539"/>
      <c r="F1021" s="539"/>
      <c r="G1021" s="539"/>
      <c r="H1021" s="539"/>
    </row>
    <row r="1022" spans="1:8">
      <c r="A1022" s="760"/>
      <c r="B1022" s="539"/>
      <c r="C1022" s="539"/>
      <c r="D1022" s="539"/>
      <c r="E1022" s="539"/>
      <c r="F1022" s="539"/>
      <c r="G1022" s="539"/>
      <c r="H1022" s="539"/>
    </row>
    <row r="1023" spans="1:8">
      <c r="A1023" s="760"/>
      <c r="B1023" s="539"/>
      <c r="C1023" s="539"/>
      <c r="D1023" s="539"/>
      <c r="E1023" s="539"/>
      <c r="F1023" s="539"/>
      <c r="G1023" s="539"/>
      <c r="H1023" s="539"/>
    </row>
    <row r="1024" spans="1:8">
      <c r="A1024" s="760"/>
      <c r="B1024" s="539"/>
      <c r="C1024" s="539"/>
      <c r="D1024" s="539"/>
      <c r="E1024" s="539"/>
      <c r="F1024" s="539"/>
      <c r="G1024" s="539"/>
      <c r="H1024" s="539"/>
    </row>
    <row r="1025" spans="1:8">
      <c r="A1025" s="760"/>
      <c r="B1025" s="539"/>
      <c r="C1025" s="539"/>
      <c r="D1025" s="539"/>
      <c r="E1025" s="539"/>
      <c r="F1025" s="539"/>
      <c r="G1025" s="539"/>
      <c r="H1025" s="539"/>
    </row>
    <row r="1026" spans="1:8">
      <c r="A1026" s="760"/>
      <c r="B1026" s="539"/>
      <c r="C1026" s="539"/>
      <c r="D1026" s="539"/>
      <c r="E1026" s="539"/>
      <c r="F1026" s="539"/>
      <c r="G1026" s="539"/>
      <c r="H1026" s="539"/>
    </row>
    <row r="1027" spans="1:8">
      <c r="A1027" s="760"/>
      <c r="B1027" s="539"/>
      <c r="C1027" s="539"/>
      <c r="D1027" s="539"/>
      <c r="E1027" s="539"/>
      <c r="F1027" s="539"/>
      <c r="G1027" s="539"/>
      <c r="H1027" s="539"/>
    </row>
    <row r="1028" spans="1:8">
      <c r="A1028" s="760"/>
      <c r="B1028" s="539"/>
      <c r="C1028" s="539"/>
      <c r="D1028" s="539"/>
      <c r="E1028" s="539"/>
      <c r="F1028" s="539"/>
      <c r="G1028" s="539"/>
      <c r="H1028" s="539"/>
    </row>
    <row r="1029" spans="1:8">
      <c r="A1029" s="760"/>
      <c r="B1029" s="539"/>
      <c r="C1029" s="539"/>
      <c r="D1029" s="539"/>
      <c r="E1029" s="539"/>
      <c r="F1029" s="539"/>
      <c r="G1029" s="539"/>
      <c r="H1029" s="539"/>
    </row>
    <row r="1030" spans="1:8">
      <c r="A1030" s="760"/>
      <c r="B1030" s="539"/>
      <c r="C1030" s="539"/>
      <c r="D1030" s="539"/>
      <c r="E1030" s="539"/>
      <c r="F1030" s="539"/>
      <c r="G1030" s="539"/>
      <c r="H1030" s="539"/>
    </row>
    <row r="1031" spans="1:8">
      <c r="A1031" s="760"/>
      <c r="B1031" s="539"/>
      <c r="C1031" s="539"/>
      <c r="D1031" s="539"/>
      <c r="E1031" s="539"/>
      <c r="F1031" s="539"/>
      <c r="G1031" s="539"/>
      <c r="H1031" s="539"/>
    </row>
    <row r="1032" spans="1:8">
      <c r="A1032" s="760"/>
      <c r="B1032" s="539"/>
      <c r="C1032" s="539"/>
      <c r="D1032" s="539"/>
      <c r="E1032" s="539"/>
      <c r="F1032" s="539"/>
      <c r="G1032" s="539"/>
      <c r="H1032" s="539"/>
    </row>
    <row r="1033" spans="1:8">
      <c r="A1033" s="760"/>
      <c r="B1033" s="539"/>
      <c r="C1033" s="539"/>
      <c r="D1033" s="539"/>
      <c r="E1033" s="539"/>
      <c r="F1033" s="539"/>
      <c r="G1033" s="539"/>
      <c r="H1033" s="539"/>
    </row>
    <row r="1034" spans="1:8">
      <c r="A1034" s="760"/>
      <c r="B1034" s="539"/>
      <c r="C1034" s="539"/>
      <c r="D1034" s="539"/>
      <c r="E1034" s="539"/>
      <c r="F1034" s="539"/>
      <c r="G1034" s="539"/>
      <c r="H1034" s="539"/>
    </row>
    <row r="1035" spans="1:8">
      <c r="A1035" s="760"/>
      <c r="B1035" s="539"/>
      <c r="C1035" s="539"/>
      <c r="D1035" s="539"/>
      <c r="E1035" s="539"/>
      <c r="F1035" s="539"/>
      <c r="G1035" s="539"/>
      <c r="H1035" s="539"/>
    </row>
    <row r="1036" spans="1:8">
      <c r="A1036" s="760"/>
      <c r="B1036" s="539"/>
      <c r="C1036" s="539"/>
      <c r="D1036" s="539"/>
      <c r="E1036" s="539"/>
      <c r="F1036" s="539"/>
      <c r="G1036" s="539"/>
      <c r="H1036" s="539"/>
    </row>
    <row r="1037" spans="1:8">
      <c r="A1037" s="760"/>
      <c r="B1037" s="539"/>
      <c r="C1037" s="539"/>
      <c r="D1037" s="539"/>
      <c r="E1037" s="539"/>
      <c r="F1037" s="539"/>
      <c r="G1037" s="539"/>
      <c r="H1037" s="539"/>
    </row>
    <row r="1038" spans="1:8">
      <c r="A1038" s="760"/>
      <c r="B1038" s="539"/>
      <c r="C1038" s="539"/>
      <c r="D1038" s="539"/>
      <c r="E1038" s="539"/>
      <c r="F1038" s="539"/>
      <c r="G1038" s="539"/>
      <c r="H1038" s="539"/>
    </row>
    <row r="1039" spans="1:8">
      <c r="A1039" s="760"/>
      <c r="B1039" s="539"/>
      <c r="C1039" s="539"/>
      <c r="D1039" s="539"/>
      <c r="E1039" s="539"/>
      <c r="F1039" s="539"/>
      <c r="G1039" s="539"/>
      <c r="H1039" s="539"/>
    </row>
    <row r="1040" spans="1:8">
      <c r="A1040" s="760"/>
      <c r="B1040" s="539"/>
      <c r="C1040" s="539"/>
      <c r="D1040" s="539"/>
      <c r="E1040" s="539"/>
      <c r="F1040" s="539"/>
      <c r="G1040" s="539"/>
      <c r="H1040" s="539"/>
    </row>
    <row r="1041" spans="1:8">
      <c r="A1041" s="760"/>
      <c r="B1041" s="539"/>
      <c r="C1041" s="539"/>
      <c r="D1041" s="539"/>
      <c r="E1041" s="539"/>
      <c r="F1041" s="539"/>
      <c r="G1041" s="539"/>
      <c r="H1041" s="539"/>
    </row>
    <row r="1042" spans="1:8">
      <c r="A1042" s="760"/>
      <c r="B1042" s="539"/>
      <c r="C1042" s="539"/>
      <c r="D1042" s="539"/>
      <c r="E1042" s="539"/>
      <c r="F1042" s="539"/>
      <c r="G1042" s="539"/>
      <c r="H1042" s="539"/>
    </row>
    <row r="1043" spans="1:8">
      <c r="A1043" s="760"/>
      <c r="B1043" s="539"/>
      <c r="C1043" s="539"/>
      <c r="D1043" s="539"/>
      <c r="E1043" s="539"/>
      <c r="F1043" s="539"/>
      <c r="G1043" s="539"/>
      <c r="H1043" s="539"/>
    </row>
    <row r="1044" spans="1:8">
      <c r="A1044" s="760"/>
      <c r="B1044" s="539"/>
      <c r="C1044" s="539"/>
      <c r="D1044" s="539"/>
      <c r="E1044" s="539"/>
      <c r="F1044" s="539"/>
      <c r="G1044" s="539"/>
      <c r="H1044" s="539"/>
    </row>
    <row r="1045" spans="1:8">
      <c r="A1045" s="760"/>
      <c r="B1045" s="539"/>
      <c r="C1045" s="539"/>
      <c r="D1045" s="539"/>
      <c r="E1045" s="539"/>
      <c r="F1045" s="539"/>
      <c r="G1045" s="539"/>
      <c r="H1045" s="539"/>
    </row>
    <row r="1046" spans="1:8">
      <c r="A1046" s="760"/>
      <c r="B1046" s="539"/>
      <c r="C1046" s="539"/>
      <c r="D1046" s="539"/>
      <c r="E1046" s="539"/>
      <c r="F1046" s="539"/>
      <c r="G1046" s="539"/>
      <c r="H1046" s="539"/>
    </row>
    <row r="1047" spans="1:8">
      <c r="A1047" s="760"/>
      <c r="B1047" s="539"/>
      <c r="C1047" s="539"/>
      <c r="D1047" s="539"/>
      <c r="E1047" s="539"/>
      <c r="F1047" s="539"/>
      <c r="G1047" s="539"/>
      <c r="H1047" s="539"/>
    </row>
    <row r="1048" spans="1:8">
      <c r="A1048" s="760"/>
      <c r="B1048" s="539"/>
      <c r="C1048" s="539"/>
      <c r="D1048" s="539"/>
      <c r="E1048" s="539"/>
      <c r="F1048" s="539"/>
      <c r="G1048" s="539"/>
      <c r="H1048" s="539"/>
    </row>
    <row r="1049" spans="1:8">
      <c r="A1049" s="760"/>
      <c r="B1049" s="539"/>
      <c r="C1049" s="539"/>
      <c r="D1049" s="539"/>
      <c r="E1049" s="539"/>
      <c r="F1049" s="539"/>
      <c r="G1049" s="539"/>
      <c r="H1049" s="539"/>
    </row>
    <row r="1050" spans="1:8">
      <c r="A1050" s="760"/>
      <c r="B1050" s="539"/>
      <c r="C1050" s="539"/>
      <c r="D1050" s="539"/>
      <c r="E1050" s="539"/>
      <c r="F1050" s="539"/>
      <c r="G1050" s="539"/>
      <c r="H1050" s="539"/>
    </row>
    <row r="1051" spans="1:8">
      <c r="A1051" s="760"/>
      <c r="B1051" s="539"/>
      <c r="C1051" s="539"/>
      <c r="D1051" s="539"/>
      <c r="E1051" s="539"/>
      <c r="F1051" s="539"/>
      <c r="G1051" s="539"/>
      <c r="H1051" s="539"/>
    </row>
    <row r="1052" spans="1:8">
      <c r="A1052" s="760"/>
      <c r="B1052" s="539"/>
      <c r="C1052" s="539"/>
      <c r="D1052" s="539"/>
      <c r="E1052" s="539"/>
      <c r="F1052" s="539"/>
      <c r="G1052" s="539"/>
      <c r="H1052" s="539"/>
    </row>
    <row r="1053" spans="1:8">
      <c r="A1053" s="760"/>
      <c r="B1053" s="539"/>
      <c r="C1053" s="539"/>
      <c r="D1053" s="539"/>
      <c r="E1053" s="539"/>
      <c r="F1053" s="539"/>
      <c r="G1053" s="539"/>
      <c r="H1053" s="539"/>
    </row>
    <row r="1054" spans="1:8">
      <c r="A1054" s="760"/>
      <c r="B1054" s="539"/>
      <c r="C1054" s="539"/>
      <c r="D1054" s="539"/>
      <c r="E1054" s="539"/>
      <c r="F1054" s="539"/>
      <c r="G1054" s="539"/>
      <c r="H1054" s="539"/>
    </row>
    <row r="1055" spans="1:8">
      <c r="A1055" s="760"/>
      <c r="B1055" s="539"/>
      <c r="C1055" s="539"/>
      <c r="D1055" s="539"/>
      <c r="E1055" s="539"/>
      <c r="F1055" s="539"/>
      <c r="G1055" s="539"/>
      <c r="H1055" s="539"/>
    </row>
    <row r="1056" spans="1:8">
      <c r="A1056" s="760"/>
      <c r="B1056" s="539"/>
      <c r="C1056" s="539"/>
      <c r="D1056" s="539"/>
      <c r="E1056" s="539"/>
      <c r="F1056" s="539"/>
      <c r="G1056" s="539"/>
      <c r="H1056" s="539"/>
    </row>
    <row r="1057" spans="1:8">
      <c r="A1057" s="760"/>
      <c r="B1057" s="539"/>
      <c r="C1057" s="539"/>
      <c r="D1057" s="539"/>
      <c r="E1057" s="539"/>
      <c r="F1057" s="539"/>
      <c r="G1057" s="539"/>
      <c r="H1057" s="539"/>
    </row>
    <row r="1058" spans="1:8">
      <c r="A1058" s="760"/>
      <c r="B1058" s="539"/>
      <c r="C1058" s="539"/>
      <c r="D1058" s="539"/>
      <c r="E1058" s="539"/>
      <c r="F1058" s="539"/>
      <c r="G1058" s="539"/>
      <c r="H1058" s="539"/>
    </row>
    <row r="1059" spans="1:8">
      <c r="A1059" s="760"/>
      <c r="B1059" s="539"/>
      <c r="C1059" s="539"/>
      <c r="D1059" s="539"/>
      <c r="E1059" s="539"/>
      <c r="F1059" s="539"/>
      <c r="G1059" s="539"/>
      <c r="H1059" s="539"/>
    </row>
    <row r="1060" spans="1:8">
      <c r="A1060" s="760"/>
      <c r="B1060" s="539"/>
      <c r="C1060" s="539"/>
      <c r="D1060" s="539"/>
      <c r="E1060" s="539"/>
      <c r="F1060" s="539"/>
      <c r="G1060" s="539"/>
      <c r="H1060" s="539"/>
    </row>
    <row r="1061" spans="1:8">
      <c r="A1061" s="760"/>
      <c r="B1061" s="539"/>
      <c r="C1061" s="539"/>
      <c r="D1061" s="539"/>
      <c r="E1061" s="539"/>
      <c r="F1061" s="539"/>
      <c r="G1061" s="539"/>
      <c r="H1061" s="539"/>
    </row>
    <row r="1062" spans="1:8">
      <c r="A1062" s="760"/>
      <c r="B1062" s="539"/>
      <c r="C1062" s="539"/>
      <c r="D1062" s="539"/>
      <c r="E1062" s="539"/>
      <c r="F1062" s="539"/>
      <c r="G1062" s="539"/>
      <c r="H1062" s="539"/>
    </row>
    <row r="1063" spans="1:8">
      <c r="A1063" s="760"/>
      <c r="B1063" s="539"/>
      <c r="C1063" s="539"/>
      <c r="D1063" s="539"/>
      <c r="E1063" s="539"/>
      <c r="F1063" s="539"/>
      <c r="G1063" s="539"/>
      <c r="H1063" s="539"/>
    </row>
    <row r="1064" spans="1:8">
      <c r="A1064" s="760"/>
      <c r="B1064" s="539"/>
      <c r="C1064" s="539"/>
      <c r="D1064" s="539"/>
      <c r="E1064" s="539"/>
      <c r="F1064" s="539"/>
      <c r="G1064" s="539"/>
      <c r="H1064" s="539"/>
    </row>
    <row r="1065" spans="1:8">
      <c r="A1065" s="760"/>
      <c r="B1065" s="539"/>
      <c r="C1065" s="539"/>
      <c r="D1065" s="539"/>
      <c r="E1065" s="539"/>
      <c r="F1065" s="539"/>
      <c r="G1065" s="539"/>
      <c r="H1065" s="539"/>
    </row>
    <row r="1066" spans="1:8">
      <c r="A1066" s="760"/>
      <c r="B1066" s="539"/>
      <c r="C1066" s="539"/>
      <c r="D1066" s="539"/>
      <c r="E1066" s="539"/>
      <c r="F1066" s="539"/>
      <c r="G1066" s="539"/>
      <c r="H1066" s="539"/>
    </row>
    <row r="1067" spans="1:8">
      <c r="A1067" s="760"/>
      <c r="B1067" s="539"/>
      <c r="C1067" s="539"/>
      <c r="D1067" s="539"/>
      <c r="E1067" s="539"/>
      <c r="F1067" s="539"/>
      <c r="G1067" s="539"/>
      <c r="H1067" s="539"/>
    </row>
    <row r="1068" spans="1:8">
      <c r="A1068" s="760"/>
      <c r="B1068" s="539"/>
      <c r="C1068" s="539"/>
      <c r="D1068" s="539"/>
      <c r="E1068" s="539"/>
      <c r="F1068" s="539"/>
      <c r="G1068" s="539"/>
      <c r="H1068" s="539"/>
    </row>
    <row r="1069" spans="1:8">
      <c r="A1069" s="760"/>
      <c r="B1069" s="539"/>
      <c r="C1069" s="539"/>
      <c r="D1069" s="539"/>
      <c r="E1069" s="539"/>
      <c r="F1069" s="539"/>
      <c r="G1069" s="539"/>
      <c r="H1069" s="539"/>
    </row>
    <row r="1070" spans="1:8">
      <c r="A1070" s="760"/>
      <c r="B1070" s="539"/>
      <c r="C1070" s="539"/>
      <c r="D1070" s="539"/>
      <c r="E1070" s="539"/>
      <c r="F1070" s="539"/>
      <c r="G1070" s="539"/>
      <c r="H1070" s="539"/>
    </row>
    <row r="1071" spans="1:8">
      <c r="A1071" s="760"/>
      <c r="B1071" s="539"/>
      <c r="C1071" s="539"/>
      <c r="D1071" s="539"/>
      <c r="E1071" s="539"/>
      <c r="F1071" s="539"/>
      <c r="G1071" s="539"/>
      <c r="H1071" s="539"/>
    </row>
    <row r="1072" spans="1:8">
      <c r="A1072" s="760"/>
      <c r="B1072" s="539"/>
      <c r="C1072" s="539"/>
      <c r="D1072" s="539"/>
      <c r="E1072" s="539"/>
      <c r="F1072" s="539"/>
      <c r="G1072" s="539"/>
      <c r="H1072" s="539"/>
    </row>
    <row r="1073" spans="1:8">
      <c r="A1073" s="760"/>
      <c r="B1073" s="539"/>
      <c r="C1073" s="539"/>
      <c r="D1073" s="539"/>
      <c r="E1073" s="539"/>
      <c r="F1073" s="539"/>
      <c r="G1073" s="539"/>
      <c r="H1073" s="539"/>
    </row>
    <row r="1074" spans="1:8">
      <c r="A1074" s="760"/>
      <c r="B1074" s="539"/>
      <c r="C1074" s="539"/>
      <c r="D1074" s="539"/>
      <c r="E1074" s="539"/>
      <c r="F1074" s="539"/>
      <c r="G1074" s="539"/>
      <c r="H1074" s="539"/>
    </row>
    <row r="1075" spans="1:8">
      <c r="A1075" s="760"/>
      <c r="B1075" s="539"/>
      <c r="C1075" s="539"/>
      <c r="D1075" s="539"/>
      <c r="E1075" s="539"/>
      <c r="F1075" s="539"/>
      <c r="G1075" s="539"/>
      <c r="H1075" s="539"/>
    </row>
    <row r="1076" spans="1:8">
      <c r="A1076" s="760"/>
      <c r="B1076" s="539"/>
      <c r="C1076" s="539"/>
      <c r="D1076" s="539"/>
      <c r="E1076" s="539"/>
      <c r="F1076" s="539"/>
      <c r="G1076" s="539"/>
      <c r="H1076" s="539"/>
    </row>
    <row r="1077" spans="1:8">
      <c r="A1077" s="760"/>
      <c r="B1077" s="539"/>
      <c r="C1077" s="539"/>
      <c r="D1077" s="539"/>
      <c r="E1077" s="539"/>
      <c r="F1077" s="539"/>
      <c r="G1077" s="539"/>
      <c r="H1077" s="539"/>
    </row>
    <row r="1078" spans="1:8">
      <c r="A1078" s="760"/>
      <c r="B1078" s="539"/>
      <c r="C1078" s="539"/>
      <c r="D1078" s="539"/>
      <c r="E1078" s="539"/>
      <c r="F1078" s="539"/>
      <c r="G1078" s="539"/>
      <c r="H1078" s="539"/>
    </row>
    <row r="1079" spans="1:8">
      <c r="A1079" s="760"/>
      <c r="B1079" s="539"/>
      <c r="C1079" s="539"/>
      <c r="D1079" s="539"/>
      <c r="E1079" s="539"/>
      <c r="F1079" s="539"/>
      <c r="G1079" s="539"/>
      <c r="H1079" s="539"/>
    </row>
    <row r="1080" spans="1:8">
      <c r="A1080" s="760"/>
      <c r="B1080" s="539"/>
      <c r="C1080" s="539"/>
      <c r="D1080" s="539"/>
      <c r="E1080" s="539"/>
      <c r="F1080" s="539"/>
      <c r="G1080" s="539"/>
      <c r="H1080" s="539"/>
    </row>
    <row r="1081" spans="1:8">
      <c r="A1081" s="760"/>
      <c r="B1081" s="539"/>
      <c r="C1081" s="539"/>
      <c r="D1081" s="539"/>
      <c r="E1081" s="539"/>
      <c r="F1081" s="539"/>
      <c r="G1081" s="539"/>
      <c r="H1081" s="539"/>
    </row>
    <row r="1082" spans="1:8">
      <c r="A1082" s="760"/>
      <c r="B1082" s="539"/>
      <c r="C1082" s="539"/>
      <c r="D1082" s="539"/>
      <c r="E1082" s="539"/>
      <c r="F1082" s="539"/>
      <c r="G1082" s="539"/>
      <c r="H1082" s="539"/>
    </row>
    <row r="1083" spans="1:8">
      <c r="A1083" s="760"/>
      <c r="B1083" s="539"/>
      <c r="C1083" s="539"/>
      <c r="D1083" s="539"/>
      <c r="E1083" s="539"/>
      <c r="F1083" s="539"/>
      <c r="G1083" s="539"/>
      <c r="H1083" s="539"/>
    </row>
    <row r="1084" spans="1:8">
      <c r="A1084" s="760"/>
      <c r="B1084" s="539"/>
      <c r="C1084" s="539"/>
      <c r="D1084" s="539"/>
      <c r="E1084" s="539"/>
      <c r="F1084" s="539"/>
      <c r="G1084" s="539"/>
      <c r="H1084" s="539"/>
    </row>
    <row r="1085" spans="1:8">
      <c r="A1085" s="760"/>
      <c r="B1085" s="539"/>
      <c r="C1085" s="539"/>
      <c r="D1085" s="539"/>
      <c r="E1085" s="539"/>
      <c r="F1085" s="539"/>
      <c r="G1085" s="539"/>
      <c r="H1085" s="539"/>
    </row>
    <row r="1086" spans="1:8">
      <c r="A1086" s="760"/>
      <c r="B1086" s="539"/>
      <c r="C1086" s="539"/>
      <c r="D1086" s="539"/>
      <c r="E1086" s="539"/>
      <c r="F1086" s="539"/>
      <c r="G1086" s="539"/>
      <c r="H1086" s="539"/>
    </row>
    <row r="1087" spans="1:8">
      <c r="A1087" s="760"/>
      <c r="B1087" s="539"/>
      <c r="C1087" s="539"/>
      <c r="D1087" s="539"/>
      <c r="E1087" s="539"/>
      <c r="F1087" s="539"/>
      <c r="G1087" s="539"/>
      <c r="H1087" s="539"/>
    </row>
    <row r="1088" spans="1:8">
      <c r="A1088" s="760"/>
      <c r="B1088" s="539"/>
      <c r="C1088" s="539"/>
      <c r="D1088" s="539"/>
      <c r="E1088" s="539"/>
      <c r="F1088" s="539"/>
      <c r="G1088" s="539"/>
      <c r="H1088" s="539"/>
    </row>
    <row r="1089" spans="1:8">
      <c r="A1089" s="760"/>
      <c r="B1089" s="539"/>
      <c r="C1089" s="539"/>
      <c r="D1089" s="539"/>
      <c r="E1089" s="539"/>
      <c r="F1089" s="539"/>
      <c r="G1089" s="539"/>
      <c r="H1089" s="539"/>
    </row>
    <row r="1090" spans="1:8">
      <c r="A1090" s="760"/>
      <c r="B1090" s="539"/>
      <c r="C1090" s="539"/>
      <c r="D1090" s="539"/>
      <c r="E1090" s="539"/>
      <c r="F1090" s="539"/>
      <c r="G1090" s="539"/>
      <c r="H1090" s="539"/>
    </row>
    <row r="1091" spans="1:8">
      <c r="A1091" s="760"/>
      <c r="B1091" s="539"/>
      <c r="C1091" s="539"/>
      <c r="D1091" s="539"/>
      <c r="E1091" s="539"/>
      <c r="F1091" s="539"/>
      <c r="G1091" s="539"/>
      <c r="H1091" s="539"/>
    </row>
    <row r="1092" spans="1:8">
      <c r="A1092" s="760"/>
      <c r="B1092" s="539"/>
      <c r="C1092" s="539"/>
      <c r="D1092" s="539"/>
      <c r="E1092" s="539"/>
      <c r="F1092" s="539"/>
      <c r="G1092" s="539"/>
      <c r="H1092" s="539"/>
    </row>
    <row r="1093" spans="1:8">
      <c r="A1093" s="760"/>
      <c r="B1093" s="539"/>
      <c r="C1093" s="539"/>
      <c r="D1093" s="539"/>
      <c r="E1093" s="539"/>
      <c r="F1093" s="539"/>
      <c r="G1093" s="539"/>
      <c r="H1093" s="539"/>
    </row>
    <row r="1094" spans="1:8">
      <c r="A1094" s="760"/>
      <c r="B1094" s="539"/>
      <c r="C1094" s="539"/>
      <c r="D1094" s="539"/>
      <c r="E1094" s="539"/>
      <c r="F1094" s="539"/>
      <c r="G1094" s="539"/>
      <c r="H1094" s="539"/>
    </row>
    <row r="1095" spans="1:8">
      <c r="A1095" s="760"/>
      <c r="B1095" s="539"/>
      <c r="C1095" s="539"/>
      <c r="D1095" s="539"/>
      <c r="E1095" s="539"/>
      <c r="F1095" s="539"/>
      <c r="G1095" s="539"/>
      <c r="H1095" s="539"/>
    </row>
    <row r="1096" spans="1:8">
      <c r="A1096" s="760"/>
      <c r="B1096" s="539"/>
      <c r="C1096" s="539"/>
      <c r="D1096" s="539"/>
      <c r="E1096" s="539"/>
      <c r="F1096" s="539"/>
      <c r="G1096" s="539"/>
      <c r="H1096" s="539"/>
    </row>
    <row r="1097" spans="1:8">
      <c r="A1097" s="760"/>
      <c r="B1097" s="539"/>
      <c r="C1097" s="539"/>
      <c r="D1097" s="539"/>
      <c r="E1097" s="539"/>
      <c r="F1097" s="539"/>
      <c r="G1097" s="539"/>
      <c r="H1097" s="539"/>
    </row>
    <row r="1098" spans="1:8">
      <c r="A1098" s="760"/>
      <c r="B1098" s="539"/>
      <c r="C1098" s="539"/>
      <c r="D1098" s="539"/>
      <c r="E1098" s="539"/>
      <c r="F1098" s="539"/>
      <c r="G1098" s="539"/>
      <c r="H1098" s="539"/>
    </row>
    <row r="1099" spans="1:8">
      <c r="A1099" s="760"/>
      <c r="B1099" s="539"/>
      <c r="C1099" s="539"/>
      <c r="D1099" s="539"/>
      <c r="E1099" s="539"/>
      <c r="F1099" s="539"/>
      <c r="G1099" s="539"/>
      <c r="H1099" s="539"/>
    </row>
    <row r="1100" spans="1:8">
      <c r="A1100" s="760"/>
      <c r="B1100" s="539"/>
      <c r="C1100" s="539"/>
      <c r="D1100" s="539"/>
      <c r="E1100" s="539"/>
      <c r="F1100" s="539"/>
      <c r="G1100" s="539"/>
      <c r="H1100" s="539"/>
    </row>
    <row r="1101" spans="1:8">
      <c r="A1101" s="760"/>
      <c r="B1101" s="539"/>
      <c r="C1101" s="539"/>
      <c r="D1101" s="539"/>
      <c r="E1101" s="539"/>
      <c r="F1101" s="539"/>
      <c r="G1101" s="539"/>
      <c r="H1101" s="539"/>
    </row>
    <row r="1102" spans="1:8">
      <c r="A1102" s="760"/>
      <c r="B1102" s="539"/>
      <c r="C1102" s="539"/>
      <c r="D1102" s="539"/>
      <c r="E1102" s="539"/>
      <c r="F1102" s="539"/>
      <c r="G1102" s="539"/>
      <c r="H1102" s="539"/>
    </row>
    <row r="1103" spans="1:8">
      <c r="A1103" s="760"/>
      <c r="B1103" s="539"/>
      <c r="C1103" s="539"/>
      <c r="D1103" s="539"/>
      <c r="E1103" s="539"/>
      <c r="F1103" s="539"/>
      <c r="G1103" s="539"/>
      <c r="H1103" s="539"/>
    </row>
    <row r="1104" spans="1:8">
      <c r="A1104" s="760"/>
      <c r="B1104" s="539"/>
      <c r="C1104" s="539"/>
      <c r="D1104" s="539"/>
      <c r="E1104" s="539"/>
      <c r="F1104" s="539"/>
      <c r="G1104" s="539"/>
      <c r="H1104" s="539"/>
    </row>
    <row r="1105" spans="1:8">
      <c r="A1105" s="760"/>
      <c r="B1105" s="539"/>
      <c r="C1105" s="539"/>
      <c r="D1105" s="539"/>
      <c r="E1105" s="539"/>
      <c r="F1105" s="539"/>
      <c r="G1105" s="539"/>
      <c r="H1105" s="539"/>
    </row>
    <row r="1106" spans="1:8">
      <c r="A1106" s="760"/>
      <c r="B1106" s="539"/>
      <c r="C1106" s="539"/>
      <c r="D1106" s="539"/>
      <c r="E1106" s="539"/>
      <c r="F1106" s="539"/>
      <c r="G1106" s="539"/>
      <c r="H1106" s="539"/>
    </row>
    <row r="1107" spans="1:8">
      <c r="A1107" s="760"/>
      <c r="B1107" s="539"/>
      <c r="C1107" s="539"/>
      <c r="D1107" s="539"/>
      <c r="E1107" s="539"/>
      <c r="F1107" s="539"/>
      <c r="G1107" s="539"/>
      <c r="H1107" s="539"/>
    </row>
    <row r="1108" spans="1:8">
      <c r="A1108" s="760"/>
      <c r="B1108" s="539"/>
      <c r="C1108" s="539"/>
      <c r="D1108" s="539"/>
      <c r="E1108" s="539"/>
      <c r="F1108" s="539"/>
      <c r="G1108" s="539"/>
      <c r="H1108" s="539"/>
    </row>
    <row r="1109" spans="1:8">
      <c r="A1109" s="760"/>
      <c r="B1109" s="539"/>
      <c r="C1109" s="539"/>
      <c r="D1109" s="539"/>
      <c r="E1109" s="539"/>
      <c r="F1109" s="539"/>
      <c r="G1109" s="539"/>
      <c r="H1109" s="539"/>
    </row>
    <row r="1110" spans="1:8">
      <c r="A1110" s="760"/>
      <c r="B1110" s="539"/>
      <c r="C1110" s="539"/>
      <c r="D1110" s="539"/>
      <c r="E1110" s="539"/>
      <c r="F1110" s="539"/>
      <c r="G1110" s="539"/>
      <c r="H1110" s="539"/>
    </row>
    <row r="1111" spans="1:8">
      <c r="A1111" s="760"/>
      <c r="B1111" s="539"/>
      <c r="C1111" s="539"/>
      <c r="D1111" s="539"/>
      <c r="E1111" s="539"/>
      <c r="F1111" s="539"/>
      <c r="G1111" s="539"/>
      <c r="H1111" s="539"/>
    </row>
    <row r="1112" spans="1:8">
      <c r="A1112" s="760"/>
      <c r="B1112" s="539"/>
      <c r="C1112" s="539"/>
      <c r="D1112" s="539"/>
      <c r="E1112" s="539"/>
      <c r="F1112" s="539"/>
      <c r="G1112" s="539"/>
      <c r="H1112" s="539"/>
    </row>
    <row r="1113" spans="1:8">
      <c r="A1113" s="760"/>
      <c r="B1113" s="539"/>
      <c r="C1113" s="539"/>
      <c r="D1113" s="539"/>
      <c r="E1113" s="539"/>
      <c r="F1113" s="539"/>
      <c r="G1113" s="539"/>
      <c r="H1113" s="539"/>
    </row>
    <row r="1114" spans="1:8">
      <c r="A1114" s="760"/>
      <c r="B1114" s="539"/>
      <c r="C1114" s="539"/>
      <c r="D1114" s="539"/>
      <c r="E1114" s="539"/>
      <c r="F1114" s="539"/>
      <c r="G1114" s="539"/>
      <c r="H1114" s="539"/>
    </row>
    <row r="1115" spans="1:8">
      <c r="A1115" s="760"/>
      <c r="B1115" s="539"/>
      <c r="C1115" s="539"/>
      <c r="D1115" s="539"/>
      <c r="E1115" s="539"/>
      <c r="F1115" s="539"/>
      <c r="G1115" s="539"/>
      <c r="H1115" s="539"/>
    </row>
    <row r="1116" spans="1:8">
      <c r="A1116" s="760"/>
      <c r="B1116" s="539"/>
      <c r="C1116" s="539"/>
      <c r="D1116" s="539"/>
      <c r="E1116" s="539"/>
      <c r="F1116" s="539"/>
      <c r="G1116" s="539"/>
      <c r="H1116" s="539"/>
    </row>
    <row r="1117" spans="1:8">
      <c r="A1117" s="760"/>
      <c r="B1117" s="539"/>
      <c r="C1117" s="539"/>
      <c r="D1117" s="539"/>
      <c r="E1117" s="539"/>
      <c r="F1117" s="539"/>
      <c r="G1117" s="539"/>
      <c r="H1117" s="539"/>
    </row>
    <row r="1118" spans="1:8">
      <c r="A1118" s="760"/>
      <c r="B1118" s="539"/>
      <c r="C1118" s="539"/>
      <c r="D1118" s="539"/>
      <c r="E1118" s="539"/>
      <c r="F1118" s="539"/>
      <c r="G1118" s="539"/>
      <c r="H1118" s="539"/>
    </row>
    <row r="1119" spans="1:8">
      <c r="A1119" s="760"/>
      <c r="B1119" s="539"/>
      <c r="C1119" s="539"/>
      <c r="D1119" s="539"/>
      <c r="E1119" s="539"/>
      <c r="F1119" s="539"/>
      <c r="G1119" s="539"/>
      <c r="H1119" s="539"/>
    </row>
    <row r="1120" spans="1:8">
      <c r="A1120" s="760"/>
      <c r="B1120" s="539"/>
      <c r="C1120" s="539"/>
      <c r="D1120" s="539"/>
      <c r="E1120" s="539"/>
      <c r="F1120" s="539"/>
      <c r="G1120" s="539"/>
      <c r="H1120" s="539"/>
    </row>
    <row r="1121" spans="1:8">
      <c r="A1121" s="760"/>
      <c r="B1121" s="539"/>
      <c r="C1121" s="539"/>
      <c r="D1121" s="539"/>
      <c r="E1121" s="539"/>
      <c r="F1121" s="539"/>
      <c r="G1121" s="539"/>
      <c r="H1121" s="539"/>
    </row>
    <row r="1122" spans="1:8">
      <c r="A1122" s="760"/>
      <c r="B1122" s="539"/>
      <c r="C1122" s="539"/>
      <c r="D1122" s="539"/>
      <c r="E1122" s="539"/>
      <c r="F1122" s="539"/>
      <c r="G1122" s="539"/>
      <c r="H1122" s="539"/>
    </row>
    <row r="1123" spans="1:8">
      <c r="A1123" s="760"/>
      <c r="B1123" s="539"/>
      <c r="C1123" s="539"/>
      <c r="D1123" s="539"/>
      <c r="E1123" s="539"/>
      <c r="F1123" s="539"/>
      <c r="G1123" s="539"/>
      <c r="H1123" s="539"/>
    </row>
    <row r="1124" spans="1:8">
      <c r="A1124" s="760"/>
      <c r="B1124" s="539"/>
      <c r="C1124" s="539"/>
      <c r="D1124" s="539"/>
      <c r="E1124" s="539"/>
      <c r="F1124" s="539"/>
      <c r="G1124" s="539"/>
      <c r="H1124" s="539"/>
    </row>
    <row r="1125" spans="1:8">
      <c r="A1125" s="760"/>
      <c r="B1125" s="539"/>
      <c r="C1125" s="539"/>
      <c r="D1125" s="539"/>
      <c r="E1125" s="539"/>
      <c r="F1125" s="539"/>
      <c r="G1125" s="539"/>
      <c r="H1125" s="539"/>
    </row>
    <row r="1126" spans="1:8">
      <c r="A1126" s="760"/>
      <c r="B1126" s="539"/>
      <c r="C1126" s="539"/>
      <c r="D1126" s="539"/>
      <c r="E1126" s="539"/>
      <c r="F1126" s="539"/>
      <c r="G1126" s="539"/>
      <c r="H1126" s="539"/>
    </row>
    <row r="1127" spans="1:8">
      <c r="A1127" s="760"/>
      <c r="B1127" s="539"/>
      <c r="C1127" s="539"/>
      <c r="D1127" s="539"/>
      <c r="E1127" s="539"/>
      <c r="F1127" s="539"/>
      <c r="G1127" s="539"/>
      <c r="H1127" s="539"/>
    </row>
    <row r="1128" spans="1:8">
      <c r="A1128" s="760"/>
      <c r="B1128" s="539"/>
      <c r="C1128" s="539"/>
      <c r="D1128" s="539"/>
      <c r="E1128" s="539"/>
      <c r="F1128" s="539"/>
      <c r="G1128" s="539"/>
      <c r="H1128" s="539"/>
    </row>
    <row r="1129" spans="1:8">
      <c r="A1129" s="760"/>
      <c r="B1129" s="539"/>
      <c r="C1129" s="539"/>
      <c r="D1129" s="539"/>
      <c r="E1129" s="539"/>
      <c r="F1129" s="539"/>
      <c r="G1129" s="539"/>
      <c r="H1129" s="539"/>
    </row>
    <row r="1130" spans="1:8">
      <c r="A1130" s="760"/>
      <c r="B1130" s="539"/>
      <c r="C1130" s="539"/>
      <c r="D1130" s="539"/>
      <c r="E1130" s="539"/>
      <c r="F1130" s="539"/>
      <c r="G1130" s="539"/>
      <c r="H1130" s="539"/>
    </row>
    <row r="1131" spans="1:8">
      <c r="A1131" s="760"/>
      <c r="B1131" s="539"/>
      <c r="C1131" s="539"/>
      <c r="D1131" s="539"/>
      <c r="E1131" s="539"/>
      <c r="F1131" s="539"/>
      <c r="G1131" s="539"/>
      <c r="H1131" s="539"/>
    </row>
    <row r="1132" spans="1:8">
      <c r="A1132" s="760"/>
      <c r="B1132" s="539"/>
      <c r="C1132" s="539"/>
      <c r="D1132" s="539"/>
      <c r="E1132" s="539"/>
      <c r="F1132" s="539"/>
      <c r="G1132" s="539"/>
      <c r="H1132" s="539"/>
    </row>
    <row r="1133" spans="1:8">
      <c r="A1133" s="760"/>
      <c r="B1133" s="539"/>
      <c r="C1133" s="539"/>
      <c r="D1133" s="539"/>
      <c r="E1133" s="539"/>
      <c r="F1133" s="539"/>
      <c r="G1133" s="539"/>
      <c r="H1133" s="539"/>
    </row>
    <row r="1134" spans="1:8">
      <c r="A1134" s="760"/>
      <c r="B1134" s="539"/>
      <c r="C1134" s="539"/>
      <c r="D1134" s="539"/>
      <c r="E1134" s="539"/>
      <c r="F1134" s="539"/>
      <c r="G1134" s="539"/>
      <c r="H1134" s="539"/>
    </row>
    <row r="1135" spans="1:8">
      <c r="A1135" s="760"/>
      <c r="B1135" s="539"/>
      <c r="C1135" s="539"/>
      <c r="D1135" s="539"/>
      <c r="E1135" s="539"/>
      <c r="F1135" s="539"/>
      <c r="G1135" s="539"/>
      <c r="H1135" s="539"/>
    </row>
    <row r="1136" spans="1:8">
      <c r="A1136" s="760"/>
      <c r="B1136" s="539"/>
      <c r="C1136" s="539"/>
      <c r="D1136" s="539"/>
      <c r="E1136" s="539"/>
      <c r="F1136" s="539"/>
      <c r="G1136" s="539"/>
      <c r="H1136" s="539"/>
    </row>
    <row r="1137" spans="1:8">
      <c r="A1137" s="760"/>
      <c r="B1137" s="539"/>
      <c r="C1137" s="539"/>
      <c r="D1137" s="539"/>
      <c r="E1137" s="539"/>
      <c r="F1137" s="539"/>
      <c r="G1137" s="539"/>
      <c r="H1137" s="539"/>
    </row>
    <row r="1138" spans="1:8">
      <c r="A1138" s="760"/>
      <c r="B1138" s="539"/>
      <c r="C1138" s="539"/>
      <c r="D1138" s="539"/>
      <c r="E1138" s="539"/>
      <c r="F1138" s="539"/>
      <c r="G1138" s="539"/>
      <c r="H1138" s="539"/>
    </row>
    <row r="1139" spans="1:8">
      <c r="A1139" s="760"/>
      <c r="B1139" s="539"/>
      <c r="C1139" s="539"/>
      <c r="D1139" s="539"/>
      <c r="E1139" s="539"/>
      <c r="F1139" s="539"/>
      <c r="G1139" s="539"/>
      <c r="H1139" s="539"/>
    </row>
    <row r="1140" spans="1:8">
      <c r="A1140" s="760"/>
      <c r="B1140" s="539"/>
      <c r="C1140" s="539"/>
      <c r="D1140" s="539"/>
      <c r="E1140" s="539"/>
      <c r="F1140" s="539"/>
      <c r="G1140" s="539"/>
      <c r="H1140" s="539"/>
    </row>
    <row r="1141" spans="1:8">
      <c r="A1141" s="760"/>
      <c r="B1141" s="539"/>
      <c r="C1141" s="539"/>
      <c r="D1141" s="539"/>
      <c r="E1141" s="539"/>
      <c r="F1141" s="539"/>
      <c r="G1141" s="539"/>
      <c r="H1141" s="539"/>
    </row>
    <row r="1142" spans="1:8">
      <c r="A1142" s="760"/>
      <c r="B1142" s="539"/>
      <c r="C1142" s="539"/>
      <c r="D1142" s="539"/>
      <c r="E1142" s="539"/>
      <c r="F1142" s="539"/>
      <c r="G1142" s="539"/>
      <c r="H1142" s="539"/>
    </row>
    <row r="1143" spans="1:8">
      <c r="A1143" s="760"/>
      <c r="B1143" s="539"/>
      <c r="C1143" s="539"/>
      <c r="D1143" s="539"/>
      <c r="E1143" s="539"/>
      <c r="F1143" s="539"/>
      <c r="G1143" s="539"/>
      <c r="H1143" s="539"/>
    </row>
    <row r="1144" spans="1:8">
      <c r="A1144" s="760"/>
      <c r="B1144" s="539"/>
      <c r="C1144" s="539"/>
      <c r="D1144" s="539"/>
      <c r="E1144" s="539"/>
      <c r="F1144" s="539"/>
      <c r="G1144" s="539"/>
      <c r="H1144" s="539"/>
    </row>
    <row r="1145" spans="1:8">
      <c r="A1145" s="760"/>
      <c r="B1145" s="539"/>
      <c r="C1145" s="539"/>
      <c r="D1145" s="539"/>
      <c r="E1145" s="539"/>
      <c r="F1145" s="539"/>
      <c r="G1145" s="539"/>
      <c r="H1145" s="539"/>
    </row>
    <row r="1146" spans="1:8">
      <c r="A1146" s="760"/>
      <c r="B1146" s="539"/>
      <c r="C1146" s="539"/>
      <c r="D1146" s="539"/>
      <c r="E1146" s="539"/>
      <c r="F1146" s="539"/>
      <c r="G1146" s="539"/>
      <c r="H1146" s="539"/>
    </row>
    <row r="1147" spans="1:8">
      <c r="A1147" s="760"/>
      <c r="B1147" s="539"/>
      <c r="C1147" s="539"/>
      <c r="D1147" s="539"/>
      <c r="E1147" s="539"/>
      <c r="F1147" s="539"/>
      <c r="G1147" s="539"/>
      <c r="H1147" s="539"/>
    </row>
    <row r="1148" spans="1:8">
      <c r="A1148" s="760"/>
      <c r="B1148" s="539"/>
      <c r="C1148" s="539"/>
      <c r="D1148" s="539"/>
      <c r="E1148" s="539"/>
      <c r="F1148" s="539"/>
      <c r="G1148" s="539"/>
      <c r="H1148" s="539"/>
    </row>
    <row r="1149" spans="1:8">
      <c r="A1149" s="760"/>
      <c r="B1149" s="539"/>
      <c r="C1149" s="539"/>
      <c r="D1149" s="539"/>
      <c r="E1149" s="539"/>
      <c r="F1149" s="539"/>
      <c r="G1149" s="539"/>
      <c r="H1149" s="539"/>
    </row>
    <row r="1150" spans="1:8">
      <c r="A1150" s="760"/>
      <c r="B1150" s="539"/>
      <c r="C1150" s="539"/>
      <c r="D1150" s="539"/>
      <c r="E1150" s="539"/>
      <c r="F1150" s="539"/>
      <c r="G1150" s="539"/>
      <c r="H1150" s="539"/>
    </row>
    <row r="1151" spans="1:8">
      <c r="A1151" s="760"/>
      <c r="B1151" s="539"/>
      <c r="C1151" s="539"/>
      <c r="D1151" s="539"/>
      <c r="E1151" s="539"/>
      <c r="F1151" s="539"/>
      <c r="G1151" s="539"/>
      <c r="H1151" s="539"/>
    </row>
    <row r="1152" spans="1:8">
      <c r="A1152" s="760"/>
      <c r="B1152" s="539"/>
      <c r="C1152" s="539"/>
      <c r="D1152" s="539"/>
      <c r="E1152" s="539"/>
      <c r="F1152" s="539"/>
      <c r="G1152" s="539"/>
      <c r="H1152" s="539"/>
    </row>
    <row r="1153" spans="1:8">
      <c r="A1153" s="760"/>
      <c r="B1153" s="539"/>
      <c r="C1153" s="539"/>
      <c r="D1153" s="539"/>
      <c r="E1153" s="539"/>
      <c r="F1153" s="539"/>
      <c r="G1153" s="539"/>
      <c r="H1153" s="539"/>
    </row>
    <row r="1154" spans="1:8">
      <c r="A1154" s="760"/>
      <c r="B1154" s="539"/>
      <c r="C1154" s="539"/>
      <c r="D1154" s="539"/>
      <c r="E1154" s="539"/>
      <c r="F1154" s="539"/>
      <c r="G1154" s="539"/>
      <c r="H1154" s="539"/>
    </row>
    <row r="1155" spans="1:8">
      <c r="A1155" s="760"/>
      <c r="B1155" s="539"/>
      <c r="C1155" s="539"/>
      <c r="D1155" s="539"/>
      <c r="E1155" s="539"/>
      <c r="F1155" s="539"/>
      <c r="G1155" s="539"/>
      <c r="H1155" s="539"/>
    </row>
    <row r="1156" spans="1:8">
      <c r="A1156" s="760"/>
      <c r="B1156" s="539"/>
      <c r="C1156" s="539"/>
      <c r="D1156" s="539"/>
      <c r="E1156" s="539"/>
      <c r="F1156" s="539"/>
      <c r="G1156" s="539"/>
      <c r="H1156" s="539"/>
    </row>
    <row r="1157" spans="1:8">
      <c r="A1157" s="760"/>
      <c r="B1157" s="539"/>
      <c r="C1157" s="539"/>
      <c r="D1157" s="539"/>
      <c r="E1157" s="539"/>
      <c r="F1157" s="539"/>
      <c r="G1157" s="539"/>
      <c r="H1157" s="539"/>
    </row>
    <row r="1158" spans="1:8">
      <c r="A1158" s="760"/>
      <c r="B1158" s="539"/>
      <c r="C1158" s="539"/>
      <c r="D1158" s="539"/>
      <c r="E1158" s="539"/>
      <c r="F1158" s="539"/>
      <c r="G1158" s="539"/>
      <c r="H1158" s="539"/>
    </row>
    <row r="1159" spans="1:8">
      <c r="A1159" s="760"/>
      <c r="B1159" s="539"/>
      <c r="C1159" s="539"/>
      <c r="D1159" s="539"/>
      <c r="E1159" s="539"/>
      <c r="F1159" s="539"/>
      <c r="G1159" s="539"/>
      <c r="H1159" s="539"/>
    </row>
    <row r="1160" spans="1:8">
      <c r="A1160" s="760"/>
      <c r="B1160" s="539"/>
      <c r="C1160" s="539"/>
      <c r="D1160" s="539"/>
      <c r="E1160" s="539"/>
      <c r="F1160" s="539"/>
      <c r="G1160" s="539"/>
      <c r="H1160" s="539"/>
    </row>
    <row r="1161" spans="1:8">
      <c r="A1161" s="760"/>
      <c r="B1161" s="539"/>
      <c r="C1161" s="539"/>
      <c r="D1161" s="539"/>
      <c r="E1161" s="539"/>
      <c r="F1161" s="539"/>
      <c r="G1161" s="539"/>
      <c r="H1161" s="539"/>
    </row>
    <row r="1162" spans="1:8">
      <c r="A1162" s="760"/>
      <c r="B1162" s="539"/>
      <c r="C1162" s="539"/>
      <c r="D1162" s="539"/>
      <c r="E1162" s="539"/>
      <c r="F1162" s="539"/>
      <c r="G1162" s="539"/>
      <c r="H1162" s="539"/>
    </row>
    <row r="1163" spans="1:8">
      <c r="A1163" s="760"/>
      <c r="B1163" s="539"/>
      <c r="C1163" s="539"/>
      <c r="D1163" s="539"/>
      <c r="E1163" s="539"/>
      <c r="F1163" s="539"/>
      <c r="G1163" s="539"/>
      <c r="H1163" s="539"/>
    </row>
    <row r="1164" spans="1:8">
      <c r="A1164" s="760"/>
      <c r="B1164" s="539"/>
      <c r="C1164" s="539"/>
      <c r="D1164" s="539"/>
      <c r="E1164" s="539"/>
      <c r="F1164" s="539"/>
      <c r="G1164" s="539"/>
      <c r="H1164" s="539"/>
    </row>
    <row r="1165" spans="1:8">
      <c r="A1165" s="760"/>
      <c r="B1165" s="539"/>
      <c r="C1165" s="539"/>
      <c r="D1165" s="539"/>
      <c r="E1165" s="539"/>
      <c r="F1165" s="539"/>
      <c r="G1165" s="539"/>
      <c r="H1165" s="539"/>
    </row>
    <row r="1166" spans="1:8">
      <c r="A1166" s="760"/>
      <c r="B1166" s="539"/>
      <c r="C1166" s="539"/>
      <c r="D1166" s="539"/>
      <c r="E1166" s="539"/>
      <c r="F1166" s="539"/>
      <c r="G1166" s="539"/>
      <c r="H1166" s="539"/>
    </row>
    <row r="1167" spans="1:8">
      <c r="A1167" s="760"/>
      <c r="B1167" s="539"/>
      <c r="C1167" s="539"/>
      <c r="D1167" s="539"/>
      <c r="E1167" s="539"/>
      <c r="F1167" s="539"/>
      <c r="G1167" s="539"/>
      <c r="H1167" s="539"/>
    </row>
    <row r="1168" spans="1:8">
      <c r="A1168" s="760"/>
      <c r="B1168" s="539"/>
      <c r="C1168" s="539"/>
      <c r="D1168" s="539"/>
      <c r="E1168" s="539"/>
      <c r="F1168" s="539"/>
      <c r="G1168" s="539"/>
      <c r="H1168" s="539"/>
    </row>
    <row r="1169" spans="1:8">
      <c r="A1169" s="760"/>
      <c r="B1169" s="539"/>
      <c r="C1169" s="539"/>
      <c r="D1169" s="539"/>
      <c r="E1169" s="539"/>
      <c r="F1169" s="539"/>
      <c r="G1169" s="539"/>
      <c r="H1169" s="539"/>
    </row>
    <row r="1170" spans="1:8">
      <c r="A1170" s="760"/>
      <c r="B1170" s="539"/>
      <c r="C1170" s="539"/>
      <c r="D1170" s="539"/>
      <c r="E1170" s="539"/>
      <c r="F1170" s="539"/>
      <c r="G1170" s="539"/>
      <c r="H1170" s="539"/>
    </row>
    <row r="1171" spans="1:8">
      <c r="A1171" s="760"/>
      <c r="B1171" s="539"/>
      <c r="C1171" s="539"/>
      <c r="D1171" s="539"/>
      <c r="E1171" s="539"/>
      <c r="F1171" s="539"/>
      <c r="G1171" s="539"/>
      <c r="H1171" s="539"/>
    </row>
    <row r="1172" spans="1:8">
      <c r="A1172" s="760"/>
      <c r="B1172" s="539"/>
      <c r="C1172" s="539"/>
      <c r="D1172" s="539"/>
      <c r="E1172" s="539"/>
      <c r="F1172" s="539"/>
      <c r="G1172" s="539"/>
      <c r="H1172" s="539"/>
    </row>
    <row r="1173" spans="1:8">
      <c r="A1173" s="760"/>
      <c r="B1173" s="539"/>
      <c r="C1173" s="539"/>
      <c r="D1173" s="539"/>
      <c r="E1173" s="539"/>
      <c r="F1173" s="539"/>
      <c r="G1173" s="539"/>
      <c r="H1173" s="539"/>
    </row>
    <row r="1174" spans="1:8">
      <c r="A1174" s="760"/>
      <c r="B1174" s="539"/>
      <c r="C1174" s="539"/>
      <c r="D1174" s="539"/>
      <c r="E1174" s="539"/>
      <c r="F1174" s="539"/>
      <c r="G1174" s="539"/>
      <c r="H1174" s="539"/>
    </row>
    <row r="1175" spans="1:8">
      <c r="A1175" s="760"/>
      <c r="B1175" s="539"/>
      <c r="C1175" s="539"/>
      <c r="D1175" s="539"/>
      <c r="E1175" s="539"/>
      <c r="F1175" s="539"/>
      <c r="G1175" s="539"/>
      <c r="H1175" s="539"/>
    </row>
    <row r="1176" spans="1:8">
      <c r="A1176" s="760"/>
      <c r="B1176" s="539"/>
      <c r="C1176" s="539"/>
      <c r="D1176" s="539"/>
      <c r="E1176" s="539"/>
      <c r="F1176" s="539"/>
      <c r="G1176" s="539"/>
      <c r="H1176" s="539"/>
    </row>
    <row r="1177" spans="1:8">
      <c r="A1177" s="760"/>
      <c r="B1177" s="539"/>
      <c r="C1177" s="539"/>
      <c r="D1177" s="539"/>
      <c r="E1177" s="539"/>
      <c r="F1177" s="539"/>
      <c r="G1177" s="539"/>
      <c r="H1177" s="539"/>
    </row>
    <row r="1178" spans="1:8">
      <c r="A1178" s="760"/>
      <c r="B1178" s="539"/>
      <c r="C1178" s="539"/>
      <c r="D1178" s="539"/>
      <c r="E1178" s="539"/>
      <c r="F1178" s="539"/>
      <c r="G1178" s="539"/>
      <c r="H1178" s="539"/>
    </row>
    <row r="1179" spans="1:8">
      <c r="A1179" s="760"/>
      <c r="B1179" s="539"/>
      <c r="C1179" s="539"/>
      <c r="D1179" s="539"/>
      <c r="E1179" s="539"/>
      <c r="F1179" s="539"/>
      <c r="G1179" s="539"/>
      <c r="H1179" s="539"/>
    </row>
    <row r="1180" spans="1:8">
      <c r="A1180" s="760"/>
      <c r="B1180" s="539"/>
      <c r="C1180" s="539"/>
      <c r="D1180" s="539"/>
      <c r="E1180" s="539"/>
      <c r="F1180" s="539"/>
      <c r="G1180" s="539"/>
      <c r="H1180" s="539"/>
    </row>
    <row r="1181" spans="1:8">
      <c r="A1181" s="760"/>
      <c r="B1181" s="539"/>
      <c r="C1181" s="539"/>
      <c r="D1181" s="539"/>
      <c r="E1181" s="539"/>
      <c r="F1181" s="539"/>
      <c r="G1181" s="539"/>
      <c r="H1181" s="539"/>
    </row>
    <row r="1182" spans="1:8">
      <c r="A1182" s="760"/>
      <c r="B1182" s="539"/>
      <c r="C1182" s="539"/>
      <c r="D1182" s="539"/>
      <c r="E1182" s="539"/>
      <c r="F1182" s="539"/>
      <c r="G1182" s="539"/>
      <c r="H1182" s="539"/>
    </row>
    <row r="1183" spans="1:8">
      <c r="A1183" s="760"/>
      <c r="B1183" s="539"/>
      <c r="C1183" s="539"/>
      <c r="D1183" s="539"/>
      <c r="E1183" s="539"/>
      <c r="F1183" s="539"/>
      <c r="G1183" s="539"/>
      <c r="H1183" s="539"/>
    </row>
    <row r="1184" spans="1:8">
      <c r="A1184" s="760"/>
      <c r="B1184" s="539"/>
      <c r="C1184" s="539"/>
      <c r="D1184" s="539"/>
      <c r="E1184" s="539"/>
      <c r="F1184" s="539"/>
      <c r="G1184" s="539"/>
      <c r="H1184" s="539"/>
    </row>
    <row r="1185" spans="1:8">
      <c r="A1185" s="760"/>
      <c r="B1185" s="539"/>
      <c r="C1185" s="539"/>
      <c r="D1185" s="539"/>
      <c r="E1185" s="539"/>
      <c r="F1185" s="539"/>
      <c r="G1185" s="539"/>
      <c r="H1185" s="539"/>
    </row>
    <row r="1186" spans="1:8">
      <c r="A1186" s="760"/>
      <c r="B1186" s="539"/>
      <c r="C1186" s="539"/>
      <c r="D1186" s="539"/>
      <c r="E1186" s="539"/>
      <c r="F1186" s="539"/>
      <c r="G1186" s="539"/>
      <c r="H1186" s="539"/>
    </row>
    <row r="1187" spans="1:8">
      <c r="A1187" s="760"/>
      <c r="B1187" s="539"/>
      <c r="C1187" s="539"/>
      <c r="D1187" s="539"/>
      <c r="E1187" s="539"/>
      <c r="F1187" s="539"/>
      <c r="G1187" s="539"/>
      <c r="H1187" s="539"/>
    </row>
    <row r="1188" spans="1:8">
      <c r="A1188" s="760"/>
      <c r="B1188" s="539"/>
      <c r="C1188" s="539"/>
      <c r="D1188" s="539"/>
      <c r="E1188" s="539"/>
      <c r="F1188" s="539"/>
      <c r="G1188" s="539"/>
      <c r="H1188" s="539"/>
    </row>
    <row r="1189" spans="1:8">
      <c r="A1189" s="760"/>
      <c r="B1189" s="539"/>
      <c r="C1189" s="539"/>
      <c r="D1189" s="539"/>
      <c r="E1189" s="539"/>
      <c r="F1189" s="539"/>
      <c r="G1189" s="539"/>
      <c r="H1189" s="539"/>
    </row>
    <row r="1190" spans="1:8">
      <c r="A1190" s="760"/>
      <c r="B1190" s="539"/>
      <c r="C1190" s="539"/>
      <c r="D1190" s="539"/>
      <c r="E1190" s="539"/>
      <c r="F1190" s="539"/>
      <c r="G1190" s="539"/>
      <c r="H1190" s="539"/>
    </row>
    <row r="1191" spans="1:8">
      <c r="A1191" s="760"/>
      <c r="B1191" s="539"/>
      <c r="C1191" s="539"/>
      <c r="D1191" s="539"/>
      <c r="E1191" s="539"/>
      <c r="F1191" s="539"/>
      <c r="G1191" s="539"/>
      <c r="H1191" s="539"/>
    </row>
    <row r="1192" spans="1:8">
      <c r="A1192" s="760"/>
      <c r="B1192" s="539"/>
      <c r="C1192" s="539"/>
      <c r="D1192" s="539"/>
      <c r="E1192" s="539"/>
      <c r="F1192" s="539"/>
      <c r="G1192" s="539"/>
      <c r="H1192" s="539"/>
    </row>
    <row r="1193" spans="1:8">
      <c r="A1193" s="760"/>
      <c r="B1193" s="539"/>
      <c r="C1193" s="539"/>
      <c r="D1193" s="539"/>
      <c r="E1193" s="539"/>
      <c r="F1193" s="539"/>
      <c r="G1193" s="539"/>
      <c r="H1193" s="539"/>
    </row>
    <row r="1194" spans="1:8">
      <c r="A1194" s="760"/>
      <c r="B1194" s="539"/>
      <c r="C1194" s="539"/>
      <c r="D1194" s="539"/>
      <c r="E1194" s="539"/>
      <c r="F1194" s="539"/>
      <c r="G1194" s="539"/>
      <c r="H1194" s="539"/>
    </row>
    <row r="1195" spans="1:8">
      <c r="A1195" s="760"/>
      <c r="B1195" s="539"/>
      <c r="C1195" s="539"/>
      <c r="D1195" s="539"/>
      <c r="E1195" s="539"/>
      <c r="F1195" s="539"/>
      <c r="G1195" s="539"/>
      <c r="H1195" s="539"/>
    </row>
    <row r="1196" spans="1:8">
      <c r="A1196" s="760"/>
      <c r="B1196" s="539"/>
      <c r="C1196" s="539"/>
      <c r="D1196" s="539"/>
      <c r="E1196" s="539"/>
      <c r="F1196" s="539"/>
      <c r="G1196" s="539"/>
      <c r="H1196" s="539"/>
    </row>
    <row r="1197" spans="1:8">
      <c r="A1197" s="760"/>
      <c r="B1197" s="539"/>
      <c r="C1197" s="539"/>
      <c r="D1197" s="539"/>
      <c r="E1197" s="539"/>
      <c r="F1197" s="539"/>
      <c r="G1197" s="539"/>
      <c r="H1197" s="539"/>
    </row>
    <row r="1198" spans="1:8">
      <c r="A1198" s="760"/>
      <c r="B1198" s="539"/>
      <c r="C1198" s="539"/>
      <c r="D1198" s="539"/>
      <c r="E1198" s="539"/>
      <c r="F1198" s="539"/>
      <c r="G1198" s="539"/>
      <c r="H1198" s="539"/>
    </row>
    <row r="1199" spans="1:8">
      <c r="A1199" s="760"/>
      <c r="B1199" s="539"/>
      <c r="C1199" s="539"/>
      <c r="D1199" s="539"/>
      <c r="E1199" s="539"/>
      <c r="F1199" s="539"/>
      <c r="G1199" s="539"/>
      <c r="H1199" s="539"/>
    </row>
    <row r="1200" spans="1:8">
      <c r="A1200" s="760"/>
      <c r="B1200" s="539"/>
      <c r="C1200" s="539"/>
      <c r="D1200" s="539"/>
      <c r="E1200" s="539"/>
      <c r="F1200" s="539"/>
      <c r="G1200" s="539"/>
      <c r="H1200" s="539"/>
    </row>
    <row r="1201" spans="1:8">
      <c r="A1201" s="760"/>
      <c r="B1201" s="539"/>
      <c r="C1201" s="539"/>
      <c r="D1201" s="539"/>
      <c r="E1201" s="539"/>
      <c r="F1201" s="539"/>
      <c r="G1201" s="539"/>
      <c r="H1201" s="539"/>
    </row>
    <row r="1202" spans="1:8">
      <c r="A1202" s="760"/>
      <c r="B1202" s="539"/>
      <c r="C1202" s="539"/>
      <c r="D1202" s="539"/>
      <c r="E1202" s="539"/>
      <c r="F1202" s="539"/>
      <c r="G1202" s="539"/>
      <c r="H1202" s="539"/>
    </row>
    <row r="1203" spans="1:8">
      <c r="A1203" s="760"/>
      <c r="B1203" s="539"/>
      <c r="C1203" s="539"/>
      <c r="D1203" s="539"/>
      <c r="E1203" s="539"/>
      <c r="F1203" s="539"/>
      <c r="G1203" s="539"/>
      <c r="H1203" s="539"/>
    </row>
    <row r="1204" spans="1:8">
      <c r="A1204" s="760"/>
      <c r="B1204" s="539"/>
      <c r="C1204" s="539"/>
      <c r="D1204" s="539"/>
      <c r="E1204" s="539"/>
      <c r="F1204" s="539"/>
      <c r="G1204" s="539"/>
      <c r="H1204" s="539"/>
    </row>
    <row r="1205" spans="1:8">
      <c r="A1205" s="760"/>
      <c r="B1205" s="539"/>
      <c r="C1205" s="539"/>
      <c r="D1205" s="539"/>
      <c r="E1205" s="539"/>
      <c r="F1205" s="539"/>
      <c r="G1205" s="539"/>
      <c r="H1205" s="539"/>
    </row>
    <row r="1206" spans="1:8">
      <c r="A1206" s="760"/>
      <c r="B1206" s="539"/>
      <c r="C1206" s="539"/>
      <c r="D1206" s="539"/>
      <c r="E1206" s="539"/>
      <c r="F1206" s="539"/>
      <c r="G1206" s="539"/>
      <c r="H1206" s="539"/>
    </row>
    <row r="1207" spans="1:8">
      <c r="A1207" s="760"/>
      <c r="B1207" s="539"/>
      <c r="C1207" s="539"/>
      <c r="D1207" s="539"/>
      <c r="E1207" s="539"/>
      <c r="F1207" s="539"/>
      <c r="G1207" s="539"/>
      <c r="H1207" s="539"/>
    </row>
    <row r="1208" spans="1:8">
      <c r="A1208" s="760"/>
      <c r="B1208" s="539"/>
      <c r="C1208" s="539"/>
      <c r="D1208" s="539"/>
      <c r="E1208" s="539"/>
      <c r="F1208" s="539"/>
      <c r="G1208" s="539"/>
      <c r="H1208" s="539"/>
    </row>
    <row r="1209" spans="1:8">
      <c r="A1209" s="760"/>
      <c r="B1209" s="539"/>
      <c r="C1209" s="539"/>
      <c r="D1209" s="539"/>
      <c r="E1209" s="539"/>
      <c r="F1209" s="539"/>
      <c r="G1209" s="539"/>
      <c r="H1209" s="539"/>
    </row>
    <row r="1210" spans="1:8">
      <c r="A1210" s="760"/>
      <c r="B1210" s="539"/>
      <c r="C1210" s="539"/>
      <c r="D1210" s="539"/>
      <c r="E1210" s="539"/>
      <c r="F1210" s="539"/>
      <c r="G1210" s="539"/>
      <c r="H1210" s="539"/>
    </row>
    <row r="1211" spans="1:8">
      <c r="A1211" s="760"/>
      <c r="B1211" s="539"/>
      <c r="C1211" s="539"/>
      <c r="D1211" s="539"/>
      <c r="E1211" s="539"/>
      <c r="F1211" s="539"/>
      <c r="G1211" s="539"/>
      <c r="H1211" s="539"/>
    </row>
    <row r="1212" spans="1:8">
      <c r="A1212" s="760"/>
      <c r="B1212" s="539"/>
      <c r="C1212" s="539"/>
      <c r="D1212" s="539"/>
      <c r="E1212" s="539"/>
      <c r="F1212" s="539"/>
      <c r="G1212" s="539"/>
      <c r="H1212" s="539"/>
    </row>
    <row r="1213" spans="1:8">
      <c r="A1213" s="760"/>
      <c r="B1213" s="539"/>
      <c r="C1213" s="539"/>
      <c r="D1213" s="539"/>
      <c r="E1213" s="539"/>
      <c r="F1213" s="539"/>
      <c r="G1213" s="539"/>
      <c r="H1213" s="539"/>
    </row>
    <row r="1214" spans="1:8">
      <c r="A1214" s="760"/>
      <c r="B1214" s="539"/>
      <c r="C1214" s="539"/>
      <c r="D1214" s="539"/>
      <c r="E1214" s="539"/>
      <c r="F1214" s="539"/>
      <c r="G1214" s="539"/>
      <c r="H1214" s="539"/>
    </row>
    <row r="1215" spans="1:8">
      <c r="A1215" s="760"/>
      <c r="B1215" s="539"/>
      <c r="C1215" s="539"/>
      <c r="D1215" s="539"/>
      <c r="E1215" s="539"/>
      <c r="F1215" s="539"/>
      <c r="G1215" s="539"/>
      <c r="H1215" s="539"/>
    </row>
    <row r="1216" spans="1:8">
      <c r="A1216" s="760"/>
      <c r="B1216" s="539"/>
      <c r="C1216" s="539"/>
      <c r="D1216" s="539"/>
      <c r="E1216" s="539"/>
      <c r="F1216" s="539"/>
      <c r="G1216" s="539"/>
      <c r="H1216" s="539"/>
    </row>
    <row r="1217" spans="1:8">
      <c r="A1217" s="760"/>
      <c r="B1217" s="539"/>
      <c r="C1217" s="539"/>
      <c r="D1217" s="539"/>
      <c r="E1217" s="539"/>
      <c r="F1217" s="539"/>
      <c r="G1217" s="539"/>
      <c r="H1217" s="539"/>
    </row>
    <row r="1218" spans="1:8">
      <c r="A1218" s="760"/>
      <c r="B1218" s="539"/>
      <c r="C1218" s="539"/>
      <c r="D1218" s="539"/>
      <c r="E1218" s="539"/>
      <c r="F1218" s="539"/>
      <c r="G1218" s="539"/>
      <c r="H1218" s="539"/>
    </row>
    <row r="1219" spans="1:8">
      <c r="A1219" s="760"/>
      <c r="B1219" s="539"/>
      <c r="C1219" s="539"/>
      <c r="D1219" s="539"/>
      <c r="E1219" s="539"/>
      <c r="F1219" s="539"/>
      <c r="G1219" s="539"/>
      <c r="H1219" s="539"/>
    </row>
    <row r="1220" spans="1:8">
      <c r="A1220" s="760"/>
      <c r="B1220" s="539"/>
      <c r="C1220" s="539"/>
      <c r="D1220" s="539"/>
      <c r="E1220" s="539"/>
      <c r="F1220" s="539"/>
      <c r="G1220" s="539"/>
      <c r="H1220" s="539"/>
    </row>
    <row r="1221" spans="1:8">
      <c r="A1221" s="760"/>
      <c r="B1221" s="539"/>
      <c r="C1221" s="539"/>
      <c r="D1221" s="539"/>
      <c r="E1221" s="539"/>
      <c r="F1221" s="539"/>
      <c r="G1221" s="539"/>
      <c r="H1221" s="539"/>
    </row>
    <row r="1222" spans="1:8">
      <c r="A1222" s="760"/>
      <c r="B1222" s="539"/>
      <c r="C1222" s="539"/>
      <c r="D1222" s="539"/>
      <c r="E1222" s="539"/>
      <c r="F1222" s="539"/>
      <c r="G1222" s="539"/>
      <c r="H1222" s="539"/>
    </row>
    <row r="1223" spans="1:8">
      <c r="A1223" s="760"/>
      <c r="B1223" s="539"/>
      <c r="C1223" s="539"/>
      <c r="D1223" s="539"/>
      <c r="E1223" s="539"/>
      <c r="F1223" s="539"/>
      <c r="G1223" s="539"/>
      <c r="H1223" s="539"/>
    </row>
    <row r="1224" spans="1:8">
      <c r="A1224" s="760"/>
      <c r="B1224" s="539"/>
      <c r="C1224" s="539"/>
      <c r="D1224" s="539"/>
      <c r="E1224" s="539"/>
      <c r="F1224" s="539"/>
      <c r="G1224" s="539"/>
      <c r="H1224" s="539"/>
    </row>
    <row r="1225" spans="1:8">
      <c r="A1225" s="760"/>
      <c r="B1225" s="539"/>
      <c r="C1225" s="539"/>
      <c r="D1225" s="539"/>
      <c r="E1225" s="539"/>
      <c r="F1225" s="539"/>
      <c r="G1225" s="539"/>
      <c r="H1225" s="539"/>
    </row>
    <row r="1226" spans="1:8">
      <c r="A1226" s="760"/>
      <c r="B1226" s="539"/>
      <c r="C1226" s="539"/>
      <c r="D1226" s="539"/>
      <c r="E1226" s="539"/>
      <c r="F1226" s="539"/>
      <c r="G1226" s="539"/>
      <c r="H1226" s="539"/>
    </row>
    <row r="1227" spans="1:8">
      <c r="A1227" s="760"/>
      <c r="B1227" s="539"/>
      <c r="C1227" s="539"/>
      <c r="D1227" s="539"/>
      <c r="E1227" s="539"/>
      <c r="F1227" s="539"/>
      <c r="G1227" s="539"/>
      <c r="H1227" s="539"/>
    </row>
    <row r="1228" spans="1:8">
      <c r="A1228" s="760"/>
      <c r="B1228" s="539"/>
      <c r="C1228" s="539"/>
      <c r="D1228" s="539"/>
      <c r="E1228" s="539"/>
      <c r="F1228" s="539"/>
      <c r="G1228" s="539"/>
      <c r="H1228" s="539"/>
    </row>
    <row r="1229" spans="1:8">
      <c r="A1229" s="760"/>
      <c r="B1229" s="539"/>
      <c r="C1229" s="539"/>
      <c r="D1229" s="539"/>
      <c r="E1229" s="539"/>
      <c r="F1229" s="539"/>
      <c r="G1229" s="539"/>
      <c r="H1229" s="539"/>
    </row>
    <row r="1230" spans="1:8">
      <c r="A1230" s="760"/>
      <c r="B1230" s="539"/>
      <c r="C1230" s="539"/>
      <c r="D1230" s="539"/>
      <c r="E1230" s="539"/>
      <c r="F1230" s="539"/>
      <c r="G1230" s="539"/>
      <c r="H1230" s="539"/>
    </row>
    <row r="1231" spans="1:8">
      <c r="A1231" s="760"/>
      <c r="B1231" s="539"/>
      <c r="C1231" s="539"/>
      <c r="D1231" s="539"/>
      <c r="E1231" s="539"/>
      <c r="F1231" s="539"/>
      <c r="G1231" s="539"/>
      <c r="H1231" s="539"/>
    </row>
    <row r="1232" spans="1:8">
      <c r="A1232" s="760"/>
      <c r="B1232" s="539"/>
      <c r="C1232" s="539"/>
      <c r="D1232" s="539"/>
      <c r="E1232" s="539"/>
      <c r="F1232" s="539"/>
      <c r="G1232" s="539"/>
      <c r="H1232" s="539"/>
    </row>
    <row r="1233" spans="1:8">
      <c r="A1233" s="760"/>
      <c r="B1233" s="539"/>
      <c r="C1233" s="539"/>
      <c r="D1233" s="539"/>
      <c r="E1233" s="539"/>
      <c r="F1233" s="539"/>
      <c r="G1233" s="539"/>
      <c r="H1233" s="539"/>
    </row>
    <row r="1234" spans="1:8">
      <c r="A1234" s="760"/>
      <c r="B1234" s="539"/>
      <c r="C1234" s="539"/>
      <c r="D1234" s="539"/>
      <c r="E1234" s="539"/>
      <c r="F1234" s="539"/>
      <c r="G1234" s="539"/>
      <c r="H1234" s="539"/>
    </row>
    <row r="1235" spans="1:8">
      <c r="A1235" s="760"/>
      <c r="B1235" s="539"/>
      <c r="C1235" s="539"/>
      <c r="D1235" s="539"/>
      <c r="E1235" s="539"/>
      <c r="F1235" s="539"/>
      <c r="G1235" s="539"/>
      <c r="H1235" s="539"/>
    </row>
    <row r="1236" spans="1:8">
      <c r="A1236" s="760"/>
      <c r="B1236" s="539"/>
      <c r="C1236" s="539"/>
      <c r="D1236" s="539"/>
      <c r="E1236" s="539"/>
      <c r="F1236" s="539"/>
      <c r="G1236" s="539"/>
      <c r="H1236" s="539"/>
    </row>
    <row r="1237" spans="1:8">
      <c r="A1237" s="760"/>
      <c r="B1237" s="539"/>
      <c r="C1237" s="539"/>
      <c r="D1237" s="539"/>
      <c r="E1237" s="539"/>
      <c r="F1237" s="539"/>
      <c r="G1237" s="539"/>
      <c r="H1237" s="539"/>
    </row>
    <row r="1238" spans="1:8">
      <c r="A1238" s="760"/>
      <c r="B1238" s="539"/>
      <c r="C1238" s="539"/>
      <c r="D1238" s="539"/>
      <c r="E1238" s="539"/>
      <c r="F1238" s="539"/>
      <c r="G1238" s="539"/>
      <c r="H1238" s="539"/>
    </row>
    <row r="1239" spans="1:8">
      <c r="A1239" s="760"/>
      <c r="B1239" s="539"/>
      <c r="C1239" s="539"/>
      <c r="D1239" s="539"/>
      <c r="E1239" s="539"/>
      <c r="F1239" s="539"/>
      <c r="G1239" s="539"/>
      <c r="H1239" s="539"/>
    </row>
    <row r="1240" spans="1:8">
      <c r="A1240" s="760"/>
      <c r="B1240" s="539"/>
      <c r="C1240" s="539"/>
      <c r="D1240" s="539"/>
      <c r="E1240" s="539"/>
      <c r="F1240" s="539"/>
      <c r="G1240" s="539"/>
      <c r="H1240" s="539"/>
    </row>
    <row r="1241" spans="1:8">
      <c r="A1241" s="760"/>
      <c r="B1241" s="539"/>
      <c r="C1241" s="539"/>
      <c r="D1241" s="539"/>
      <c r="E1241" s="539"/>
      <c r="F1241" s="539"/>
      <c r="G1241" s="539"/>
      <c r="H1241" s="539"/>
    </row>
    <row r="1242" spans="1:8">
      <c r="A1242" s="760"/>
      <c r="B1242" s="539"/>
      <c r="C1242" s="539"/>
      <c r="D1242" s="539"/>
      <c r="E1242" s="539"/>
      <c r="F1242" s="539"/>
      <c r="G1242" s="539"/>
      <c r="H1242" s="539"/>
    </row>
    <row r="1243" spans="1:8">
      <c r="A1243" s="760"/>
      <c r="B1243" s="539"/>
      <c r="C1243" s="539"/>
      <c r="D1243" s="539"/>
      <c r="E1243" s="539"/>
      <c r="F1243" s="539"/>
      <c r="G1243" s="539"/>
      <c r="H1243" s="539"/>
    </row>
    <row r="1244" spans="1:8">
      <c r="A1244" s="760"/>
      <c r="B1244" s="539"/>
      <c r="C1244" s="539"/>
      <c r="D1244" s="539"/>
      <c r="E1244" s="539"/>
      <c r="F1244" s="539"/>
      <c r="G1244" s="539"/>
      <c r="H1244" s="539"/>
    </row>
    <row r="1245" spans="1:8">
      <c r="A1245" s="760"/>
      <c r="B1245" s="539"/>
      <c r="C1245" s="539"/>
      <c r="D1245" s="539"/>
      <c r="E1245" s="539"/>
      <c r="F1245" s="539"/>
      <c r="G1245" s="539"/>
      <c r="H1245" s="539"/>
    </row>
    <row r="1246" spans="1:8">
      <c r="A1246" s="760"/>
      <c r="B1246" s="539"/>
      <c r="C1246" s="539"/>
      <c r="D1246" s="539"/>
      <c r="E1246" s="539"/>
      <c r="F1246" s="539"/>
      <c r="G1246" s="539"/>
      <c r="H1246" s="539"/>
    </row>
    <row r="1247" spans="1:8">
      <c r="A1247" s="760"/>
      <c r="B1247" s="539"/>
      <c r="C1247" s="539"/>
      <c r="D1247" s="539"/>
      <c r="E1247" s="539"/>
      <c r="F1247" s="539"/>
      <c r="G1247" s="539"/>
      <c r="H1247" s="539"/>
    </row>
    <row r="1248" spans="1:8">
      <c r="A1248" s="760"/>
      <c r="B1248" s="539"/>
      <c r="C1248" s="539"/>
      <c r="D1248" s="539"/>
      <c r="E1248" s="539"/>
      <c r="F1248" s="539"/>
      <c r="G1248" s="539"/>
      <c r="H1248" s="539"/>
    </row>
    <row r="1249" spans="1:8">
      <c r="A1249" s="760"/>
      <c r="B1249" s="539"/>
      <c r="C1249" s="539"/>
      <c r="D1249" s="539"/>
      <c r="E1249" s="539"/>
      <c r="F1249" s="539"/>
      <c r="G1249" s="539"/>
      <c r="H1249" s="539"/>
    </row>
    <row r="1250" spans="1:8">
      <c r="A1250" s="760"/>
      <c r="B1250" s="539"/>
      <c r="C1250" s="539"/>
      <c r="D1250" s="539"/>
      <c r="E1250" s="539"/>
      <c r="F1250" s="539"/>
      <c r="G1250" s="539"/>
      <c r="H1250" s="539"/>
    </row>
    <row r="1251" spans="1:8">
      <c r="A1251" s="760"/>
      <c r="B1251" s="539"/>
      <c r="C1251" s="539"/>
      <c r="D1251" s="539"/>
      <c r="E1251" s="539"/>
      <c r="F1251" s="539"/>
      <c r="G1251" s="539"/>
      <c r="H1251" s="539"/>
    </row>
    <row r="1252" spans="1:8">
      <c r="A1252" s="760"/>
      <c r="B1252" s="539"/>
      <c r="C1252" s="539"/>
      <c r="D1252" s="539"/>
      <c r="E1252" s="539"/>
      <c r="F1252" s="539"/>
      <c r="G1252" s="539"/>
      <c r="H1252" s="539"/>
    </row>
    <row r="1253" spans="1:8">
      <c r="A1253" s="760"/>
      <c r="B1253" s="539"/>
      <c r="C1253" s="539"/>
      <c r="D1253" s="539"/>
      <c r="E1253" s="539"/>
      <c r="F1253" s="539"/>
      <c r="G1253" s="539"/>
      <c r="H1253" s="539"/>
    </row>
    <row r="1254" spans="1:8">
      <c r="A1254" s="760"/>
      <c r="B1254" s="539"/>
      <c r="C1254" s="539"/>
      <c r="D1254" s="539"/>
      <c r="E1254" s="539"/>
      <c r="F1254" s="539"/>
      <c r="G1254" s="539"/>
      <c r="H1254" s="539"/>
    </row>
    <row r="1255" spans="1:8">
      <c r="A1255" s="760"/>
      <c r="B1255" s="539"/>
      <c r="C1255" s="539"/>
      <c r="D1255" s="539"/>
      <c r="E1255" s="539"/>
      <c r="F1255" s="539"/>
      <c r="G1255" s="539"/>
      <c r="H1255" s="539"/>
    </row>
    <row r="1256" spans="1:8">
      <c r="A1256" s="760"/>
      <c r="B1256" s="539"/>
      <c r="C1256" s="539"/>
      <c r="D1256" s="539"/>
      <c r="E1256" s="539"/>
      <c r="F1256" s="539"/>
      <c r="G1256" s="539"/>
      <c r="H1256" s="539"/>
    </row>
    <row r="1257" spans="1:8">
      <c r="A1257" s="760"/>
      <c r="B1257" s="539"/>
      <c r="C1257" s="539"/>
      <c r="D1257" s="539"/>
      <c r="E1257" s="539"/>
      <c r="F1257" s="539"/>
      <c r="G1257" s="539"/>
      <c r="H1257" s="539"/>
    </row>
    <row r="1258" spans="1:8">
      <c r="A1258" s="760"/>
      <c r="B1258" s="539"/>
      <c r="C1258" s="539"/>
      <c r="D1258" s="539"/>
      <c r="E1258" s="539"/>
      <c r="F1258" s="539"/>
      <c r="G1258" s="539"/>
      <c r="H1258" s="539"/>
    </row>
    <row r="1259" spans="1:8">
      <c r="A1259" s="760"/>
      <c r="B1259" s="539"/>
      <c r="C1259" s="539"/>
      <c r="D1259" s="539"/>
      <c r="E1259" s="539"/>
      <c r="F1259" s="539"/>
      <c r="G1259" s="539"/>
      <c r="H1259" s="539"/>
    </row>
    <row r="1260" spans="1:8">
      <c r="A1260" s="760"/>
      <c r="B1260" s="539"/>
      <c r="C1260" s="539"/>
      <c r="D1260" s="539"/>
      <c r="E1260" s="539"/>
      <c r="F1260" s="539"/>
      <c r="G1260" s="539"/>
      <c r="H1260" s="539"/>
    </row>
    <row r="1261" spans="1:8">
      <c r="A1261" s="760"/>
      <c r="B1261" s="539"/>
      <c r="C1261" s="539"/>
      <c r="D1261" s="539"/>
      <c r="E1261" s="539"/>
      <c r="F1261" s="539"/>
      <c r="G1261" s="539"/>
      <c r="H1261" s="539"/>
    </row>
    <row r="1262" spans="1:8">
      <c r="A1262" s="760"/>
      <c r="B1262" s="539"/>
      <c r="C1262" s="539"/>
      <c r="D1262" s="539"/>
      <c r="E1262" s="539"/>
      <c r="F1262" s="539"/>
      <c r="G1262" s="539"/>
      <c r="H1262" s="539"/>
    </row>
    <row r="1263" spans="1:8">
      <c r="A1263" s="760"/>
      <c r="B1263" s="539"/>
      <c r="C1263" s="539"/>
      <c r="D1263" s="539"/>
      <c r="E1263" s="539"/>
      <c r="F1263" s="539"/>
      <c r="G1263" s="539"/>
      <c r="H1263" s="539"/>
    </row>
    <row r="1264" spans="1:8">
      <c r="A1264" s="760"/>
      <c r="B1264" s="539"/>
      <c r="C1264" s="539"/>
      <c r="D1264" s="539"/>
      <c r="E1264" s="539"/>
      <c r="F1264" s="539"/>
      <c r="G1264" s="539"/>
      <c r="H1264" s="539"/>
    </row>
    <row r="1265" spans="1:8">
      <c r="A1265" s="760"/>
      <c r="B1265" s="539"/>
      <c r="C1265" s="539"/>
      <c r="D1265" s="539"/>
      <c r="E1265" s="539"/>
      <c r="F1265" s="539"/>
      <c r="G1265" s="539"/>
      <c r="H1265" s="539"/>
    </row>
    <row r="1266" spans="1:8">
      <c r="A1266" s="760"/>
      <c r="B1266" s="539"/>
      <c r="C1266" s="539"/>
      <c r="D1266" s="539"/>
      <c r="E1266" s="539"/>
      <c r="F1266" s="539"/>
      <c r="G1266" s="539"/>
      <c r="H1266" s="539"/>
    </row>
    <row r="1267" spans="1:8">
      <c r="A1267" s="760"/>
      <c r="B1267" s="539"/>
      <c r="C1267" s="539"/>
      <c r="D1267" s="539"/>
      <c r="E1267" s="539"/>
      <c r="F1267" s="539"/>
      <c r="G1267" s="539"/>
      <c r="H1267" s="539"/>
    </row>
    <row r="1268" spans="1:8">
      <c r="A1268" s="760"/>
      <c r="B1268" s="539"/>
      <c r="C1268" s="539"/>
      <c r="D1268" s="539"/>
      <c r="E1268" s="539"/>
      <c r="F1268" s="539"/>
      <c r="G1268" s="539"/>
      <c r="H1268" s="539"/>
    </row>
    <row r="1269" spans="1:8">
      <c r="A1269" s="760"/>
      <c r="B1269" s="539"/>
      <c r="C1269" s="539"/>
      <c r="D1269" s="539"/>
      <c r="E1269" s="539"/>
      <c r="F1269" s="539"/>
      <c r="G1269" s="539"/>
      <c r="H1269" s="539"/>
    </row>
    <row r="1270" spans="1:8">
      <c r="A1270" s="760"/>
      <c r="B1270" s="539"/>
      <c r="C1270" s="539"/>
      <c r="D1270" s="539"/>
      <c r="E1270" s="539"/>
      <c r="F1270" s="539"/>
      <c r="G1270" s="539"/>
      <c r="H1270" s="539"/>
    </row>
    <row r="1271" spans="1:8">
      <c r="A1271" s="760"/>
      <c r="B1271" s="539"/>
      <c r="C1271" s="539"/>
      <c r="D1271" s="539"/>
      <c r="E1271" s="539"/>
      <c r="F1271" s="539"/>
      <c r="G1271" s="539"/>
      <c r="H1271" s="539"/>
    </row>
    <row r="1272" spans="1:8">
      <c r="A1272" s="760"/>
      <c r="B1272" s="539"/>
      <c r="C1272" s="539"/>
      <c r="D1272" s="539"/>
      <c r="E1272" s="539"/>
      <c r="F1272" s="539"/>
      <c r="G1272" s="539"/>
      <c r="H1272" s="539"/>
    </row>
    <row r="1273" spans="1:8">
      <c r="A1273" s="760"/>
      <c r="B1273" s="539"/>
      <c r="C1273" s="539"/>
      <c r="D1273" s="539"/>
      <c r="E1273" s="539"/>
      <c r="F1273" s="539"/>
      <c r="G1273" s="539"/>
      <c r="H1273" s="539"/>
    </row>
    <row r="1274" spans="1:8">
      <c r="A1274" s="760"/>
      <c r="B1274" s="539"/>
      <c r="C1274" s="539"/>
      <c r="D1274" s="539"/>
      <c r="E1274" s="539"/>
      <c r="F1274" s="539"/>
      <c r="G1274" s="539"/>
      <c r="H1274" s="539"/>
    </row>
    <row r="1275" spans="1:8">
      <c r="A1275" s="760"/>
      <c r="B1275" s="539"/>
      <c r="C1275" s="539"/>
      <c r="D1275" s="539"/>
      <c r="E1275" s="539"/>
      <c r="F1275" s="539"/>
      <c r="G1275" s="539"/>
      <c r="H1275" s="539"/>
    </row>
    <row r="1276" spans="1:8">
      <c r="A1276" s="760"/>
      <c r="B1276" s="539"/>
      <c r="C1276" s="539"/>
      <c r="D1276" s="539"/>
      <c r="E1276" s="539"/>
      <c r="F1276" s="539"/>
      <c r="G1276" s="539"/>
      <c r="H1276" s="539"/>
    </row>
    <row r="1277" spans="1:8">
      <c r="A1277" s="760"/>
      <c r="B1277" s="539"/>
      <c r="C1277" s="539"/>
      <c r="D1277" s="539"/>
      <c r="E1277" s="539"/>
      <c r="F1277" s="539"/>
      <c r="G1277" s="539"/>
      <c r="H1277" s="539"/>
    </row>
    <row r="1278" spans="1:8">
      <c r="A1278" s="760"/>
      <c r="B1278" s="539"/>
      <c r="C1278" s="539"/>
      <c r="D1278" s="539"/>
      <c r="E1278" s="539"/>
      <c r="F1278" s="539"/>
      <c r="G1278" s="539"/>
      <c r="H1278" s="539"/>
    </row>
    <row r="1279" spans="1:8">
      <c r="A1279" s="760"/>
      <c r="B1279" s="539"/>
      <c r="C1279" s="539"/>
      <c r="D1279" s="539"/>
      <c r="E1279" s="539"/>
      <c r="F1279" s="539"/>
      <c r="G1279" s="539"/>
      <c r="H1279" s="539"/>
    </row>
    <row r="1280" spans="1:8">
      <c r="A1280" s="760"/>
      <c r="B1280" s="539"/>
      <c r="C1280" s="539"/>
      <c r="D1280" s="539"/>
      <c r="E1280" s="539"/>
      <c r="F1280" s="539"/>
      <c r="G1280" s="539"/>
      <c r="H1280" s="539"/>
    </row>
    <row r="1281" spans="1:8">
      <c r="A1281" s="760"/>
      <c r="B1281" s="539"/>
      <c r="C1281" s="539"/>
      <c r="D1281" s="539"/>
      <c r="E1281" s="539"/>
      <c r="F1281" s="539"/>
      <c r="G1281" s="539"/>
      <c r="H1281" s="539"/>
    </row>
    <row r="1282" spans="1:8">
      <c r="A1282" s="760"/>
      <c r="B1282" s="539"/>
      <c r="C1282" s="539"/>
      <c r="D1282" s="539"/>
      <c r="E1282" s="539"/>
      <c r="F1282" s="539"/>
      <c r="G1282" s="539"/>
      <c r="H1282" s="539"/>
    </row>
    <row r="1283" spans="1:8">
      <c r="A1283" s="760"/>
      <c r="B1283" s="539"/>
      <c r="C1283" s="539"/>
      <c r="D1283" s="539"/>
      <c r="E1283" s="539"/>
      <c r="F1283" s="539"/>
      <c r="G1283" s="539"/>
      <c r="H1283" s="539"/>
    </row>
    <row r="1284" spans="1:8">
      <c r="A1284" s="760"/>
      <c r="B1284" s="539"/>
      <c r="C1284" s="539"/>
      <c r="D1284" s="539"/>
      <c r="E1284" s="539"/>
      <c r="F1284" s="539"/>
      <c r="G1284" s="539"/>
      <c r="H1284" s="539"/>
    </row>
    <row r="1285" spans="1:8">
      <c r="A1285" s="760"/>
      <c r="B1285" s="539"/>
      <c r="C1285" s="539"/>
      <c r="D1285" s="539"/>
      <c r="E1285" s="539"/>
      <c r="F1285" s="539"/>
      <c r="G1285" s="539"/>
      <c r="H1285" s="539"/>
    </row>
    <row r="1286" spans="1:8">
      <c r="A1286" s="760"/>
      <c r="B1286" s="539"/>
      <c r="C1286" s="539"/>
      <c r="D1286" s="539"/>
      <c r="E1286" s="539"/>
      <c r="F1286" s="539"/>
      <c r="G1286" s="539"/>
      <c r="H1286" s="539"/>
    </row>
    <row r="1287" spans="1:8">
      <c r="A1287" s="760"/>
      <c r="B1287" s="539"/>
      <c r="C1287" s="539"/>
      <c r="D1287" s="539"/>
      <c r="E1287" s="539"/>
      <c r="F1287" s="539"/>
      <c r="G1287" s="539"/>
      <c r="H1287" s="539"/>
    </row>
    <row r="1288" spans="1:8">
      <c r="A1288" s="760"/>
      <c r="B1288" s="539"/>
      <c r="C1288" s="539"/>
      <c r="D1288" s="539"/>
      <c r="E1288" s="539"/>
      <c r="F1288" s="539"/>
      <c r="G1288" s="539"/>
      <c r="H1288" s="539"/>
    </row>
    <row r="1289" spans="1:8">
      <c r="A1289" s="760"/>
      <c r="B1289" s="539"/>
      <c r="C1289" s="539"/>
      <c r="D1289" s="539"/>
      <c r="E1289" s="539"/>
      <c r="F1289" s="539"/>
      <c r="G1289" s="539"/>
      <c r="H1289" s="539"/>
    </row>
    <row r="1290" spans="1:8">
      <c r="A1290" s="760"/>
      <c r="B1290" s="539"/>
      <c r="C1290" s="539"/>
      <c r="D1290" s="539"/>
      <c r="E1290" s="539"/>
      <c r="F1290" s="539"/>
      <c r="G1290" s="539"/>
      <c r="H1290" s="539"/>
    </row>
    <row r="1291" spans="1:8">
      <c r="A1291" s="760"/>
      <c r="B1291" s="539"/>
      <c r="C1291" s="539"/>
      <c r="D1291" s="539"/>
      <c r="E1291" s="539"/>
      <c r="F1291" s="539"/>
      <c r="G1291" s="539"/>
      <c r="H1291" s="539"/>
    </row>
    <row r="1292" spans="1:8">
      <c r="A1292" s="760"/>
      <c r="B1292" s="539"/>
      <c r="C1292" s="539"/>
      <c r="D1292" s="539"/>
      <c r="E1292" s="539"/>
      <c r="F1292" s="539"/>
      <c r="G1292" s="539"/>
      <c r="H1292" s="539"/>
    </row>
    <row r="1293" spans="1:8">
      <c r="A1293" s="760"/>
      <c r="B1293" s="539"/>
      <c r="C1293" s="539"/>
      <c r="D1293" s="539"/>
      <c r="E1293" s="539"/>
      <c r="F1293" s="539"/>
      <c r="G1293" s="539"/>
      <c r="H1293" s="539"/>
    </row>
    <row r="1294" spans="1:8">
      <c r="A1294" s="760"/>
      <c r="B1294" s="539"/>
      <c r="C1294" s="539"/>
      <c r="D1294" s="539"/>
      <c r="E1294" s="539"/>
      <c r="F1294" s="539"/>
      <c r="G1294" s="539"/>
      <c r="H1294" s="539"/>
    </row>
    <row r="1295" spans="1:8">
      <c r="A1295" s="760"/>
      <c r="B1295" s="539"/>
      <c r="C1295" s="539"/>
      <c r="D1295" s="539"/>
      <c r="E1295" s="539"/>
      <c r="F1295" s="539"/>
      <c r="G1295" s="539"/>
      <c r="H1295" s="539"/>
    </row>
    <row r="1296" spans="1:8">
      <c r="A1296" s="760"/>
      <c r="B1296" s="539"/>
      <c r="C1296" s="539"/>
      <c r="D1296" s="539"/>
      <c r="E1296" s="539"/>
      <c r="F1296" s="539"/>
      <c r="G1296" s="539"/>
      <c r="H1296" s="539"/>
    </row>
    <row r="1297" spans="1:8">
      <c r="A1297" s="760"/>
      <c r="B1297" s="539"/>
      <c r="C1297" s="539"/>
      <c r="D1297" s="539"/>
      <c r="E1297" s="539"/>
      <c r="F1297" s="539"/>
      <c r="G1297" s="539"/>
      <c r="H1297" s="539"/>
    </row>
    <row r="1298" spans="1:8">
      <c r="A1298" s="760"/>
      <c r="B1298" s="539"/>
      <c r="C1298" s="539"/>
      <c r="D1298" s="539"/>
      <c r="E1298" s="539"/>
      <c r="F1298" s="539"/>
      <c r="G1298" s="539"/>
      <c r="H1298" s="539"/>
    </row>
    <row r="1299" spans="1:8">
      <c r="A1299" s="760"/>
      <c r="B1299" s="539"/>
      <c r="C1299" s="539"/>
      <c r="D1299" s="539"/>
      <c r="E1299" s="539"/>
      <c r="F1299" s="539"/>
      <c r="G1299" s="539"/>
      <c r="H1299" s="539"/>
    </row>
    <row r="1300" spans="1:8">
      <c r="A1300" s="760"/>
      <c r="B1300" s="539"/>
      <c r="C1300" s="539"/>
      <c r="D1300" s="539"/>
      <c r="E1300" s="539"/>
      <c r="F1300" s="539"/>
      <c r="G1300" s="539"/>
      <c r="H1300" s="539"/>
    </row>
    <row r="1301" spans="1:8">
      <c r="A1301" s="760"/>
      <c r="B1301" s="539"/>
      <c r="C1301" s="539"/>
      <c r="D1301" s="539"/>
      <c r="E1301" s="539"/>
      <c r="F1301" s="539"/>
      <c r="G1301" s="539"/>
      <c r="H1301" s="539"/>
    </row>
    <row r="1302" spans="1:8">
      <c r="A1302" s="760"/>
      <c r="B1302" s="539"/>
      <c r="C1302" s="539"/>
      <c r="D1302" s="539"/>
      <c r="E1302" s="539"/>
      <c r="F1302" s="539"/>
      <c r="G1302" s="539"/>
      <c r="H1302" s="539"/>
    </row>
    <row r="1303" spans="1:8">
      <c r="A1303" s="760"/>
      <c r="B1303" s="539"/>
      <c r="C1303" s="539"/>
      <c r="D1303" s="539"/>
      <c r="E1303" s="539"/>
      <c r="F1303" s="539"/>
      <c r="G1303" s="539"/>
      <c r="H1303" s="539"/>
    </row>
    <row r="1304" spans="1:8">
      <c r="A1304" s="760"/>
      <c r="B1304" s="539"/>
      <c r="C1304" s="539"/>
      <c r="D1304" s="539"/>
      <c r="E1304" s="539"/>
      <c r="F1304" s="539"/>
      <c r="G1304" s="539"/>
      <c r="H1304" s="539"/>
    </row>
    <row r="1305" spans="1:8">
      <c r="A1305" s="760"/>
      <c r="B1305" s="539"/>
      <c r="C1305" s="539"/>
      <c r="D1305" s="539"/>
      <c r="E1305" s="539"/>
      <c r="F1305" s="539"/>
      <c r="G1305" s="539"/>
      <c r="H1305" s="539"/>
    </row>
    <row r="1306" spans="1:8">
      <c r="A1306" s="760"/>
      <c r="B1306" s="539"/>
      <c r="C1306" s="539"/>
      <c r="D1306" s="539"/>
      <c r="E1306" s="539"/>
      <c r="F1306" s="539"/>
      <c r="G1306" s="539"/>
      <c r="H1306" s="539"/>
    </row>
    <row r="1307" spans="1:8">
      <c r="A1307" s="760"/>
      <c r="B1307" s="539"/>
      <c r="C1307" s="539"/>
      <c r="D1307" s="539"/>
      <c r="E1307" s="539"/>
      <c r="F1307" s="539"/>
      <c r="G1307" s="539"/>
      <c r="H1307" s="539"/>
    </row>
    <row r="1308" spans="1:8">
      <c r="A1308" s="760"/>
      <c r="B1308" s="539"/>
      <c r="C1308" s="539"/>
      <c r="D1308" s="539"/>
      <c r="E1308" s="539"/>
      <c r="F1308" s="539"/>
      <c r="G1308" s="539"/>
      <c r="H1308" s="539"/>
    </row>
    <row r="1309" spans="1:8">
      <c r="A1309" s="760"/>
      <c r="B1309" s="539"/>
      <c r="C1309" s="539"/>
      <c r="D1309" s="539"/>
      <c r="E1309" s="539"/>
      <c r="F1309" s="539"/>
      <c r="G1309" s="539"/>
      <c r="H1309" s="539"/>
    </row>
    <row r="1310" spans="1:8">
      <c r="A1310" s="760"/>
      <c r="B1310" s="539"/>
      <c r="C1310" s="539"/>
      <c r="D1310" s="539"/>
      <c r="E1310" s="539"/>
      <c r="F1310" s="539"/>
      <c r="G1310" s="539"/>
      <c r="H1310" s="539"/>
    </row>
    <row r="1311" spans="1:8">
      <c r="A1311" s="760"/>
      <c r="B1311" s="539"/>
      <c r="C1311" s="539"/>
      <c r="D1311" s="539"/>
      <c r="E1311" s="539"/>
      <c r="F1311" s="539"/>
      <c r="G1311" s="539"/>
      <c r="H1311" s="539"/>
    </row>
    <row r="1312" spans="1:8">
      <c r="A1312" s="760"/>
      <c r="B1312" s="539"/>
      <c r="C1312" s="539"/>
      <c r="D1312" s="539"/>
      <c r="E1312" s="539"/>
      <c r="F1312" s="539"/>
      <c r="G1312" s="539"/>
      <c r="H1312" s="539"/>
    </row>
    <row r="1313" spans="1:8">
      <c r="A1313" s="760"/>
      <c r="B1313" s="539"/>
      <c r="C1313" s="539"/>
      <c r="D1313" s="539"/>
      <c r="E1313" s="539"/>
      <c r="F1313" s="539"/>
      <c r="G1313" s="539"/>
      <c r="H1313" s="539"/>
    </row>
    <row r="1314" spans="1:8">
      <c r="A1314" s="760"/>
      <c r="B1314" s="539"/>
      <c r="C1314" s="539"/>
      <c r="D1314" s="539"/>
      <c r="E1314" s="539"/>
      <c r="F1314" s="539"/>
      <c r="G1314" s="539"/>
      <c r="H1314" s="539"/>
    </row>
    <row r="1315" spans="1:8">
      <c r="A1315" s="760"/>
      <c r="B1315" s="539"/>
      <c r="C1315" s="539"/>
      <c r="D1315" s="539"/>
      <c r="E1315" s="539"/>
      <c r="F1315" s="539"/>
      <c r="G1315" s="539"/>
      <c r="H1315" s="539"/>
    </row>
    <row r="1316" spans="1:8">
      <c r="A1316" s="760"/>
      <c r="B1316" s="539"/>
      <c r="C1316" s="539"/>
      <c r="D1316" s="539"/>
      <c r="E1316" s="539"/>
      <c r="F1316" s="539"/>
      <c r="G1316" s="539"/>
      <c r="H1316" s="539"/>
    </row>
    <row r="1317" spans="1:8">
      <c r="A1317" s="760"/>
      <c r="B1317" s="539"/>
      <c r="C1317" s="539"/>
      <c r="D1317" s="539"/>
      <c r="E1317" s="539"/>
      <c r="F1317" s="539"/>
      <c r="G1317" s="539"/>
      <c r="H1317" s="539"/>
    </row>
    <row r="1318" spans="1:8">
      <c r="A1318" s="760"/>
      <c r="B1318" s="539"/>
      <c r="C1318" s="539"/>
      <c r="D1318" s="539"/>
      <c r="E1318" s="539"/>
      <c r="F1318" s="539"/>
      <c r="G1318" s="539"/>
      <c r="H1318" s="539"/>
    </row>
    <row r="1319" spans="1:8">
      <c r="A1319" s="760"/>
      <c r="B1319" s="539"/>
      <c r="C1319" s="539"/>
      <c r="D1319" s="539"/>
      <c r="E1319" s="539"/>
      <c r="F1319" s="539"/>
      <c r="G1319" s="539"/>
      <c r="H1319" s="539"/>
    </row>
    <row r="1320" spans="1:8">
      <c r="A1320" s="760"/>
      <c r="B1320" s="539"/>
      <c r="C1320" s="539"/>
      <c r="D1320" s="539"/>
      <c r="E1320" s="539"/>
      <c r="F1320" s="539"/>
      <c r="G1320" s="539"/>
      <c r="H1320" s="539"/>
    </row>
    <row r="1321" spans="1:8">
      <c r="A1321" s="760"/>
      <c r="B1321" s="539"/>
      <c r="C1321" s="539"/>
      <c r="D1321" s="539"/>
      <c r="E1321" s="539"/>
      <c r="F1321" s="539"/>
      <c r="G1321" s="539"/>
      <c r="H1321" s="539"/>
    </row>
    <row r="1322" spans="1:8">
      <c r="A1322" s="760"/>
      <c r="B1322" s="539"/>
      <c r="C1322" s="539"/>
      <c r="D1322" s="539"/>
      <c r="E1322" s="539"/>
      <c r="F1322" s="539"/>
      <c r="G1322" s="539"/>
      <c r="H1322" s="539"/>
    </row>
    <row r="1323" spans="1:8">
      <c r="A1323" s="760"/>
      <c r="B1323" s="539"/>
      <c r="C1323" s="539"/>
      <c r="D1323" s="539"/>
      <c r="E1323" s="539"/>
      <c r="F1323" s="539"/>
      <c r="G1323" s="539"/>
      <c r="H1323" s="539"/>
    </row>
    <row r="1324" spans="1:8">
      <c r="A1324" s="760"/>
      <c r="B1324" s="539"/>
      <c r="C1324" s="539"/>
      <c r="D1324" s="539"/>
      <c r="E1324" s="539"/>
      <c r="F1324" s="539"/>
      <c r="G1324" s="539"/>
      <c r="H1324" s="539"/>
    </row>
    <row r="1325" spans="1:8">
      <c r="A1325" s="760"/>
      <c r="B1325" s="539"/>
      <c r="C1325" s="539"/>
      <c r="D1325" s="539"/>
      <c r="E1325" s="539"/>
      <c r="F1325" s="539"/>
      <c r="G1325" s="539"/>
      <c r="H1325" s="539"/>
    </row>
    <row r="1326" spans="1:8">
      <c r="A1326" s="760"/>
      <c r="B1326" s="539"/>
      <c r="C1326" s="539"/>
      <c r="D1326" s="539"/>
      <c r="E1326" s="539"/>
      <c r="F1326" s="539"/>
      <c r="G1326" s="539"/>
      <c r="H1326" s="539"/>
    </row>
    <row r="1327" spans="1:8">
      <c r="A1327" s="760"/>
      <c r="B1327" s="539"/>
      <c r="C1327" s="539"/>
      <c r="D1327" s="539"/>
      <c r="E1327" s="539"/>
      <c r="F1327" s="539"/>
      <c r="G1327" s="539"/>
      <c r="H1327" s="539"/>
    </row>
    <row r="1328" spans="1:8">
      <c r="A1328" s="760"/>
      <c r="B1328" s="539"/>
      <c r="C1328" s="539"/>
      <c r="D1328" s="539"/>
      <c r="E1328" s="539"/>
      <c r="F1328" s="539"/>
      <c r="G1328" s="539"/>
      <c r="H1328" s="539"/>
    </row>
    <row r="1329" spans="1:8">
      <c r="A1329" s="760"/>
      <c r="B1329" s="539"/>
      <c r="C1329" s="539"/>
      <c r="D1329" s="539"/>
      <c r="E1329" s="539"/>
      <c r="F1329" s="539"/>
      <c r="G1329" s="539"/>
      <c r="H1329" s="539"/>
    </row>
    <row r="1330" spans="1:8">
      <c r="A1330" s="760"/>
      <c r="B1330" s="539"/>
      <c r="C1330" s="539"/>
      <c r="D1330" s="539"/>
      <c r="E1330" s="539"/>
      <c r="F1330" s="539"/>
      <c r="G1330" s="539"/>
      <c r="H1330" s="539"/>
    </row>
    <row r="1331" spans="1:8">
      <c r="A1331" s="760"/>
      <c r="B1331" s="539"/>
      <c r="C1331" s="539"/>
      <c r="D1331" s="539"/>
      <c r="E1331" s="539"/>
      <c r="F1331" s="539"/>
      <c r="G1331" s="539"/>
      <c r="H1331" s="539"/>
    </row>
    <row r="1332" spans="1:8">
      <c r="A1332" s="760"/>
      <c r="B1332" s="539"/>
      <c r="C1332" s="539"/>
      <c r="D1332" s="539"/>
      <c r="E1332" s="539"/>
      <c r="F1332" s="539"/>
      <c r="G1332" s="539"/>
      <c r="H1332" s="539"/>
    </row>
    <row r="1333" spans="1:8">
      <c r="A1333" s="760"/>
      <c r="B1333" s="539"/>
      <c r="C1333" s="539"/>
      <c r="D1333" s="539"/>
      <c r="E1333" s="539"/>
      <c r="F1333" s="539"/>
      <c r="G1333" s="539"/>
      <c r="H1333" s="539"/>
    </row>
    <row r="1334" spans="1:8">
      <c r="A1334" s="760"/>
      <c r="B1334" s="539"/>
      <c r="C1334" s="539"/>
      <c r="D1334" s="539"/>
      <c r="E1334" s="539"/>
      <c r="F1334" s="539"/>
      <c r="G1334" s="539"/>
      <c r="H1334" s="539"/>
    </row>
    <row r="1335" spans="1:8">
      <c r="A1335" s="760"/>
      <c r="B1335" s="539"/>
      <c r="C1335" s="539"/>
      <c r="D1335" s="539"/>
      <c r="E1335" s="539"/>
      <c r="F1335" s="539"/>
      <c r="G1335" s="539"/>
      <c r="H1335" s="539"/>
    </row>
    <row r="1336" spans="1:8">
      <c r="A1336" s="760"/>
      <c r="B1336" s="539"/>
      <c r="C1336" s="539"/>
      <c r="D1336" s="539"/>
      <c r="E1336" s="539"/>
      <c r="F1336" s="539"/>
      <c r="G1336" s="539"/>
      <c r="H1336" s="539"/>
    </row>
    <row r="1337" spans="1:8">
      <c r="A1337" s="760"/>
      <c r="B1337" s="539"/>
      <c r="C1337" s="539"/>
      <c r="D1337" s="539"/>
      <c r="E1337" s="539"/>
      <c r="F1337" s="539"/>
      <c r="G1337" s="539"/>
      <c r="H1337" s="539"/>
    </row>
    <row r="1338" spans="1:8">
      <c r="A1338" s="760"/>
      <c r="B1338" s="539"/>
      <c r="C1338" s="539"/>
      <c r="D1338" s="539"/>
      <c r="E1338" s="539"/>
      <c r="F1338" s="539"/>
      <c r="G1338" s="539"/>
      <c r="H1338" s="539"/>
    </row>
    <row r="1339" spans="1:8">
      <c r="A1339" s="760"/>
      <c r="B1339" s="539"/>
      <c r="C1339" s="539"/>
      <c r="D1339" s="539"/>
      <c r="E1339" s="539"/>
      <c r="F1339" s="539"/>
      <c r="G1339" s="539"/>
      <c r="H1339" s="539"/>
    </row>
    <row r="1340" spans="1:8">
      <c r="A1340" s="760"/>
      <c r="B1340" s="539"/>
      <c r="C1340" s="539"/>
      <c r="D1340" s="539"/>
      <c r="E1340" s="539"/>
      <c r="F1340" s="539"/>
      <c r="G1340" s="539"/>
      <c r="H1340" s="539"/>
    </row>
    <row r="1341" spans="1:8">
      <c r="A1341" s="760"/>
      <c r="B1341" s="539"/>
      <c r="C1341" s="539"/>
      <c r="D1341" s="539"/>
      <c r="E1341" s="539"/>
      <c r="F1341" s="539"/>
      <c r="G1341" s="539"/>
      <c r="H1341" s="539"/>
    </row>
    <row r="1342" spans="1:8">
      <c r="A1342" s="760"/>
      <c r="B1342" s="539"/>
      <c r="C1342" s="539"/>
      <c r="D1342" s="539"/>
      <c r="E1342" s="539"/>
      <c r="F1342" s="539"/>
      <c r="G1342" s="539"/>
      <c r="H1342" s="539"/>
    </row>
    <row r="1343" spans="1:8">
      <c r="A1343" s="760"/>
      <c r="B1343" s="539"/>
      <c r="C1343" s="539"/>
      <c r="D1343" s="539"/>
      <c r="E1343" s="539"/>
      <c r="F1343" s="539"/>
      <c r="G1343" s="539"/>
      <c r="H1343" s="539"/>
    </row>
    <row r="1344" spans="1:8">
      <c r="A1344" s="760"/>
      <c r="B1344" s="539"/>
      <c r="C1344" s="539"/>
      <c r="D1344" s="539"/>
      <c r="E1344" s="539"/>
      <c r="F1344" s="539"/>
      <c r="G1344" s="539"/>
      <c r="H1344" s="539"/>
    </row>
    <row r="1345" spans="1:8">
      <c r="A1345" s="760"/>
      <c r="B1345" s="539"/>
      <c r="C1345" s="539"/>
      <c r="D1345" s="539"/>
      <c r="E1345" s="539"/>
      <c r="F1345" s="539"/>
      <c r="G1345" s="539"/>
      <c r="H1345" s="539"/>
    </row>
    <row r="1346" spans="1:8">
      <c r="A1346" s="760"/>
      <c r="B1346" s="539"/>
      <c r="C1346" s="539"/>
      <c r="D1346" s="539"/>
      <c r="E1346" s="539"/>
      <c r="F1346" s="539"/>
      <c r="G1346" s="539"/>
      <c r="H1346" s="539"/>
    </row>
    <row r="1347" spans="1:8">
      <c r="A1347" s="760"/>
      <c r="B1347" s="539"/>
      <c r="C1347" s="539"/>
      <c r="D1347" s="539"/>
      <c r="E1347" s="539"/>
      <c r="F1347" s="539"/>
      <c r="G1347" s="539"/>
      <c r="H1347" s="539"/>
    </row>
    <row r="1348" spans="1:8">
      <c r="A1348" s="760"/>
      <c r="B1348" s="539"/>
      <c r="C1348" s="539"/>
      <c r="D1348" s="539"/>
      <c r="E1348" s="539"/>
      <c r="F1348" s="539"/>
      <c r="G1348" s="539"/>
      <c r="H1348" s="539"/>
    </row>
    <row r="1349" spans="1:8">
      <c r="A1349" s="760"/>
      <c r="B1349" s="539"/>
      <c r="C1349" s="539"/>
      <c r="D1349" s="539"/>
      <c r="E1349" s="539"/>
      <c r="F1349" s="539"/>
      <c r="G1349" s="539"/>
      <c r="H1349" s="539"/>
    </row>
    <row r="1350" spans="1:8">
      <c r="A1350" s="760"/>
      <c r="B1350" s="539"/>
      <c r="C1350" s="539"/>
      <c r="D1350" s="539"/>
      <c r="E1350" s="539"/>
      <c r="F1350" s="539"/>
      <c r="G1350" s="539"/>
      <c r="H1350" s="539"/>
    </row>
    <row r="1351" spans="1:8">
      <c r="A1351" s="760"/>
      <c r="B1351" s="539"/>
      <c r="C1351" s="539"/>
      <c r="D1351" s="539"/>
      <c r="E1351" s="539"/>
      <c r="F1351" s="539"/>
      <c r="G1351" s="539"/>
      <c r="H1351" s="539"/>
    </row>
    <row r="1352" spans="1:8">
      <c r="A1352" s="760"/>
      <c r="B1352" s="539"/>
      <c r="C1352" s="539"/>
      <c r="D1352" s="539"/>
      <c r="E1352" s="539"/>
      <c r="F1352" s="539"/>
      <c r="G1352" s="539"/>
      <c r="H1352" s="539"/>
    </row>
    <row r="1353" spans="1:8">
      <c r="A1353" s="760"/>
      <c r="B1353" s="539"/>
      <c r="C1353" s="539"/>
      <c r="D1353" s="539"/>
      <c r="E1353" s="539"/>
      <c r="F1353" s="539"/>
      <c r="G1353" s="539"/>
      <c r="H1353" s="539"/>
    </row>
    <row r="1354" spans="1:8">
      <c r="A1354" s="760"/>
      <c r="B1354" s="539"/>
      <c r="C1354" s="539"/>
      <c r="D1354" s="539"/>
      <c r="E1354" s="539"/>
      <c r="F1354" s="539"/>
      <c r="G1354" s="539"/>
      <c r="H1354" s="539"/>
    </row>
    <row r="1355" spans="1:8">
      <c r="A1355" s="760"/>
      <c r="B1355" s="539"/>
      <c r="C1355" s="539"/>
      <c r="D1355" s="539"/>
      <c r="E1355" s="539"/>
      <c r="F1355" s="539"/>
      <c r="G1355" s="539"/>
      <c r="H1355" s="539"/>
    </row>
    <row r="1356" spans="1:8">
      <c r="A1356" s="760"/>
      <c r="B1356" s="539"/>
      <c r="C1356" s="539"/>
      <c r="D1356" s="539"/>
      <c r="E1356" s="539"/>
      <c r="F1356" s="539"/>
      <c r="G1356" s="539"/>
      <c r="H1356" s="539"/>
    </row>
    <row r="1357" spans="1:8">
      <c r="A1357" s="760"/>
      <c r="B1357" s="539"/>
      <c r="C1357" s="539"/>
      <c r="D1357" s="539"/>
      <c r="E1357" s="539"/>
      <c r="F1357" s="539"/>
      <c r="G1357" s="539"/>
      <c r="H1357" s="539"/>
    </row>
    <row r="1358" spans="1:8">
      <c r="A1358" s="760"/>
      <c r="B1358" s="539"/>
      <c r="C1358" s="539"/>
      <c r="D1358" s="539"/>
      <c r="E1358" s="539"/>
      <c r="F1358" s="539"/>
      <c r="G1358" s="539"/>
      <c r="H1358" s="539"/>
    </row>
    <row r="1359" spans="1:8">
      <c r="A1359" s="760"/>
      <c r="B1359" s="539"/>
      <c r="C1359" s="539"/>
      <c r="D1359" s="539"/>
      <c r="E1359" s="539"/>
      <c r="F1359" s="539"/>
      <c r="G1359" s="539"/>
      <c r="H1359" s="539"/>
    </row>
    <row r="1360" spans="1:8">
      <c r="A1360" s="760"/>
      <c r="B1360" s="539"/>
      <c r="C1360" s="539"/>
      <c r="D1360" s="539"/>
      <c r="E1360" s="539"/>
      <c r="F1360" s="539"/>
      <c r="G1360" s="539"/>
      <c r="H1360" s="539"/>
    </row>
    <row r="1361" spans="1:8">
      <c r="A1361" s="760"/>
      <c r="B1361" s="539"/>
      <c r="C1361" s="539"/>
      <c r="D1361" s="539"/>
      <c r="E1361" s="539"/>
      <c r="F1361" s="539"/>
      <c r="G1361" s="539"/>
      <c r="H1361" s="539"/>
    </row>
    <row r="1362" spans="1:8">
      <c r="A1362" s="760"/>
      <c r="B1362" s="539"/>
      <c r="C1362" s="539"/>
      <c r="D1362" s="539"/>
      <c r="E1362" s="539"/>
      <c r="F1362" s="539"/>
      <c r="G1362" s="539"/>
      <c r="H1362" s="539"/>
    </row>
    <row r="1363" spans="1:8">
      <c r="A1363" s="760"/>
      <c r="B1363" s="539"/>
      <c r="C1363" s="539"/>
      <c r="D1363" s="539"/>
      <c r="E1363" s="539"/>
      <c r="F1363" s="539"/>
      <c r="G1363" s="539"/>
      <c r="H1363" s="539"/>
    </row>
    <row r="1364" spans="1:8">
      <c r="A1364" s="760"/>
      <c r="B1364" s="539"/>
      <c r="C1364" s="539"/>
      <c r="D1364" s="539"/>
      <c r="E1364" s="539"/>
      <c r="F1364" s="539"/>
      <c r="G1364" s="539"/>
      <c r="H1364" s="539"/>
    </row>
    <row r="1365" spans="1:8">
      <c r="A1365" s="760"/>
      <c r="B1365" s="539"/>
      <c r="C1365" s="539"/>
      <c r="D1365" s="539"/>
      <c r="E1365" s="539"/>
      <c r="F1365" s="539"/>
      <c r="G1365" s="539"/>
      <c r="H1365" s="539"/>
    </row>
    <row r="1366" spans="1:8">
      <c r="A1366" s="760"/>
      <c r="B1366" s="539"/>
      <c r="C1366" s="539"/>
      <c r="D1366" s="539"/>
      <c r="E1366" s="539"/>
      <c r="F1366" s="539"/>
      <c r="G1366" s="539"/>
      <c r="H1366" s="539"/>
    </row>
    <row r="1367" spans="1:8">
      <c r="A1367" s="760"/>
      <c r="B1367" s="539"/>
      <c r="C1367" s="539"/>
      <c r="D1367" s="539"/>
      <c r="E1367" s="539"/>
      <c r="F1367" s="539"/>
      <c r="G1367" s="539"/>
      <c r="H1367" s="539"/>
    </row>
    <row r="1368" spans="1:8">
      <c r="A1368" s="760"/>
      <c r="B1368" s="539"/>
      <c r="C1368" s="539"/>
      <c r="D1368" s="539"/>
      <c r="E1368" s="539"/>
      <c r="F1368" s="539"/>
      <c r="G1368" s="539"/>
      <c r="H1368" s="539"/>
    </row>
    <row r="1369" spans="1:8">
      <c r="A1369" s="760"/>
      <c r="B1369" s="539"/>
      <c r="C1369" s="539"/>
      <c r="D1369" s="539"/>
      <c r="E1369" s="539"/>
      <c r="F1369" s="539"/>
      <c r="G1369" s="539"/>
      <c r="H1369" s="539"/>
    </row>
    <row r="1370" spans="1:8">
      <c r="A1370" s="760"/>
      <c r="B1370" s="539"/>
      <c r="C1370" s="539"/>
      <c r="D1370" s="539"/>
      <c r="E1370" s="539"/>
      <c r="F1370" s="539"/>
      <c r="G1370" s="539"/>
      <c r="H1370" s="539"/>
    </row>
    <row r="1371" spans="1:8">
      <c r="A1371" s="760"/>
      <c r="B1371" s="539"/>
      <c r="C1371" s="539"/>
      <c r="D1371" s="539"/>
      <c r="E1371" s="539"/>
      <c r="F1371" s="539"/>
      <c r="G1371" s="539"/>
      <c r="H1371" s="539"/>
    </row>
    <row r="1372" spans="1:8">
      <c r="A1372" s="760"/>
      <c r="B1372" s="539"/>
      <c r="C1372" s="539"/>
      <c r="D1372" s="539"/>
      <c r="E1372" s="539"/>
      <c r="F1372" s="539"/>
      <c r="G1372" s="539"/>
      <c r="H1372" s="539"/>
    </row>
    <row r="1373" spans="1:8">
      <c r="A1373" s="760"/>
      <c r="B1373" s="539"/>
      <c r="C1373" s="539"/>
      <c r="D1373" s="539"/>
      <c r="E1373" s="539"/>
      <c r="F1373" s="539"/>
      <c r="G1373" s="539"/>
      <c r="H1373" s="539"/>
    </row>
    <row r="1374" spans="1:8">
      <c r="A1374" s="760"/>
      <c r="B1374" s="539"/>
      <c r="C1374" s="539"/>
      <c r="D1374" s="539"/>
      <c r="E1374" s="539"/>
      <c r="F1374" s="539"/>
      <c r="G1374" s="539"/>
      <c r="H1374" s="539"/>
    </row>
    <row r="1375" spans="1:8">
      <c r="A1375" s="760"/>
      <c r="B1375" s="539"/>
      <c r="C1375" s="539"/>
      <c r="D1375" s="539"/>
      <c r="E1375" s="539"/>
      <c r="F1375" s="539"/>
      <c r="G1375" s="539"/>
      <c r="H1375" s="539"/>
    </row>
    <row r="1376" spans="1:8">
      <c r="A1376" s="760"/>
      <c r="B1376" s="539"/>
      <c r="C1376" s="539"/>
      <c r="D1376" s="539"/>
      <c r="E1376" s="539"/>
      <c r="F1376" s="539"/>
      <c r="G1376" s="539"/>
      <c r="H1376" s="539"/>
    </row>
    <row r="1377" spans="1:8">
      <c r="A1377" s="760"/>
      <c r="B1377" s="539"/>
      <c r="C1377" s="539"/>
      <c r="D1377" s="539"/>
      <c r="E1377" s="539"/>
      <c r="F1377" s="539"/>
      <c r="G1377" s="539"/>
      <c r="H1377" s="539"/>
    </row>
    <row r="1378" spans="1:8">
      <c r="A1378" s="760"/>
      <c r="B1378" s="539"/>
      <c r="C1378" s="539"/>
      <c r="D1378" s="539"/>
      <c r="E1378" s="539"/>
      <c r="F1378" s="539"/>
      <c r="G1378" s="539"/>
      <c r="H1378" s="539"/>
    </row>
    <row r="1379" spans="1:8">
      <c r="A1379" s="760"/>
      <c r="B1379" s="539"/>
      <c r="C1379" s="539"/>
      <c r="D1379" s="539"/>
      <c r="E1379" s="539"/>
      <c r="F1379" s="539"/>
      <c r="G1379" s="539"/>
      <c r="H1379" s="539"/>
    </row>
    <row r="1380" spans="1:8">
      <c r="A1380" s="760"/>
      <c r="B1380" s="539"/>
      <c r="C1380" s="539"/>
      <c r="D1380" s="539"/>
      <c r="E1380" s="539"/>
      <c r="F1380" s="539"/>
      <c r="G1380" s="539"/>
      <c r="H1380" s="539"/>
    </row>
    <row r="1381" spans="1:8">
      <c r="A1381" s="760"/>
      <c r="B1381" s="539"/>
      <c r="C1381" s="539"/>
      <c r="D1381" s="539"/>
      <c r="E1381" s="539"/>
      <c r="F1381" s="539"/>
      <c r="G1381" s="539"/>
      <c r="H1381" s="539"/>
    </row>
    <row r="1382" spans="1:8">
      <c r="A1382" s="760"/>
      <c r="B1382" s="539"/>
      <c r="C1382" s="539"/>
      <c r="D1382" s="539"/>
      <c r="E1382" s="539"/>
      <c r="F1382" s="539"/>
      <c r="G1382" s="539"/>
      <c r="H1382" s="539"/>
    </row>
    <row r="1383" spans="1:8">
      <c r="A1383" s="760"/>
      <c r="B1383" s="539"/>
      <c r="C1383" s="539"/>
      <c r="D1383" s="539"/>
      <c r="E1383" s="539"/>
      <c r="F1383" s="539"/>
      <c r="G1383" s="539"/>
      <c r="H1383" s="539"/>
    </row>
    <row r="1384" spans="1:8">
      <c r="A1384" s="760"/>
      <c r="B1384" s="539"/>
      <c r="C1384" s="539"/>
      <c r="D1384" s="539"/>
      <c r="E1384" s="539"/>
      <c r="F1384" s="539"/>
      <c r="G1384" s="539"/>
      <c r="H1384" s="539"/>
    </row>
    <row r="1385" spans="1:8">
      <c r="A1385" s="760"/>
      <c r="B1385" s="539"/>
      <c r="C1385" s="539"/>
      <c r="D1385" s="539"/>
      <c r="E1385" s="539"/>
      <c r="F1385" s="539"/>
      <c r="G1385" s="539"/>
      <c r="H1385" s="539"/>
    </row>
    <row r="1386" spans="1:8">
      <c r="A1386" s="760"/>
      <c r="B1386" s="539"/>
      <c r="C1386" s="539"/>
      <c r="D1386" s="539"/>
      <c r="E1386" s="539"/>
      <c r="F1386" s="539"/>
      <c r="G1386" s="539"/>
      <c r="H1386" s="539"/>
    </row>
    <row r="1387" spans="1:8">
      <c r="A1387" s="760"/>
      <c r="B1387" s="539"/>
      <c r="C1387" s="539"/>
      <c r="D1387" s="539"/>
      <c r="E1387" s="539"/>
      <c r="F1387" s="539"/>
      <c r="G1387" s="539"/>
      <c r="H1387" s="539"/>
    </row>
    <row r="1388" spans="1:8">
      <c r="A1388" s="760"/>
      <c r="B1388" s="539"/>
      <c r="C1388" s="539"/>
      <c r="D1388" s="539"/>
      <c r="E1388" s="539"/>
      <c r="F1388" s="539"/>
      <c r="G1388" s="539"/>
      <c r="H1388" s="539"/>
    </row>
    <row r="1389" spans="1:8">
      <c r="A1389" s="760"/>
      <c r="B1389" s="539"/>
      <c r="C1389" s="539"/>
      <c r="D1389" s="539"/>
      <c r="E1389" s="539"/>
      <c r="F1389" s="539"/>
      <c r="G1389" s="539"/>
      <c r="H1389" s="539"/>
    </row>
    <row r="1390" spans="1:8">
      <c r="A1390" s="760"/>
      <c r="B1390" s="539"/>
      <c r="C1390" s="539"/>
      <c r="D1390" s="539"/>
      <c r="E1390" s="539"/>
      <c r="F1390" s="539"/>
      <c r="G1390" s="539"/>
      <c r="H1390" s="539"/>
    </row>
    <row r="1391" spans="1:8">
      <c r="A1391" s="760"/>
      <c r="B1391" s="539"/>
      <c r="C1391" s="539"/>
      <c r="D1391" s="539"/>
      <c r="E1391" s="539"/>
      <c r="F1391" s="539"/>
      <c r="G1391" s="539"/>
      <c r="H1391" s="539"/>
    </row>
    <row r="1392" spans="1:8">
      <c r="A1392" s="760"/>
      <c r="B1392" s="539"/>
      <c r="C1392" s="539"/>
      <c r="D1392" s="539"/>
      <c r="E1392" s="539"/>
      <c r="F1392" s="539"/>
      <c r="G1392" s="539"/>
      <c r="H1392" s="539"/>
    </row>
    <row r="1393" spans="1:8">
      <c r="A1393" s="760"/>
      <c r="B1393" s="539"/>
      <c r="C1393" s="539"/>
      <c r="D1393" s="539"/>
      <c r="E1393" s="539"/>
      <c r="F1393" s="539"/>
      <c r="G1393" s="539"/>
      <c r="H1393" s="539"/>
    </row>
    <row r="1394" spans="1:8">
      <c r="A1394" s="760"/>
      <c r="B1394" s="539"/>
      <c r="C1394" s="539"/>
      <c r="D1394" s="539"/>
      <c r="E1394" s="539"/>
      <c r="F1394" s="539"/>
      <c r="G1394" s="539"/>
      <c r="H1394" s="539"/>
    </row>
    <row r="1395" spans="1:8">
      <c r="A1395" s="760"/>
      <c r="B1395" s="539"/>
      <c r="C1395" s="539"/>
      <c r="D1395" s="539"/>
      <c r="E1395" s="539"/>
      <c r="F1395" s="539"/>
      <c r="G1395" s="539"/>
      <c r="H1395" s="539"/>
    </row>
    <row r="1396" spans="1:8">
      <c r="A1396" s="760"/>
      <c r="B1396" s="539"/>
      <c r="C1396" s="539"/>
      <c r="D1396" s="539"/>
      <c r="E1396" s="539"/>
      <c r="F1396" s="539"/>
      <c r="G1396" s="539"/>
      <c r="H1396" s="539"/>
    </row>
    <row r="1397" spans="1:8">
      <c r="A1397" s="760"/>
      <c r="B1397" s="539"/>
      <c r="C1397" s="539"/>
      <c r="D1397" s="539"/>
      <c r="E1397" s="539"/>
      <c r="F1397" s="539"/>
      <c r="G1397" s="539"/>
      <c r="H1397" s="539"/>
    </row>
    <row r="1398" spans="1:8">
      <c r="A1398" s="760"/>
      <c r="B1398" s="539"/>
      <c r="C1398" s="539"/>
      <c r="D1398" s="539"/>
      <c r="E1398" s="539"/>
      <c r="F1398" s="539"/>
      <c r="G1398" s="539"/>
      <c r="H1398" s="539"/>
    </row>
    <row r="1399" spans="1:8">
      <c r="A1399" s="760"/>
      <c r="B1399" s="539"/>
      <c r="C1399" s="539"/>
      <c r="D1399" s="539"/>
      <c r="E1399" s="539"/>
      <c r="F1399" s="539"/>
      <c r="G1399" s="539"/>
      <c r="H1399" s="539"/>
    </row>
    <row r="1400" spans="1:8">
      <c r="A1400" s="760"/>
      <c r="B1400" s="539"/>
      <c r="C1400" s="539"/>
      <c r="D1400" s="539"/>
      <c r="E1400" s="539"/>
      <c r="F1400" s="539"/>
      <c r="G1400" s="539"/>
      <c r="H1400" s="539"/>
    </row>
    <row r="1401" spans="1:8">
      <c r="A1401" s="760"/>
      <c r="B1401" s="539"/>
      <c r="C1401" s="539"/>
      <c r="D1401" s="539"/>
      <c r="E1401" s="539"/>
      <c r="F1401" s="539"/>
      <c r="G1401" s="539"/>
      <c r="H1401" s="539"/>
    </row>
    <row r="1402" spans="1:8">
      <c r="A1402" s="760"/>
      <c r="B1402" s="539"/>
      <c r="C1402" s="539"/>
      <c r="D1402" s="539"/>
      <c r="E1402" s="539"/>
      <c r="F1402" s="539"/>
      <c r="G1402" s="539"/>
      <c r="H1402" s="539"/>
    </row>
    <row r="1403" spans="1:8">
      <c r="A1403" s="760"/>
      <c r="B1403" s="539"/>
      <c r="C1403" s="539"/>
      <c r="D1403" s="539"/>
      <c r="E1403" s="539"/>
      <c r="F1403" s="539"/>
      <c r="G1403" s="539"/>
      <c r="H1403" s="539"/>
    </row>
    <row r="1404" spans="1:8">
      <c r="A1404" s="760"/>
      <c r="B1404" s="539"/>
      <c r="C1404" s="539"/>
      <c r="D1404" s="539"/>
      <c r="E1404" s="539"/>
      <c r="F1404" s="539"/>
      <c r="G1404" s="539"/>
      <c r="H1404" s="539"/>
    </row>
    <row r="1405" spans="1:8">
      <c r="A1405" s="760"/>
      <c r="B1405" s="539"/>
      <c r="C1405" s="539"/>
      <c r="D1405" s="539"/>
      <c r="E1405" s="539"/>
      <c r="F1405" s="539"/>
      <c r="G1405" s="539"/>
      <c r="H1405" s="539"/>
    </row>
    <row r="1406" spans="1:8">
      <c r="A1406" s="760"/>
      <c r="B1406" s="539"/>
      <c r="C1406" s="539"/>
      <c r="D1406" s="539"/>
      <c r="E1406" s="539"/>
      <c r="F1406" s="539"/>
      <c r="G1406" s="539"/>
      <c r="H1406" s="539"/>
    </row>
    <row r="1407" spans="1:8">
      <c r="A1407" s="760"/>
      <c r="B1407" s="539"/>
      <c r="C1407" s="539"/>
      <c r="D1407" s="539"/>
      <c r="E1407" s="539"/>
      <c r="F1407" s="539"/>
      <c r="G1407" s="539"/>
      <c r="H1407" s="539"/>
    </row>
    <row r="1408" spans="1:8">
      <c r="A1408" s="760"/>
      <c r="B1408" s="539"/>
      <c r="C1408" s="539"/>
      <c r="D1408" s="539"/>
      <c r="E1408" s="539"/>
      <c r="F1408" s="539"/>
      <c r="G1408" s="539"/>
      <c r="H1408" s="539"/>
    </row>
    <row r="1409" spans="1:8">
      <c r="A1409" s="760"/>
      <c r="B1409" s="539"/>
      <c r="C1409" s="539"/>
      <c r="D1409" s="539"/>
      <c r="E1409" s="539"/>
      <c r="F1409" s="539"/>
      <c r="G1409" s="539"/>
      <c r="H1409" s="539"/>
    </row>
    <row r="1410" spans="1:8">
      <c r="A1410" s="760"/>
      <c r="B1410" s="539"/>
      <c r="C1410" s="539"/>
      <c r="D1410" s="539"/>
      <c r="E1410" s="539"/>
      <c r="F1410" s="539"/>
      <c r="G1410" s="539"/>
      <c r="H1410" s="539"/>
    </row>
    <row r="1411" spans="1:8">
      <c r="A1411" s="760"/>
      <c r="B1411" s="539"/>
      <c r="C1411" s="539"/>
      <c r="D1411" s="539"/>
      <c r="E1411" s="539"/>
      <c r="F1411" s="539"/>
      <c r="G1411" s="539"/>
      <c r="H1411" s="539"/>
    </row>
    <row r="1412" spans="1:8">
      <c r="A1412" s="760"/>
      <c r="B1412" s="539"/>
      <c r="C1412" s="539"/>
      <c r="D1412" s="539"/>
      <c r="E1412" s="539"/>
      <c r="F1412" s="539"/>
      <c r="G1412" s="539"/>
      <c r="H1412" s="539"/>
    </row>
    <row r="1413" spans="1:8">
      <c r="A1413" s="760"/>
      <c r="B1413" s="539"/>
      <c r="C1413" s="539"/>
      <c r="D1413" s="539"/>
      <c r="E1413" s="539"/>
      <c r="F1413" s="539"/>
      <c r="G1413" s="539"/>
      <c r="H1413" s="539"/>
    </row>
    <row r="1414" spans="1:8">
      <c r="A1414" s="760"/>
      <c r="B1414" s="539"/>
      <c r="C1414" s="539"/>
      <c r="D1414" s="539"/>
      <c r="E1414" s="539"/>
      <c r="F1414" s="539"/>
      <c r="G1414" s="539"/>
      <c r="H1414" s="539"/>
    </row>
    <row r="1415" spans="1:8">
      <c r="A1415" s="760"/>
      <c r="B1415" s="539"/>
      <c r="C1415" s="539"/>
      <c r="D1415" s="539"/>
      <c r="E1415" s="539"/>
      <c r="F1415" s="539"/>
      <c r="G1415" s="539"/>
      <c r="H1415" s="539"/>
    </row>
    <row r="1416" spans="1:8">
      <c r="A1416" s="760"/>
      <c r="B1416" s="539"/>
      <c r="C1416" s="539"/>
      <c r="D1416" s="539"/>
      <c r="E1416" s="539"/>
      <c r="F1416" s="539"/>
      <c r="G1416" s="539"/>
      <c r="H1416" s="539"/>
    </row>
    <row r="1417" spans="1:8">
      <c r="A1417" s="760"/>
      <c r="B1417" s="539"/>
      <c r="C1417" s="539"/>
      <c r="D1417" s="539"/>
      <c r="E1417" s="539"/>
      <c r="F1417" s="539"/>
      <c r="G1417" s="539"/>
      <c r="H1417" s="539"/>
    </row>
    <row r="1418" spans="1:8">
      <c r="A1418" s="760"/>
      <c r="B1418" s="539"/>
      <c r="C1418" s="539"/>
      <c r="D1418" s="539"/>
      <c r="E1418" s="539"/>
      <c r="F1418" s="539"/>
      <c r="G1418" s="539"/>
      <c r="H1418" s="539"/>
    </row>
    <row r="1419" spans="1:8">
      <c r="A1419" s="760"/>
      <c r="B1419" s="539"/>
      <c r="C1419" s="539"/>
      <c r="D1419" s="539"/>
      <c r="E1419" s="539"/>
      <c r="F1419" s="539"/>
      <c r="G1419" s="539"/>
      <c r="H1419" s="539"/>
    </row>
    <row r="1420" spans="1:8">
      <c r="A1420" s="760"/>
      <c r="B1420" s="539"/>
      <c r="C1420" s="539"/>
      <c r="D1420" s="539"/>
      <c r="E1420" s="539"/>
      <c r="F1420" s="539"/>
      <c r="G1420" s="539"/>
      <c r="H1420" s="539"/>
    </row>
    <row r="1421" spans="1:8">
      <c r="A1421" s="760"/>
      <c r="B1421" s="539"/>
      <c r="C1421" s="539"/>
      <c r="D1421" s="539"/>
      <c r="E1421" s="539"/>
      <c r="F1421" s="539"/>
      <c r="G1421" s="539"/>
      <c r="H1421" s="539"/>
    </row>
    <row r="1422" spans="1:8">
      <c r="A1422" s="760"/>
      <c r="B1422" s="539"/>
      <c r="C1422" s="539"/>
      <c r="D1422" s="539"/>
      <c r="E1422" s="539"/>
      <c r="F1422" s="539"/>
      <c r="G1422" s="539"/>
      <c r="H1422" s="539"/>
    </row>
    <row r="1423" spans="1:8">
      <c r="A1423" s="760"/>
      <c r="B1423" s="539"/>
      <c r="C1423" s="539"/>
      <c r="D1423" s="539"/>
      <c r="E1423" s="539"/>
      <c r="F1423" s="539"/>
      <c r="G1423" s="539"/>
      <c r="H1423" s="539"/>
    </row>
    <row r="1424" spans="1:8">
      <c r="A1424" s="760"/>
      <c r="B1424" s="539"/>
      <c r="C1424" s="539"/>
      <c r="D1424" s="539"/>
      <c r="E1424" s="539"/>
      <c r="F1424" s="539"/>
      <c r="G1424" s="539"/>
      <c r="H1424" s="539"/>
    </row>
    <row r="1425" spans="1:8">
      <c r="A1425" s="760"/>
      <c r="B1425" s="539"/>
      <c r="C1425" s="539"/>
      <c r="D1425" s="539"/>
      <c r="E1425" s="539"/>
      <c r="F1425" s="539"/>
      <c r="G1425" s="539"/>
      <c r="H1425" s="539"/>
    </row>
    <row r="1426" spans="1:8">
      <c r="A1426" s="760"/>
      <c r="B1426" s="539"/>
      <c r="C1426" s="539"/>
      <c r="D1426" s="539"/>
      <c r="E1426" s="539"/>
      <c r="F1426" s="539"/>
      <c r="G1426" s="539"/>
      <c r="H1426" s="539"/>
    </row>
    <row r="1427" spans="1:8">
      <c r="A1427" s="760"/>
      <c r="B1427" s="539"/>
      <c r="C1427" s="539"/>
      <c r="D1427" s="539"/>
      <c r="E1427" s="539"/>
      <c r="F1427" s="539"/>
      <c r="G1427" s="539"/>
      <c r="H1427" s="539"/>
    </row>
    <row r="1428" spans="1:8">
      <c r="A1428" s="760"/>
      <c r="B1428" s="539"/>
      <c r="C1428" s="539"/>
      <c r="D1428" s="539"/>
      <c r="E1428" s="539"/>
      <c r="F1428" s="539"/>
      <c r="G1428" s="539"/>
      <c r="H1428" s="539"/>
    </row>
    <row r="1429" spans="1:8">
      <c r="A1429" s="760"/>
      <c r="B1429" s="539"/>
      <c r="C1429" s="539"/>
      <c r="D1429" s="539"/>
      <c r="E1429" s="539"/>
      <c r="F1429" s="539"/>
      <c r="G1429" s="539"/>
      <c r="H1429" s="539"/>
    </row>
    <row r="1430" spans="1:8">
      <c r="A1430" s="760"/>
      <c r="B1430" s="539"/>
      <c r="C1430" s="539"/>
      <c r="D1430" s="539"/>
      <c r="E1430" s="539"/>
      <c r="F1430" s="539"/>
      <c r="G1430" s="539"/>
      <c r="H1430" s="539"/>
    </row>
    <row r="1431" spans="1:8">
      <c r="A1431" s="760"/>
      <c r="B1431" s="539"/>
      <c r="C1431" s="539"/>
      <c r="D1431" s="539"/>
      <c r="E1431" s="539"/>
      <c r="F1431" s="539"/>
      <c r="G1431" s="539"/>
      <c r="H1431" s="539"/>
    </row>
    <row r="1432" spans="1:8">
      <c r="A1432" s="760"/>
      <c r="B1432" s="539"/>
      <c r="C1432" s="539"/>
      <c r="D1432" s="539"/>
      <c r="E1432" s="539"/>
      <c r="F1432" s="539"/>
      <c r="G1432" s="539"/>
      <c r="H1432" s="539"/>
    </row>
    <row r="1433" spans="1:8">
      <c r="A1433" s="760"/>
      <c r="B1433" s="539"/>
      <c r="C1433" s="539"/>
      <c r="D1433" s="539"/>
      <c r="E1433" s="539"/>
      <c r="F1433" s="539"/>
      <c r="G1433" s="539"/>
      <c r="H1433" s="539"/>
    </row>
    <row r="1434" spans="1:8">
      <c r="A1434" s="760"/>
      <c r="B1434" s="539"/>
      <c r="C1434" s="539"/>
      <c r="D1434" s="539"/>
      <c r="E1434" s="539"/>
      <c r="F1434" s="539"/>
      <c r="G1434" s="539"/>
      <c r="H1434" s="539"/>
    </row>
    <row r="1435" spans="1:8">
      <c r="A1435" s="760"/>
      <c r="B1435" s="539"/>
      <c r="C1435" s="539"/>
      <c r="D1435" s="539"/>
      <c r="E1435" s="539"/>
      <c r="F1435" s="539"/>
      <c r="G1435" s="539"/>
      <c r="H1435" s="539"/>
    </row>
    <row r="1436" spans="1:8">
      <c r="A1436" s="760"/>
      <c r="B1436" s="539"/>
      <c r="C1436" s="539"/>
      <c r="D1436" s="539"/>
      <c r="E1436" s="539"/>
      <c r="F1436" s="539"/>
      <c r="G1436" s="539"/>
      <c r="H1436" s="539"/>
    </row>
    <row r="1437" spans="1:8">
      <c r="A1437" s="760"/>
      <c r="B1437" s="539"/>
      <c r="C1437" s="539"/>
      <c r="D1437" s="539"/>
      <c r="E1437" s="539"/>
      <c r="F1437" s="539"/>
      <c r="G1437" s="539"/>
      <c r="H1437" s="539"/>
    </row>
    <row r="1438" spans="1:8">
      <c r="A1438" s="760"/>
      <c r="B1438" s="539"/>
      <c r="C1438" s="539"/>
      <c r="D1438" s="539"/>
      <c r="E1438" s="539"/>
      <c r="F1438" s="539"/>
      <c r="G1438" s="539"/>
      <c r="H1438" s="539"/>
    </row>
    <row r="1439" spans="1:8">
      <c r="A1439" s="760"/>
      <c r="B1439" s="539"/>
      <c r="C1439" s="539"/>
      <c r="D1439" s="539"/>
      <c r="E1439" s="539"/>
      <c r="F1439" s="539"/>
      <c r="G1439" s="539"/>
      <c r="H1439" s="539"/>
    </row>
    <row r="1440" spans="1:8">
      <c r="A1440" s="760"/>
      <c r="B1440" s="539"/>
      <c r="C1440" s="539"/>
      <c r="D1440" s="539"/>
      <c r="E1440" s="539"/>
      <c r="F1440" s="539"/>
      <c r="G1440" s="539"/>
      <c r="H1440" s="539"/>
    </row>
    <row r="1441" spans="1:8">
      <c r="A1441" s="760"/>
      <c r="B1441" s="539"/>
      <c r="C1441" s="539"/>
      <c r="D1441" s="539"/>
      <c r="E1441" s="539"/>
      <c r="F1441" s="539"/>
      <c r="G1441" s="539"/>
      <c r="H1441" s="539"/>
    </row>
    <row r="1442" spans="1:8">
      <c r="A1442" s="760"/>
      <c r="B1442" s="539"/>
      <c r="C1442" s="539"/>
      <c r="D1442" s="539"/>
      <c r="E1442" s="539"/>
      <c r="F1442" s="539"/>
      <c r="G1442" s="539"/>
      <c r="H1442" s="539"/>
    </row>
    <row r="1443" spans="1:8">
      <c r="A1443" s="760"/>
      <c r="B1443" s="539"/>
      <c r="C1443" s="539"/>
      <c r="D1443" s="539"/>
      <c r="E1443" s="539"/>
      <c r="F1443" s="539"/>
      <c r="G1443" s="539"/>
      <c r="H1443" s="539"/>
    </row>
    <row r="1444" spans="1:8">
      <c r="A1444" s="760"/>
      <c r="B1444" s="539"/>
      <c r="C1444" s="539"/>
      <c r="D1444" s="539"/>
      <c r="E1444" s="539"/>
      <c r="F1444" s="539"/>
      <c r="G1444" s="539"/>
      <c r="H1444" s="539"/>
    </row>
    <row r="1445" spans="1:8">
      <c r="A1445" s="760"/>
      <c r="B1445" s="539"/>
      <c r="C1445" s="539"/>
      <c r="D1445" s="539"/>
      <c r="E1445" s="539"/>
      <c r="F1445" s="539"/>
      <c r="G1445" s="539"/>
      <c r="H1445" s="539"/>
    </row>
    <row r="1446" spans="1:8">
      <c r="A1446" s="760"/>
      <c r="B1446" s="539"/>
      <c r="C1446" s="539"/>
      <c r="D1446" s="539"/>
      <c r="E1446" s="539"/>
      <c r="F1446" s="539"/>
      <c r="G1446" s="539"/>
      <c r="H1446" s="539"/>
    </row>
    <row r="1447" spans="1:8">
      <c r="A1447" s="760"/>
      <c r="B1447" s="539"/>
      <c r="C1447" s="539"/>
      <c r="D1447" s="539"/>
      <c r="E1447" s="539"/>
      <c r="F1447" s="539"/>
      <c r="G1447" s="539"/>
      <c r="H1447" s="539"/>
    </row>
    <row r="1448" spans="1:8">
      <c r="A1448" s="760"/>
      <c r="B1448" s="539"/>
      <c r="C1448" s="539"/>
      <c r="D1448" s="539"/>
      <c r="E1448" s="539"/>
      <c r="F1448" s="539"/>
      <c r="G1448" s="539"/>
      <c r="H1448" s="539"/>
    </row>
    <row r="1449" spans="1:8">
      <c r="A1449" s="760"/>
      <c r="B1449" s="539"/>
      <c r="C1449" s="539"/>
      <c r="D1449" s="539"/>
      <c r="E1449" s="539"/>
      <c r="F1449" s="539"/>
      <c r="G1449" s="539"/>
      <c r="H1449" s="539"/>
    </row>
    <row r="1450" spans="1:8">
      <c r="A1450" s="760"/>
      <c r="B1450" s="539"/>
      <c r="C1450" s="539"/>
      <c r="D1450" s="539"/>
      <c r="E1450" s="539"/>
      <c r="F1450" s="539"/>
      <c r="G1450" s="539"/>
      <c r="H1450" s="539"/>
    </row>
    <row r="1451" spans="1:8">
      <c r="A1451" s="760"/>
      <c r="B1451" s="539"/>
      <c r="C1451" s="539"/>
      <c r="D1451" s="539"/>
      <c r="E1451" s="539"/>
      <c r="F1451" s="539"/>
      <c r="G1451" s="539"/>
      <c r="H1451" s="539"/>
    </row>
    <row r="1452" spans="1:8">
      <c r="A1452" s="760"/>
      <c r="B1452" s="539"/>
      <c r="C1452" s="539"/>
      <c r="D1452" s="539"/>
      <c r="E1452" s="539"/>
      <c r="F1452" s="539"/>
      <c r="G1452" s="539"/>
      <c r="H1452" s="539"/>
    </row>
    <row r="1453" spans="1:8">
      <c r="A1453" s="760"/>
      <c r="B1453" s="539"/>
      <c r="C1453" s="539"/>
      <c r="D1453" s="539"/>
      <c r="E1453" s="539"/>
      <c r="F1453" s="539"/>
      <c r="G1453" s="539"/>
      <c r="H1453" s="539"/>
    </row>
    <row r="1454" spans="1:8">
      <c r="A1454" s="760"/>
      <c r="B1454" s="539"/>
      <c r="C1454" s="539"/>
      <c r="D1454" s="539"/>
      <c r="E1454" s="539"/>
      <c r="F1454" s="539"/>
      <c r="G1454" s="539"/>
      <c r="H1454" s="539"/>
    </row>
    <row r="1455" spans="1:8">
      <c r="A1455" s="760"/>
      <c r="B1455" s="539"/>
      <c r="C1455" s="539"/>
      <c r="D1455" s="539"/>
      <c r="E1455" s="539"/>
      <c r="F1455" s="539"/>
      <c r="G1455" s="539"/>
      <c r="H1455" s="539"/>
    </row>
    <row r="1456" spans="1:8">
      <c r="A1456" s="760"/>
      <c r="B1456" s="539"/>
      <c r="C1456" s="539"/>
      <c r="D1456" s="539"/>
      <c r="E1456" s="539"/>
      <c r="F1456" s="539"/>
      <c r="G1456" s="539"/>
      <c r="H1456" s="539"/>
    </row>
    <row r="1457" spans="1:8">
      <c r="A1457" s="760"/>
      <c r="B1457" s="539"/>
      <c r="C1457" s="539"/>
      <c r="D1457" s="539"/>
      <c r="E1457" s="539"/>
      <c r="F1457" s="539"/>
      <c r="G1457" s="539"/>
      <c r="H1457" s="539"/>
    </row>
    <row r="1458" spans="1:8">
      <c r="A1458" s="760"/>
      <c r="B1458" s="539"/>
      <c r="C1458" s="539"/>
      <c r="D1458" s="539"/>
      <c r="E1458" s="539"/>
      <c r="F1458" s="539"/>
      <c r="G1458" s="539"/>
      <c r="H1458" s="539"/>
    </row>
    <row r="1459" spans="1:8">
      <c r="A1459" s="760"/>
      <c r="B1459" s="539"/>
      <c r="C1459" s="539"/>
      <c r="D1459" s="539"/>
      <c r="E1459" s="539"/>
      <c r="F1459" s="539"/>
      <c r="G1459" s="539"/>
      <c r="H1459" s="539"/>
    </row>
    <row r="1460" spans="1:8">
      <c r="A1460" s="760"/>
      <c r="B1460" s="539"/>
      <c r="C1460" s="539"/>
      <c r="D1460" s="539"/>
      <c r="E1460" s="539"/>
      <c r="F1460" s="539"/>
      <c r="G1460" s="539"/>
      <c r="H1460" s="539"/>
    </row>
    <row r="1461" spans="1:8">
      <c r="A1461" s="760"/>
      <c r="B1461" s="539"/>
      <c r="C1461" s="539"/>
      <c r="D1461" s="539"/>
      <c r="E1461" s="539"/>
      <c r="F1461" s="539"/>
      <c r="G1461" s="539"/>
      <c r="H1461" s="539"/>
    </row>
    <row r="1462" spans="1:8">
      <c r="A1462" s="760"/>
      <c r="B1462" s="539"/>
      <c r="C1462" s="539"/>
      <c r="D1462" s="539"/>
      <c r="E1462" s="539"/>
      <c r="F1462" s="539"/>
      <c r="G1462" s="539"/>
      <c r="H1462" s="539"/>
    </row>
    <row r="1463" spans="1:8">
      <c r="A1463" s="760"/>
      <c r="B1463" s="539"/>
      <c r="C1463" s="539"/>
      <c r="D1463" s="539"/>
      <c r="E1463" s="539"/>
      <c r="F1463" s="539"/>
      <c r="G1463" s="539"/>
      <c r="H1463" s="539"/>
    </row>
    <row r="1464" spans="1:8">
      <c r="A1464" s="760"/>
      <c r="B1464" s="539"/>
      <c r="C1464" s="539"/>
      <c r="D1464" s="539"/>
      <c r="E1464" s="539"/>
      <c r="F1464" s="539"/>
      <c r="G1464" s="539"/>
      <c r="H1464" s="539"/>
    </row>
    <row r="1465" spans="1:8">
      <c r="A1465" s="760"/>
      <c r="B1465" s="539"/>
      <c r="C1465" s="539"/>
      <c r="D1465" s="539"/>
      <c r="E1465" s="539"/>
      <c r="F1465" s="539"/>
      <c r="G1465" s="539"/>
      <c r="H1465" s="539"/>
    </row>
    <row r="1466" spans="1:8">
      <c r="A1466" s="760"/>
      <c r="B1466" s="539"/>
      <c r="C1466" s="539"/>
      <c r="D1466" s="539"/>
      <c r="E1466" s="539"/>
      <c r="F1466" s="539"/>
      <c r="G1466" s="539"/>
      <c r="H1466" s="539"/>
    </row>
    <row r="1467" spans="1:8">
      <c r="A1467" s="760"/>
      <c r="B1467" s="539"/>
      <c r="C1467" s="539"/>
      <c r="D1467" s="539"/>
      <c r="E1467" s="539"/>
      <c r="F1467" s="539"/>
      <c r="G1467" s="539"/>
      <c r="H1467" s="539"/>
    </row>
    <row r="1468" spans="1:8">
      <c r="A1468" s="760"/>
      <c r="B1468" s="539"/>
      <c r="C1468" s="539"/>
      <c r="D1468" s="539"/>
      <c r="E1468" s="539"/>
      <c r="F1468" s="539"/>
      <c r="G1468" s="539"/>
      <c r="H1468" s="539"/>
    </row>
    <row r="1469" spans="1:8">
      <c r="A1469" s="760"/>
      <c r="B1469" s="539"/>
      <c r="C1469" s="539"/>
      <c r="D1469" s="539"/>
      <c r="E1469" s="539"/>
      <c r="F1469" s="539"/>
      <c r="G1469" s="539"/>
      <c r="H1469" s="539"/>
    </row>
    <row r="1470" spans="1:8">
      <c r="A1470" s="760"/>
      <c r="B1470" s="539"/>
      <c r="C1470" s="539"/>
      <c r="D1470" s="539"/>
      <c r="E1470" s="539"/>
      <c r="F1470" s="539"/>
      <c r="G1470" s="539"/>
      <c r="H1470" s="539"/>
    </row>
    <row r="1471" spans="1:8">
      <c r="A1471" s="760"/>
      <c r="B1471" s="539"/>
      <c r="C1471" s="539"/>
      <c r="D1471" s="539"/>
      <c r="E1471" s="539"/>
      <c r="F1471" s="539"/>
      <c r="G1471" s="539"/>
      <c r="H1471" s="539"/>
    </row>
    <row r="1472" spans="1:8">
      <c r="A1472" s="760"/>
      <c r="B1472" s="539"/>
      <c r="C1472" s="539"/>
      <c r="D1472" s="539"/>
      <c r="E1472" s="539"/>
      <c r="F1472" s="539"/>
      <c r="G1472" s="539"/>
      <c r="H1472" s="539"/>
    </row>
    <row r="1473" spans="1:8">
      <c r="A1473" s="760"/>
      <c r="B1473" s="539"/>
      <c r="C1473" s="539"/>
      <c r="D1473" s="539"/>
      <c r="E1473" s="539"/>
      <c r="F1473" s="539"/>
      <c r="G1473" s="539"/>
      <c r="H1473" s="539"/>
    </row>
    <row r="1474" spans="1:8">
      <c r="A1474" s="760"/>
      <c r="B1474" s="539"/>
      <c r="C1474" s="539"/>
      <c r="D1474" s="539"/>
      <c r="E1474" s="539"/>
      <c r="F1474" s="539"/>
      <c r="G1474" s="539"/>
      <c r="H1474" s="539"/>
    </row>
    <row r="1475" spans="1:8">
      <c r="A1475" s="760"/>
      <c r="B1475" s="539"/>
      <c r="C1475" s="539"/>
      <c r="D1475" s="539"/>
      <c r="E1475" s="539"/>
      <c r="F1475" s="539"/>
      <c r="G1475" s="539"/>
      <c r="H1475" s="539"/>
    </row>
    <row r="1476" spans="1:8">
      <c r="A1476" s="760"/>
      <c r="B1476" s="539"/>
      <c r="C1476" s="539"/>
      <c r="D1476" s="539"/>
      <c r="E1476" s="539"/>
      <c r="F1476" s="539"/>
      <c r="G1476" s="539"/>
      <c r="H1476" s="539"/>
    </row>
    <row r="1477" spans="1:8">
      <c r="A1477" s="760"/>
      <c r="B1477" s="539"/>
      <c r="C1477" s="539"/>
      <c r="D1477" s="539"/>
      <c r="E1477" s="539"/>
      <c r="F1477" s="539"/>
      <c r="G1477" s="539"/>
      <c r="H1477" s="539"/>
    </row>
    <row r="1478" spans="1:8">
      <c r="A1478" s="760"/>
      <c r="B1478" s="539"/>
      <c r="C1478" s="539"/>
      <c r="D1478" s="539"/>
      <c r="E1478" s="539"/>
      <c r="F1478" s="539"/>
      <c r="G1478" s="539"/>
      <c r="H1478" s="539"/>
    </row>
    <row r="1479" spans="1:8">
      <c r="A1479" s="760"/>
      <c r="B1479" s="539"/>
      <c r="C1479" s="539"/>
      <c r="D1479" s="539"/>
      <c r="E1479" s="539"/>
      <c r="F1479" s="539"/>
      <c r="G1479" s="539"/>
      <c r="H1479" s="539"/>
    </row>
    <row r="1480" spans="1:8">
      <c r="A1480" s="760"/>
      <c r="B1480" s="539"/>
      <c r="C1480" s="539"/>
      <c r="D1480" s="539"/>
      <c r="E1480" s="539"/>
      <c r="F1480" s="539"/>
      <c r="G1480" s="539"/>
      <c r="H1480" s="539"/>
    </row>
    <row r="1481" spans="1:8">
      <c r="A1481" s="760"/>
      <c r="B1481" s="539"/>
      <c r="C1481" s="539"/>
      <c r="D1481" s="539"/>
      <c r="E1481" s="539"/>
      <c r="F1481" s="539"/>
      <c r="G1481" s="539"/>
      <c r="H1481" s="539"/>
    </row>
    <row r="1482" spans="1:8">
      <c r="A1482" s="760"/>
      <c r="B1482" s="539"/>
      <c r="C1482" s="539"/>
      <c r="D1482" s="539"/>
      <c r="E1482" s="539"/>
      <c r="F1482" s="539"/>
      <c r="G1482" s="539"/>
      <c r="H1482" s="539"/>
    </row>
    <row r="1483" spans="1:8">
      <c r="A1483" s="760"/>
      <c r="B1483" s="539"/>
      <c r="C1483" s="539"/>
      <c r="D1483" s="539"/>
      <c r="E1483" s="539"/>
      <c r="F1483" s="539"/>
      <c r="G1483" s="539"/>
      <c r="H1483" s="539"/>
    </row>
    <row r="1484" spans="1:8">
      <c r="A1484" s="760"/>
      <c r="B1484" s="539"/>
      <c r="C1484" s="539"/>
      <c r="D1484" s="539"/>
      <c r="E1484" s="539"/>
      <c r="F1484" s="539"/>
      <c r="G1484" s="539"/>
      <c r="H1484" s="539"/>
    </row>
    <row r="1485" spans="1:8">
      <c r="A1485" s="760"/>
      <c r="B1485" s="539"/>
      <c r="C1485" s="539"/>
      <c r="D1485" s="539"/>
      <c r="E1485" s="539"/>
      <c r="F1485" s="539"/>
      <c r="G1485" s="539"/>
      <c r="H1485" s="539"/>
    </row>
    <row r="1486" spans="1:8">
      <c r="A1486" s="760"/>
      <c r="B1486" s="539"/>
      <c r="C1486" s="539"/>
      <c r="D1486" s="539"/>
      <c r="E1486" s="539"/>
      <c r="F1486" s="539"/>
      <c r="G1486" s="539"/>
      <c r="H1486" s="539"/>
    </row>
    <row r="1487" spans="1:8">
      <c r="A1487" s="760"/>
      <c r="B1487" s="539"/>
      <c r="C1487" s="539"/>
      <c r="D1487" s="539"/>
      <c r="E1487" s="539"/>
      <c r="F1487" s="539"/>
      <c r="G1487" s="539"/>
      <c r="H1487" s="539"/>
    </row>
    <row r="1488" spans="1:8">
      <c r="A1488" s="760"/>
      <c r="B1488" s="539"/>
      <c r="C1488" s="539"/>
      <c r="D1488" s="539"/>
      <c r="E1488" s="539"/>
      <c r="F1488" s="539"/>
      <c r="G1488" s="539"/>
      <c r="H1488" s="539"/>
    </row>
    <row r="1489" spans="1:8">
      <c r="A1489" s="760"/>
      <c r="B1489" s="539"/>
      <c r="C1489" s="539"/>
      <c r="D1489" s="539"/>
      <c r="E1489" s="539"/>
      <c r="F1489" s="539"/>
      <c r="G1489" s="539"/>
      <c r="H1489" s="539"/>
    </row>
    <row r="1490" spans="1:8">
      <c r="A1490" s="760"/>
      <c r="B1490" s="539"/>
      <c r="C1490" s="539"/>
      <c r="D1490" s="539"/>
      <c r="E1490" s="539"/>
      <c r="F1490" s="539"/>
      <c r="G1490" s="539"/>
      <c r="H1490" s="539"/>
    </row>
    <row r="1491" spans="1:8">
      <c r="A1491" s="760"/>
      <c r="B1491" s="539"/>
      <c r="C1491" s="539"/>
      <c r="D1491" s="539"/>
      <c r="E1491" s="539"/>
      <c r="F1491" s="539"/>
      <c r="G1491" s="539"/>
      <c r="H1491" s="539"/>
    </row>
    <row r="1492" spans="1:8">
      <c r="A1492" s="760"/>
      <c r="B1492" s="539"/>
      <c r="C1492" s="539"/>
      <c r="D1492" s="539"/>
      <c r="E1492" s="539"/>
      <c r="F1492" s="539"/>
      <c r="G1492" s="539"/>
      <c r="H1492" s="539"/>
    </row>
    <row r="1493" spans="1:8">
      <c r="A1493" s="760"/>
      <c r="B1493" s="539"/>
      <c r="C1493" s="539"/>
      <c r="D1493" s="539"/>
      <c r="E1493" s="539"/>
      <c r="F1493" s="539"/>
      <c r="G1493" s="539"/>
      <c r="H1493" s="539"/>
    </row>
    <row r="1494" spans="1:8">
      <c r="A1494" s="760"/>
      <c r="B1494" s="539"/>
      <c r="C1494" s="539"/>
      <c r="D1494" s="539"/>
      <c r="E1494" s="539"/>
      <c r="F1494" s="539"/>
      <c r="G1494" s="539"/>
      <c r="H1494" s="539"/>
    </row>
    <row r="1495" spans="1:8">
      <c r="A1495" s="760"/>
      <c r="B1495" s="539"/>
      <c r="C1495" s="539"/>
      <c r="D1495" s="539"/>
      <c r="E1495" s="539"/>
      <c r="F1495" s="539"/>
      <c r="G1495" s="539"/>
      <c r="H1495" s="539"/>
    </row>
    <row r="1496" spans="1:8">
      <c r="A1496" s="760"/>
      <c r="B1496" s="539"/>
      <c r="C1496" s="539"/>
      <c r="D1496" s="539"/>
      <c r="E1496" s="539"/>
      <c r="F1496" s="539"/>
      <c r="G1496" s="539"/>
      <c r="H1496" s="539"/>
    </row>
    <row r="1497" spans="1:8">
      <c r="A1497" s="760"/>
      <c r="B1497" s="539"/>
      <c r="C1497" s="539"/>
      <c r="D1497" s="539"/>
      <c r="E1497" s="539"/>
      <c r="F1497" s="539"/>
      <c r="G1497" s="539"/>
      <c r="H1497" s="539"/>
    </row>
    <row r="1498" spans="1:8">
      <c r="A1498" s="760"/>
      <c r="B1498" s="539"/>
      <c r="C1498" s="539"/>
      <c r="D1498" s="539"/>
      <c r="E1498" s="539"/>
      <c r="F1498" s="539"/>
      <c r="G1498" s="539"/>
      <c r="H1498" s="539"/>
    </row>
    <row r="1499" spans="1:8">
      <c r="A1499" s="760"/>
      <c r="B1499" s="539"/>
      <c r="C1499" s="539"/>
      <c r="D1499" s="539"/>
      <c r="E1499" s="539"/>
      <c r="F1499" s="539"/>
      <c r="G1499" s="539"/>
      <c r="H1499" s="539"/>
    </row>
    <row r="1500" spans="1:8">
      <c r="A1500" s="760"/>
      <c r="B1500" s="539"/>
      <c r="C1500" s="539"/>
      <c r="D1500" s="539"/>
      <c r="E1500" s="539"/>
      <c r="F1500" s="539"/>
      <c r="G1500" s="539"/>
      <c r="H1500" s="539"/>
    </row>
    <row r="1501" spans="1:8">
      <c r="A1501" s="760"/>
      <c r="B1501" s="539"/>
      <c r="C1501" s="539"/>
      <c r="D1501" s="539"/>
      <c r="E1501" s="539"/>
      <c r="F1501" s="539"/>
      <c r="G1501" s="539"/>
      <c r="H1501" s="539"/>
    </row>
    <row r="1502" spans="1:8">
      <c r="A1502" s="760"/>
      <c r="B1502" s="539"/>
      <c r="C1502" s="539"/>
      <c r="D1502" s="539"/>
      <c r="E1502" s="539"/>
      <c r="F1502" s="539"/>
      <c r="G1502" s="539"/>
      <c r="H1502" s="539"/>
    </row>
    <row r="1503" spans="1:8">
      <c r="A1503" s="760"/>
      <c r="B1503" s="539"/>
      <c r="C1503" s="539"/>
      <c r="D1503" s="539"/>
      <c r="E1503" s="539"/>
      <c r="F1503" s="539"/>
      <c r="G1503" s="539"/>
      <c r="H1503" s="539"/>
    </row>
    <row r="1504" spans="1:8">
      <c r="A1504" s="760"/>
      <c r="B1504" s="539"/>
      <c r="C1504" s="539"/>
      <c r="D1504" s="539"/>
      <c r="E1504" s="539"/>
      <c r="F1504" s="539"/>
      <c r="G1504" s="539"/>
      <c r="H1504" s="539"/>
    </row>
    <row r="1505" spans="1:8">
      <c r="A1505" s="760"/>
      <c r="B1505" s="539"/>
      <c r="C1505" s="539"/>
      <c r="D1505" s="539"/>
      <c r="E1505" s="539"/>
      <c r="F1505" s="539"/>
      <c r="G1505" s="539"/>
      <c r="H1505" s="539"/>
    </row>
    <row r="1506" spans="1:8">
      <c r="A1506" s="760"/>
      <c r="B1506" s="539"/>
      <c r="C1506" s="539"/>
      <c r="D1506" s="539"/>
      <c r="E1506" s="539"/>
      <c r="F1506" s="539"/>
      <c r="G1506" s="539"/>
      <c r="H1506" s="539"/>
    </row>
    <row r="1507" spans="1:8">
      <c r="A1507" s="760"/>
      <c r="B1507" s="539"/>
      <c r="C1507" s="539"/>
      <c r="D1507" s="539"/>
      <c r="E1507" s="539"/>
      <c r="F1507" s="539"/>
      <c r="G1507" s="539"/>
      <c r="H1507" s="539"/>
    </row>
    <row r="1508" spans="1:8">
      <c r="A1508" s="760"/>
      <c r="B1508" s="539"/>
      <c r="C1508" s="539"/>
      <c r="D1508" s="539"/>
      <c r="E1508" s="539"/>
      <c r="F1508" s="539"/>
      <c r="G1508" s="539"/>
      <c r="H1508" s="539"/>
    </row>
    <row r="1509" spans="1:8">
      <c r="A1509" s="760"/>
      <c r="B1509" s="539"/>
      <c r="C1509" s="539"/>
      <c r="D1509" s="539"/>
      <c r="E1509" s="539"/>
      <c r="F1509" s="539"/>
      <c r="G1509" s="539"/>
      <c r="H1509" s="539"/>
    </row>
    <row r="1510" spans="1:8">
      <c r="A1510" s="760"/>
      <c r="B1510" s="539"/>
      <c r="C1510" s="539"/>
      <c r="D1510" s="539"/>
      <c r="E1510" s="539"/>
      <c r="F1510" s="539"/>
      <c r="G1510" s="539"/>
      <c r="H1510" s="539"/>
    </row>
    <row r="1511" spans="1:8">
      <c r="A1511" s="760"/>
      <c r="B1511" s="539"/>
      <c r="C1511" s="539"/>
      <c r="D1511" s="539"/>
      <c r="E1511" s="539"/>
      <c r="F1511" s="539"/>
      <c r="G1511" s="539"/>
      <c r="H1511" s="539"/>
    </row>
    <row r="1512" spans="1:8">
      <c r="A1512" s="760"/>
      <c r="B1512" s="539"/>
      <c r="C1512" s="539"/>
      <c r="D1512" s="539"/>
      <c r="E1512" s="539"/>
      <c r="F1512" s="539"/>
      <c r="G1512" s="539"/>
      <c r="H1512" s="539"/>
    </row>
    <row r="1513" spans="1:8">
      <c r="A1513" s="760"/>
      <c r="B1513" s="539"/>
      <c r="C1513" s="539"/>
      <c r="D1513" s="539"/>
      <c r="E1513" s="539"/>
      <c r="F1513" s="539"/>
      <c r="G1513" s="539"/>
      <c r="H1513" s="539"/>
    </row>
    <row r="1514" spans="1:8">
      <c r="A1514" s="760"/>
      <c r="B1514" s="539"/>
      <c r="C1514" s="539"/>
      <c r="D1514" s="539"/>
      <c r="E1514" s="539"/>
      <c r="F1514" s="539"/>
      <c r="G1514" s="539"/>
      <c r="H1514" s="539"/>
    </row>
    <row r="1515" spans="1:8">
      <c r="A1515" s="760"/>
      <c r="B1515" s="539"/>
      <c r="C1515" s="539"/>
      <c r="D1515" s="539"/>
      <c r="E1515" s="539"/>
      <c r="F1515" s="539"/>
      <c r="G1515" s="539"/>
      <c r="H1515" s="539"/>
    </row>
    <row r="1516" spans="1:8">
      <c r="A1516" s="760"/>
      <c r="B1516" s="539"/>
      <c r="C1516" s="539"/>
      <c r="D1516" s="539"/>
      <c r="E1516" s="539"/>
      <c r="F1516" s="539"/>
      <c r="G1516" s="539"/>
      <c r="H1516" s="539"/>
    </row>
    <row r="1517" spans="1:8">
      <c r="A1517" s="760"/>
      <c r="B1517" s="539"/>
      <c r="C1517" s="539"/>
      <c r="D1517" s="539"/>
      <c r="E1517" s="539"/>
      <c r="F1517" s="539"/>
      <c r="G1517" s="539"/>
      <c r="H1517" s="539"/>
    </row>
    <row r="1518" spans="1:8">
      <c r="A1518" s="760"/>
      <c r="B1518" s="539"/>
      <c r="C1518" s="539"/>
      <c r="D1518" s="539"/>
      <c r="E1518" s="539"/>
      <c r="F1518" s="539"/>
      <c r="G1518" s="539"/>
      <c r="H1518" s="539"/>
    </row>
    <row r="1519" spans="1:8">
      <c r="A1519" s="760"/>
      <c r="B1519" s="539"/>
      <c r="C1519" s="539"/>
      <c r="D1519" s="539"/>
      <c r="E1519" s="539"/>
      <c r="F1519" s="539"/>
      <c r="G1519" s="539"/>
      <c r="H1519" s="539"/>
    </row>
    <row r="1520" spans="1:8">
      <c r="A1520" s="760"/>
      <c r="B1520" s="539"/>
      <c r="C1520" s="539"/>
      <c r="D1520" s="539"/>
      <c r="E1520" s="539"/>
      <c r="F1520" s="539"/>
      <c r="G1520" s="539"/>
      <c r="H1520" s="539"/>
    </row>
    <row r="1521" spans="1:8">
      <c r="A1521" s="760"/>
      <c r="B1521" s="539"/>
      <c r="C1521" s="539"/>
      <c r="D1521" s="539"/>
      <c r="E1521" s="539"/>
      <c r="F1521" s="539"/>
      <c r="G1521" s="539"/>
      <c r="H1521" s="539"/>
    </row>
    <row r="1522" spans="1:8">
      <c r="A1522" s="760"/>
      <c r="B1522" s="539"/>
      <c r="C1522" s="539"/>
      <c r="D1522" s="539"/>
      <c r="E1522" s="539"/>
      <c r="F1522" s="539"/>
      <c r="G1522" s="539"/>
      <c r="H1522" s="539"/>
    </row>
    <row r="1523" spans="1:8">
      <c r="A1523" s="760"/>
      <c r="B1523" s="539"/>
      <c r="C1523" s="539"/>
      <c r="D1523" s="539"/>
      <c r="E1523" s="539"/>
      <c r="F1523" s="539"/>
      <c r="G1523" s="539"/>
      <c r="H1523" s="539"/>
    </row>
    <row r="1524" spans="1:8">
      <c r="A1524" s="760"/>
      <c r="B1524" s="539"/>
      <c r="C1524" s="539"/>
      <c r="D1524" s="539"/>
      <c r="E1524" s="539"/>
      <c r="F1524" s="539"/>
      <c r="G1524" s="539"/>
      <c r="H1524" s="539"/>
    </row>
    <row r="1525" spans="1:8">
      <c r="A1525" s="760"/>
      <c r="B1525" s="539"/>
      <c r="C1525" s="539"/>
      <c r="D1525" s="539"/>
      <c r="E1525" s="539"/>
      <c r="F1525" s="539"/>
      <c r="G1525" s="539"/>
      <c r="H1525" s="539"/>
    </row>
    <row r="1526" spans="1:8">
      <c r="A1526" s="760"/>
      <c r="B1526" s="539"/>
      <c r="C1526" s="539"/>
      <c r="D1526" s="539"/>
      <c r="E1526" s="539"/>
      <c r="F1526" s="539"/>
      <c r="G1526" s="539"/>
      <c r="H1526" s="539"/>
    </row>
    <row r="1527" spans="1:8">
      <c r="A1527" s="760"/>
      <c r="B1527" s="539"/>
      <c r="C1527" s="539"/>
      <c r="D1527" s="539"/>
      <c r="E1527" s="539"/>
      <c r="F1527" s="539"/>
      <c r="G1527" s="539"/>
      <c r="H1527" s="539"/>
    </row>
    <row r="1528" spans="1:8">
      <c r="A1528" s="760"/>
      <c r="B1528" s="539"/>
      <c r="C1528" s="539"/>
      <c r="D1528" s="539"/>
      <c r="E1528" s="539"/>
      <c r="F1528" s="539"/>
      <c r="G1528" s="539"/>
      <c r="H1528" s="539"/>
    </row>
    <row r="1529" spans="1:8">
      <c r="A1529" s="760"/>
      <c r="B1529" s="539"/>
      <c r="C1529" s="539"/>
      <c r="D1529" s="539"/>
      <c r="E1529" s="539"/>
      <c r="F1529" s="539"/>
      <c r="G1529" s="539"/>
      <c r="H1529" s="539"/>
    </row>
    <row r="1530" spans="1:8">
      <c r="A1530" s="760"/>
      <c r="B1530" s="539"/>
      <c r="C1530" s="539"/>
      <c r="D1530" s="539"/>
      <c r="E1530" s="539"/>
      <c r="F1530" s="539"/>
      <c r="G1530" s="539"/>
      <c r="H1530" s="539"/>
    </row>
    <row r="1531" spans="1:8">
      <c r="A1531" s="760"/>
      <c r="B1531" s="539"/>
      <c r="C1531" s="539"/>
      <c r="D1531" s="539"/>
      <c r="E1531" s="539"/>
      <c r="F1531" s="539"/>
      <c r="G1531" s="539"/>
      <c r="H1531" s="539"/>
    </row>
    <row r="1532" spans="1:8">
      <c r="A1532" s="760"/>
      <c r="B1532" s="539"/>
      <c r="C1532" s="539"/>
      <c r="D1532" s="539"/>
      <c r="E1532" s="539"/>
      <c r="F1532" s="539"/>
      <c r="G1532" s="539"/>
      <c r="H1532" s="539"/>
    </row>
    <row r="1533" spans="1:8">
      <c r="A1533" s="760"/>
      <c r="B1533" s="539"/>
      <c r="C1533" s="539"/>
      <c r="D1533" s="539"/>
      <c r="E1533" s="539"/>
      <c r="F1533" s="539"/>
      <c r="G1533" s="539"/>
      <c r="H1533" s="539"/>
    </row>
    <row r="1534" spans="1:8">
      <c r="A1534" s="760"/>
      <c r="B1534" s="539"/>
      <c r="C1534" s="539"/>
      <c r="D1534" s="539"/>
      <c r="E1534" s="539"/>
      <c r="F1534" s="539"/>
      <c r="G1534" s="539"/>
      <c r="H1534" s="539"/>
    </row>
    <row r="1535" spans="1:8">
      <c r="A1535" s="760"/>
      <c r="B1535" s="539"/>
      <c r="C1535" s="539"/>
      <c r="D1535" s="539"/>
      <c r="E1535" s="539"/>
      <c r="F1535" s="539"/>
      <c r="G1535" s="539"/>
      <c r="H1535" s="539"/>
    </row>
    <row r="1536" spans="1:8">
      <c r="A1536" s="760"/>
      <c r="B1536" s="539"/>
      <c r="C1536" s="539"/>
      <c r="D1536" s="539"/>
      <c r="E1536" s="539"/>
      <c r="F1536" s="539"/>
      <c r="G1536" s="539"/>
      <c r="H1536" s="539"/>
    </row>
    <row r="1537" spans="1:8">
      <c r="A1537" s="760"/>
      <c r="B1537" s="539"/>
      <c r="C1537" s="539"/>
      <c r="D1537" s="539"/>
      <c r="E1537" s="539"/>
      <c r="F1537" s="539"/>
      <c r="G1537" s="539"/>
      <c r="H1537" s="539"/>
    </row>
    <row r="1538" spans="1:8">
      <c r="A1538" s="760"/>
      <c r="B1538" s="539"/>
      <c r="C1538" s="539"/>
      <c r="D1538" s="539"/>
      <c r="E1538" s="539"/>
      <c r="F1538" s="539"/>
      <c r="G1538" s="539"/>
      <c r="H1538" s="539"/>
    </row>
    <row r="1539" spans="1:8">
      <c r="A1539" s="760"/>
      <c r="B1539" s="539"/>
      <c r="C1539" s="539"/>
      <c r="D1539" s="539"/>
      <c r="E1539" s="539"/>
      <c r="F1539" s="539"/>
      <c r="G1539" s="539"/>
      <c r="H1539" s="539"/>
    </row>
    <row r="1540" spans="1:8">
      <c r="A1540" s="760"/>
      <c r="B1540" s="539"/>
      <c r="C1540" s="539"/>
      <c r="D1540" s="539"/>
      <c r="E1540" s="539"/>
      <c r="F1540" s="539"/>
      <c r="G1540" s="539"/>
      <c r="H1540" s="539"/>
    </row>
    <row r="1541" spans="1:8">
      <c r="A1541" s="760"/>
      <c r="B1541" s="539"/>
      <c r="C1541" s="539"/>
      <c r="D1541" s="539"/>
      <c r="E1541" s="539"/>
      <c r="F1541" s="539"/>
      <c r="G1541" s="539"/>
      <c r="H1541" s="539"/>
    </row>
    <row r="1542" spans="1:8">
      <c r="A1542" s="760"/>
      <c r="B1542" s="539"/>
      <c r="C1542" s="539"/>
      <c r="D1542" s="539"/>
      <c r="E1542" s="539"/>
      <c r="F1542" s="539"/>
      <c r="G1542" s="539"/>
      <c r="H1542" s="539"/>
    </row>
    <row r="1543" spans="1:8">
      <c r="A1543" s="760"/>
      <c r="B1543" s="539"/>
      <c r="C1543" s="539"/>
      <c r="D1543" s="539"/>
      <c r="E1543" s="539"/>
      <c r="F1543" s="539"/>
      <c r="G1543" s="539"/>
      <c r="H1543" s="539"/>
    </row>
    <row r="1544" spans="1:8">
      <c r="A1544" s="760"/>
      <c r="B1544" s="539"/>
      <c r="C1544" s="539"/>
      <c r="D1544" s="539"/>
      <c r="E1544" s="539"/>
      <c r="F1544" s="539"/>
      <c r="G1544" s="539"/>
      <c r="H1544" s="539"/>
    </row>
    <row r="1545" spans="1:8">
      <c r="A1545" s="760"/>
      <c r="B1545" s="539"/>
      <c r="C1545" s="539"/>
      <c r="D1545" s="539"/>
      <c r="E1545" s="539"/>
      <c r="F1545" s="539"/>
      <c r="G1545" s="539"/>
      <c r="H1545" s="539"/>
    </row>
    <row r="1546" spans="1:8">
      <c r="A1546" s="760"/>
      <c r="B1546" s="539"/>
      <c r="C1546" s="539"/>
      <c r="D1546" s="539"/>
      <c r="E1546" s="539"/>
      <c r="F1546" s="539"/>
      <c r="G1546" s="539"/>
      <c r="H1546" s="539"/>
    </row>
    <row r="1547" spans="1:8">
      <c r="A1547" s="760"/>
      <c r="B1547" s="539"/>
      <c r="C1547" s="539"/>
      <c r="D1547" s="539"/>
      <c r="E1547" s="539"/>
      <c r="F1547" s="539"/>
      <c r="G1547" s="539"/>
      <c r="H1547" s="539"/>
    </row>
    <row r="1548" spans="1:8">
      <c r="A1548" s="760"/>
      <c r="B1548" s="539"/>
      <c r="C1548" s="539"/>
      <c r="D1548" s="539"/>
      <c r="E1548" s="539"/>
      <c r="F1548" s="539"/>
      <c r="G1548" s="539"/>
      <c r="H1548" s="539"/>
    </row>
    <row r="1549" spans="1:8">
      <c r="A1549" s="760"/>
      <c r="B1549" s="539"/>
      <c r="C1549" s="539"/>
      <c r="D1549" s="539"/>
      <c r="E1549" s="539"/>
      <c r="F1549" s="539"/>
      <c r="G1549" s="539"/>
      <c r="H1549" s="539"/>
    </row>
    <row r="1550" spans="1:8">
      <c r="A1550" s="760"/>
      <c r="B1550" s="539"/>
      <c r="C1550" s="539"/>
      <c r="D1550" s="539"/>
      <c r="E1550" s="539"/>
      <c r="F1550" s="539"/>
      <c r="G1550" s="539"/>
      <c r="H1550" s="539"/>
    </row>
    <row r="1551" spans="1:8">
      <c r="A1551" s="760"/>
      <c r="B1551" s="539"/>
      <c r="C1551" s="539"/>
      <c r="D1551" s="539"/>
      <c r="E1551" s="539"/>
      <c r="F1551" s="539"/>
      <c r="G1551" s="539"/>
      <c r="H1551" s="539"/>
    </row>
    <row r="1552" spans="1:8">
      <c r="A1552" s="760"/>
      <c r="B1552" s="539"/>
      <c r="C1552" s="539"/>
      <c r="D1552" s="539"/>
      <c r="E1552" s="539"/>
      <c r="F1552" s="539"/>
      <c r="G1552" s="539"/>
      <c r="H1552" s="539"/>
    </row>
    <row r="1553" spans="1:8">
      <c r="A1553" s="760"/>
      <c r="B1553" s="539"/>
      <c r="C1553" s="539"/>
      <c r="D1553" s="539"/>
      <c r="E1553" s="539"/>
      <c r="F1553" s="539"/>
      <c r="G1553" s="539"/>
      <c r="H1553" s="539"/>
    </row>
    <row r="1554" spans="1:8">
      <c r="A1554" s="760"/>
      <c r="B1554" s="539"/>
      <c r="C1554" s="539"/>
      <c r="D1554" s="539"/>
      <c r="E1554" s="539"/>
      <c r="F1554" s="539"/>
      <c r="G1554" s="539"/>
      <c r="H1554" s="539"/>
    </row>
    <row r="1555" spans="1:8">
      <c r="A1555" s="760"/>
      <c r="B1555" s="539"/>
      <c r="C1555" s="539"/>
      <c r="D1555" s="539"/>
      <c r="E1555" s="539"/>
      <c r="F1555" s="539"/>
      <c r="G1555" s="539"/>
      <c r="H1555" s="539"/>
    </row>
    <row r="1556" spans="1:8">
      <c r="A1556" s="760"/>
      <c r="B1556" s="539"/>
      <c r="C1556" s="539"/>
      <c r="D1556" s="539"/>
      <c r="E1556" s="539"/>
      <c r="F1556" s="539"/>
      <c r="G1556" s="539"/>
      <c r="H1556" s="539"/>
    </row>
    <row r="1557" spans="1:8">
      <c r="A1557" s="760"/>
      <c r="B1557" s="539"/>
      <c r="C1557" s="539"/>
      <c r="D1557" s="539"/>
      <c r="E1557" s="539"/>
      <c r="F1557" s="539"/>
      <c r="G1557" s="539"/>
      <c r="H1557" s="539"/>
    </row>
    <row r="1558" spans="1:8">
      <c r="A1558" s="760"/>
      <c r="B1558" s="539"/>
      <c r="C1558" s="539"/>
      <c r="D1558" s="539"/>
      <c r="E1558" s="539"/>
      <c r="F1558" s="539"/>
      <c r="G1558" s="539"/>
      <c r="H1558" s="539"/>
    </row>
    <row r="1559" spans="1:8">
      <c r="A1559" s="760"/>
      <c r="B1559" s="539"/>
      <c r="C1559" s="539"/>
      <c r="D1559" s="539"/>
      <c r="E1559" s="539"/>
      <c r="F1559" s="539"/>
      <c r="G1559" s="539"/>
      <c r="H1559" s="539"/>
    </row>
    <row r="1560" spans="1:8">
      <c r="A1560" s="760"/>
      <c r="B1560" s="539"/>
      <c r="C1560" s="539"/>
      <c r="D1560" s="539"/>
      <c r="E1560" s="539"/>
      <c r="F1560" s="539"/>
      <c r="G1560" s="539"/>
      <c r="H1560" s="539"/>
    </row>
    <row r="1561" spans="1:8">
      <c r="A1561" s="760"/>
      <c r="B1561" s="539"/>
      <c r="C1561" s="539"/>
      <c r="D1561" s="539"/>
      <c r="E1561" s="539"/>
      <c r="F1561" s="539"/>
      <c r="G1561" s="539"/>
      <c r="H1561" s="539"/>
    </row>
    <row r="1562" spans="1:8">
      <c r="A1562" s="760"/>
      <c r="B1562" s="539"/>
      <c r="C1562" s="539"/>
      <c r="D1562" s="539"/>
      <c r="E1562" s="539"/>
      <c r="F1562" s="539"/>
      <c r="G1562" s="539"/>
      <c r="H1562" s="539"/>
    </row>
    <row r="1563" spans="1:8">
      <c r="A1563" s="760"/>
      <c r="B1563" s="539"/>
      <c r="C1563" s="539"/>
      <c r="D1563" s="539"/>
      <c r="E1563" s="539"/>
      <c r="F1563" s="539"/>
      <c r="G1563" s="539"/>
      <c r="H1563" s="539"/>
    </row>
    <row r="1564" spans="1:8">
      <c r="A1564" s="760"/>
      <c r="B1564" s="539"/>
      <c r="C1564" s="539"/>
      <c r="D1564" s="539"/>
      <c r="E1564" s="539"/>
      <c r="F1564" s="539"/>
      <c r="G1564" s="539"/>
      <c r="H1564" s="539"/>
    </row>
    <row r="1565" spans="1:8">
      <c r="A1565" s="760"/>
      <c r="B1565" s="539"/>
      <c r="C1565" s="539"/>
      <c r="D1565" s="539"/>
      <c r="E1565" s="539"/>
      <c r="F1565" s="539"/>
      <c r="G1565" s="539"/>
      <c r="H1565" s="539"/>
    </row>
    <row r="1566" spans="1:8">
      <c r="A1566" s="760"/>
      <c r="B1566" s="539"/>
      <c r="C1566" s="539"/>
      <c r="D1566" s="539"/>
      <c r="E1566" s="539"/>
      <c r="F1566" s="539"/>
      <c r="G1566" s="539"/>
      <c r="H1566" s="539"/>
    </row>
    <row r="1567" spans="1:8">
      <c r="A1567" s="760"/>
      <c r="B1567" s="539"/>
      <c r="C1567" s="539"/>
      <c r="D1567" s="539"/>
      <c r="E1567" s="539"/>
      <c r="F1567" s="539"/>
      <c r="G1567" s="539"/>
      <c r="H1567" s="539"/>
    </row>
    <row r="1568" spans="1:8">
      <c r="A1568" s="760"/>
      <c r="B1568" s="539"/>
      <c r="C1568" s="539"/>
      <c r="D1568" s="539"/>
      <c r="E1568" s="539"/>
      <c r="F1568" s="539"/>
      <c r="G1568" s="539"/>
      <c r="H1568" s="539"/>
    </row>
    <row r="1569" spans="1:8">
      <c r="A1569" s="760"/>
      <c r="B1569" s="539"/>
      <c r="C1569" s="539"/>
      <c r="D1569" s="539"/>
      <c r="E1569" s="539"/>
      <c r="F1569" s="539"/>
      <c r="G1569" s="539"/>
      <c r="H1569" s="539"/>
    </row>
    <row r="1570" spans="1:8">
      <c r="A1570" s="760"/>
      <c r="B1570" s="539"/>
      <c r="C1570" s="539"/>
      <c r="D1570" s="539"/>
      <c r="E1570" s="539"/>
      <c r="F1570" s="539"/>
      <c r="G1570" s="539"/>
      <c r="H1570" s="539"/>
    </row>
    <row r="1571" spans="1:8">
      <c r="A1571" s="760"/>
      <c r="B1571" s="539"/>
      <c r="C1571" s="539"/>
      <c r="D1571" s="539"/>
      <c r="E1571" s="539"/>
      <c r="F1571" s="539"/>
      <c r="G1571" s="539"/>
      <c r="H1571" s="539"/>
    </row>
    <row r="1572" spans="1:8">
      <c r="A1572" s="760"/>
      <c r="B1572" s="539"/>
      <c r="C1572" s="539"/>
      <c r="D1572" s="539"/>
      <c r="E1572" s="539"/>
      <c r="F1572" s="539"/>
      <c r="G1572" s="539"/>
      <c r="H1572" s="539"/>
    </row>
    <row r="1573" spans="1:8">
      <c r="A1573" s="760"/>
      <c r="B1573" s="539"/>
      <c r="C1573" s="539"/>
      <c r="D1573" s="539"/>
      <c r="E1573" s="539"/>
      <c r="F1573" s="539"/>
      <c r="G1573" s="539"/>
      <c r="H1573" s="539"/>
    </row>
    <row r="1574" spans="1:8">
      <c r="A1574" s="760"/>
      <c r="B1574" s="539"/>
      <c r="C1574" s="539"/>
      <c r="D1574" s="539"/>
      <c r="E1574" s="539"/>
      <c r="F1574" s="539"/>
      <c r="G1574" s="539"/>
      <c r="H1574" s="539"/>
    </row>
    <row r="1575" spans="1:8">
      <c r="A1575" s="760"/>
      <c r="B1575" s="539"/>
      <c r="C1575" s="539"/>
      <c r="D1575" s="539"/>
      <c r="E1575" s="539"/>
      <c r="F1575" s="539"/>
      <c r="G1575" s="539"/>
      <c r="H1575" s="539"/>
    </row>
    <row r="1576" spans="1:8">
      <c r="A1576" s="760"/>
      <c r="B1576" s="539"/>
      <c r="C1576" s="539"/>
      <c r="D1576" s="539"/>
      <c r="E1576" s="539"/>
      <c r="F1576" s="539"/>
      <c r="G1576" s="539"/>
      <c r="H1576" s="539"/>
    </row>
    <row r="1577" spans="1:8">
      <c r="A1577" s="760"/>
      <c r="B1577" s="539"/>
      <c r="C1577" s="539"/>
      <c r="D1577" s="539"/>
      <c r="E1577" s="539"/>
      <c r="F1577" s="539"/>
      <c r="G1577" s="539"/>
      <c r="H1577" s="539"/>
    </row>
    <row r="1578" spans="1:8">
      <c r="A1578" s="760"/>
      <c r="B1578" s="539"/>
      <c r="C1578" s="539"/>
      <c r="D1578" s="539"/>
      <c r="E1578" s="539"/>
      <c r="F1578" s="539"/>
      <c r="G1578" s="539"/>
      <c r="H1578" s="539"/>
    </row>
    <row r="1579" spans="1:8">
      <c r="A1579" s="760"/>
      <c r="B1579" s="539"/>
      <c r="C1579" s="539"/>
      <c r="D1579" s="539"/>
      <c r="E1579" s="539"/>
      <c r="F1579" s="539"/>
      <c r="G1579" s="539"/>
      <c r="H1579" s="539"/>
    </row>
    <row r="1580" spans="1:8">
      <c r="A1580" s="760"/>
      <c r="B1580" s="539"/>
      <c r="C1580" s="539"/>
      <c r="D1580" s="539"/>
      <c r="E1580" s="539"/>
      <c r="F1580" s="539"/>
      <c r="G1580" s="539"/>
      <c r="H1580" s="539"/>
    </row>
    <row r="1581" spans="1:8">
      <c r="A1581" s="760"/>
      <c r="B1581" s="539"/>
      <c r="C1581" s="539"/>
      <c r="D1581" s="539"/>
      <c r="E1581" s="539"/>
      <c r="F1581" s="539"/>
      <c r="G1581" s="539"/>
      <c r="H1581" s="539"/>
    </row>
    <row r="1582" spans="1:8">
      <c r="A1582" s="760"/>
      <c r="B1582" s="539"/>
      <c r="C1582" s="539"/>
      <c r="D1582" s="539"/>
      <c r="E1582" s="539"/>
      <c r="F1582" s="539"/>
      <c r="G1582" s="539"/>
      <c r="H1582" s="539"/>
    </row>
    <row r="1583" spans="1:8">
      <c r="A1583" s="760"/>
      <c r="B1583" s="539"/>
      <c r="C1583" s="539"/>
      <c r="D1583" s="539"/>
      <c r="E1583" s="539"/>
      <c r="F1583" s="539"/>
      <c r="G1583" s="539"/>
      <c r="H1583" s="539"/>
    </row>
    <row r="1584" spans="1:8">
      <c r="A1584" s="760"/>
      <c r="B1584" s="539"/>
      <c r="C1584" s="539"/>
      <c r="D1584" s="539"/>
      <c r="E1584" s="539"/>
      <c r="F1584" s="539"/>
      <c r="G1584" s="539"/>
      <c r="H1584" s="539"/>
    </row>
    <row r="1585" spans="1:8">
      <c r="A1585" s="760"/>
      <c r="B1585" s="539"/>
      <c r="C1585" s="539"/>
      <c r="D1585" s="539"/>
      <c r="E1585" s="539"/>
      <c r="F1585" s="539"/>
      <c r="G1585" s="539"/>
      <c r="H1585" s="539"/>
    </row>
    <row r="1586" spans="1:8">
      <c r="A1586" s="760"/>
      <c r="B1586" s="539"/>
      <c r="C1586" s="539"/>
      <c r="D1586" s="539"/>
      <c r="E1586" s="539"/>
      <c r="F1586" s="539"/>
      <c r="G1586" s="539"/>
      <c r="H1586" s="539"/>
    </row>
    <row r="1587" spans="1:8">
      <c r="A1587" s="760"/>
      <c r="B1587" s="539"/>
      <c r="C1587" s="539"/>
      <c r="D1587" s="539"/>
      <c r="E1587" s="539"/>
      <c r="F1587" s="539"/>
      <c r="G1587" s="539"/>
      <c r="H1587" s="539"/>
    </row>
    <row r="1588" spans="1:8">
      <c r="A1588" s="760"/>
      <c r="B1588" s="539"/>
      <c r="C1588" s="539"/>
      <c r="D1588" s="539"/>
      <c r="E1588" s="539"/>
      <c r="F1588" s="539"/>
      <c r="G1588" s="539"/>
      <c r="H1588" s="539"/>
    </row>
    <row r="1589" spans="1:8">
      <c r="A1589" s="760"/>
      <c r="B1589" s="539"/>
      <c r="C1589" s="539"/>
      <c r="D1589" s="539"/>
      <c r="E1589" s="539"/>
      <c r="F1589" s="539"/>
      <c r="G1589" s="539"/>
      <c r="H1589" s="539"/>
    </row>
    <row r="1590" spans="1:8">
      <c r="A1590" s="760"/>
      <c r="B1590" s="539"/>
      <c r="C1590" s="539"/>
      <c r="D1590" s="539"/>
      <c r="E1590" s="539"/>
      <c r="F1590" s="539"/>
      <c r="G1590" s="539"/>
      <c r="H1590" s="539"/>
    </row>
    <row r="1591" spans="1:8">
      <c r="A1591" s="760"/>
      <c r="B1591" s="539"/>
      <c r="C1591" s="539"/>
      <c r="D1591" s="539"/>
      <c r="E1591" s="539"/>
      <c r="F1591" s="539"/>
      <c r="G1591" s="539"/>
      <c r="H1591" s="539"/>
    </row>
    <row r="1592" spans="1:8">
      <c r="A1592" s="760"/>
      <c r="B1592" s="539"/>
      <c r="C1592" s="539"/>
      <c r="D1592" s="539"/>
      <c r="E1592" s="539"/>
      <c r="F1592" s="539"/>
      <c r="G1592" s="539"/>
      <c r="H1592" s="539"/>
    </row>
    <row r="1593" spans="1:8">
      <c r="A1593" s="760"/>
      <c r="B1593" s="539"/>
      <c r="C1593" s="539"/>
      <c r="D1593" s="539"/>
      <c r="E1593" s="539"/>
      <c r="F1593" s="539"/>
      <c r="G1593" s="539"/>
      <c r="H1593" s="539"/>
    </row>
    <row r="1594" spans="1:8">
      <c r="A1594" s="760"/>
      <c r="B1594" s="539"/>
      <c r="C1594" s="539"/>
      <c r="D1594" s="539"/>
      <c r="E1594" s="539"/>
      <c r="F1594" s="539"/>
      <c r="G1594" s="539"/>
      <c r="H1594" s="539"/>
    </row>
    <row r="1595" spans="1:8">
      <c r="A1595" s="760"/>
      <c r="B1595" s="539"/>
      <c r="C1595" s="539"/>
      <c r="D1595" s="539"/>
      <c r="E1595" s="539"/>
      <c r="F1595" s="539"/>
      <c r="G1595" s="539"/>
      <c r="H1595" s="539"/>
    </row>
    <row r="1596" spans="1:8">
      <c r="A1596" s="760"/>
      <c r="B1596" s="539"/>
      <c r="C1596" s="539"/>
      <c r="D1596" s="539"/>
      <c r="E1596" s="539"/>
      <c r="F1596" s="539"/>
      <c r="G1596" s="539"/>
      <c r="H1596" s="539"/>
    </row>
    <row r="1597" spans="1:8">
      <c r="A1597" s="760"/>
      <c r="B1597" s="539"/>
      <c r="C1597" s="539"/>
      <c r="D1597" s="539"/>
      <c r="E1597" s="539"/>
      <c r="F1597" s="539"/>
      <c r="G1597" s="539"/>
      <c r="H1597" s="539"/>
    </row>
    <row r="1598" spans="1:8">
      <c r="A1598" s="760"/>
      <c r="B1598" s="539"/>
      <c r="C1598" s="539"/>
      <c r="D1598" s="539"/>
      <c r="E1598" s="539"/>
      <c r="F1598" s="539"/>
      <c r="G1598" s="539"/>
      <c r="H1598" s="539"/>
    </row>
    <row r="1599" spans="1:8">
      <c r="A1599" s="760"/>
      <c r="B1599" s="539"/>
      <c r="C1599" s="539"/>
      <c r="D1599" s="539"/>
      <c r="E1599" s="539"/>
      <c r="F1599" s="539"/>
      <c r="G1599" s="539"/>
      <c r="H1599" s="539"/>
    </row>
    <row r="1600" spans="1:8">
      <c r="A1600" s="760"/>
      <c r="B1600" s="539"/>
      <c r="C1600" s="539"/>
      <c r="D1600" s="539"/>
      <c r="E1600" s="539"/>
      <c r="F1600" s="539"/>
      <c r="G1600" s="539"/>
      <c r="H1600" s="539"/>
    </row>
    <row r="1601" spans="1:8">
      <c r="A1601" s="760"/>
      <c r="B1601" s="539"/>
      <c r="C1601" s="539"/>
      <c r="D1601" s="539"/>
      <c r="E1601" s="539"/>
      <c r="F1601" s="539"/>
      <c r="G1601" s="539"/>
      <c r="H1601" s="539"/>
    </row>
    <row r="1602" spans="1:8">
      <c r="A1602" s="760"/>
      <c r="B1602" s="539"/>
      <c r="C1602" s="539"/>
      <c r="D1602" s="539"/>
      <c r="E1602" s="539"/>
      <c r="F1602" s="539"/>
      <c r="G1602" s="539"/>
      <c r="H1602" s="539"/>
    </row>
    <row r="1603" spans="1:8">
      <c r="A1603" s="760"/>
      <c r="B1603" s="539"/>
      <c r="C1603" s="539"/>
      <c r="D1603" s="539"/>
      <c r="E1603" s="539"/>
      <c r="F1603" s="539"/>
      <c r="G1603" s="539"/>
      <c r="H1603" s="539"/>
    </row>
    <row r="1604" spans="1:8">
      <c r="A1604" s="760"/>
      <c r="B1604" s="539"/>
      <c r="C1604" s="539"/>
      <c r="D1604" s="539"/>
      <c r="E1604" s="539"/>
      <c r="F1604" s="539"/>
      <c r="G1604" s="539"/>
      <c r="H1604" s="539"/>
    </row>
    <row r="1605" spans="1:8">
      <c r="A1605" s="760"/>
      <c r="B1605" s="539"/>
      <c r="C1605" s="539"/>
      <c r="D1605" s="539"/>
      <c r="E1605" s="539"/>
      <c r="F1605" s="539"/>
      <c r="G1605" s="539"/>
      <c r="H1605" s="539"/>
    </row>
    <row r="1606" spans="1:8">
      <c r="A1606" s="760"/>
      <c r="B1606" s="539"/>
      <c r="C1606" s="539"/>
      <c r="D1606" s="539"/>
      <c r="E1606" s="539"/>
      <c r="F1606" s="539"/>
      <c r="G1606" s="539"/>
      <c r="H1606" s="539"/>
    </row>
    <row r="1607" spans="1:8">
      <c r="A1607" s="760"/>
      <c r="B1607" s="539"/>
      <c r="C1607" s="539"/>
      <c r="D1607" s="539"/>
      <c r="E1607" s="539"/>
      <c r="F1607" s="539"/>
      <c r="G1607" s="539"/>
      <c r="H1607" s="539"/>
    </row>
    <row r="1608" spans="1:8">
      <c r="A1608" s="760"/>
      <c r="B1608" s="539"/>
      <c r="C1608" s="539"/>
      <c r="D1608" s="539"/>
      <c r="E1608" s="539"/>
      <c r="F1608" s="539"/>
      <c r="G1608" s="539"/>
      <c r="H1608" s="539"/>
    </row>
    <row r="1609" spans="1:8">
      <c r="A1609" s="760"/>
      <c r="B1609" s="539"/>
      <c r="C1609" s="539"/>
      <c r="D1609" s="539"/>
      <c r="E1609" s="539"/>
      <c r="F1609" s="539"/>
      <c r="G1609" s="539"/>
      <c r="H1609" s="539"/>
    </row>
    <row r="1610" spans="1:8">
      <c r="A1610" s="760"/>
      <c r="B1610" s="539"/>
      <c r="C1610" s="539"/>
      <c r="D1610" s="539"/>
      <c r="E1610" s="539"/>
      <c r="F1610" s="539"/>
      <c r="G1610" s="539"/>
      <c r="H1610" s="539"/>
    </row>
    <row r="1611" spans="1:8">
      <c r="A1611" s="760"/>
      <c r="B1611" s="539"/>
      <c r="C1611" s="539"/>
      <c r="D1611" s="539"/>
      <c r="E1611" s="539"/>
      <c r="F1611" s="539"/>
      <c r="G1611" s="539"/>
      <c r="H1611" s="539"/>
    </row>
    <row r="1612" spans="1:8">
      <c r="A1612" s="760"/>
      <c r="B1612" s="539"/>
      <c r="C1612" s="539"/>
      <c r="D1612" s="539"/>
      <c r="E1612" s="539"/>
      <c r="F1612" s="539"/>
      <c r="G1612" s="539"/>
      <c r="H1612" s="539"/>
    </row>
    <row r="1613" spans="1:8">
      <c r="A1613" s="760"/>
      <c r="B1613" s="539"/>
      <c r="C1613" s="539"/>
      <c r="D1613" s="539"/>
      <c r="E1613" s="539"/>
      <c r="F1613" s="539"/>
      <c r="G1613" s="539"/>
      <c r="H1613" s="539"/>
    </row>
    <row r="1614" spans="1:8">
      <c r="A1614" s="760"/>
      <c r="B1614" s="539"/>
      <c r="C1614" s="539"/>
      <c r="D1614" s="539"/>
      <c r="E1614" s="539"/>
      <c r="F1614" s="539"/>
      <c r="G1614" s="539"/>
      <c r="H1614" s="539"/>
    </row>
    <row r="1615" spans="1:8">
      <c r="A1615" s="760"/>
      <c r="B1615" s="539"/>
      <c r="C1615" s="539"/>
      <c r="D1615" s="539"/>
      <c r="E1615" s="539"/>
      <c r="F1615" s="539"/>
      <c r="G1615" s="539"/>
      <c r="H1615" s="539"/>
    </row>
    <row r="1616" spans="1:8">
      <c r="A1616" s="760"/>
      <c r="B1616" s="539"/>
      <c r="C1616" s="539"/>
      <c r="D1616" s="539"/>
      <c r="E1616" s="539"/>
      <c r="F1616" s="539"/>
      <c r="G1616" s="539"/>
      <c r="H1616" s="539"/>
    </row>
    <row r="1617" spans="1:8">
      <c r="A1617" s="760"/>
      <c r="B1617" s="539"/>
      <c r="C1617" s="539"/>
      <c r="D1617" s="539"/>
      <c r="E1617" s="539"/>
      <c r="F1617" s="539"/>
      <c r="G1617" s="539"/>
      <c r="H1617" s="539"/>
    </row>
    <row r="1618" spans="1:8">
      <c r="A1618" s="760"/>
      <c r="B1618" s="539"/>
      <c r="C1618" s="539"/>
      <c r="D1618" s="539"/>
      <c r="E1618" s="539"/>
      <c r="F1618" s="539"/>
      <c r="G1618" s="539"/>
      <c r="H1618" s="539"/>
    </row>
    <row r="1619" spans="1:8">
      <c r="A1619" s="760"/>
      <c r="B1619" s="539"/>
      <c r="C1619" s="539"/>
      <c r="D1619" s="539"/>
      <c r="E1619" s="539"/>
      <c r="F1619" s="539"/>
      <c r="G1619" s="539"/>
      <c r="H1619" s="539"/>
    </row>
    <row r="1620" spans="1:8">
      <c r="A1620" s="760"/>
      <c r="B1620" s="539"/>
      <c r="C1620" s="539"/>
      <c r="D1620" s="539"/>
      <c r="E1620" s="539"/>
      <c r="F1620" s="539"/>
      <c r="G1620" s="539"/>
      <c r="H1620" s="539"/>
    </row>
    <row r="1621" spans="1:8">
      <c r="A1621" s="760"/>
      <c r="B1621" s="539"/>
      <c r="C1621" s="539"/>
      <c r="D1621" s="539"/>
      <c r="E1621" s="539"/>
      <c r="F1621" s="539"/>
      <c r="G1621" s="539"/>
      <c r="H1621" s="539"/>
    </row>
    <row r="1622" spans="1:8">
      <c r="A1622" s="760"/>
      <c r="B1622" s="539"/>
      <c r="C1622" s="539"/>
      <c r="D1622" s="539"/>
      <c r="E1622" s="539"/>
      <c r="F1622" s="539"/>
      <c r="G1622" s="539"/>
      <c r="H1622" s="539"/>
    </row>
    <row r="1623" spans="1:8">
      <c r="A1623" s="760"/>
      <c r="B1623" s="539"/>
      <c r="C1623" s="539"/>
      <c r="D1623" s="539"/>
      <c r="E1623" s="539"/>
      <c r="F1623" s="539"/>
      <c r="G1623" s="539"/>
      <c r="H1623" s="539"/>
    </row>
    <row r="1624" spans="1:8">
      <c r="A1624" s="760"/>
      <c r="B1624" s="539"/>
      <c r="C1624" s="539"/>
      <c r="D1624" s="539"/>
      <c r="E1624" s="539"/>
      <c r="F1624" s="539"/>
      <c r="G1624" s="539"/>
      <c r="H1624" s="539"/>
    </row>
    <row r="1625" spans="1:8">
      <c r="A1625" s="760"/>
      <c r="B1625" s="539"/>
      <c r="C1625" s="539"/>
      <c r="D1625" s="539"/>
      <c r="E1625" s="539"/>
      <c r="F1625" s="539"/>
      <c r="G1625" s="539"/>
      <c r="H1625" s="539"/>
    </row>
    <row r="1626" spans="1:8">
      <c r="A1626" s="760"/>
      <c r="B1626" s="539"/>
      <c r="C1626" s="539"/>
      <c r="D1626" s="539"/>
      <c r="E1626" s="539"/>
      <c r="F1626" s="539"/>
      <c r="G1626" s="539"/>
      <c r="H1626" s="539"/>
    </row>
    <row r="1627" spans="1:8">
      <c r="A1627" s="760"/>
      <c r="B1627" s="539"/>
      <c r="C1627" s="539"/>
      <c r="D1627" s="539"/>
      <c r="E1627" s="539"/>
      <c r="F1627" s="539"/>
      <c r="G1627" s="539"/>
      <c r="H1627" s="539"/>
    </row>
    <row r="1628" spans="1:8">
      <c r="A1628" s="760"/>
      <c r="B1628" s="539"/>
      <c r="C1628" s="539"/>
      <c r="D1628" s="539"/>
      <c r="E1628" s="539"/>
      <c r="F1628" s="539"/>
      <c r="G1628" s="539"/>
      <c r="H1628" s="539"/>
    </row>
    <row r="1629" spans="1:8">
      <c r="A1629" s="760"/>
      <c r="B1629" s="539"/>
      <c r="C1629" s="539"/>
      <c r="D1629" s="539"/>
      <c r="E1629" s="539"/>
      <c r="F1629" s="539"/>
      <c r="G1629" s="539"/>
      <c r="H1629" s="539"/>
    </row>
    <row r="1630" spans="1:8">
      <c r="A1630" s="760"/>
      <c r="B1630" s="539"/>
      <c r="C1630" s="539"/>
      <c r="D1630" s="539"/>
      <c r="E1630" s="539"/>
      <c r="F1630" s="539"/>
      <c r="G1630" s="539"/>
      <c r="H1630" s="539"/>
    </row>
    <row r="1631" spans="1:8">
      <c r="A1631" s="760"/>
      <c r="B1631" s="539"/>
      <c r="C1631" s="539"/>
      <c r="D1631" s="539"/>
      <c r="E1631" s="539"/>
      <c r="F1631" s="539"/>
      <c r="G1631" s="539"/>
      <c r="H1631" s="539"/>
    </row>
    <row r="1632" spans="1:8">
      <c r="A1632" s="760"/>
      <c r="B1632" s="539"/>
      <c r="C1632" s="539"/>
      <c r="D1632" s="539"/>
      <c r="E1632" s="539"/>
      <c r="F1632" s="539"/>
      <c r="G1632" s="539"/>
      <c r="H1632" s="539"/>
    </row>
    <row r="1633" spans="1:8">
      <c r="A1633" s="760"/>
      <c r="B1633" s="539"/>
      <c r="C1633" s="539"/>
      <c r="D1633" s="539"/>
      <c r="E1633" s="539"/>
      <c r="F1633" s="539"/>
      <c r="G1633" s="539"/>
      <c r="H1633" s="539"/>
    </row>
    <row r="1634" spans="1:8">
      <c r="A1634" s="760"/>
      <c r="B1634" s="539"/>
      <c r="C1634" s="539"/>
      <c r="D1634" s="539"/>
      <c r="E1634" s="539"/>
      <c r="F1634" s="539"/>
      <c r="G1634" s="539"/>
      <c r="H1634" s="539"/>
    </row>
    <row r="1635" spans="1:8">
      <c r="A1635" s="760"/>
      <c r="B1635" s="539"/>
      <c r="C1635" s="539"/>
      <c r="D1635" s="539"/>
      <c r="E1635" s="539"/>
      <c r="F1635" s="539"/>
      <c r="G1635" s="539"/>
      <c r="H1635" s="539"/>
    </row>
    <row r="1636" spans="1:8">
      <c r="A1636" s="760"/>
      <c r="B1636" s="539"/>
      <c r="C1636" s="539"/>
      <c r="D1636" s="539"/>
      <c r="E1636" s="539"/>
      <c r="F1636" s="539"/>
      <c r="G1636" s="539"/>
      <c r="H1636" s="539"/>
    </row>
    <row r="1637" spans="1:8">
      <c r="A1637" s="760"/>
      <c r="B1637" s="539"/>
      <c r="C1637" s="539"/>
      <c r="D1637" s="539"/>
      <c r="E1637" s="539"/>
      <c r="F1637" s="539"/>
      <c r="G1637" s="539"/>
      <c r="H1637" s="539"/>
    </row>
    <row r="1638" spans="1:8">
      <c r="A1638" s="760"/>
      <c r="B1638" s="539"/>
      <c r="C1638" s="539"/>
      <c r="D1638" s="539"/>
      <c r="E1638" s="539"/>
      <c r="F1638" s="539"/>
      <c r="G1638" s="539"/>
      <c r="H1638" s="539"/>
    </row>
    <row r="1639" spans="1:8">
      <c r="A1639" s="760"/>
      <c r="B1639" s="539"/>
      <c r="C1639" s="539"/>
      <c r="D1639" s="539"/>
      <c r="E1639" s="539"/>
      <c r="F1639" s="539"/>
      <c r="G1639" s="539"/>
      <c r="H1639" s="539"/>
    </row>
    <row r="1640" spans="1:8">
      <c r="A1640" s="760"/>
      <c r="B1640" s="539"/>
      <c r="C1640" s="539"/>
      <c r="D1640" s="539"/>
      <c r="E1640" s="539"/>
      <c r="F1640" s="539"/>
      <c r="G1640" s="539"/>
      <c r="H1640" s="539"/>
    </row>
    <row r="1641" spans="1:8">
      <c r="A1641" s="760"/>
      <c r="B1641" s="539"/>
      <c r="C1641" s="539"/>
      <c r="D1641" s="539"/>
      <c r="E1641" s="539"/>
      <c r="F1641" s="539"/>
      <c r="G1641" s="539"/>
      <c r="H1641" s="539"/>
    </row>
    <row r="1642" spans="1:8">
      <c r="A1642" s="760"/>
      <c r="B1642" s="539"/>
      <c r="C1642" s="539"/>
      <c r="D1642" s="539"/>
      <c r="E1642" s="539"/>
      <c r="F1642" s="539"/>
      <c r="G1642" s="539"/>
      <c r="H1642" s="539"/>
    </row>
    <row r="1643" spans="1:8">
      <c r="A1643" s="760"/>
      <c r="B1643" s="539"/>
      <c r="C1643" s="539"/>
      <c r="D1643" s="539"/>
      <c r="E1643" s="539"/>
      <c r="F1643" s="539"/>
      <c r="G1643" s="539"/>
      <c r="H1643" s="539"/>
    </row>
    <row r="1644" spans="1:8">
      <c r="A1644" s="760"/>
      <c r="B1644" s="539"/>
      <c r="C1644" s="539"/>
      <c r="D1644" s="539"/>
      <c r="E1644" s="539"/>
      <c r="F1644" s="539"/>
      <c r="G1644" s="539"/>
      <c r="H1644" s="539"/>
    </row>
    <row r="1645" spans="1:8">
      <c r="A1645" s="760"/>
      <c r="B1645" s="539"/>
      <c r="C1645" s="539"/>
      <c r="D1645" s="539"/>
      <c r="E1645" s="539"/>
      <c r="F1645" s="539"/>
      <c r="G1645" s="539"/>
      <c r="H1645" s="539"/>
    </row>
    <row r="1646" spans="1:8">
      <c r="A1646" s="760"/>
      <c r="B1646" s="539"/>
      <c r="C1646" s="539"/>
      <c r="D1646" s="539"/>
      <c r="E1646" s="539"/>
      <c r="F1646" s="539"/>
      <c r="G1646" s="539"/>
      <c r="H1646" s="539"/>
    </row>
    <row r="1647" spans="1:8">
      <c r="A1647" s="760"/>
      <c r="B1647" s="539"/>
      <c r="C1647" s="539"/>
      <c r="D1647" s="539"/>
      <c r="E1647" s="539"/>
      <c r="F1647" s="539"/>
      <c r="G1647" s="539"/>
      <c r="H1647" s="539"/>
    </row>
    <row r="1648" spans="1:8">
      <c r="A1648" s="760"/>
      <c r="B1648" s="539"/>
      <c r="C1648" s="539"/>
      <c r="D1648" s="539"/>
      <c r="E1648" s="539"/>
      <c r="F1648" s="539"/>
      <c r="G1648" s="539"/>
      <c r="H1648" s="539"/>
    </row>
    <row r="1649" spans="1:8">
      <c r="A1649" s="760"/>
      <c r="B1649" s="539"/>
      <c r="C1649" s="539"/>
      <c r="D1649" s="539"/>
      <c r="E1649" s="539"/>
      <c r="F1649" s="539"/>
      <c r="G1649" s="539"/>
      <c r="H1649" s="539"/>
    </row>
    <row r="1650" spans="1:8">
      <c r="A1650" s="760"/>
      <c r="B1650" s="539"/>
      <c r="C1650" s="539"/>
      <c r="D1650" s="539"/>
      <c r="E1650" s="539"/>
      <c r="F1650" s="539"/>
      <c r="G1650" s="539"/>
      <c r="H1650" s="539"/>
    </row>
    <row r="1651" spans="1:8">
      <c r="A1651" s="760"/>
      <c r="B1651" s="539"/>
      <c r="C1651" s="539"/>
      <c r="D1651" s="539"/>
      <c r="E1651" s="539"/>
      <c r="F1651" s="539"/>
      <c r="G1651" s="539"/>
      <c r="H1651" s="539"/>
    </row>
    <row r="1652" spans="1:8">
      <c r="A1652" s="760"/>
      <c r="B1652" s="539"/>
      <c r="C1652" s="539"/>
      <c r="D1652" s="539"/>
      <c r="E1652" s="539"/>
      <c r="F1652" s="539"/>
      <c r="G1652" s="539"/>
      <c r="H1652" s="539"/>
    </row>
    <row r="1653" spans="1:8">
      <c r="A1653" s="760"/>
      <c r="B1653" s="539"/>
      <c r="C1653" s="539"/>
      <c r="D1653" s="539"/>
      <c r="E1653" s="539"/>
      <c r="F1653" s="539"/>
      <c r="G1653" s="539"/>
      <c r="H1653" s="539"/>
    </row>
    <row r="1654" spans="1:8">
      <c r="A1654" s="760"/>
      <c r="B1654" s="539"/>
      <c r="C1654" s="539"/>
      <c r="D1654" s="539"/>
      <c r="E1654" s="539"/>
      <c r="F1654" s="539"/>
      <c r="G1654" s="539"/>
      <c r="H1654" s="539"/>
    </row>
    <row r="1655" spans="1:8">
      <c r="A1655" s="760"/>
      <c r="B1655" s="539"/>
      <c r="C1655" s="539"/>
      <c r="D1655" s="539"/>
      <c r="E1655" s="539"/>
      <c r="F1655" s="539"/>
      <c r="G1655" s="539"/>
      <c r="H1655" s="539"/>
    </row>
    <row r="1656" spans="1:8">
      <c r="A1656" s="760"/>
      <c r="B1656" s="539"/>
      <c r="C1656" s="539"/>
      <c r="D1656" s="539"/>
      <c r="E1656" s="539"/>
      <c r="F1656" s="539"/>
      <c r="G1656" s="539"/>
      <c r="H1656" s="539"/>
    </row>
    <row r="1657" spans="1:8">
      <c r="A1657" s="760"/>
      <c r="B1657" s="539"/>
      <c r="C1657" s="539"/>
      <c r="D1657" s="539"/>
      <c r="E1657" s="539"/>
      <c r="F1657" s="539"/>
      <c r="G1657" s="539"/>
      <c r="H1657" s="539"/>
    </row>
    <row r="1658" spans="1:8">
      <c r="A1658" s="760"/>
      <c r="B1658" s="539"/>
      <c r="C1658" s="539"/>
      <c r="D1658" s="539"/>
      <c r="E1658" s="539"/>
      <c r="F1658" s="539"/>
      <c r="G1658" s="539"/>
      <c r="H1658" s="539"/>
    </row>
    <row r="1659" spans="1:8">
      <c r="A1659" s="760"/>
      <c r="B1659" s="539"/>
      <c r="C1659" s="539"/>
      <c r="D1659" s="539"/>
      <c r="E1659" s="539"/>
      <c r="F1659" s="539"/>
      <c r="G1659" s="539"/>
      <c r="H1659" s="539"/>
    </row>
    <row r="1660" spans="1:8">
      <c r="A1660" s="760"/>
      <c r="B1660" s="539"/>
      <c r="C1660" s="539"/>
      <c r="D1660" s="539"/>
      <c r="E1660" s="539"/>
      <c r="F1660" s="539"/>
      <c r="G1660" s="539"/>
      <c r="H1660" s="539"/>
    </row>
    <row r="1661" spans="1:8">
      <c r="A1661" s="760"/>
      <c r="B1661" s="539"/>
      <c r="C1661" s="539"/>
      <c r="D1661" s="539"/>
      <c r="E1661" s="539"/>
      <c r="F1661" s="539"/>
      <c r="G1661" s="539"/>
      <c r="H1661" s="539"/>
    </row>
    <row r="1662" spans="1:8">
      <c r="A1662" s="760"/>
      <c r="B1662" s="539"/>
      <c r="C1662" s="539"/>
      <c r="D1662" s="539"/>
      <c r="E1662" s="539"/>
      <c r="F1662" s="539"/>
      <c r="G1662" s="539"/>
      <c r="H1662" s="539"/>
    </row>
    <row r="1663" spans="1:8">
      <c r="A1663" s="760"/>
      <c r="B1663" s="539"/>
      <c r="C1663" s="539"/>
      <c r="D1663" s="539"/>
      <c r="E1663" s="539"/>
      <c r="F1663" s="539"/>
      <c r="G1663" s="539"/>
      <c r="H1663" s="539"/>
    </row>
    <row r="1664" spans="1:8">
      <c r="A1664" s="760"/>
      <c r="B1664" s="539"/>
      <c r="C1664" s="539"/>
      <c r="D1664" s="539"/>
      <c r="E1664" s="539"/>
      <c r="F1664" s="539"/>
      <c r="G1664" s="539"/>
      <c r="H1664" s="539"/>
    </row>
    <row r="1665" spans="1:8">
      <c r="A1665" s="760"/>
      <c r="B1665" s="539"/>
      <c r="C1665" s="539"/>
      <c r="D1665" s="539"/>
      <c r="E1665" s="539"/>
      <c r="F1665" s="539"/>
      <c r="G1665" s="539"/>
      <c r="H1665" s="539"/>
    </row>
    <row r="1666" spans="1:8">
      <c r="A1666" s="760"/>
      <c r="B1666" s="539"/>
      <c r="C1666" s="539"/>
      <c r="D1666" s="539"/>
      <c r="E1666" s="539"/>
      <c r="F1666" s="539"/>
      <c r="G1666" s="539"/>
      <c r="H1666" s="539"/>
    </row>
    <row r="1667" spans="1:8">
      <c r="A1667" s="760"/>
      <c r="B1667" s="539"/>
      <c r="C1667" s="539"/>
      <c r="D1667" s="539"/>
      <c r="E1667" s="539"/>
      <c r="F1667" s="539"/>
      <c r="G1667" s="539"/>
      <c r="H1667" s="539"/>
    </row>
    <row r="1668" spans="1:8">
      <c r="A1668" s="760"/>
      <c r="B1668" s="539"/>
      <c r="C1668" s="539"/>
      <c r="D1668" s="539"/>
      <c r="E1668" s="539"/>
      <c r="F1668" s="539"/>
      <c r="G1668" s="539"/>
      <c r="H1668" s="539"/>
    </row>
    <row r="1669" spans="1:8">
      <c r="A1669" s="760"/>
      <c r="B1669" s="539"/>
      <c r="C1669" s="539"/>
      <c r="D1669" s="539"/>
      <c r="E1669" s="539"/>
      <c r="F1669" s="539"/>
      <c r="G1669" s="539"/>
      <c r="H1669" s="539"/>
    </row>
    <row r="1670" spans="1:8">
      <c r="A1670" s="760"/>
      <c r="B1670" s="539"/>
      <c r="C1670" s="539"/>
      <c r="D1670" s="539"/>
      <c r="E1670" s="539"/>
      <c r="F1670" s="539"/>
      <c r="G1670" s="539"/>
      <c r="H1670" s="539"/>
    </row>
    <row r="1671" spans="1:8">
      <c r="A1671" s="760"/>
      <c r="B1671" s="539"/>
      <c r="C1671" s="539"/>
      <c r="D1671" s="539"/>
      <c r="E1671" s="539"/>
      <c r="F1671" s="539"/>
      <c r="G1671" s="539"/>
      <c r="H1671" s="539"/>
    </row>
    <row r="1672" spans="1:8">
      <c r="A1672" s="760"/>
      <c r="B1672" s="539"/>
      <c r="C1672" s="539"/>
      <c r="D1672" s="539"/>
      <c r="E1672" s="539"/>
      <c r="F1672" s="539"/>
      <c r="G1672" s="539"/>
      <c r="H1672" s="539"/>
    </row>
    <row r="1673" spans="1:8">
      <c r="A1673" s="760"/>
      <c r="B1673" s="539"/>
      <c r="C1673" s="539"/>
      <c r="D1673" s="539"/>
      <c r="E1673" s="539"/>
      <c r="F1673" s="539"/>
      <c r="G1673" s="539"/>
      <c r="H1673" s="539"/>
    </row>
    <row r="1674" spans="1:8">
      <c r="A1674" s="760"/>
      <c r="B1674" s="539"/>
      <c r="C1674" s="539"/>
      <c r="D1674" s="539"/>
      <c r="E1674" s="539"/>
      <c r="F1674" s="539"/>
      <c r="G1674" s="539"/>
      <c r="H1674" s="539"/>
    </row>
    <row r="1675" spans="1:8">
      <c r="A1675" s="760"/>
      <c r="B1675" s="539"/>
      <c r="C1675" s="539"/>
      <c r="D1675" s="539"/>
      <c r="E1675" s="539"/>
      <c r="F1675" s="539"/>
      <c r="G1675" s="539"/>
      <c r="H1675" s="539"/>
    </row>
    <row r="1676" spans="1:8">
      <c r="A1676" s="760"/>
      <c r="B1676" s="539"/>
      <c r="C1676" s="539"/>
      <c r="D1676" s="539"/>
      <c r="E1676" s="539"/>
      <c r="F1676" s="539"/>
      <c r="G1676" s="539"/>
      <c r="H1676" s="539"/>
    </row>
    <row r="1677" spans="1:8">
      <c r="A1677" s="760"/>
      <c r="B1677" s="539"/>
      <c r="C1677" s="539"/>
      <c r="D1677" s="539"/>
      <c r="E1677" s="539"/>
      <c r="F1677" s="539"/>
      <c r="G1677" s="539"/>
      <c r="H1677" s="539"/>
    </row>
    <row r="1678" spans="1:8">
      <c r="A1678" s="760"/>
      <c r="B1678" s="539"/>
      <c r="C1678" s="539"/>
      <c r="D1678" s="539"/>
      <c r="E1678" s="539"/>
      <c r="F1678" s="539"/>
      <c r="G1678" s="539"/>
      <c r="H1678" s="539"/>
    </row>
    <row r="1679" spans="1:8">
      <c r="A1679" s="760"/>
      <c r="B1679" s="539"/>
      <c r="C1679" s="539"/>
      <c r="D1679" s="539"/>
      <c r="E1679" s="539"/>
      <c r="F1679" s="539"/>
      <c r="G1679" s="539"/>
      <c r="H1679" s="539"/>
    </row>
    <row r="1680" spans="1:8">
      <c r="A1680" s="760"/>
      <c r="B1680" s="539"/>
      <c r="C1680" s="539"/>
      <c r="D1680" s="539"/>
      <c r="E1680" s="539"/>
      <c r="F1680" s="539"/>
      <c r="G1680" s="539"/>
      <c r="H1680" s="539"/>
    </row>
    <row r="1681" spans="1:8">
      <c r="A1681" s="760"/>
      <c r="B1681" s="539"/>
      <c r="C1681" s="539"/>
      <c r="D1681" s="539"/>
      <c r="E1681" s="539"/>
      <c r="F1681" s="539"/>
      <c r="G1681" s="539"/>
      <c r="H1681" s="539"/>
    </row>
    <row r="1682" spans="1:8">
      <c r="A1682" s="760"/>
      <c r="B1682" s="539"/>
      <c r="C1682" s="539"/>
      <c r="D1682" s="539"/>
      <c r="E1682" s="539"/>
      <c r="F1682" s="539"/>
      <c r="G1682" s="539"/>
      <c r="H1682" s="539"/>
    </row>
    <row r="1683" spans="1:8">
      <c r="A1683" s="760"/>
      <c r="B1683" s="539"/>
      <c r="C1683" s="539"/>
      <c r="D1683" s="539"/>
      <c r="E1683" s="539"/>
      <c r="F1683" s="539"/>
      <c r="G1683" s="539"/>
      <c r="H1683" s="539"/>
    </row>
    <row r="1684" spans="1:8">
      <c r="A1684" s="760"/>
      <c r="B1684" s="539"/>
      <c r="C1684" s="539"/>
      <c r="D1684" s="539"/>
      <c r="E1684" s="539"/>
      <c r="F1684" s="539"/>
      <c r="G1684" s="539"/>
      <c r="H1684" s="539"/>
    </row>
    <row r="1685" spans="1:8">
      <c r="A1685" s="760"/>
      <c r="B1685" s="539"/>
      <c r="C1685" s="539"/>
      <c r="D1685" s="539"/>
      <c r="E1685" s="539"/>
      <c r="F1685" s="539"/>
      <c r="G1685" s="539"/>
      <c r="H1685" s="539"/>
    </row>
    <row r="1686" spans="1:8">
      <c r="A1686" s="760"/>
      <c r="B1686" s="539"/>
      <c r="C1686" s="539"/>
      <c r="D1686" s="539"/>
      <c r="E1686" s="539"/>
      <c r="F1686" s="539"/>
      <c r="G1686" s="539"/>
      <c r="H1686" s="539"/>
    </row>
    <row r="1687" spans="1:8">
      <c r="A1687" s="760"/>
      <c r="B1687" s="539"/>
      <c r="C1687" s="539"/>
      <c r="D1687" s="539"/>
      <c r="E1687" s="539"/>
      <c r="F1687" s="539"/>
      <c r="G1687" s="539"/>
      <c r="H1687" s="539"/>
    </row>
    <row r="1688" spans="1:8">
      <c r="A1688" s="760"/>
      <c r="B1688" s="539"/>
      <c r="C1688" s="539"/>
      <c r="D1688" s="539"/>
      <c r="E1688" s="539"/>
      <c r="F1688" s="539"/>
      <c r="G1688" s="539"/>
      <c r="H1688" s="539"/>
    </row>
    <row r="1689" spans="1:8">
      <c r="A1689" s="760"/>
      <c r="B1689" s="539"/>
      <c r="C1689" s="539"/>
      <c r="D1689" s="539"/>
      <c r="E1689" s="539"/>
      <c r="F1689" s="539"/>
      <c r="G1689" s="539"/>
      <c r="H1689" s="539"/>
    </row>
    <row r="1690" spans="1:8">
      <c r="A1690" s="760"/>
      <c r="B1690" s="539"/>
      <c r="C1690" s="539"/>
      <c r="D1690" s="539"/>
      <c r="E1690" s="539"/>
      <c r="F1690" s="539"/>
      <c r="G1690" s="539"/>
      <c r="H1690" s="539"/>
    </row>
    <row r="1691" spans="1:8">
      <c r="A1691" s="760"/>
      <c r="B1691" s="539"/>
      <c r="C1691" s="539"/>
      <c r="D1691" s="539"/>
      <c r="E1691" s="539"/>
      <c r="F1691" s="539"/>
      <c r="G1691" s="539"/>
      <c r="H1691" s="539"/>
    </row>
    <row r="1692" spans="1:8">
      <c r="A1692" s="760"/>
      <c r="B1692" s="539"/>
      <c r="C1692" s="539"/>
      <c r="D1692" s="539"/>
      <c r="E1692" s="539"/>
      <c r="F1692" s="539"/>
      <c r="G1692" s="539"/>
      <c r="H1692" s="539"/>
    </row>
    <row r="1693" spans="1:8">
      <c r="A1693" s="760"/>
      <c r="B1693" s="539"/>
      <c r="C1693" s="539"/>
      <c r="D1693" s="539"/>
      <c r="E1693" s="539"/>
      <c r="F1693" s="539"/>
      <c r="G1693" s="539"/>
      <c r="H1693" s="539"/>
    </row>
    <row r="1694" spans="1:8">
      <c r="A1694" s="760"/>
      <c r="B1694" s="539"/>
      <c r="C1694" s="539"/>
      <c r="D1694" s="539"/>
      <c r="E1694" s="539"/>
      <c r="F1694" s="539"/>
      <c r="G1694" s="539"/>
      <c r="H1694" s="539"/>
    </row>
    <row r="1695" spans="1:8">
      <c r="A1695" s="760"/>
      <c r="B1695" s="539"/>
      <c r="C1695" s="539"/>
      <c r="D1695" s="539"/>
      <c r="E1695" s="539"/>
      <c r="F1695" s="539"/>
      <c r="G1695" s="539"/>
      <c r="H1695" s="539"/>
    </row>
    <row r="1696" spans="1:8">
      <c r="A1696" s="760"/>
      <c r="B1696" s="539"/>
      <c r="C1696" s="539"/>
      <c r="D1696" s="539"/>
      <c r="E1696" s="539"/>
      <c r="F1696" s="539"/>
      <c r="G1696" s="539"/>
      <c r="H1696" s="539"/>
    </row>
    <row r="1697" spans="1:8">
      <c r="A1697" s="760"/>
      <c r="B1697" s="539"/>
      <c r="C1697" s="539"/>
      <c r="D1697" s="539"/>
      <c r="E1697" s="539"/>
      <c r="F1697" s="539"/>
      <c r="G1697" s="539"/>
      <c r="H1697" s="539"/>
    </row>
    <row r="1698" spans="1:8">
      <c r="A1698" s="760"/>
      <c r="B1698" s="539"/>
      <c r="C1698" s="539"/>
      <c r="D1698" s="539"/>
      <c r="E1698" s="539"/>
      <c r="F1698" s="539"/>
      <c r="G1698" s="539"/>
      <c r="H1698" s="539"/>
    </row>
    <row r="1699" spans="1:8">
      <c r="A1699" s="760"/>
      <c r="B1699" s="539"/>
      <c r="C1699" s="539"/>
      <c r="D1699" s="539"/>
      <c r="E1699" s="539"/>
      <c r="F1699" s="539"/>
      <c r="G1699" s="539"/>
      <c r="H1699" s="539"/>
    </row>
    <row r="1700" spans="1:8">
      <c r="A1700" s="760"/>
      <c r="B1700" s="539"/>
      <c r="C1700" s="539"/>
      <c r="D1700" s="539"/>
      <c r="E1700" s="539"/>
      <c r="F1700" s="539"/>
      <c r="G1700" s="539"/>
      <c r="H1700" s="539"/>
    </row>
    <row r="1701" spans="1:8">
      <c r="A1701" s="760"/>
      <c r="B1701" s="539"/>
      <c r="C1701" s="539"/>
      <c r="D1701" s="539"/>
      <c r="E1701" s="539"/>
      <c r="F1701" s="539"/>
      <c r="G1701" s="539"/>
      <c r="H1701" s="539"/>
    </row>
    <row r="1702" spans="1:8">
      <c r="A1702" s="760"/>
      <c r="B1702" s="539"/>
      <c r="C1702" s="539"/>
      <c r="D1702" s="539"/>
      <c r="E1702" s="539"/>
      <c r="F1702" s="539"/>
      <c r="G1702" s="539"/>
      <c r="H1702" s="539"/>
    </row>
    <row r="1703" spans="1:8">
      <c r="A1703" s="760"/>
      <c r="B1703" s="539"/>
      <c r="C1703" s="539"/>
      <c r="D1703" s="539"/>
      <c r="E1703" s="539"/>
      <c r="F1703" s="539"/>
      <c r="G1703" s="539"/>
      <c r="H1703" s="539"/>
    </row>
    <row r="1704" spans="1:8">
      <c r="A1704" s="760"/>
      <c r="B1704" s="539"/>
      <c r="C1704" s="539"/>
      <c r="D1704" s="539"/>
      <c r="E1704" s="539"/>
      <c r="F1704" s="539"/>
      <c r="G1704" s="539"/>
      <c r="H1704" s="539"/>
    </row>
    <row r="1705" spans="1:8">
      <c r="A1705" s="760"/>
      <c r="B1705" s="539"/>
      <c r="C1705" s="539"/>
      <c r="D1705" s="539"/>
      <c r="E1705" s="539"/>
      <c r="F1705" s="539"/>
      <c r="G1705" s="539"/>
      <c r="H1705" s="539"/>
    </row>
    <row r="1706" spans="1:8">
      <c r="A1706" s="760"/>
      <c r="B1706" s="539"/>
      <c r="C1706" s="539"/>
      <c r="D1706" s="539"/>
      <c r="E1706" s="539"/>
      <c r="F1706" s="539"/>
      <c r="G1706" s="539"/>
      <c r="H1706" s="539"/>
    </row>
    <row r="1707" spans="1:8">
      <c r="A1707" s="760"/>
      <c r="B1707" s="539"/>
      <c r="C1707" s="539"/>
      <c r="D1707" s="539"/>
      <c r="E1707" s="539"/>
      <c r="F1707" s="539"/>
      <c r="G1707" s="539"/>
      <c r="H1707" s="539"/>
    </row>
    <row r="1708" spans="1:8">
      <c r="A1708" s="760"/>
      <c r="B1708" s="539"/>
      <c r="C1708" s="539"/>
      <c r="D1708" s="539"/>
      <c r="E1708" s="539"/>
      <c r="F1708" s="539"/>
      <c r="G1708" s="539"/>
      <c r="H1708" s="539"/>
    </row>
    <row r="1709" spans="1:8">
      <c r="A1709" s="760"/>
      <c r="B1709" s="539"/>
      <c r="C1709" s="539"/>
      <c r="D1709" s="539"/>
      <c r="E1709" s="539"/>
      <c r="F1709" s="539"/>
      <c r="G1709" s="539"/>
      <c r="H1709" s="539"/>
    </row>
    <row r="1710" spans="1:8">
      <c r="A1710" s="760"/>
      <c r="B1710" s="539"/>
      <c r="C1710" s="539"/>
      <c r="D1710" s="539"/>
      <c r="E1710" s="539"/>
      <c r="F1710" s="539"/>
      <c r="G1710" s="539"/>
      <c r="H1710" s="539"/>
    </row>
    <row r="1711" spans="1:8">
      <c r="A1711" s="760"/>
      <c r="B1711" s="539"/>
      <c r="C1711" s="539"/>
      <c r="D1711" s="539"/>
      <c r="E1711" s="539"/>
      <c r="F1711" s="539"/>
      <c r="G1711" s="539"/>
      <c r="H1711" s="539"/>
    </row>
    <row r="1712" spans="1:8">
      <c r="A1712" s="760"/>
      <c r="B1712" s="539"/>
      <c r="C1712" s="539"/>
      <c r="D1712" s="539"/>
      <c r="E1712" s="539"/>
      <c r="F1712" s="539"/>
      <c r="G1712" s="539"/>
      <c r="H1712" s="539"/>
    </row>
    <row r="1713" spans="1:8">
      <c r="A1713" s="760"/>
      <c r="B1713" s="539"/>
      <c r="C1713" s="539"/>
      <c r="D1713" s="539"/>
      <c r="E1713" s="539"/>
      <c r="F1713" s="539"/>
      <c r="G1713" s="539"/>
      <c r="H1713" s="539"/>
    </row>
    <row r="1714" spans="1:8">
      <c r="A1714" s="760"/>
      <c r="B1714" s="539"/>
      <c r="C1714" s="539"/>
      <c r="D1714" s="539"/>
      <c r="E1714" s="539"/>
      <c r="F1714" s="539"/>
      <c r="G1714" s="539"/>
      <c r="H1714" s="539"/>
    </row>
    <row r="1715" spans="1:8">
      <c r="A1715" s="760"/>
      <c r="B1715" s="539"/>
      <c r="C1715" s="539"/>
      <c r="D1715" s="539"/>
      <c r="E1715" s="539"/>
      <c r="F1715" s="539"/>
      <c r="G1715" s="539"/>
      <c r="H1715" s="539"/>
    </row>
    <row r="1716" spans="1:8">
      <c r="A1716" s="760"/>
      <c r="B1716" s="539"/>
      <c r="C1716" s="539"/>
      <c r="D1716" s="539"/>
      <c r="E1716" s="539"/>
      <c r="F1716" s="539"/>
      <c r="G1716" s="539"/>
      <c r="H1716" s="539"/>
    </row>
    <row r="1717" spans="1:8">
      <c r="A1717" s="760"/>
      <c r="B1717" s="539"/>
      <c r="C1717" s="539"/>
      <c r="D1717" s="539"/>
      <c r="E1717" s="539"/>
      <c r="F1717" s="539"/>
      <c r="G1717" s="539"/>
      <c r="H1717" s="539"/>
    </row>
    <row r="1718" spans="1:8">
      <c r="A1718" s="760"/>
      <c r="B1718" s="539"/>
      <c r="C1718" s="539"/>
      <c r="D1718" s="539"/>
      <c r="E1718" s="539"/>
      <c r="F1718" s="539"/>
      <c r="G1718" s="539"/>
      <c r="H1718" s="539"/>
    </row>
    <row r="1719" spans="1:8">
      <c r="A1719" s="760"/>
      <c r="B1719" s="539"/>
      <c r="C1719" s="539"/>
      <c r="D1719" s="539"/>
      <c r="E1719" s="539"/>
      <c r="F1719" s="539"/>
      <c r="G1719" s="539"/>
      <c r="H1719" s="539"/>
    </row>
    <row r="1720" spans="1:8">
      <c r="A1720" s="760"/>
      <c r="B1720" s="539"/>
      <c r="C1720" s="539"/>
      <c r="D1720" s="539"/>
      <c r="E1720" s="539"/>
      <c r="F1720" s="539"/>
      <c r="G1720" s="539"/>
      <c r="H1720" s="539"/>
    </row>
    <row r="1721" spans="1:8">
      <c r="A1721" s="760"/>
      <c r="B1721" s="539"/>
      <c r="C1721" s="539"/>
      <c r="D1721" s="539"/>
      <c r="E1721" s="539"/>
      <c r="F1721" s="539"/>
      <c r="G1721" s="539"/>
      <c r="H1721" s="539"/>
    </row>
    <row r="1722" spans="1:8">
      <c r="A1722" s="760"/>
      <c r="B1722" s="539"/>
      <c r="C1722" s="539"/>
      <c r="D1722" s="539"/>
      <c r="E1722" s="539"/>
      <c r="F1722" s="539"/>
      <c r="G1722" s="539"/>
      <c r="H1722" s="539"/>
    </row>
    <row r="1723" spans="1:8">
      <c r="A1723" s="760"/>
      <c r="B1723" s="539"/>
      <c r="C1723" s="539"/>
      <c r="D1723" s="539"/>
      <c r="E1723" s="539"/>
      <c r="F1723" s="539"/>
      <c r="G1723" s="539"/>
      <c r="H1723" s="539"/>
    </row>
    <row r="1724" spans="1:8">
      <c r="A1724" s="760"/>
      <c r="B1724" s="539"/>
      <c r="C1724" s="539"/>
      <c r="D1724" s="539"/>
      <c r="E1724" s="539"/>
      <c r="F1724" s="539"/>
      <c r="G1724" s="539"/>
      <c r="H1724" s="539"/>
    </row>
    <row r="1725" spans="1:8">
      <c r="A1725" s="760"/>
      <c r="B1725" s="539"/>
      <c r="C1725" s="539"/>
      <c r="D1725" s="539"/>
      <c r="E1725" s="539"/>
      <c r="F1725" s="539"/>
      <c r="G1725" s="539"/>
      <c r="H1725" s="539"/>
    </row>
    <row r="1726" spans="1:8">
      <c r="A1726" s="760"/>
      <c r="B1726" s="539"/>
      <c r="C1726" s="539"/>
      <c r="D1726" s="539"/>
      <c r="E1726" s="539"/>
      <c r="F1726" s="539"/>
      <c r="G1726" s="539"/>
      <c r="H1726" s="539"/>
    </row>
    <row r="1727" spans="1:8">
      <c r="A1727" s="760"/>
      <c r="B1727" s="539"/>
      <c r="C1727" s="539"/>
      <c r="D1727" s="539"/>
      <c r="E1727" s="539"/>
      <c r="F1727" s="539"/>
      <c r="G1727" s="539"/>
      <c r="H1727" s="539"/>
    </row>
    <row r="1728" spans="1:8">
      <c r="A1728" s="760"/>
      <c r="B1728" s="539"/>
      <c r="C1728" s="539"/>
      <c r="D1728" s="539"/>
      <c r="E1728" s="539"/>
      <c r="F1728" s="539"/>
      <c r="G1728" s="539"/>
      <c r="H1728" s="539"/>
    </row>
    <row r="1729" spans="1:8">
      <c r="A1729" s="760"/>
      <c r="B1729" s="539"/>
      <c r="C1729" s="539"/>
      <c r="D1729" s="539"/>
      <c r="E1729" s="539"/>
      <c r="F1729" s="539"/>
      <c r="G1729" s="539"/>
      <c r="H1729" s="539"/>
    </row>
    <row r="1730" spans="1:8">
      <c r="A1730" s="760"/>
      <c r="B1730" s="539"/>
      <c r="C1730" s="539"/>
      <c r="D1730" s="539"/>
      <c r="E1730" s="539"/>
      <c r="F1730" s="539"/>
      <c r="G1730" s="539"/>
      <c r="H1730" s="539"/>
    </row>
    <row r="1731" spans="1:8">
      <c r="A1731" s="760"/>
      <c r="B1731" s="539"/>
      <c r="C1731" s="539"/>
      <c r="D1731" s="539"/>
      <c r="E1731" s="539"/>
      <c r="F1731" s="539"/>
      <c r="G1731" s="539"/>
      <c r="H1731" s="539"/>
    </row>
    <row r="1732" spans="1:8">
      <c r="A1732" s="760"/>
      <c r="B1732" s="539"/>
      <c r="C1732" s="539"/>
      <c r="D1732" s="539"/>
      <c r="E1732" s="539"/>
      <c r="F1732" s="539"/>
      <c r="G1732" s="539"/>
      <c r="H1732" s="539"/>
    </row>
    <row r="1733" spans="1:8">
      <c r="A1733" s="760"/>
      <c r="B1733" s="539"/>
      <c r="C1733" s="539"/>
      <c r="D1733" s="539"/>
      <c r="E1733" s="539"/>
      <c r="F1733" s="539"/>
      <c r="G1733" s="539"/>
      <c r="H1733" s="539"/>
    </row>
    <row r="1734" spans="1:8">
      <c r="A1734" s="760"/>
      <c r="B1734" s="539"/>
      <c r="C1734" s="539"/>
      <c r="D1734" s="539"/>
      <c r="E1734" s="539"/>
      <c r="F1734" s="539"/>
      <c r="G1734" s="539"/>
      <c r="H1734" s="539"/>
    </row>
    <row r="1735" spans="1:8">
      <c r="A1735" s="760"/>
      <c r="B1735" s="539"/>
      <c r="C1735" s="539"/>
      <c r="D1735" s="539"/>
      <c r="E1735" s="539"/>
      <c r="F1735" s="539"/>
      <c r="G1735" s="539"/>
      <c r="H1735" s="539"/>
    </row>
    <row r="1736" spans="1:8">
      <c r="A1736" s="760"/>
      <c r="B1736" s="539"/>
      <c r="C1736" s="539"/>
      <c r="D1736" s="539"/>
      <c r="E1736" s="539"/>
      <c r="F1736" s="539"/>
      <c r="G1736" s="539"/>
      <c r="H1736" s="539"/>
    </row>
    <row r="1737" spans="1:8">
      <c r="A1737" s="760"/>
      <c r="B1737" s="539"/>
      <c r="C1737" s="539"/>
      <c r="D1737" s="539"/>
      <c r="E1737" s="539"/>
      <c r="F1737" s="539"/>
      <c r="G1737" s="539"/>
      <c r="H1737" s="539"/>
    </row>
    <row r="1738" spans="1:8">
      <c r="A1738" s="760"/>
      <c r="B1738" s="539"/>
      <c r="C1738" s="539"/>
      <c r="D1738" s="539"/>
      <c r="E1738" s="539"/>
      <c r="F1738" s="539"/>
      <c r="G1738" s="539"/>
      <c r="H1738" s="539"/>
    </row>
    <row r="1739" spans="1:8">
      <c r="A1739" s="760"/>
      <c r="B1739" s="539"/>
      <c r="C1739" s="539"/>
      <c r="D1739" s="539"/>
      <c r="E1739" s="539"/>
      <c r="F1739" s="539"/>
      <c r="G1739" s="539"/>
      <c r="H1739" s="539"/>
    </row>
    <row r="1740" spans="1:8">
      <c r="A1740" s="760"/>
      <c r="B1740" s="539"/>
      <c r="C1740" s="539"/>
      <c r="D1740" s="539"/>
      <c r="E1740" s="539"/>
      <c r="F1740" s="539"/>
      <c r="G1740" s="539"/>
      <c r="H1740" s="539"/>
    </row>
    <row r="1741" spans="1:8">
      <c r="A1741" s="760"/>
      <c r="B1741" s="539"/>
      <c r="C1741" s="539"/>
      <c r="D1741" s="539"/>
      <c r="E1741" s="539"/>
      <c r="F1741" s="539"/>
      <c r="G1741" s="539"/>
      <c r="H1741" s="539"/>
    </row>
    <row r="1742" spans="1:8">
      <c r="A1742" s="760"/>
      <c r="B1742" s="539"/>
      <c r="C1742" s="539"/>
      <c r="D1742" s="539"/>
      <c r="E1742" s="539"/>
      <c r="F1742" s="539"/>
      <c r="G1742" s="539"/>
      <c r="H1742" s="539"/>
    </row>
    <row r="1743" spans="1:8">
      <c r="A1743" s="760"/>
      <c r="B1743" s="539"/>
      <c r="C1743" s="539"/>
      <c r="D1743" s="539"/>
      <c r="E1743" s="539"/>
      <c r="F1743" s="539"/>
      <c r="G1743" s="539"/>
      <c r="H1743" s="539"/>
    </row>
    <row r="1744" spans="1:8">
      <c r="A1744" s="760"/>
      <c r="B1744" s="539"/>
      <c r="C1744" s="539"/>
      <c r="D1744" s="539"/>
      <c r="E1744" s="539"/>
      <c r="F1744" s="539"/>
      <c r="G1744" s="539"/>
      <c r="H1744" s="539"/>
    </row>
    <row r="1745" spans="1:8">
      <c r="A1745" s="760"/>
      <c r="B1745" s="539"/>
      <c r="C1745" s="539"/>
      <c r="D1745" s="539"/>
      <c r="E1745" s="539"/>
      <c r="F1745" s="539"/>
      <c r="G1745" s="539"/>
      <c r="H1745" s="539"/>
    </row>
    <row r="1746" spans="1:8">
      <c r="A1746" s="760"/>
      <c r="B1746" s="539"/>
      <c r="C1746" s="539"/>
      <c r="D1746" s="539"/>
      <c r="E1746" s="539"/>
      <c r="F1746" s="539"/>
      <c r="G1746" s="539"/>
      <c r="H1746" s="539"/>
    </row>
    <row r="1747" spans="1:8">
      <c r="A1747" s="760"/>
      <c r="B1747" s="539"/>
      <c r="C1747" s="539"/>
      <c r="D1747" s="539"/>
      <c r="E1747" s="539"/>
      <c r="F1747" s="539"/>
      <c r="G1747" s="539"/>
      <c r="H1747" s="539"/>
    </row>
    <row r="1748" spans="1:8">
      <c r="A1748" s="760"/>
      <c r="B1748" s="539"/>
      <c r="C1748" s="539"/>
      <c r="D1748" s="539"/>
      <c r="E1748" s="539"/>
      <c r="F1748" s="539"/>
      <c r="G1748" s="539"/>
      <c r="H1748" s="539"/>
    </row>
    <row r="1749" spans="1:8">
      <c r="A1749" s="760"/>
      <c r="B1749" s="539"/>
      <c r="C1749" s="539"/>
      <c r="D1749" s="539"/>
      <c r="E1749" s="539"/>
      <c r="F1749" s="539"/>
      <c r="G1749" s="539"/>
      <c r="H1749" s="539"/>
    </row>
    <row r="1750" spans="1:8">
      <c r="A1750" s="760"/>
      <c r="B1750" s="539"/>
      <c r="C1750" s="539"/>
      <c r="D1750" s="539"/>
      <c r="E1750" s="539"/>
      <c r="F1750" s="539"/>
      <c r="G1750" s="539"/>
      <c r="H1750" s="539"/>
    </row>
    <row r="1751" spans="1:8">
      <c r="A1751" s="760"/>
      <c r="B1751" s="539"/>
      <c r="C1751" s="539"/>
      <c r="D1751" s="539"/>
      <c r="E1751" s="539"/>
      <c r="F1751" s="539"/>
      <c r="G1751" s="539"/>
      <c r="H1751" s="539"/>
    </row>
    <row r="1752" spans="1:8">
      <c r="A1752" s="760"/>
      <c r="B1752" s="539"/>
      <c r="C1752" s="539"/>
      <c r="D1752" s="539"/>
      <c r="E1752" s="539"/>
      <c r="F1752" s="539"/>
      <c r="G1752" s="539"/>
      <c r="H1752" s="539"/>
    </row>
    <row r="1753" spans="1:8">
      <c r="A1753" s="760"/>
      <c r="B1753" s="539"/>
      <c r="C1753" s="539"/>
      <c r="D1753" s="539"/>
      <c r="E1753" s="539"/>
      <c r="F1753" s="539"/>
      <c r="G1753" s="539"/>
      <c r="H1753" s="539"/>
    </row>
    <row r="1754" spans="1:8">
      <c r="A1754" s="760"/>
      <c r="B1754" s="539"/>
      <c r="C1754" s="539"/>
      <c r="D1754" s="539"/>
      <c r="E1754" s="539"/>
      <c r="F1754" s="539"/>
      <c r="G1754" s="539"/>
      <c r="H1754" s="539"/>
    </row>
    <row r="1755" spans="1:8">
      <c r="A1755" s="760"/>
      <c r="B1755" s="539"/>
      <c r="C1755" s="539"/>
      <c r="D1755" s="539"/>
      <c r="E1755" s="539"/>
      <c r="F1755" s="539"/>
      <c r="G1755" s="539"/>
      <c r="H1755" s="539"/>
    </row>
    <row r="1756" spans="1:8">
      <c r="A1756" s="760"/>
      <c r="B1756" s="539"/>
      <c r="C1756" s="539"/>
      <c r="D1756" s="539"/>
      <c r="E1756" s="539"/>
      <c r="F1756" s="539"/>
      <c r="G1756" s="539"/>
      <c r="H1756" s="539"/>
    </row>
    <row r="1757" spans="1:8">
      <c r="A1757" s="760"/>
      <c r="B1757" s="539"/>
      <c r="C1757" s="539"/>
      <c r="D1757" s="539"/>
      <c r="E1757" s="539"/>
      <c r="F1757" s="539"/>
      <c r="G1757" s="539"/>
      <c r="H1757" s="539"/>
    </row>
    <row r="1758" spans="1:8">
      <c r="A1758" s="760"/>
      <c r="B1758" s="539"/>
      <c r="C1758" s="539"/>
      <c r="D1758" s="539"/>
      <c r="E1758" s="539"/>
      <c r="F1758" s="539"/>
      <c r="G1758" s="539"/>
      <c r="H1758" s="539"/>
    </row>
    <row r="1759" spans="1:8">
      <c r="A1759" s="760"/>
      <c r="B1759" s="539"/>
      <c r="C1759" s="539"/>
      <c r="D1759" s="539"/>
      <c r="E1759" s="539"/>
      <c r="F1759" s="539"/>
      <c r="G1759" s="539"/>
      <c r="H1759" s="539"/>
    </row>
    <row r="1760" spans="1:8">
      <c r="A1760" s="760"/>
      <c r="B1760" s="539"/>
      <c r="C1760" s="539"/>
      <c r="D1760" s="539"/>
      <c r="E1760" s="539"/>
      <c r="F1760" s="539"/>
      <c r="G1760" s="539"/>
      <c r="H1760" s="539"/>
    </row>
    <row r="1761" spans="1:8">
      <c r="A1761" s="760"/>
      <c r="B1761" s="539"/>
      <c r="C1761" s="539"/>
      <c r="D1761" s="539"/>
      <c r="E1761" s="539"/>
      <c r="F1761" s="539"/>
      <c r="G1761" s="539"/>
      <c r="H1761" s="539"/>
    </row>
    <row r="1762" spans="1:8">
      <c r="A1762" s="760"/>
      <c r="B1762" s="539"/>
      <c r="C1762" s="539"/>
      <c r="D1762" s="539"/>
      <c r="E1762" s="539"/>
      <c r="F1762" s="539"/>
      <c r="G1762" s="539"/>
      <c r="H1762" s="539"/>
    </row>
    <row r="1763" spans="1:8">
      <c r="A1763" s="760"/>
      <c r="B1763" s="539"/>
      <c r="C1763" s="539"/>
      <c r="D1763" s="539"/>
      <c r="E1763" s="539"/>
      <c r="F1763" s="539"/>
      <c r="G1763" s="539"/>
      <c r="H1763" s="539"/>
    </row>
    <row r="1764" spans="1:8">
      <c r="A1764" s="760"/>
      <c r="B1764" s="539"/>
      <c r="C1764" s="539"/>
      <c r="D1764" s="539"/>
      <c r="E1764" s="539"/>
      <c r="F1764" s="539"/>
      <c r="G1764" s="539"/>
      <c r="H1764" s="539"/>
    </row>
    <row r="1765" spans="1:8">
      <c r="A1765" s="760"/>
      <c r="B1765" s="539"/>
      <c r="C1765" s="539"/>
      <c r="D1765" s="539"/>
      <c r="E1765" s="539"/>
      <c r="F1765" s="539"/>
      <c r="G1765" s="539"/>
      <c r="H1765" s="539"/>
    </row>
    <row r="1766" spans="1:8">
      <c r="A1766" s="760"/>
      <c r="B1766" s="539"/>
      <c r="C1766" s="539"/>
      <c r="D1766" s="539"/>
      <c r="E1766" s="539"/>
      <c r="F1766" s="539"/>
      <c r="G1766" s="539"/>
      <c r="H1766" s="539"/>
    </row>
    <row r="1767" spans="1:8">
      <c r="A1767" s="760"/>
      <c r="B1767" s="539"/>
      <c r="C1767" s="539"/>
      <c r="D1767" s="539"/>
      <c r="E1767" s="539"/>
      <c r="F1767" s="539"/>
      <c r="G1767" s="539"/>
      <c r="H1767" s="539"/>
    </row>
    <row r="1768" spans="1:8">
      <c r="A1768" s="760"/>
      <c r="B1768" s="539"/>
      <c r="C1768" s="539"/>
      <c r="D1768" s="539"/>
      <c r="E1768" s="539"/>
      <c r="F1768" s="539"/>
      <c r="G1768" s="539"/>
      <c r="H1768" s="539"/>
    </row>
    <row r="1769" spans="1:8">
      <c r="A1769" s="760"/>
      <c r="B1769" s="539"/>
      <c r="C1769" s="539"/>
      <c r="D1769" s="539"/>
      <c r="E1769" s="539"/>
      <c r="F1769" s="539"/>
      <c r="G1769" s="539"/>
      <c r="H1769" s="539"/>
    </row>
    <row r="1770" spans="1:8">
      <c r="A1770" s="760"/>
      <c r="B1770" s="539"/>
      <c r="C1770" s="539"/>
      <c r="D1770" s="539"/>
      <c r="E1770" s="539"/>
      <c r="F1770" s="539"/>
      <c r="G1770" s="539"/>
      <c r="H1770" s="539"/>
    </row>
    <row r="1771" spans="1:8">
      <c r="A1771" s="760"/>
      <c r="B1771" s="539"/>
      <c r="C1771" s="539"/>
      <c r="D1771" s="539"/>
      <c r="E1771" s="539"/>
      <c r="F1771" s="539"/>
      <c r="G1771" s="539"/>
      <c r="H1771" s="539"/>
    </row>
    <row r="1772" spans="1:8">
      <c r="A1772" s="760"/>
      <c r="B1772" s="539"/>
      <c r="C1772" s="539"/>
      <c r="D1772" s="539"/>
      <c r="E1772" s="539"/>
      <c r="F1772" s="539"/>
      <c r="G1772" s="539"/>
      <c r="H1772" s="539"/>
    </row>
    <row r="1773" spans="1:8">
      <c r="A1773" s="760"/>
      <c r="B1773" s="539"/>
      <c r="C1773" s="539"/>
      <c r="D1773" s="539"/>
      <c r="E1773" s="539"/>
      <c r="F1773" s="539"/>
      <c r="G1773" s="539"/>
      <c r="H1773" s="539"/>
    </row>
    <row r="1774" spans="1:8">
      <c r="A1774" s="760"/>
      <c r="B1774" s="539"/>
      <c r="C1774" s="539"/>
      <c r="D1774" s="539"/>
      <c r="E1774" s="539"/>
      <c r="F1774" s="539"/>
      <c r="G1774" s="539"/>
      <c r="H1774" s="539"/>
    </row>
    <row r="1775" spans="1:8">
      <c r="A1775" s="760"/>
      <c r="B1775" s="539"/>
      <c r="C1775" s="539"/>
      <c r="D1775" s="539"/>
      <c r="E1775" s="539"/>
      <c r="F1775" s="539"/>
      <c r="G1775" s="539"/>
      <c r="H1775" s="539"/>
    </row>
    <row r="1776" spans="1:8">
      <c r="A1776" s="760"/>
      <c r="B1776" s="539"/>
      <c r="C1776" s="539"/>
      <c r="D1776" s="539"/>
      <c r="E1776" s="539"/>
      <c r="F1776" s="539"/>
      <c r="G1776" s="539"/>
      <c r="H1776" s="539"/>
    </row>
    <row r="1777" spans="1:8">
      <c r="A1777" s="760"/>
      <c r="B1777" s="539"/>
      <c r="C1777" s="539"/>
      <c r="D1777" s="539"/>
      <c r="E1777" s="539"/>
      <c r="F1777" s="539"/>
      <c r="G1777" s="539"/>
      <c r="H1777" s="539"/>
    </row>
    <row r="1778" spans="1:8">
      <c r="A1778" s="760"/>
      <c r="B1778" s="539"/>
      <c r="C1778" s="539"/>
      <c r="D1778" s="539"/>
      <c r="E1778" s="539"/>
      <c r="F1778" s="539"/>
      <c r="G1778" s="539"/>
      <c r="H1778" s="539"/>
    </row>
    <row r="1779" spans="1:8">
      <c r="A1779" s="760"/>
      <c r="B1779" s="539"/>
      <c r="C1779" s="539"/>
      <c r="D1779" s="539"/>
      <c r="E1779" s="539"/>
      <c r="F1779" s="539"/>
      <c r="G1779" s="539"/>
      <c r="H1779" s="539"/>
    </row>
    <row r="1780" spans="1:8">
      <c r="A1780" s="760"/>
      <c r="B1780" s="539"/>
      <c r="C1780" s="539"/>
      <c r="D1780" s="539"/>
      <c r="E1780" s="539"/>
      <c r="F1780" s="539"/>
      <c r="G1780" s="539"/>
      <c r="H1780" s="539"/>
    </row>
    <row r="1781" spans="1:8">
      <c r="A1781" s="760"/>
      <c r="B1781" s="539"/>
      <c r="C1781" s="539"/>
      <c r="D1781" s="539"/>
      <c r="E1781" s="539"/>
      <c r="F1781" s="539"/>
      <c r="G1781" s="539"/>
      <c r="H1781" s="539"/>
    </row>
    <row r="1782" spans="1:8">
      <c r="A1782" s="760"/>
      <c r="B1782" s="539"/>
      <c r="C1782" s="539"/>
      <c r="D1782" s="539"/>
      <c r="E1782" s="539"/>
      <c r="F1782" s="539"/>
      <c r="G1782" s="539"/>
      <c r="H1782" s="539"/>
    </row>
    <row r="1783" spans="1:8">
      <c r="A1783" s="760"/>
      <c r="B1783" s="539"/>
      <c r="C1783" s="539"/>
      <c r="D1783" s="539"/>
      <c r="E1783" s="539"/>
      <c r="F1783" s="539"/>
      <c r="G1783" s="539"/>
      <c r="H1783" s="539"/>
    </row>
    <row r="1784" spans="1:8">
      <c r="A1784" s="760"/>
      <c r="B1784" s="539"/>
      <c r="C1784" s="539"/>
      <c r="D1784" s="539"/>
      <c r="E1784" s="539"/>
      <c r="F1784" s="539"/>
      <c r="G1784" s="539"/>
      <c r="H1784" s="539"/>
    </row>
    <row r="1785" spans="1:8">
      <c r="A1785" s="760"/>
      <c r="B1785" s="539"/>
      <c r="C1785" s="539"/>
      <c r="D1785" s="539"/>
      <c r="E1785" s="539"/>
      <c r="F1785" s="539"/>
      <c r="G1785" s="539"/>
      <c r="H1785" s="539"/>
    </row>
    <row r="1786" spans="1:8">
      <c r="A1786" s="760"/>
      <c r="B1786" s="539"/>
      <c r="C1786" s="539"/>
      <c r="D1786" s="539"/>
      <c r="E1786" s="539"/>
      <c r="F1786" s="539"/>
      <c r="G1786" s="539"/>
      <c r="H1786" s="539"/>
    </row>
    <row r="1787" spans="1:8">
      <c r="A1787" s="760"/>
      <c r="B1787" s="539"/>
      <c r="C1787" s="539"/>
      <c r="D1787" s="539"/>
      <c r="E1787" s="539"/>
      <c r="F1787" s="539"/>
      <c r="G1787" s="539"/>
      <c r="H1787" s="539"/>
    </row>
    <row r="1788" spans="1:8">
      <c r="A1788" s="760"/>
      <c r="B1788" s="539"/>
      <c r="C1788" s="539"/>
      <c r="D1788" s="539"/>
      <c r="E1788" s="539"/>
      <c r="F1788" s="539"/>
      <c r="G1788" s="539"/>
      <c r="H1788" s="539"/>
    </row>
    <row r="1789" spans="1:8">
      <c r="A1789" s="760"/>
      <c r="B1789" s="539"/>
      <c r="C1789" s="539"/>
      <c r="D1789" s="539"/>
      <c r="E1789" s="539"/>
      <c r="F1789" s="539"/>
      <c r="G1789" s="539"/>
      <c r="H1789" s="539"/>
    </row>
    <row r="1790" spans="1:8">
      <c r="A1790" s="760"/>
      <c r="B1790" s="539"/>
      <c r="C1790" s="539"/>
      <c r="D1790" s="539"/>
      <c r="E1790" s="539"/>
      <c r="F1790" s="539"/>
      <c r="G1790" s="539"/>
      <c r="H1790" s="539"/>
    </row>
    <row r="1791" spans="1:8">
      <c r="A1791" s="760"/>
      <c r="B1791" s="539"/>
      <c r="C1791" s="539"/>
      <c r="D1791" s="539"/>
      <c r="E1791" s="539"/>
      <c r="F1791" s="539"/>
      <c r="G1791" s="539"/>
      <c r="H1791" s="539"/>
    </row>
    <row r="1792" spans="1:8">
      <c r="A1792" s="760"/>
      <c r="B1792" s="539"/>
      <c r="C1792" s="539"/>
      <c r="D1792" s="539"/>
      <c r="E1792" s="539"/>
      <c r="F1792" s="539"/>
      <c r="G1792" s="539"/>
      <c r="H1792" s="539"/>
    </row>
    <row r="1793" spans="1:8">
      <c r="A1793" s="760"/>
      <c r="B1793" s="539"/>
      <c r="C1793" s="539"/>
      <c r="D1793" s="539"/>
      <c r="E1793" s="539"/>
      <c r="F1793" s="539"/>
      <c r="G1793" s="539"/>
      <c r="H1793" s="539"/>
    </row>
    <row r="1794" spans="1:8">
      <c r="A1794" s="760"/>
      <c r="B1794" s="539"/>
      <c r="C1794" s="539"/>
      <c r="D1794" s="539"/>
      <c r="E1794" s="539"/>
      <c r="F1794" s="539"/>
      <c r="G1794" s="539"/>
      <c r="H1794" s="539"/>
    </row>
    <row r="1795" spans="1:8">
      <c r="A1795" s="760"/>
      <c r="B1795" s="539"/>
      <c r="C1795" s="539"/>
      <c r="D1795" s="539"/>
      <c r="E1795" s="539"/>
      <c r="F1795" s="539"/>
      <c r="G1795" s="539"/>
      <c r="H1795" s="539"/>
    </row>
    <row r="1796" spans="1:8">
      <c r="A1796" s="760"/>
      <c r="B1796" s="539"/>
      <c r="C1796" s="539"/>
      <c r="D1796" s="539"/>
      <c r="E1796" s="539"/>
      <c r="F1796" s="539"/>
      <c r="G1796" s="539"/>
      <c r="H1796" s="539"/>
    </row>
    <row r="1797" spans="1:8">
      <c r="A1797" s="760"/>
      <c r="B1797" s="539"/>
      <c r="C1797" s="539"/>
      <c r="D1797" s="539"/>
      <c r="E1797" s="539"/>
      <c r="F1797" s="539"/>
      <c r="G1797" s="539"/>
      <c r="H1797" s="539"/>
    </row>
    <row r="1798" spans="1:8">
      <c r="A1798" s="760"/>
      <c r="B1798" s="539"/>
      <c r="C1798" s="539"/>
      <c r="D1798" s="539"/>
      <c r="E1798" s="539"/>
      <c r="F1798" s="539"/>
      <c r="G1798" s="539"/>
      <c r="H1798" s="539"/>
    </row>
    <row r="1799" spans="1:8">
      <c r="A1799" s="760"/>
      <c r="B1799" s="539"/>
      <c r="C1799" s="539"/>
      <c r="D1799" s="539"/>
      <c r="E1799" s="539"/>
      <c r="F1799" s="539"/>
      <c r="G1799" s="539"/>
      <c r="H1799" s="539"/>
    </row>
    <row r="1800" spans="1:8">
      <c r="A1800" s="760"/>
      <c r="B1800" s="539"/>
      <c r="C1800" s="539"/>
      <c r="D1800" s="539"/>
      <c r="E1800" s="539"/>
      <c r="F1800" s="539"/>
      <c r="G1800" s="539"/>
      <c r="H1800" s="539"/>
    </row>
    <row r="1801" spans="1:8">
      <c r="A1801" s="760"/>
      <c r="B1801" s="539"/>
      <c r="C1801" s="539"/>
      <c r="D1801" s="539"/>
      <c r="E1801" s="539"/>
      <c r="F1801" s="539"/>
      <c r="G1801" s="539"/>
      <c r="H1801" s="539"/>
    </row>
    <row r="1802" spans="1:8">
      <c r="A1802" s="760"/>
      <c r="B1802" s="539"/>
      <c r="C1802" s="539"/>
      <c r="D1802" s="539"/>
      <c r="E1802" s="539"/>
      <c r="F1802" s="539"/>
      <c r="G1802" s="539"/>
      <c r="H1802" s="539"/>
    </row>
    <row r="1803" spans="1:8">
      <c r="A1803" s="760"/>
      <c r="B1803" s="539"/>
      <c r="C1803" s="539"/>
      <c r="D1803" s="539"/>
      <c r="E1803" s="539"/>
      <c r="F1803" s="539"/>
      <c r="G1803" s="539"/>
      <c r="H1803" s="539"/>
    </row>
    <row r="1804" spans="1:8">
      <c r="A1804" s="760"/>
      <c r="B1804" s="539"/>
      <c r="C1804" s="539"/>
      <c r="D1804" s="539"/>
      <c r="E1804" s="539"/>
      <c r="F1804" s="539"/>
      <c r="G1804" s="539"/>
      <c r="H1804" s="539"/>
    </row>
    <row r="1805" spans="1:8">
      <c r="A1805" s="760"/>
      <c r="B1805" s="539"/>
      <c r="C1805" s="539"/>
      <c r="D1805" s="539"/>
      <c r="E1805" s="539"/>
      <c r="F1805" s="539"/>
      <c r="G1805" s="539"/>
      <c r="H1805" s="539"/>
    </row>
    <row r="1806" spans="1:8">
      <c r="A1806" s="760"/>
      <c r="B1806" s="539"/>
      <c r="C1806" s="539"/>
      <c r="D1806" s="539"/>
      <c r="E1806" s="539"/>
      <c r="F1806" s="539"/>
      <c r="G1806" s="539"/>
      <c r="H1806" s="539"/>
    </row>
    <row r="1807" spans="1:8">
      <c r="A1807" s="760"/>
      <c r="B1807" s="539"/>
      <c r="C1807" s="539"/>
      <c r="D1807" s="539"/>
      <c r="E1807" s="539"/>
      <c r="F1807" s="539"/>
      <c r="G1807" s="539"/>
      <c r="H1807" s="539"/>
    </row>
    <row r="1808" spans="1:8">
      <c r="A1808" s="760"/>
      <c r="B1808" s="539"/>
      <c r="C1808" s="539"/>
      <c r="D1808" s="539"/>
      <c r="E1808" s="539"/>
      <c r="F1808" s="539"/>
      <c r="G1808" s="539"/>
      <c r="H1808" s="539"/>
    </row>
    <row r="1809" spans="1:8">
      <c r="A1809" s="760"/>
      <c r="B1809" s="539"/>
      <c r="C1809" s="539"/>
      <c r="D1809" s="539"/>
      <c r="E1809" s="539"/>
      <c r="F1809" s="539"/>
      <c r="G1809" s="539"/>
      <c r="H1809" s="539"/>
    </row>
    <row r="1810" spans="1:8">
      <c r="A1810" s="760"/>
      <c r="B1810" s="539"/>
      <c r="C1810" s="539"/>
      <c r="D1810" s="539"/>
      <c r="E1810" s="539"/>
      <c r="F1810" s="539"/>
      <c r="G1810" s="539"/>
      <c r="H1810" s="539"/>
    </row>
    <row r="1811" spans="1:8">
      <c r="A1811" s="760"/>
      <c r="B1811" s="539"/>
      <c r="C1811" s="539"/>
      <c r="D1811" s="539"/>
      <c r="E1811" s="539"/>
      <c r="F1811" s="539"/>
      <c r="G1811" s="539"/>
      <c r="H1811" s="539"/>
    </row>
    <row r="1812" spans="1:8">
      <c r="A1812" s="760"/>
      <c r="B1812" s="539"/>
      <c r="C1812" s="539"/>
      <c r="D1812" s="539"/>
      <c r="E1812" s="539"/>
      <c r="F1812" s="539"/>
      <c r="G1812" s="539"/>
      <c r="H1812" s="539"/>
    </row>
    <row r="1813" spans="1:8">
      <c r="A1813" s="760"/>
      <c r="B1813" s="539"/>
      <c r="C1813" s="539"/>
      <c r="D1813" s="539"/>
      <c r="E1813" s="539"/>
      <c r="F1813" s="539"/>
      <c r="G1813" s="539"/>
      <c r="H1813" s="539"/>
    </row>
    <row r="1814" spans="1:8">
      <c r="A1814" s="760"/>
      <c r="B1814" s="539"/>
      <c r="C1814" s="539"/>
      <c r="D1814" s="539"/>
      <c r="E1814" s="539"/>
      <c r="F1814" s="539"/>
      <c r="G1814" s="539"/>
      <c r="H1814" s="539"/>
    </row>
    <row r="1815" spans="1:8">
      <c r="A1815" s="760"/>
      <c r="B1815" s="539"/>
      <c r="C1815" s="539"/>
      <c r="D1815" s="539"/>
      <c r="E1815" s="539"/>
      <c r="F1815" s="539"/>
      <c r="G1815" s="539"/>
      <c r="H1815" s="539"/>
    </row>
    <row r="1816" spans="1:8">
      <c r="A1816" s="760"/>
      <c r="B1816" s="539"/>
      <c r="C1816" s="539"/>
      <c r="D1816" s="539"/>
      <c r="E1816" s="539"/>
      <c r="F1816" s="539"/>
      <c r="G1816" s="539"/>
      <c r="H1816" s="539"/>
    </row>
    <row r="1817" spans="1:8">
      <c r="A1817" s="760"/>
      <c r="B1817" s="539"/>
      <c r="C1817" s="539"/>
      <c r="D1817" s="539"/>
      <c r="E1817" s="539"/>
      <c r="F1817" s="539"/>
      <c r="G1817" s="539"/>
      <c r="H1817" s="539"/>
    </row>
    <row r="1818" spans="1:8">
      <c r="A1818" s="760"/>
      <c r="B1818" s="539"/>
      <c r="C1818" s="539"/>
      <c r="D1818" s="539"/>
      <c r="E1818" s="539"/>
      <c r="F1818" s="539"/>
      <c r="G1818" s="539"/>
      <c r="H1818" s="539"/>
    </row>
    <row r="1819" spans="1:8">
      <c r="A1819" s="760"/>
      <c r="B1819" s="539"/>
      <c r="C1819" s="539"/>
      <c r="D1819" s="539"/>
      <c r="E1819" s="539"/>
      <c r="F1819" s="539"/>
      <c r="G1819" s="539"/>
      <c r="H1819" s="539"/>
    </row>
    <row r="1820" spans="1:8">
      <c r="A1820" s="760"/>
      <c r="B1820" s="539"/>
      <c r="C1820" s="539"/>
      <c r="D1820" s="539"/>
      <c r="E1820" s="539"/>
      <c r="F1820" s="539"/>
      <c r="G1820" s="539"/>
      <c r="H1820" s="539"/>
    </row>
    <row r="1821" spans="1:8">
      <c r="A1821" s="760"/>
      <c r="B1821" s="539"/>
      <c r="C1821" s="539"/>
      <c r="D1821" s="539"/>
      <c r="E1821" s="539"/>
      <c r="F1821" s="539"/>
      <c r="G1821" s="539"/>
      <c r="H1821" s="539"/>
    </row>
    <row r="1822" spans="1:8">
      <c r="A1822" s="760"/>
      <c r="B1822" s="539"/>
      <c r="C1822" s="539"/>
      <c r="D1822" s="539"/>
      <c r="E1822" s="539"/>
      <c r="F1822" s="539"/>
      <c r="G1822" s="539"/>
      <c r="H1822" s="539"/>
    </row>
    <row r="1823" spans="1:8">
      <c r="A1823" s="760"/>
      <c r="B1823" s="539"/>
      <c r="C1823" s="539"/>
      <c r="D1823" s="539"/>
      <c r="E1823" s="539"/>
      <c r="F1823" s="539"/>
      <c r="G1823" s="539"/>
      <c r="H1823" s="539"/>
    </row>
    <row r="1824" spans="1:8">
      <c r="A1824" s="760"/>
      <c r="B1824" s="539"/>
      <c r="C1824" s="539"/>
      <c r="D1824" s="539"/>
      <c r="E1824" s="539"/>
      <c r="F1824" s="539"/>
      <c r="G1824" s="539"/>
      <c r="H1824" s="539"/>
    </row>
    <row r="1825" spans="1:8">
      <c r="A1825" s="760"/>
      <c r="B1825" s="539"/>
      <c r="C1825" s="539"/>
      <c r="D1825" s="539"/>
      <c r="E1825" s="539"/>
      <c r="F1825" s="539"/>
      <c r="G1825" s="539"/>
      <c r="H1825" s="539"/>
    </row>
    <row r="1826" spans="1:8">
      <c r="A1826" s="760"/>
      <c r="B1826" s="539"/>
      <c r="C1826" s="539"/>
      <c r="D1826" s="539"/>
      <c r="E1826" s="539"/>
      <c r="F1826" s="539"/>
      <c r="G1826" s="539"/>
      <c r="H1826" s="539"/>
    </row>
    <row r="1827" spans="1:8">
      <c r="A1827" s="760"/>
      <c r="B1827" s="539"/>
      <c r="C1827" s="539"/>
      <c r="D1827" s="539"/>
      <c r="E1827" s="539"/>
      <c r="F1827" s="539"/>
      <c r="G1827" s="539"/>
      <c r="H1827" s="539"/>
    </row>
    <row r="1828" spans="1:8">
      <c r="A1828" s="760"/>
      <c r="B1828" s="539"/>
      <c r="C1828" s="539"/>
      <c r="D1828" s="539"/>
      <c r="E1828" s="539"/>
      <c r="F1828" s="539"/>
      <c r="G1828" s="539"/>
      <c r="H1828" s="539"/>
    </row>
    <row r="1829" spans="1:8">
      <c r="A1829" s="760"/>
      <c r="B1829" s="539"/>
      <c r="C1829" s="539"/>
      <c r="D1829" s="539"/>
      <c r="E1829" s="539"/>
      <c r="F1829" s="539"/>
      <c r="G1829" s="539"/>
      <c r="H1829" s="539"/>
    </row>
    <row r="1830" spans="1:8">
      <c r="A1830" s="760"/>
      <c r="B1830" s="539"/>
      <c r="C1830" s="539"/>
      <c r="D1830" s="539"/>
      <c r="E1830" s="539"/>
      <c r="F1830" s="539"/>
      <c r="G1830" s="539"/>
      <c r="H1830" s="539"/>
    </row>
    <row r="1831" spans="1:8">
      <c r="A1831" s="760"/>
      <c r="B1831" s="539"/>
      <c r="C1831" s="539"/>
      <c r="D1831" s="539"/>
      <c r="E1831" s="539"/>
      <c r="F1831" s="539"/>
      <c r="G1831" s="539"/>
      <c r="H1831" s="539"/>
    </row>
    <row r="1832" spans="1:8">
      <c r="A1832" s="760"/>
      <c r="B1832" s="539"/>
      <c r="C1832" s="539"/>
      <c r="D1832" s="539"/>
      <c r="E1832" s="539"/>
      <c r="F1832" s="539"/>
      <c r="G1832" s="539"/>
      <c r="H1832" s="539"/>
    </row>
    <row r="1833" spans="1:8">
      <c r="A1833" s="760"/>
      <c r="B1833" s="539"/>
      <c r="C1833" s="539"/>
      <c r="D1833" s="539"/>
      <c r="E1833" s="539"/>
      <c r="F1833" s="539"/>
      <c r="G1833" s="539"/>
      <c r="H1833" s="539"/>
    </row>
    <row r="1834" spans="1:8">
      <c r="A1834" s="760"/>
      <c r="B1834" s="539"/>
      <c r="C1834" s="539"/>
      <c r="D1834" s="539"/>
      <c r="E1834" s="539"/>
      <c r="F1834" s="539"/>
      <c r="G1834" s="539"/>
      <c r="H1834" s="539"/>
    </row>
    <row r="1835" spans="1:8">
      <c r="A1835" s="760"/>
      <c r="B1835" s="539"/>
      <c r="C1835" s="539"/>
      <c r="D1835" s="539"/>
      <c r="E1835" s="539"/>
      <c r="F1835" s="539"/>
      <c r="G1835" s="539"/>
      <c r="H1835" s="539"/>
    </row>
    <row r="1836" spans="1:8">
      <c r="A1836" s="760"/>
      <c r="B1836" s="539"/>
      <c r="C1836" s="539"/>
      <c r="D1836" s="539"/>
      <c r="E1836" s="539"/>
      <c r="F1836" s="539"/>
      <c r="G1836" s="539"/>
      <c r="H1836" s="539"/>
    </row>
    <row r="1837" spans="1:8">
      <c r="A1837" s="760"/>
      <c r="B1837" s="539"/>
      <c r="C1837" s="539"/>
      <c r="D1837" s="539"/>
      <c r="E1837" s="539"/>
      <c r="F1837" s="539"/>
      <c r="G1837" s="539"/>
      <c r="H1837" s="539"/>
    </row>
    <row r="1838" spans="1:8">
      <c r="A1838" s="760"/>
      <c r="B1838" s="539"/>
      <c r="C1838" s="539"/>
      <c r="D1838" s="539"/>
      <c r="E1838" s="539"/>
      <c r="F1838" s="539"/>
      <c r="G1838" s="539"/>
      <c r="H1838" s="539"/>
    </row>
    <row r="1839" spans="1:8">
      <c r="A1839" s="760"/>
      <c r="B1839" s="539"/>
      <c r="C1839" s="539"/>
      <c r="D1839" s="539"/>
      <c r="E1839" s="539"/>
      <c r="F1839" s="539"/>
      <c r="G1839" s="539"/>
      <c r="H1839" s="539"/>
    </row>
    <row r="1840" spans="1:8">
      <c r="A1840" s="760"/>
      <c r="B1840" s="539"/>
      <c r="C1840" s="539"/>
      <c r="D1840" s="539"/>
      <c r="E1840" s="539"/>
      <c r="F1840" s="539"/>
      <c r="G1840" s="539"/>
      <c r="H1840" s="539"/>
    </row>
    <row r="1841" spans="1:8">
      <c r="A1841" s="760"/>
      <c r="B1841" s="539"/>
      <c r="C1841" s="539"/>
      <c r="D1841" s="539"/>
      <c r="E1841" s="539"/>
      <c r="F1841" s="539"/>
      <c r="G1841" s="539"/>
      <c r="H1841" s="539"/>
    </row>
    <row r="1842" spans="1:8">
      <c r="A1842" s="760"/>
      <c r="B1842" s="539"/>
      <c r="C1842" s="539"/>
      <c r="D1842" s="539"/>
      <c r="E1842" s="539"/>
      <c r="F1842" s="539"/>
      <c r="G1842" s="539"/>
      <c r="H1842" s="539"/>
    </row>
    <row r="1843" spans="1:8">
      <c r="A1843" s="760"/>
      <c r="B1843" s="539"/>
      <c r="C1843" s="539"/>
      <c r="D1843" s="539"/>
      <c r="E1843" s="539"/>
      <c r="F1843" s="539"/>
      <c r="G1843" s="539"/>
      <c r="H1843" s="539"/>
    </row>
    <row r="1844" spans="1:8">
      <c r="A1844" s="760"/>
      <c r="B1844" s="539"/>
      <c r="C1844" s="539"/>
      <c r="D1844" s="539"/>
      <c r="E1844" s="539"/>
      <c r="F1844" s="539"/>
      <c r="G1844" s="539"/>
      <c r="H1844" s="539"/>
    </row>
    <row r="1845" spans="1:8">
      <c r="A1845" s="760"/>
      <c r="B1845" s="539"/>
      <c r="C1845" s="539"/>
      <c r="D1845" s="539"/>
      <c r="E1845" s="539"/>
      <c r="F1845" s="539"/>
      <c r="G1845" s="539"/>
      <c r="H1845" s="539"/>
    </row>
    <row r="1846" spans="1:8">
      <c r="A1846" s="760"/>
      <c r="B1846" s="539"/>
      <c r="C1846" s="539"/>
      <c r="D1846" s="539"/>
      <c r="E1846" s="539"/>
      <c r="F1846" s="539"/>
      <c r="G1846" s="539"/>
      <c r="H1846" s="539"/>
    </row>
    <row r="1847" spans="1:8">
      <c r="A1847" s="760"/>
      <c r="B1847" s="539"/>
      <c r="C1847" s="539"/>
      <c r="D1847" s="539"/>
      <c r="E1847" s="539"/>
      <c r="F1847" s="539"/>
      <c r="G1847" s="539"/>
      <c r="H1847" s="539"/>
    </row>
    <row r="1848" spans="1:8">
      <c r="A1848" s="760"/>
      <c r="B1848" s="539"/>
      <c r="C1848" s="539"/>
      <c r="D1848" s="539"/>
      <c r="E1848" s="539"/>
      <c r="F1848" s="539"/>
      <c r="G1848" s="539"/>
      <c r="H1848" s="539"/>
    </row>
    <row r="1849" spans="1:8">
      <c r="A1849" s="760"/>
      <c r="B1849" s="539"/>
      <c r="C1849" s="539"/>
      <c r="D1849" s="539"/>
      <c r="E1849" s="539"/>
      <c r="F1849" s="539"/>
      <c r="G1849" s="539"/>
      <c r="H1849" s="539"/>
    </row>
    <row r="1850" spans="1:8">
      <c r="A1850" s="760"/>
      <c r="B1850" s="539"/>
      <c r="C1850" s="539"/>
      <c r="D1850" s="539"/>
      <c r="E1850" s="539"/>
      <c r="F1850" s="539"/>
      <c r="G1850" s="539"/>
      <c r="H1850" s="539"/>
    </row>
    <row r="1851" spans="1:8">
      <c r="A1851" s="760"/>
      <c r="B1851" s="539"/>
      <c r="C1851" s="539"/>
      <c r="D1851" s="539"/>
      <c r="E1851" s="539"/>
      <c r="F1851" s="539"/>
      <c r="G1851" s="539"/>
      <c r="H1851" s="539"/>
    </row>
    <row r="1852" spans="1:8">
      <c r="A1852" s="760"/>
      <c r="B1852" s="539"/>
      <c r="C1852" s="539"/>
      <c r="D1852" s="539"/>
      <c r="E1852" s="539"/>
      <c r="F1852" s="539"/>
      <c r="G1852" s="539"/>
      <c r="H1852" s="539"/>
    </row>
    <row r="1853" spans="1:8">
      <c r="A1853" s="760"/>
      <c r="B1853" s="539"/>
      <c r="C1853" s="539"/>
      <c r="D1853" s="539"/>
      <c r="E1853" s="539"/>
      <c r="F1853" s="539"/>
      <c r="G1853" s="539"/>
      <c r="H1853" s="539"/>
    </row>
    <row r="1854" spans="1:8">
      <c r="A1854" s="760"/>
      <c r="B1854" s="539"/>
      <c r="C1854" s="539"/>
      <c r="D1854" s="539"/>
      <c r="E1854" s="539"/>
      <c r="F1854" s="539"/>
      <c r="G1854" s="539"/>
      <c r="H1854" s="539"/>
    </row>
    <row r="1855" spans="1:8">
      <c r="A1855" s="760"/>
      <c r="B1855" s="539"/>
      <c r="C1855" s="539"/>
      <c r="D1855" s="539"/>
      <c r="E1855" s="539"/>
      <c r="F1855" s="539"/>
      <c r="G1855" s="539"/>
      <c r="H1855" s="539"/>
    </row>
    <row r="1856" spans="1:8">
      <c r="A1856" s="760"/>
      <c r="B1856" s="539"/>
      <c r="C1856" s="539"/>
      <c r="D1856" s="539"/>
      <c r="E1856" s="539"/>
      <c r="F1856" s="539"/>
      <c r="G1856" s="539"/>
      <c r="H1856" s="539"/>
    </row>
    <row r="1857" spans="1:8">
      <c r="A1857" s="760"/>
      <c r="B1857" s="539"/>
      <c r="C1857" s="539"/>
      <c r="D1857" s="539"/>
      <c r="E1857" s="539"/>
      <c r="F1857" s="539"/>
      <c r="G1857" s="539"/>
      <c r="H1857" s="539"/>
    </row>
    <row r="1858" spans="1:8">
      <c r="A1858" s="760"/>
      <c r="B1858" s="539"/>
      <c r="C1858" s="539"/>
      <c r="D1858" s="539"/>
      <c r="E1858" s="539"/>
      <c r="F1858" s="539"/>
      <c r="G1858" s="539"/>
      <c r="H1858" s="539"/>
    </row>
    <row r="1859" spans="1:8">
      <c r="A1859" s="760"/>
      <c r="B1859" s="539"/>
      <c r="C1859" s="539"/>
      <c r="D1859" s="539"/>
      <c r="E1859" s="539"/>
      <c r="F1859" s="539"/>
      <c r="G1859" s="539"/>
      <c r="H1859" s="539"/>
    </row>
    <row r="1860" spans="1:8">
      <c r="A1860" s="760"/>
      <c r="B1860" s="539"/>
      <c r="C1860" s="539"/>
      <c r="D1860" s="539"/>
      <c r="E1860" s="539"/>
      <c r="F1860" s="539"/>
      <c r="G1860" s="539"/>
      <c r="H1860" s="539"/>
    </row>
    <row r="1861" spans="1:8">
      <c r="A1861" s="760"/>
      <c r="B1861" s="539"/>
      <c r="C1861" s="539"/>
      <c r="D1861" s="539"/>
      <c r="E1861" s="539"/>
      <c r="F1861" s="539"/>
      <c r="G1861" s="539"/>
      <c r="H1861" s="539"/>
    </row>
    <row r="1862" spans="1:8">
      <c r="A1862" s="760"/>
      <c r="B1862" s="539"/>
      <c r="C1862" s="539"/>
      <c r="D1862" s="539"/>
      <c r="E1862" s="539"/>
      <c r="F1862" s="539"/>
      <c r="G1862" s="539"/>
      <c r="H1862" s="539"/>
    </row>
    <row r="1863" spans="1:8">
      <c r="A1863" s="760"/>
      <c r="B1863" s="539"/>
      <c r="C1863" s="539"/>
      <c r="D1863" s="539"/>
      <c r="E1863" s="539"/>
      <c r="F1863" s="539"/>
      <c r="G1863" s="539"/>
      <c r="H1863" s="539"/>
    </row>
    <row r="1864" spans="1:8">
      <c r="A1864" s="760"/>
      <c r="B1864" s="539"/>
      <c r="C1864" s="539"/>
      <c r="D1864" s="539"/>
      <c r="E1864" s="539"/>
      <c r="F1864" s="539"/>
      <c r="G1864" s="539"/>
      <c r="H1864" s="539"/>
    </row>
    <row r="1865" spans="1:8">
      <c r="A1865" s="760"/>
      <c r="B1865" s="539"/>
      <c r="C1865" s="539"/>
      <c r="D1865" s="539"/>
      <c r="E1865" s="539"/>
      <c r="F1865" s="539"/>
      <c r="G1865" s="539"/>
      <c r="H1865" s="539"/>
    </row>
    <row r="1866" spans="1:8">
      <c r="A1866" s="760"/>
      <c r="B1866" s="539"/>
      <c r="C1866" s="539"/>
      <c r="D1866" s="539"/>
      <c r="E1866" s="539"/>
      <c r="F1866" s="539"/>
      <c r="G1866" s="539"/>
      <c r="H1866" s="539"/>
    </row>
    <row r="1867" spans="1:8">
      <c r="A1867" s="760"/>
      <c r="B1867" s="539"/>
      <c r="C1867" s="539"/>
      <c r="D1867" s="539"/>
      <c r="E1867" s="539"/>
      <c r="F1867" s="539"/>
      <c r="G1867" s="539"/>
      <c r="H1867" s="539"/>
    </row>
    <row r="1868" spans="1:8">
      <c r="A1868" s="760"/>
      <c r="B1868" s="539"/>
      <c r="C1868" s="539"/>
      <c r="D1868" s="539"/>
      <c r="E1868" s="539"/>
      <c r="F1868" s="539"/>
      <c r="G1868" s="539"/>
      <c r="H1868" s="539"/>
    </row>
    <row r="1869" spans="1:8">
      <c r="A1869" s="760"/>
      <c r="B1869" s="539"/>
      <c r="C1869" s="539"/>
      <c r="D1869" s="539"/>
      <c r="E1869" s="539"/>
      <c r="F1869" s="539"/>
      <c r="G1869" s="539"/>
      <c r="H1869" s="539"/>
    </row>
    <row r="1870" spans="1:8">
      <c r="A1870" s="760"/>
      <c r="B1870" s="539"/>
      <c r="C1870" s="539"/>
      <c r="D1870" s="539"/>
      <c r="E1870" s="539"/>
      <c r="F1870" s="539"/>
      <c r="G1870" s="539"/>
      <c r="H1870" s="539"/>
    </row>
    <row r="1871" spans="1:8">
      <c r="A1871" s="760"/>
      <c r="B1871" s="539"/>
      <c r="C1871" s="539"/>
      <c r="D1871" s="539"/>
      <c r="E1871" s="539"/>
      <c r="F1871" s="539"/>
      <c r="G1871" s="539"/>
      <c r="H1871" s="539"/>
    </row>
    <row r="1872" spans="1:8">
      <c r="A1872" s="760"/>
      <c r="B1872" s="539"/>
      <c r="C1872" s="539"/>
      <c r="D1872" s="539"/>
      <c r="E1872" s="539"/>
      <c r="F1872" s="539"/>
      <c r="G1872" s="539"/>
      <c r="H1872" s="539"/>
    </row>
    <row r="1873" spans="1:8">
      <c r="A1873" s="760"/>
      <c r="B1873" s="539"/>
      <c r="C1873" s="539"/>
      <c r="D1873" s="539"/>
      <c r="E1873" s="539"/>
      <c r="F1873" s="539"/>
      <c r="G1873" s="539"/>
      <c r="H1873" s="539"/>
    </row>
    <row r="1874" spans="1:8">
      <c r="A1874" s="760"/>
      <c r="B1874" s="539"/>
      <c r="C1874" s="539"/>
      <c r="D1874" s="539"/>
      <c r="E1874" s="539"/>
      <c r="F1874" s="539"/>
      <c r="G1874" s="539"/>
      <c r="H1874" s="539"/>
    </row>
    <row r="1875" spans="1:8">
      <c r="A1875" s="760"/>
      <c r="B1875" s="539"/>
      <c r="C1875" s="539"/>
      <c r="D1875" s="539"/>
      <c r="E1875" s="539"/>
      <c r="F1875" s="539"/>
      <c r="G1875" s="539"/>
      <c r="H1875" s="539"/>
    </row>
    <row r="1876" spans="1:8">
      <c r="A1876" s="760"/>
      <c r="B1876" s="539"/>
      <c r="C1876" s="539"/>
      <c r="D1876" s="539"/>
      <c r="E1876" s="539"/>
      <c r="F1876" s="539"/>
      <c r="G1876" s="539"/>
      <c r="H1876" s="539"/>
    </row>
    <row r="1877" spans="1:8">
      <c r="A1877" s="760"/>
      <c r="B1877" s="539"/>
      <c r="C1877" s="539"/>
      <c r="D1877" s="539"/>
      <c r="E1877" s="539"/>
      <c r="F1877" s="539"/>
      <c r="G1877" s="539"/>
      <c r="H1877" s="539"/>
    </row>
    <row r="1878" spans="1:8">
      <c r="A1878" s="760"/>
      <c r="B1878" s="539"/>
      <c r="C1878" s="539"/>
      <c r="D1878" s="539"/>
      <c r="E1878" s="539"/>
      <c r="F1878" s="539"/>
      <c r="G1878" s="539"/>
      <c r="H1878" s="539"/>
    </row>
    <row r="1879" spans="1:8">
      <c r="A1879" s="760"/>
      <c r="B1879" s="539"/>
      <c r="C1879" s="539"/>
      <c r="D1879" s="539"/>
      <c r="E1879" s="539"/>
      <c r="F1879" s="539"/>
      <c r="G1879" s="539"/>
      <c r="H1879" s="539"/>
    </row>
    <row r="1880" spans="1:8">
      <c r="A1880" s="760"/>
      <c r="B1880" s="539"/>
      <c r="C1880" s="539"/>
      <c r="D1880" s="539"/>
      <c r="E1880" s="539"/>
      <c r="F1880" s="539"/>
      <c r="G1880" s="539"/>
      <c r="H1880" s="539"/>
    </row>
    <row r="1881" spans="1:8">
      <c r="A1881" s="760"/>
      <c r="B1881" s="539"/>
      <c r="C1881" s="539"/>
      <c r="D1881" s="539"/>
      <c r="E1881" s="539"/>
      <c r="F1881" s="539"/>
      <c r="G1881" s="539"/>
      <c r="H1881" s="539"/>
    </row>
    <row r="1882" spans="1:8">
      <c r="A1882" s="760"/>
      <c r="B1882" s="539"/>
      <c r="C1882" s="539"/>
      <c r="D1882" s="539"/>
      <c r="E1882" s="539"/>
      <c r="F1882" s="539"/>
      <c r="G1882" s="539"/>
      <c r="H1882" s="539"/>
    </row>
    <row r="1883" spans="1:8">
      <c r="A1883" s="760"/>
      <c r="B1883" s="539"/>
      <c r="C1883" s="539"/>
      <c r="D1883" s="539"/>
      <c r="E1883" s="539"/>
      <c r="F1883" s="539"/>
      <c r="G1883" s="539"/>
      <c r="H1883" s="539"/>
    </row>
    <row r="1884" spans="1:8">
      <c r="A1884" s="760"/>
      <c r="B1884" s="539"/>
      <c r="C1884" s="539"/>
      <c r="D1884" s="539"/>
      <c r="E1884" s="539"/>
      <c r="F1884" s="539"/>
      <c r="G1884" s="539"/>
      <c r="H1884" s="539"/>
    </row>
    <row r="1885" spans="1:8">
      <c r="A1885" s="760"/>
      <c r="B1885" s="539"/>
      <c r="C1885" s="539"/>
      <c r="D1885" s="539"/>
      <c r="E1885" s="539"/>
      <c r="F1885" s="539"/>
      <c r="G1885" s="539"/>
      <c r="H1885" s="539"/>
    </row>
    <row r="1886" spans="1:8">
      <c r="A1886" s="760"/>
      <c r="B1886" s="539"/>
      <c r="C1886" s="539"/>
      <c r="D1886" s="539"/>
      <c r="E1886" s="539"/>
      <c r="F1886" s="539"/>
      <c r="G1886" s="539"/>
      <c r="H1886" s="539"/>
    </row>
    <row r="1887" spans="1:8">
      <c r="A1887" s="760"/>
      <c r="B1887" s="539"/>
      <c r="C1887" s="539"/>
      <c r="D1887" s="539"/>
      <c r="E1887" s="539"/>
      <c r="F1887" s="539"/>
      <c r="G1887" s="539"/>
      <c r="H1887" s="539"/>
    </row>
    <row r="1888" spans="1:8">
      <c r="A1888" s="760"/>
      <c r="B1888" s="539"/>
      <c r="C1888" s="539"/>
      <c r="D1888" s="539"/>
      <c r="E1888" s="539"/>
      <c r="F1888" s="539"/>
      <c r="G1888" s="539"/>
      <c r="H1888" s="539"/>
    </row>
    <row r="1889" spans="1:8">
      <c r="A1889" s="760"/>
      <c r="B1889" s="539"/>
      <c r="C1889" s="539"/>
      <c r="D1889" s="539"/>
      <c r="E1889" s="539"/>
      <c r="F1889" s="539"/>
      <c r="G1889" s="539"/>
      <c r="H1889" s="539"/>
    </row>
    <row r="1890" spans="1:8">
      <c r="A1890" s="760"/>
      <c r="B1890" s="539"/>
      <c r="C1890" s="539"/>
      <c r="D1890" s="539"/>
      <c r="E1890" s="539"/>
      <c r="F1890" s="539"/>
      <c r="G1890" s="539"/>
      <c r="H1890" s="539"/>
    </row>
    <row r="1891" spans="1:8">
      <c r="A1891" s="760"/>
      <c r="B1891" s="539"/>
      <c r="C1891" s="539"/>
      <c r="D1891" s="539"/>
      <c r="E1891" s="539"/>
      <c r="F1891" s="539"/>
      <c r="G1891" s="539"/>
      <c r="H1891" s="539"/>
    </row>
    <row r="1892" spans="1:8">
      <c r="A1892" s="760"/>
      <c r="B1892" s="539"/>
      <c r="C1892" s="539"/>
      <c r="D1892" s="539"/>
      <c r="E1892" s="539"/>
      <c r="F1892" s="539"/>
      <c r="G1892" s="539"/>
      <c r="H1892" s="539"/>
    </row>
    <row r="1893" spans="1:8">
      <c r="A1893" s="760"/>
      <c r="B1893" s="539"/>
      <c r="C1893" s="539"/>
      <c r="D1893" s="539"/>
      <c r="E1893" s="539"/>
      <c r="F1893" s="539"/>
      <c r="G1893" s="539"/>
      <c r="H1893" s="539"/>
    </row>
    <row r="1894" spans="1:8">
      <c r="A1894" s="760"/>
      <c r="B1894" s="539"/>
      <c r="C1894" s="539"/>
      <c r="D1894" s="539"/>
      <c r="E1894" s="539"/>
      <c r="F1894" s="539"/>
      <c r="G1894" s="539"/>
      <c r="H1894" s="539"/>
    </row>
    <row r="1895" spans="1:8">
      <c r="A1895" s="760"/>
      <c r="B1895" s="539"/>
      <c r="C1895" s="539"/>
      <c r="D1895" s="539"/>
      <c r="E1895" s="539"/>
      <c r="F1895" s="539"/>
      <c r="G1895" s="539"/>
      <c r="H1895" s="539"/>
    </row>
    <row r="1896" spans="1:8">
      <c r="A1896" s="760"/>
      <c r="B1896" s="539"/>
      <c r="C1896" s="539"/>
      <c r="D1896" s="539"/>
      <c r="E1896" s="539"/>
      <c r="F1896" s="539"/>
      <c r="G1896" s="539"/>
      <c r="H1896" s="539"/>
    </row>
    <row r="1897" spans="1:8">
      <c r="A1897" s="760"/>
      <c r="B1897" s="539"/>
      <c r="C1897" s="539"/>
      <c r="D1897" s="539"/>
      <c r="E1897" s="539"/>
      <c r="F1897" s="539"/>
      <c r="G1897" s="539"/>
      <c r="H1897" s="539"/>
    </row>
    <row r="1898" spans="1:8">
      <c r="A1898" s="760"/>
      <c r="B1898" s="539"/>
      <c r="C1898" s="539"/>
      <c r="D1898" s="539"/>
      <c r="E1898" s="539"/>
      <c r="F1898" s="539"/>
      <c r="G1898" s="539"/>
      <c r="H1898" s="539"/>
    </row>
    <row r="1899" spans="1:8">
      <c r="A1899" s="760"/>
      <c r="B1899" s="539"/>
      <c r="C1899" s="539"/>
      <c r="D1899" s="539"/>
      <c r="E1899" s="539"/>
      <c r="F1899" s="539"/>
      <c r="G1899" s="539"/>
      <c r="H1899" s="539"/>
    </row>
    <row r="1900" spans="1:8">
      <c r="A1900" s="760"/>
      <c r="B1900" s="539"/>
      <c r="C1900" s="539"/>
      <c r="D1900" s="539"/>
      <c r="E1900" s="539"/>
      <c r="F1900" s="539"/>
      <c r="G1900" s="539"/>
      <c r="H1900" s="539"/>
    </row>
    <row r="1901" spans="1:8">
      <c r="A1901" s="760"/>
      <c r="B1901" s="539"/>
      <c r="C1901" s="539"/>
      <c r="D1901" s="539"/>
      <c r="E1901" s="539"/>
      <c r="F1901" s="539"/>
      <c r="G1901" s="539"/>
      <c r="H1901" s="539"/>
    </row>
    <row r="1902" spans="1:8">
      <c r="A1902" s="760"/>
      <c r="B1902" s="539"/>
      <c r="C1902" s="539"/>
      <c r="D1902" s="539"/>
      <c r="E1902" s="539"/>
      <c r="F1902" s="539"/>
      <c r="G1902" s="539"/>
      <c r="H1902" s="539"/>
    </row>
    <row r="1903" spans="1:8">
      <c r="A1903" s="760"/>
      <c r="B1903" s="539"/>
      <c r="C1903" s="539"/>
      <c r="D1903" s="539"/>
      <c r="E1903" s="539"/>
      <c r="F1903" s="539"/>
      <c r="G1903" s="539"/>
      <c r="H1903" s="539"/>
    </row>
    <row r="1904" spans="1:8">
      <c r="A1904" s="760"/>
      <c r="B1904" s="539"/>
      <c r="C1904" s="539"/>
      <c r="D1904" s="539"/>
      <c r="E1904" s="539"/>
      <c r="F1904" s="539"/>
      <c r="G1904" s="539"/>
      <c r="H1904" s="539"/>
    </row>
    <row r="1905" spans="1:8">
      <c r="A1905" s="760"/>
      <c r="B1905" s="539"/>
      <c r="C1905" s="539"/>
      <c r="D1905" s="539"/>
      <c r="E1905" s="539"/>
      <c r="F1905" s="539"/>
      <c r="G1905" s="539"/>
      <c r="H1905" s="539"/>
    </row>
    <row r="1906" spans="1:8">
      <c r="A1906" s="760"/>
      <c r="B1906" s="539"/>
      <c r="C1906" s="539"/>
      <c r="D1906" s="539"/>
      <c r="E1906" s="539"/>
      <c r="F1906" s="539"/>
      <c r="G1906" s="539"/>
      <c r="H1906" s="539"/>
    </row>
    <row r="1907" spans="1:8">
      <c r="A1907" s="760"/>
      <c r="B1907" s="539"/>
      <c r="C1907" s="539"/>
      <c r="D1907" s="539"/>
      <c r="E1907" s="539"/>
      <c r="F1907" s="539"/>
      <c r="G1907" s="539"/>
      <c r="H1907" s="539"/>
    </row>
    <row r="1908" spans="1:8">
      <c r="A1908" s="760"/>
      <c r="B1908" s="539"/>
      <c r="C1908" s="539"/>
      <c r="D1908" s="539"/>
      <c r="E1908" s="539"/>
      <c r="F1908" s="539"/>
      <c r="G1908" s="539"/>
      <c r="H1908" s="539"/>
    </row>
    <row r="1909" spans="1:8">
      <c r="A1909" s="760"/>
      <c r="B1909" s="539"/>
      <c r="C1909" s="539"/>
      <c r="D1909" s="539"/>
      <c r="E1909" s="539"/>
      <c r="F1909" s="539"/>
      <c r="G1909" s="539"/>
      <c r="H1909" s="539"/>
    </row>
    <row r="1910" spans="1:8">
      <c r="A1910" s="760"/>
      <c r="B1910" s="539"/>
      <c r="C1910" s="539"/>
      <c r="D1910" s="539"/>
      <c r="E1910" s="539"/>
      <c r="F1910" s="539"/>
      <c r="G1910" s="539"/>
      <c r="H1910" s="539"/>
    </row>
    <row r="1911" spans="1:8">
      <c r="A1911" s="760"/>
      <c r="B1911" s="539"/>
      <c r="C1911" s="539"/>
      <c r="D1911" s="539"/>
      <c r="E1911" s="539"/>
      <c r="F1911" s="539"/>
      <c r="G1911" s="539"/>
      <c r="H1911" s="539"/>
    </row>
    <row r="1912" spans="1:8">
      <c r="A1912" s="760"/>
      <c r="B1912" s="539"/>
      <c r="C1912" s="539"/>
      <c r="D1912" s="539"/>
      <c r="E1912" s="539"/>
      <c r="F1912" s="539"/>
      <c r="G1912" s="539"/>
      <c r="H1912" s="539"/>
    </row>
    <row r="1913" spans="1:8">
      <c r="A1913" s="760"/>
      <c r="B1913" s="539"/>
      <c r="C1913" s="539"/>
      <c r="D1913" s="539"/>
      <c r="E1913" s="539"/>
      <c r="F1913" s="539"/>
      <c r="G1913" s="539"/>
      <c r="H1913" s="539"/>
    </row>
    <row r="1914" spans="1:8">
      <c r="A1914" s="760"/>
      <c r="B1914" s="539"/>
      <c r="C1914" s="539"/>
      <c r="D1914" s="539"/>
      <c r="E1914" s="539"/>
      <c r="F1914" s="539"/>
      <c r="G1914" s="539"/>
      <c r="H1914" s="539"/>
    </row>
    <row r="1915" spans="1:8">
      <c r="A1915" s="760"/>
      <c r="B1915" s="539"/>
      <c r="C1915" s="539"/>
      <c r="D1915" s="539"/>
      <c r="E1915" s="539"/>
      <c r="F1915" s="539"/>
      <c r="G1915" s="539"/>
      <c r="H1915" s="539"/>
    </row>
    <row r="1916" spans="1:8">
      <c r="A1916" s="760"/>
      <c r="B1916" s="539"/>
      <c r="C1916" s="539"/>
      <c r="D1916" s="539"/>
      <c r="E1916" s="539"/>
      <c r="F1916" s="539"/>
      <c r="G1916" s="539"/>
      <c r="H1916" s="539"/>
    </row>
    <row r="1917" spans="1:8">
      <c r="A1917" s="760"/>
      <c r="B1917" s="539"/>
      <c r="C1917" s="539"/>
      <c r="D1917" s="539"/>
      <c r="E1917" s="539"/>
      <c r="F1917" s="539"/>
      <c r="G1917" s="539"/>
      <c r="H1917" s="539"/>
    </row>
    <row r="1918" spans="1:8">
      <c r="A1918" s="760"/>
      <c r="B1918" s="539"/>
      <c r="C1918" s="539"/>
      <c r="D1918" s="539"/>
      <c r="E1918" s="539"/>
      <c r="F1918" s="539"/>
      <c r="G1918" s="539"/>
      <c r="H1918" s="539"/>
    </row>
    <row r="1919" spans="1:8">
      <c r="A1919" s="760"/>
      <c r="B1919" s="539"/>
      <c r="C1919" s="539"/>
      <c r="D1919" s="539"/>
      <c r="E1919" s="539"/>
      <c r="F1919" s="539"/>
      <c r="G1919" s="539"/>
      <c r="H1919" s="539"/>
    </row>
    <row r="1920" spans="1:8">
      <c r="A1920" s="760"/>
      <c r="B1920" s="539"/>
      <c r="C1920" s="539"/>
      <c r="D1920" s="539"/>
      <c r="E1920" s="539"/>
      <c r="F1920" s="539"/>
      <c r="G1920" s="539"/>
      <c r="H1920" s="539"/>
    </row>
    <row r="1921" spans="1:8">
      <c r="A1921" s="760"/>
      <c r="B1921" s="539"/>
      <c r="C1921" s="539"/>
      <c r="D1921" s="539"/>
      <c r="E1921" s="539"/>
      <c r="F1921" s="539"/>
      <c r="G1921" s="539"/>
      <c r="H1921" s="539"/>
    </row>
    <row r="1922" spans="1:8">
      <c r="A1922" s="760"/>
      <c r="B1922" s="539"/>
      <c r="C1922" s="539"/>
      <c r="D1922" s="539"/>
      <c r="E1922" s="539"/>
      <c r="F1922" s="539"/>
      <c r="G1922" s="539"/>
      <c r="H1922" s="539"/>
    </row>
    <row r="1923" spans="1:8">
      <c r="A1923" s="760"/>
      <c r="B1923" s="539"/>
      <c r="C1923" s="539"/>
      <c r="D1923" s="539"/>
      <c r="E1923" s="539"/>
      <c r="F1923" s="539"/>
      <c r="G1923" s="539"/>
      <c r="H1923" s="539"/>
    </row>
    <row r="1924" spans="1:8">
      <c r="A1924" s="760"/>
      <c r="B1924" s="539"/>
      <c r="C1924" s="539"/>
      <c r="D1924" s="539"/>
      <c r="E1924" s="539"/>
      <c r="F1924" s="539"/>
      <c r="G1924" s="539"/>
      <c r="H1924" s="539"/>
    </row>
    <row r="1925" spans="1:8">
      <c r="A1925" s="760"/>
      <c r="B1925" s="539"/>
      <c r="C1925" s="539"/>
      <c r="D1925" s="539"/>
      <c r="E1925" s="539"/>
      <c r="F1925" s="539"/>
      <c r="G1925" s="539"/>
      <c r="H1925" s="539"/>
    </row>
    <row r="1926" spans="1:8">
      <c r="A1926" s="760"/>
      <c r="B1926" s="539"/>
      <c r="C1926" s="539"/>
      <c r="D1926" s="539"/>
      <c r="E1926" s="539"/>
      <c r="F1926" s="539"/>
      <c r="G1926" s="539"/>
      <c r="H1926" s="539"/>
    </row>
    <row r="1927" spans="1:8">
      <c r="A1927" s="760"/>
      <c r="B1927" s="539"/>
      <c r="C1927" s="539"/>
      <c r="D1927" s="539"/>
      <c r="E1927" s="539"/>
      <c r="F1927" s="539"/>
      <c r="G1927" s="539"/>
      <c r="H1927" s="539"/>
    </row>
    <row r="1928" spans="1:8">
      <c r="A1928" s="760"/>
      <c r="B1928" s="539"/>
      <c r="C1928" s="539"/>
      <c r="D1928" s="539"/>
      <c r="E1928" s="539"/>
      <c r="F1928" s="539"/>
      <c r="G1928" s="539"/>
      <c r="H1928" s="539"/>
    </row>
    <row r="1929" spans="1:8">
      <c r="A1929" s="760"/>
      <c r="B1929" s="539"/>
      <c r="C1929" s="539"/>
      <c r="D1929" s="539"/>
      <c r="E1929" s="539"/>
      <c r="F1929" s="539"/>
      <c r="G1929" s="539"/>
      <c r="H1929" s="539"/>
    </row>
    <row r="1930" spans="1:8">
      <c r="A1930" s="760"/>
      <c r="B1930" s="539"/>
      <c r="C1930" s="539"/>
      <c r="D1930" s="539"/>
      <c r="E1930" s="539"/>
      <c r="F1930" s="539"/>
      <c r="G1930" s="539"/>
      <c r="H1930" s="539"/>
    </row>
    <row r="1931" spans="1:8">
      <c r="A1931" s="760"/>
      <c r="B1931" s="539"/>
      <c r="C1931" s="539"/>
      <c r="D1931" s="539"/>
      <c r="E1931" s="539"/>
      <c r="F1931" s="539"/>
      <c r="G1931" s="539"/>
      <c r="H1931" s="539"/>
    </row>
    <row r="1932" spans="1:8">
      <c r="A1932" s="760"/>
      <c r="B1932" s="539"/>
      <c r="C1932" s="539"/>
      <c r="D1932" s="539"/>
      <c r="E1932" s="539"/>
      <c r="F1932" s="539"/>
      <c r="G1932" s="539"/>
      <c r="H1932" s="539"/>
    </row>
    <row r="1933" spans="1:8">
      <c r="A1933" s="760"/>
      <c r="B1933" s="539"/>
      <c r="C1933" s="539"/>
      <c r="D1933" s="539"/>
      <c r="E1933" s="539"/>
      <c r="F1933" s="539"/>
      <c r="G1933" s="539"/>
      <c r="H1933" s="539"/>
    </row>
    <row r="1934" spans="1:8">
      <c r="A1934" s="760"/>
      <c r="B1934" s="539"/>
      <c r="C1934" s="539"/>
      <c r="D1934" s="539"/>
      <c r="E1934" s="539"/>
      <c r="F1934" s="539"/>
      <c r="G1934" s="539"/>
      <c r="H1934" s="539"/>
    </row>
    <row r="1935" spans="1:8">
      <c r="A1935" s="760"/>
      <c r="B1935" s="539"/>
      <c r="C1935" s="539"/>
      <c r="D1935" s="539"/>
      <c r="E1935" s="539"/>
      <c r="F1935" s="539"/>
      <c r="G1935" s="539"/>
      <c r="H1935" s="539"/>
    </row>
    <row r="1936" spans="1:8">
      <c r="A1936" s="760"/>
      <c r="B1936" s="539"/>
      <c r="C1936" s="539"/>
      <c r="D1936" s="539"/>
      <c r="E1936" s="539"/>
      <c r="F1936" s="539"/>
      <c r="G1936" s="539"/>
      <c r="H1936" s="539"/>
    </row>
    <row r="1937" spans="1:8">
      <c r="A1937" s="760"/>
      <c r="B1937" s="539"/>
      <c r="C1937" s="539"/>
      <c r="D1937" s="539"/>
      <c r="E1937" s="539"/>
      <c r="F1937" s="539"/>
      <c r="G1937" s="539"/>
      <c r="H1937" s="539"/>
    </row>
    <row r="1938" spans="1:8">
      <c r="A1938" s="760"/>
      <c r="B1938" s="539"/>
      <c r="C1938" s="539"/>
      <c r="D1938" s="539"/>
      <c r="E1938" s="539"/>
      <c r="F1938" s="539"/>
      <c r="G1938" s="539"/>
      <c r="H1938" s="539"/>
    </row>
    <row r="1939" spans="1:8">
      <c r="A1939" s="760"/>
      <c r="B1939" s="539"/>
      <c r="C1939" s="539"/>
      <c r="D1939" s="539"/>
      <c r="E1939" s="539"/>
      <c r="F1939" s="539"/>
      <c r="G1939" s="539"/>
      <c r="H1939" s="539"/>
    </row>
    <row r="1940" spans="1:8">
      <c r="A1940" s="760"/>
      <c r="B1940" s="539"/>
      <c r="C1940" s="539"/>
      <c r="D1940" s="539"/>
      <c r="E1940" s="539"/>
      <c r="F1940" s="539"/>
      <c r="G1940" s="539"/>
      <c r="H1940" s="539"/>
    </row>
    <row r="1941" spans="1:8">
      <c r="A1941" s="760"/>
      <c r="B1941" s="539"/>
      <c r="C1941" s="539"/>
      <c r="D1941" s="539"/>
      <c r="E1941" s="539"/>
      <c r="F1941" s="539"/>
      <c r="G1941" s="539"/>
      <c r="H1941" s="539"/>
    </row>
    <row r="1942" spans="1:8">
      <c r="A1942" s="760"/>
      <c r="B1942" s="539"/>
      <c r="C1942" s="539"/>
      <c r="D1942" s="539"/>
      <c r="E1942" s="539"/>
      <c r="F1942" s="539"/>
      <c r="G1942" s="539"/>
      <c r="H1942" s="539"/>
    </row>
    <row r="1943" spans="1:8">
      <c r="A1943" s="760"/>
      <c r="B1943" s="539"/>
      <c r="C1943" s="539"/>
      <c r="D1943" s="539"/>
      <c r="E1943" s="539"/>
      <c r="F1943" s="539"/>
      <c r="G1943" s="539"/>
      <c r="H1943" s="539"/>
    </row>
    <row r="1944" spans="1:8">
      <c r="A1944" s="760"/>
      <c r="B1944" s="539"/>
      <c r="C1944" s="539"/>
      <c r="D1944" s="539"/>
      <c r="E1944" s="539"/>
      <c r="F1944" s="539"/>
      <c r="G1944" s="539"/>
      <c r="H1944" s="539"/>
    </row>
    <row r="1945" spans="1:8">
      <c r="A1945" s="760"/>
      <c r="B1945" s="539"/>
      <c r="C1945" s="539"/>
      <c r="D1945" s="539"/>
      <c r="E1945" s="539"/>
      <c r="F1945" s="539"/>
      <c r="G1945" s="539"/>
      <c r="H1945" s="539"/>
    </row>
    <row r="1946" spans="1:8">
      <c r="A1946" s="760"/>
      <c r="B1946" s="539"/>
      <c r="C1946" s="539"/>
      <c r="D1946" s="539"/>
      <c r="E1946" s="539"/>
      <c r="F1946" s="539"/>
      <c r="G1946" s="539"/>
      <c r="H1946" s="539"/>
    </row>
    <row r="1947" spans="1:8">
      <c r="A1947" s="760"/>
      <c r="B1947" s="539"/>
      <c r="C1947" s="539"/>
      <c r="D1947" s="539"/>
      <c r="E1947" s="539"/>
      <c r="F1947" s="539"/>
      <c r="G1947" s="539"/>
      <c r="H1947" s="539"/>
    </row>
    <row r="1948" spans="1:8">
      <c r="A1948" s="760"/>
      <c r="B1948" s="539"/>
      <c r="C1948" s="539"/>
      <c r="D1948" s="539"/>
      <c r="E1948" s="539"/>
      <c r="F1948" s="539"/>
      <c r="G1948" s="539"/>
      <c r="H1948" s="539"/>
    </row>
    <row r="1949" spans="1:8">
      <c r="A1949" s="760"/>
      <c r="B1949" s="539"/>
      <c r="C1949" s="539"/>
      <c r="D1949" s="539"/>
      <c r="E1949" s="539"/>
      <c r="F1949" s="539"/>
      <c r="G1949" s="539"/>
      <c r="H1949" s="539"/>
    </row>
    <row r="1950" spans="1:8">
      <c r="A1950" s="760"/>
      <c r="B1950" s="539"/>
      <c r="C1950" s="539"/>
      <c r="D1950" s="539"/>
      <c r="E1950" s="539"/>
      <c r="F1950" s="539"/>
      <c r="G1950" s="539"/>
      <c r="H1950" s="539"/>
    </row>
    <row r="1951" spans="1:8">
      <c r="A1951" s="760"/>
      <c r="B1951" s="539"/>
      <c r="C1951" s="539"/>
      <c r="D1951" s="539"/>
      <c r="E1951" s="539"/>
      <c r="F1951" s="539"/>
      <c r="G1951" s="539"/>
      <c r="H1951" s="539"/>
    </row>
    <row r="1952" spans="1:8">
      <c r="A1952" s="760"/>
      <c r="B1952" s="539"/>
      <c r="C1952" s="539"/>
      <c r="D1952" s="539"/>
      <c r="E1952" s="539"/>
      <c r="F1952" s="539"/>
      <c r="G1952" s="539"/>
      <c r="H1952" s="539"/>
    </row>
    <row r="1953" spans="1:8">
      <c r="A1953" s="760"/>
      <c r="B1953" s="539"/>
      <c r="C1953" s="539"/>
      <c r="D1953" s="539"/>
      <c r="E1953" s="539"/>
      <c r="F1953" s="539"/>
      <c r="G1953" s="539"/>
      <c r="H1953" s="539"/>
    </row>
    <row r="1954" spans="1:8">
      <c r="A1954" s="760"/>
      <c r="B1954" s="539"/>
      <c r="C1954" s="539"/>
      <c r="D1954" s="539"/>
      <c r="E1954" s="539"/>
      <c r="F1954" s="539"/>
      <c r="G1954" s="539"/>
      <c r="H1954" s="539"/>
    </row>
    <row r="1955" spans="1:8">
      <c r="A1955" s="760"/>
      <c r="B1955" s="539"/>
      <c r="C1955" s="539"/>
      <c r="D1955" s="539"/>
      <c r="E1955" s="539"/>
      <c r="F1955" s="539"/>
      <c r="G1955" s="539"/>
      <c r="H1955" s="539"/>
    </row>
    <row r="1956" spans="1:8">
      <c r="A1956" s="760"/>
      <c r="B1956" s="539"/>
      <c r="C1956" s="539"/>
      <c r="D1956" s="539"/>
      <c r="E1956" s="539"/>
      <c r="F1956" s="539"/>
      <c r="G1956" s="539"/>
      <c r="H1956" s="539"/>
    </row>
    <row r="1957" spans="1:8">
      <c r="A1957" s="760"/>
      <c r="B1957" s="539"/>
      <c r="C1957" s="539"/>
      <c r="D1957" s="539"/>
      <c r="E1957" s="539"/>
      <c r="F1957" s="539"/>
      <c r="G1957" s="539"/>
      <c r="H1957" s="539"/>
    </row>
    <row r="1958" spans="1:8">
      <c r="A1958" s="760"/>
      <c r="B1958" s="539"/>
      <c r="C1958" s="539"/>
      <c r="D1958" s="539"/>
      <c r="E1958" s="539"/>
      <c r="F1958" s="539"/>
      <c r="G1958" s="539"/>
      <c r="H1958" s="539"/>
    </row>
    <row r="1959" spans="1:8">
      <c r="A1959" s="760"/>
      <c r="B1959" s="539"/>
      <c r="C1959" s="539"/>
      <c r="D1959" s="539"/>
      <c r="E1959" s="539"/>
      <c r="F1959" s="539"/>
      <c r="G1959" s="539"/>
      <c r="H1959" s="539"/>
    </row>
    <row r="1960" spans="1:8">
      <c r="A1960" s="760"/>
      <c r="B1960" s="539"/>
      <c r="C1960" s="539"/>
      <c r="D1960" s="539"/>
      <c r="E1960" s="539"/>
      <c r="F1960" s="539"/>
      <c r="G1960" s="539"/>
      <c r="H1960" s="539"/>
    </row>
    <row r="1961" spans="1:8">
      <c r="A1961" s="760"/>
      <c r="B1961" s="539"/>
      <c r="C1961" s="539"/>
      <c r="D1961" s="539"/>
      <c r="E1961" s="539"/>
      <c r="F1961" s="539"/>
      <c r="G1961" s="539"/>
      <c r="H1961" s="539"/>
    </row>
    <row r="1962" spans="1:8">
      <c r="A1962" s="760"/>
      <c r="B1962" s="539"/>
      <c r="C1962" s="539"/>
      <c r="D1962" s="539"/>
      <c r="E1962" s="539"/>
      <c r="F1962" s="539"/>
      <c r="G1962" s="539"/>
      <c r="H1962" s="539"/>
    </row>
    <row r="1963" spans="1:8">
      <c r="A1963" s="760"/>
      <c r="B1963" s="539"/>
      <c r="C1963" s="539"/>
      <c r="D1963" s="539"/>
      <c r="E1963" s="539"/>
      <c r="F1963" s="539"/>
      <c r="G1963" s="539"/>
      <c r="H1963" s="539"/>
    </row>
    <row r="1964" spans="1:8">
      <c r="A1964" s="760"/>
      <c r="B1964" s="539"/>
      <c r="C1964" s="539"/>
      <c r="D1964" s="539"/>
      <c r="E1964" s="539"/>
      <c r="F1964" s="539"/>
      <c r="G1964" s="539"/>
      <c r="H1964" s="539"/>
    </row>
    <row r="1965" spans="1:8">
      <c r="A1965" s="760"/>
      <c r="B1965" s="539"/>
      <c r="C1965" s="539"/>
      <c r="D1965" s="539"/>
      <c r="E1965" s="539"/>
      <c r="F1965" s="539"/>
      <c r="G1965" s="539"/>
      <c r="H1965" s="539"/>
    </row>
    <row r="1966" spans="1:8">
      <c r="A1966" s="760"/>
      <c r="B1966" s="539"/>
      <c r="C1966" s="539"/>
      <c r="D1966" s="539"/>
      <c r="E1966" s="539"/>
      <c r="F1966" s="539"/>
      <c r="G1966" s="539"/>
      <c r="H1966" s="539"/>
    </row>
    <row r="1967" spans="1:8">
      <c r="A1967" s="760"/>
      <c r="B1967" s="539"/>
      <c r="C1967" s="539"/>
      <c r="D1967" s="539"/>
      <c r="E1967" s="539"/>
      <c r="F1967" s="539"/>
      <c r="G1967" s="539"/>
      <c r="H1967" s="539"/>
    </row>
    <row r="1968" spans="1:8">
      <c r="A1968" s="760"/>
      <c r="B1968" s="539"/>
      <c r="C1968" s="539"/>
      <c r="D1968" s="539"/>
      <c r="E1968" s="539"/>
      <c r="F1968" s="539"/>
      <c r="G1968" s="539"/>
      <c r="H1968" s="539"/>
    </row>
    <row r="1969" spans="1:8">
      <c r="A1969" s="760"/>
      <c r="B1969" s="539"/>
      <c r="C1969" s="539"/>
      <c r="D1969" s="539"/>
      <c r="E1969" s="539"/>
      <c r="F1969" s="539"/>
      <c r="G1969" s="539"/>
      <c r="H1969" s="539"/>
    </row>
    <row r="1970" spans="1:8">
      <c r="A1970" s="760"/>
      <c r="B1970" s="539"/>
      <c r="C1970" s="539"/>
      <c r="D1970" s="539"/>
      <c r="E1970" s="539"/>
      <c r="F1970" s="539"/>
      <c r="G1970" s="539"/>
      <c r="H1970" s="539"/>
    </row>
    <row r="1971" spans="1:8">
      <c r="A1971" s="760"/>
      <c r="B1971" s="539"/>
      <c r="C1971" s="539"/>
      <c r="D1971" s="539"/>
      <c r="E1971" s="539"/>
      <c r="F1971" s="539"/>
      <c r="G1971" s="539"/>
      <c r="H1971" s="539"/>
    </row>
    <row r="1972" spans="1:8">
      <c r="A1972" s="760"/>
      <c r="B1972" s="539"/>
      <c r="C1972" s="539"/>
      <c r="D1972" s="539"/>
      <c r="E1972" s="539"/>
      <c r="F1972" s="539"/>
      <c r="G1972" s="539"/>
      <c r="H1972" s="539"/>
    </row>
    <row r="1973" spans="1:8">
      <c r="A1973" s="760"/>
      <c r="B1973" s="539"/>
      <c r="C1973" s="539"/>
      <c r="D1973" s="539"/>
      <c r="E1973" s="539"/>
      <c r="F1973" s="539"/>
      <c r="G1973" s="539"/>
      <c r="H1973" s="539"/>
    </row>
    <row r="1974" spans="1:8">
      <c r="A1974" s="760"/>
      <c r="B1974" s="539"/>
      <c r="C1974" s="539"/>
      <c r="D1974" s="539"/>
      <c r="E1974" s="539"/>
      <c r="F1974" s="539"/>
      <c r="G1974" s="539"/>
      <c r="H1974" s="539"/>
    </row>
    <row r="1975" spans="1:8">
      <c r="A1975" s="760"/>
      <c r="B1975" s="539"/>
      <c r="C1975" s="539"/>
      <c r="D1975" s="539"/>
      <c r="E1975" s="539"/>
      <c r="F1975" s="539"/>
      <c r="G1975" s="539"/>
      <c r="H1975" s="539"/>
    </row>
    <row r="1976" spans="1:8">
      <c r="A1976" s="760"/>
      <c r="B1976" s="539"/>
      <c r="C1976" s="539"/>
      <c r="D1976" s="539"/>
      <c r="E1976" s="539"/>
      <c r="F1976" s="539"/>
      <c r="G1976" s="539"/>
      <c r="H1976" s="539"/>
    </row>
    <row r="1977" spans="1:8">
      <c r="A1977" s="760"/>
      <c r="B1977" s="539"/>
      <c r="C1977" s="539"/>
      <c r="D1977" s="539"/>
      <c r="E1977" s="539"/>
      <c r="F1977" s="539"/>
      <c r="G1977" s="539"/>
      <c r="H1977" s="539"/>
    </row>
    <row r="1978" spans="1:8">
      <c r="A1978" s="760"/>
      <c r="B1978" s="539"/>
      <c r="C1978" s="539"/>
      <c r="D1978" s="539"/>
      <c r="E1978" s="539"/>
      <c r="F1978" s="539"/>
      <c r="G1978" s="539"/>
      <c r="H1978" s="539"/>
    </row>
    <row r="1979" spans="1:8">
      <c r="A1979" s="760"/>
      <c r="B1979" s="539"/>
      <c r="C1979" s="539"/>
      <c r="D1979" s="539"/>
      <c r="E1979" s="539"/>
      <c r="F1979" s="539"/>
      <c r="G1979" s="539"/>
      <c r="H1979" s="539"/>
    </row>
    <row r="1980" spans="1:8">
      <c r="A1980" s="760"/>
      <c r="B1980" s="539"/>
      <c r="C1980" s="539"/>
      <c r="D1980" s="539"/>
      <c r="E1980" s="539"/>
      <c r="F1980" s="539"/>
      <c r="G1980" s="539"/>
      <c r="H1980" s="539"/>
    </row>
    <row r="1981" spans="1:8">
      <c r="A1981" s="760"/>
      <c r="B1981" s="539"/>
      <c r="C1981" s="539"/>
      <c r="D1981" s="539"/>
      <c r="E1981" s="539"/>
      <c r="F1981" s="539"/>
      <c r="G1981" s="539"/>
      <c r="H1981" s="539"/>
    </row>
    <row r="1982" spans="1:8">
      <c r="A1982" s="760"/>
      <c r="B1982" s="539"/>
      <c r="C1982" s="539"/>
      <c r="D1982" s="539"/>
      <c r="E1982" s="539"/>
      <c r="F1982" s="539"/>
      <c r="G1982" s="539"/>
      <c r="H1982" s="539"/>
    </row>
    <row r="1983" spans="1:8">
      <c r="A1983" s="760"/>
      <c r="B1983" s="539"/>
      <c r="C1983" s="539"/>
      <c r="D1983" s="539"/>
      <c r="E1983" s="539"/>
      <c r="F1983" s="539"/>
      <c r="G1983" s="539"/>
      <c r="H1983" s="539"/>
    </row>
    <row r="1984" spans="1:8">
      <c r="A1984" s="760"/>
      <c r="B1984" s="539"/>
      <c r="C1984" s="539"/>
      <c r="D1984" s="539"/>
      <c r="E1984" s="539"/>
      <c r="F1984" s="539"/>
      <c r="G1984" s="539"/>
      <c r="H1984" s="539"/>
    </row>
    <row r="1985" spans="1:8">
      <c r="A1985" s="760"/>
      <c r="B1985" s="539"/>
      <c r="C1985" s="539"/>
      <c r="D1985" s="539"/>
      <c r="E1985" s="539"/>
      <c r="F1985" s="539"/>
      <c r="G1985" s="539"/>
      <c r="H1985" s="539"/>
    </row>
    <row r="1986" spans="1:8">
      <c r="A1986" s="760"/>
      <c r="B1986" s="539"/>
      <c r="C1986" s="539"/>
      <c r="D1986" s="539"/>
      <c r="E1986" s="539"/>
      <c r="F1986" s="539"/>
      <c r="G1986" s="539"/>
      <c r="H1986" s="539"/>
    </row>
    <row r="1987" spans="1:8">
      <c r="A1987" s="760"/>
      <c r="B1987" s="539"/>
      <c r="C1987" s="539"/>
      <c r="D1987" s="539"/>
      <c r="E1987" s="539"/>
      <c r="F1987" s="539"/>
      <c r="G1987" s="539"/>
      <c r="H1987" s="539"/>
    </row>
    <row r="1988" spans="1:8">
      <c r="A1988" s="760"/>
      <c r="B1988" s="539"/>
      <c r="C1988" s="539"/>
      <c r="D1988" s="539"/>
      <c r="E1988" s="539"/>
      <c r="F1988" s="539"/>
      <c r="G1988" s="539"/>
      <c r="H1988" s="539"/>
    </row>
    <row r="1989" spans="1:8">
      <c r="A1989" s="760"/>
      <c r="B1989" s="539"/>
      <c r="C1989" s="539"/>
      <c r="D1989" s="539"/>
      <c r="E1989" s="539"/>
      <c r="F1989" s="539"/>
      <c r="G1989" s="539"/>
      <c r="H1989" s="539"/>
    </row>
    <row r="1990" spans="1:8">
      <c r="A1990" s="760"/>
      <c r="B1990" s="539"/>
      <c r="C1990" s="539"/>
      <c r="D1990" s="539"/>
      <c r="E1990" s="539"/>
      <c r="F1990" s="539"/>
      <c r="G1990" s="539"/>
      <c r="H1990" s="539"/>
    </row>
    <row r="1991" spans="1:8">
      <c r="A1991" s="760"/>
      <c r="B1991" s="539"/>
      <c r="C1991" s="539"/>
      <c r="D1991" s="539"/>
      <c r="E1991" s="539"/>
      <c r="F1991" s="539"/>
      <c r="G1991" s="539"/>
      <c r="H1991" s="539"/>
    </row>
    <row r="1992" spans="1:8">
      <c r="A1992" s="760"/>
      <c r="B1992" s="539"/>
      <c r="C1992" s="539"/>
      <c r="D1992" s="539"/>
      <c r="E1992" s="539"/>
      <c r="F1992" s="539"/>
      <c r="G1992" s="539"/>
      <c r="H1992" s="539"/>
    </row>
    <row r="1993" spans="1:8">
      <c r="A1993" s="760"/>
      <c r="B1993" s="539"/>
      <c r="C1993" s="539"/>
      <c r="D1993" s="539"/>
      <c r="E1993" s="539"/>
      <c r="F1993" s="539"/>
      <c r="G1993" s="539"/>
      <c r="H1993" s="539"/>
    </row>
    <row r="1994" spans="1:8">
      <c r="A1994" s="760"/>
      <c r="B1994" s="539"/>
      <c r="C1994" s="539"/>
      <c r="D1994" s="539"/>
      <c r="E1994" s="539"/>
      <c r="F1994" s="539"/>
      <c r="G1994" s="539"/>
      <c r="H1994" s="539"/>
    </row>
    <row r="1995" spans="1:8">
      <c r="A1995" s="760"/>
      <c r="B1995" s="539"/>
      <c r="C1995" s="539"/>
      <c r="D1995" s="539"/>
      <c r="E1995" s="539"/>
      <c r="F1995" s="539"/>
      <c r="G1995" s="539"/>
      <c r="H1995" s="539"/>
    </row>
    <row r="1996" spans="1:8">
      <c r="A1996" s="760"/>
      <c r="B1996" s="539"/>
      <c r="C1996" s="539"/>
      <c r="D1996" s="539"/>
      <c r="E1996" s="539"/>
      <c r="F1996" s="539"/>
      <c r="G1996" s="539"/>
      <c r="H1996" s="539"/>
    </row>
    <row r="1997" spans="1:8">
      <c r="A1997" s="760"/>
      <c r="B1997" s="539"/>
      <c r="C1997" s="539"/>
      <c r="D1997" s="539"/>
      <c r="E1997" s="539"/>
      <c r="F1997" s="539"/>
      <c r="G1997" s="539"/>
      <c r="H1997" s="539"/>
    </row>
    <row r="1998" spans="1:8">
      <c r="A1998" s="760"/>
      <c r="B1998" s="539"/>
      <c r="C1998" s="539"/>
      <c r="D1998" s="539"/>
      <c r="E1998" s="539"/>
      <c r="F1998" s="539"/>
      <c r="G1998" s="539"/>
      <c r="H1998" s="539"/>
    </row>
    <row r="1999" spans="1:8">
      <c r="A1999" s="760"/>
      <c r="B1999" s="539"/>
      <c r="C1999" s="539"/>
      <c r="D1999" s="539"/>
      <c r="E1999" s="539"/>
      <c r="F1999" s="539"/>
      <c r="G1999" s="539"/>
      <c r="H1999" s="539"/>
    </row>
    <row r="2000" spans="1:8">
      <c r="A2000" s="760"/>
      <c r="B2000" s="539"/>
      <c r="C2000" s="539"/>
      <c r="D2000" s="539"/>
      <c r="E2000" s="539"/>
      <c r="F2000" s="539"/>
      <c r="G2000" s="539"/>
      <c r="H2000" s="539"/>
    </row>
    <row r="2001" spans="1:8">
      <c r="A2001" s="760"/>
      <c r="B2001" s="539"/>
      <c r="C2001" s="539"/>
      <c r="D2001" s="539"/>
      <c r="E2001" s="539"/>
      <c r="F2001" s="539"/>
      <c r="G2001" s="539"/>
      <c r="H2001" s="539"/>
    </row>
    <row r="2002" spans="1:8">
      <c r="A2002" s="760"/>
      <c r="B2002" s="539"/>
      <c r="C2002" s="539"/>
      <c r="D2002" s="539"/>
      <c r="E2002" s="539"/>
      <c r="F2002" s="539"/>
      <c r="G2002" s="539"/>
      <c r="H2002" s="539"/>
    </row>
    <row r="2003" spans="1:8">
      <c r="A2003" s="760"/>
      <c r="B2003" s="539"/>
      <c r="C2003" s="539"/>
      <c r="D2003" s="539"/>
      <c r="E2003" s="539"/>
      <c r="F2003" s="539"/>
      <c r="G2003" s="539"/>
      <c r="H2003" s="539"/>
    </row>
    <row r="2004" spans="1:8">
      <c r="A2004" s="760"/>
      <c r="B2004" s="539"/>
      <c r="C2004" s="539"/>
      <c r="D2004" s="539"/>
      <c r="E2004" s="539"/>
      <c r="F2004" s="539"/>
      <c r="G2004" s="539"/>
      <c r="H2004" s="539"/>
    </row>
    <row r="2005" spans="1:8">
      <c r="A2005" s="760"/>
      <c r="B2005" s="539"/>
      <c r="C2005" s="539"/>
      <c r="D2005" s="539"/>
      <c r="E2005" s="539"/>
      <c r="F2005" s="539"/>
      <c r="G2005" s="539"/>
      <c r="H2005" s="539"/>
    </row>
    <row r="2006" spans="1:8">
      <c r="A2006" s="760"/>
      <c r="B2006" s="539"/>
      <c r="C2006" s="539"/>
      <c r="D2006" s="539"/>
      <c r="E2006" s="539"/>
      <c r="F2006" s="539"/>
      <c r="G2006" s="539"/>
      <c r="H2006" s="539"/>
    </row>
    <row r="2007" spans="1:8">
      <c r="A2007" s="760"/>
      <c r="B2007" s="539"/>
      <c r="C2007" s="539"/>
      <c r="D2007" s="539"/>
      <c r="E2007" s="539"/>
      <c r="F2007" s="539"/>
      <c r="G2007" s="539"/>
      <c r="H2007" s="539"/>
    </row>
    <row r="2008" spans="1:8">
      <c r="A2008" s="760"/>
      <c r="B2008" s="539"/>
      <c r="C2008" s="539"/>
      <c r="D2008" s="539"/>
      <c r="E2008" s="539"/>
      <c r="F2008" s="539"/>
      <c r="G2008" s="539"/>
      <c r="H2008" s="539"/>
    </row>
    <row r="2009" spans="1:8">
      <c r="A2009" s="760"/>
      <c r="B2009" s="539"/>
      <c r="C2009" s="539"/>
      <c r="D2009" s="539"/>
      <c r="E2009" s="539"/>
      <c r="F2009" s="539"/>
      <c r="G2009" s="539"/>
      <c r="H2009" s="539"/>
    </row>
    <row r="2010" spans="1:8">
      <c r="A2010" s="760"/>
      <c r="B2010" s="539"/>
      <c r="C2010" s="539"/>
      <c r="D2010" s="539"/>
      <c r="E2010" s="539"/>
      <c r="F2010" s="539"/>
      <c r="G2010" s="539"/>
      <c r="H2010" s="539"/>
    </row>
    <row r="2011" spans="1:8">
      <c r="A2011" s="760"/>
      <c r="B2011" s="539"/>
      <c r="C2011" s="539"/>
      <c r="D2011" s="539"/>
      <c r="E2011" s="539"/>
      <c r="F2011" s="539"/>
      <c r="G2011" s="539"/>
      <c r="H2011" s="539"/>
    </row>
    <row r="2012" spans="1:8">
      <c r="A2012" s="760"/>
      <c r="B2012" s="539"/>
      <c r="C2012" s="539"/>
      <c r="D2012" s="539"/>
      <c r="E2012" s="539"/>
      <c r="F2012" s="539"/>
      <c r="G2012" s="539"/>
      <c r="H2012" s="539"/>
    </row>
    <row r="2013" spans="1:8">
      <c r="A2013" s="760"/>
      <c r="B2013" s="539"/>
      <c r="C2013" s="539"/>
      <c r="D2013" s="539"/>
      <c r="E2013" s="539"/>
      <c r="F2013" s="539"/>
      <c r="G2013" s="539"/>
      <c r="H2013" s="539"/>
    </row>
    <row r="2014" spans="1:8">
      <c r="A2014" s="760"/>
      <c r="B2014" s="539"/>
      <c r="C2014" s="539"/>
      <c r="D2014" s="539"/>
      <c r="E2014" s="539"/>
      <c r="F2014" s="539"/>
      <c r="G2014" s="539"/>
      <c r="H2014" s="539"/>
    </row>
    <row r="2015" spans="1:8">
      <c r="A2015" s="760"/>
      <c r="B2015" s="539"/>
      <c r="C2015" s="539"/>
      <c r="D2015" s="539"/>
      <c r="E2015" s="539"/>
      <c r="F2015" s="539"/>
      <c r="G2015" s="539"/>
      <c r="H2015" s="539"/>
    </row>
    <row r="2016" spans="1:8">
      <c r="A2016" s="760"/>
      <c r="B2016" s="539"/>
      <c r="C2016" s="539"/>
      <c r="D2016" s="539"/>
      <c r="E2016" s="539"/>
      <c r="F2016" s="539"/>
      <c r="G2016" s="539"/>
      <c r="H2016" s="539"/>
    </row>
    <row r="2017" spans="1:8">
      <c r="A2017" s="760"/>
      <c r="B2017" s="539"/>
      <c r="C2017" s="539"/>
      <c r="D2017" s="539"/>
      <c r="E2017" s="539"/>
      <c r="F2017" s="539"/>
      <c r="G2017" s="539"/>
      <c r="H2017" s="539"/>
    </row>
    <row r="2018" spans="1:8">
      <c r="A2018" s="760"/>
      <c r="B2018" s="539"/>
      <c r="C2018" s="539"/>
      <c r="D2018" s="539"/>
      <c r="E2018" s="539"/>
      <c r="F2018" s="539"/>
      <c r="G2018" s="539"/>
      <c r="H2018" s="539"/>
    </row>
    <row r="2019" spans="1:8">
      <c r="A2019" s="760"/>
      <c r="B2019" s="539"/>
      <c r="C2019" s="539"/>
      <c r="D2019" s="539"/>
      <c r="E2019" s="539"/>
      <c r="F2019" s="539"/>
      <c r="G2019" s="539"/>
      <c r="H2019" s="539"/>
    </row>
    <row r="2020" spans="1:8">
      <c r="A2020" s="760"/>
      <c r="B2020" s="539"/>
      <c r="C2020" s="539"/>
      <c r="D2020" s="539"/>
      <c r="E2020" s="539"/>
      <c r="F2020" s="539"/>
      <c r="G2020" s="539"/>
      <c r="H2020" s="539"/>
    </row>
    <row r="2021" spans="1:8">
      <c r="A2021" s="760"/>
      <c r="B2021" s="539"/>
      <c r="C2021" s="539"/>
      <c r="D2021" s="539"/>
      <c r="E2021" s="539"/>
      <c r="F2021" s="539"/>
      <c r="G2021" s="539"/>
      <c r="H2021" s="539"/>
    </row>
    <row r="2022" spans="1:8">
      <c r="A2022" s="760"/>
      <c r="B2022" s="539"/>
      <c r="C2022" s="539"/>
      <c r="D2022" s="539"/>
      <c r="E2022" s="539"/>
      <c r="F2022" s="539"/>
      <c r="G2022" s="539"/>
      <c r="H2022" s="539"/>
    </row>
    <row r="2023" spans="1:8">
      <c r="A2023" s="760"/>
      <c r="B2023" s="539"/>
      <c r="C2023" s="539"/>
      <c r="D2023" s="539"/>
      <c r="E2023" s="539"/>
      <c r="F2023" s="539"/>
      <c r="G2023" s="539"/>
      <c r="H2023" s="539"/>
    </row>
    <row r="2024" spans="1:8">
      <c r="A2024" s="760"/>
      <c r="B2024" s="539"/>
      <c r="C2024" s="539"/>
      <c r="D2024" s="539"/>
      <c r="E2024" s="539"/>
      <c r="F2024" s="539"/>
      <c r="G2024" s="539"/>
      <c r="H2024" s="539"/>
    </row>
    <row r="2025" spans="1:8">
      <c r="A2025" s="760"/>
      <c r="B2025" s="539"/>
      <c r="C2025" s="539"/>
      <c r="D2025" s="539"/>
      <c r="E2025" s="539"/>
      <c r="F2025" s="539"/>
      <c r="G2025" s="539"/>
      <c r="H2025" s="539"/>
    </row>
    <row r="2026" spans="1:8">
      <c r="A2026" s="760"/>
      <c r="B2026" s="539"/>
      <c r="C2026" s="539"/>
      <c r="D2026" s="539"/>
      <c r="E2026" s="539"/>
      <c r="F2026" s="539"/>
      <c r="G2026" s="539"/>
      <c r="H2026" s="539"/>
    </row>
    <row r="2027" spans="1:8">
      <c r="A2027" s="760"/>
      <c r="B2027" s="539"/>
      <c r="C2027" s="539"/>
      <c r="D2027" s="539"/>
      <c r="E2027" s="539"/>
      <c r="F2027" s="539"/>
      <c r="G2027" s="539"/>
      <c r="H2027" s="539"/>
    </row>
    <row r="2028" spans="1:8">
      <c r="A2028" s="760"/>
      <c r="B2028" s="539"/>
      <c r="C2028" s="539"/>
      <c r="D2028" s="539"/>
      <c r="E2028" s="539"/>
      <c r="F2028" s="539"/>
      <c r="G2028" s="539"/>
      <c r="H2028" s="539"/>
    </row>
    <row r="2029" spans="1:8">
      <c r="A2029" s="760"/>
      <c r="B2029" s="539"/>
      <c r="C2029" s="539"/>
      <c r="D2029" s="539"/>
      <c r="E2029" s="539"/>
      <c r="F2029" s="539"/>
      <c r="G2029" s="539"/>
      <c r="H2029" s="539"/>
    </row>
    <row r="2030" spans="1:8">
      <c r="A2030" s="760"/>
      <c r="B2030" s="539"/>
      <c r="C2030" s="539"/>
      <c r="D2030" s="539"/>
      <c r="E2030" s="539"/>
      <c r="F2030" s="539"/>
      <c r="G2030" s="539"/>
      <c r="H2030" s="539"/>
    </row>
    <row r="2031" spans="1:8">
      <c r="A2031" s="760"/>
      <c r="B2031" s="539"/>
      <c r="C2031" s="539"/>
      <c r="D2031" s="539"/>
      <c r="E2031" s="539"/>
      <c r="F2031" s="539"/>
      <c r="G2031" s="539"/>
      <c r="H2031" s="539"/>
    </row>
    <row r="2032" spans="1:8">
      <c r="A2032" s="760"/>
      <c r="B2032" s="539"/>
      <c r="C2032" s="539"/>
      <c r="D2032" s="539"/>
      <c r="E2032" s="539"/>
      <c r="F2032" s="539"/>
      <c r="G2032" s="539"/>
      <c r="H2032" s="539"/>
    </row>
    <row r="2033" spans="1:8">
      <c r="A2033" s="760"/>
      <c r="B2033" s="539"/>
      <c r="C2033" s="539"/>
      <c r="D2033" s="539"/>
      <c r="E2033" s="539"/>
      <c r="F2033" s="539"/>
      <c r="G2033" s="539"/>
      <c r="H2033" s="539"/>
    </row>
    <row r="2034" spans="1:8">
      <c r="A2034" s="760"/>
      <c r="B2034" s="539"/>
      <c r="C2034" s="539"/>
      <c r="D2034" s="539"/>
      <c r="E2034" s="539"/>
      <c r="F2034" s="539"/>
      <c r="G2034" s="539"/>
      <c r="H2034" s="539"/>
    </row>
    <row r="2035" spans="1:8">
      <c r="A2035" s="760"/>
      <c r="B2035" s="539"/>
      <c r="C2035" s="539"/>
      <c r="D2035" s="539"/>
      <c r="E2035" s="539"/>
      <c r="F2035" s="539"/>
      <c r="G2035" s="539"/>
      <c r="H2035" s="539"/>
    </row>
    <row r="2036" spans="1:8">
      <c r="A2036" s="760"/>
      <c r="B2036" s="539"/>
      <c r="C2036" s="539"/>
      <c r="D2036" s="539"/>
      <c r="E2036" s="539"/>
      <c r="F2036" s="539"/>
      <c r="G2036" s="539"/>
      <c r="H2036" s="539"/>
    </row>
    <row r="2037" spans="1:8">
      <c r="A2037" s="760"/>
      <c r="B2037" s="539"/>
      <c r="C2037" s="539"/>
      <c r="D2037" s="539"/>
      <c r="E2037" s="539"/>
      <c r="F2037" s="539"/>
      <c r="G2037" s="539"/>
      <c r="H2037" s="539"/>
    </row>
    <row r="2038" spans="1:8">
      <c r="A2038" s="760"/>
      <c r="B2038" s="539"/>
      <c r="C2038" s="539"/>
      <c r="D2038" s="539"/>
      <c r="E2038" s="539"/>
      <c r="F2038" s="539"/>
      <c r="G2038" s="539"/>
      <c r="H2038" s="539"/>
    </row>
    <row r="2039" spans="1:8">
      <c r="A2039" s="760"/>
      <c r="B2039" s="539"/>
      <c r="C2039" s="539"/>
      <c r="D2039" s="539"/>
      <c r="E2039" s="539"/>
      <c r="F2039" s="539"/>
      <c r="G2039" s="539"/>
      <c r="H2039" s="539"/>
    </row>
    <row r="2040" spans="1:8">
      <c r="A2040" s="760"/>
      <c r="B2040" s="539"/>
      <c r="C2040" s="539"/>
      <c r="D2040" s="539"/>
      <c r="E2040" s="539"/>
      <c r="F2040" s="539"/>
      <c r="G2040" s="539"/>
      <c r="H2040" s="539"/>
    </row>
    <row r="2041" spans="1:8">
      <c r="A2041" s="760"/>
      <c r="B2041" s="539"/>
      <c r="C2041" s="539"/>
      <c r="D2041" s="539"/>
      <c r="E2041" s="539"/>
      <c r="F2041" s="539"/>
      <c r="G2041" s="539"/>
      <c r="H2041" s="539"/>
    </row>
    <row r="2042" spans="1:8">
      <c r="A2042" s="760"/>
      <c r="B2042" s="539"/>
      <c r="C2042" s="539"/>
      <c r="D2042" s="539"/>
      <c r="E2042" s="539"/>
      <c r="F2042" s="539"/>
      <c r="G2042" s="539"/>
      <c r="H2042" s="539"/>
    </row>
    <row r="2043" spans="1:8">
      <c r="A2043" s="760"/>
      <c r="B2043" s="539"/>
      <c r="C2043" s="539"/>
      <c r="D2043" s="539"/>
      <c r="E2043" s="539"/>
      <c r="F2043" s="539"/>
      <c r="G2043" s="539"/>
      <c r="H2043" s="539"/>
    </row>
    <row r="2044" spans="1:8">
      <c r="A2044" s="760"/>
      <c r="B2044" s="539"/>
      <c r="C2044" s="539"/>
      <c r="D2044" s="539"/>
      <c r="E2044" s="539"/>
      <c r="F2044" s="539"/>
      <c r="G2044" s="539"/>
      <c r="H2044" s="539"/>
    </row>
    <row r="2045" spans="1:8">
      <c r="A2045" s="760"/>
      <c r="B2045" s="539"/>
      <c r="C2045" s="539"/>
      <c r="D2045" s="539"/>
      <c r="E2045" s="539"/>
      <c r="F2045" s="539"/>
      <c r="G2045" s="539"/>
      <c r="H2045" s="539"/>
    </row>
    <row r="2046" spans="1:8">
      <c r="A2046" s="760"/>
      <c r="B2046" s="539"/>
      <c r="C2046" s="539"/>
      <c r="D2046" s="539"/>
      <c r="E2046" s="539"/>
      <c r="F2046" s="539"/>
      <c r="G2046" s="539"/>
      <c r="H2046" s="539"/>
    </row>
    <row r="2047" spans="1:8">
      <c r="A2047" s="760"/>
      <c r="B2047" s="539"/>
      <c r="C2047" s="539"/>
      <c r="D2047" s="539"/>
      <c r="E2047" s="539"/>
      <c r="F2047" s="539"/>
      <c r="G2047" s="539"/>
      <c r="H2047" s="539"/>
    </row>
    <row r="2048" spans="1:8">
      <c r="A2048" s="760"/>
      <c r="B2048" s="539"/>
      <c r="C2048" s="539"/>
      <c r="D2048" s="539"/>
      <c r="E2048" s="539"/>
      <c r="F2048" s="539"/>
      <c r="G2048" s="539"/>
      <c r="H2048" s="539"/>
    </row>
    <row r="2049" spans="1:8">
      <c r="A2049" s="760"/>
      <c r="B2049" s="539"/>
      <c r="C2049" s="539"/>
      <c r="D2049" s="539"/>
      <c r="E2049" s="539"/>
      <c r="F2049" s="539"/>
      <c r="G2049" s="539"/>
      <c r="H2049" s="539"/>
    </row>
    <row r="2050" spans="1:8">
      <c r="A2050" s="760"/>
      <c r="B2050" s="539"/>
      <c r="C2050" s="539"/>
      <c r="D2050" s="539"/>
      <c r="E2050" s="539"/>
      <c r="F2050" s="539"/>
      <c r="G2050" s="539"/>
      <c r="H2050" s="539"/>
    </row>
    <row r="2051" spans="1:8">
      <c r="A2051" s="760"/>
      <c r="B2051" s="539"/>
      <c r="C2051" s="539"/>
      <c r="D2051" s="539"/>
      <c r="E2051" s="539"/>
      <c r="F2051" s="539"/>
      <c r="G2051" s="539"/>
      <c r="H2051" s="539"/>
    </row>
    <row r="2052" spans="1:8">
      <c r="A2052" s="760"/>
      <c r="B2052" s="539"/>
      <c r="C2052" s="539"/>
      <c r="D2052" s="539"/>
      <c r="E2052" s="539"/>
      <c r="F2052" s="539"/>
      <c r="G2052" s="539"/>
      <c r="H2052" s="539"/>
    </row>
    <row r="2053" spans="1:8">
      <c r="A2053" s="760"/>
      <c r="B2053" s="539"/>
      <c r="C2053" s="539"/>
      <c r="D2053" s="539"/>
      <c r="E2053" s="539"/>
      <c r="F2053" s="539"/>
      <c r="G2053" s="539"/>
      <c r="H2053" s="539"/>
    </row>
    <row r="2054" spans="1:8">
      <c r="A2054" s="760"/>
      <c r="B2054" s="539"/>
      <c r="C2054" s="539"/>
      <c r="D2054" s="539"/>
      <c r="E2054" s="539"/>
      <c r="F2054" s="539"/>
      <c r="G2054" s="539"/>
      <c r="H2054" s="539"/>
    </row>
    <row r="2055" spans="1:8">
      <c r="A2055" s="760"/>
      <c r="B2055" s="539"/>
      <c r="C2055" s="539"/>
      <c r="D2055" s="539"/>
      <c r="E2055" s="539"/>
      <c r="F2055" s="539"/>
      <c r="G2055" s="539"/>
      <c r="H2055" s="539"/>
    </row>
    <row r="2056" spans="1:8">
      <c r="A2056" s="760"/>
      <c r="B2056" s="539"/>
      <c r="C2056" s="539"/>
      <c r="D2056" s="539"/>
      <c r="E2056" s="539"/>
      <c r="F2056" s="539"/>
      <c r="G2056" s="539"/>
      <c r="H2056" s="539"/>
    </row>
    <row r="2057" spans="1:8">
      <c r="A2057" s="760"/>
      <c r="B2057" s="539"/>
      <c r="C2057" s="539"/>
      <c r="D2057" s="539"/>
      <c r="E2057" s="539"/>
      <c r="F2057" s="539"/>
      <c r="G2057" s="539"/>
      <c r="H2057" s="539"/>
    </row>
    <row r="2058" spans="1:8">
      <c r="A2058" s="760"/>
      <c r="B2058" s="539"/>
      <c r="C2058" s="539"/>
      <c r="D2058" s="539"/>
      <c r="E2058" s="539"/>
      <c r="F2058" s="539"/>
      <c r="G2058" s="539"/>
      <c r="H2058" s="539"/>
    </row>
    <row r="2059" spans="1:8">
      <c r="A2059" s="760"/>
      <c r="B2059" s="539"/>
      <c r="C2059" s="539"/>
      <c r="D2059" s="539"/>
      <c r="E2059" s="539"/>
      <c r="F2059" s="539"/>
      <c r="G2059" s="539"/>
      <c r="H2059" s="539"/>
    </row>
    <row r="2060" spans="1:8">
      <c r="A2060" s="760"/>
      <c r="B2060" s="539"/>
      <c r="C2060" s="539"/>
      <c r="D2060" s="539"/>
      <c r="E2060" s="539"/>
      <c r="F2060" s="539"/>
      <c r="G2060" s="539"/>
      <c r="H2060" s="539"/>
    </row>
    <row r="2061" spans="1:8">
      <c r="A2061" s="760"/>
      <c r="B2061" s="539"/>
      <c r="C2061" s="539"/>
      <c r="D2061" s="539"/>
      <c r="E2061" s="539"/>
      <c r="F2061" s="539"/>
      <c r="G2061" s="539"/>
      <c r="H2061" s="539"/>
    </row>
    <row r="2062" spans="1:8">
      <c r="A2062" s="760"/>
      <c r="B2062" s="539"/>
      <c r="C2062" s="539"/>
      <c r="D2062" s="539"/>
      <c r="E2062" s="539"/>
      <c r="F2062" s="539"/>
      <c r="G2062" s="539"/>
      <c r="H2062" s="539"/>
    </row>
    <row r="2063" spans="1:8">
      <c r="A2063" s="760"/>
      <c r="B2063" s="539"/>
      <c r="C2063" s="539"/>
      <c r="D2063" s="539"/>
      <c r="E2063" s="539"/>
      <c r="F2063" s="539"/>
      <c r="G2063" s="539"/>
      <c r="H2063" s="539"/>
    </row>
    <row r="2064" spans="1:8">
      <c r="A2064" s="760"/>
      <c r="B2064" s="539"/>
      <c r="C2064" s="539"/>
      <c r="D2064" s="539"/>
      <c r="E2064" s="539"/>
      <c r="F2064" s="539"/>
      <c r="G2064" s="539"/>
      <c r="H2064" s="539"/>
    </row>
    <row r="2065" spans="1:8">
      <c r="A2065" s="760"/>
      <c r="B2065" s="539"/>
      <c r="C2065" s="539"/>
      <c r="D2065" s="539"/>
      <c r="E2065" s="539"/>
      <c r="F2065" s="539"/>
      <c r="G2065" s="539"/>
      <c r="H2065" s="539"/>
    </row>
    <row r="2066" spans="1:8">
      <c r="A2066" s="760"/>
      <c r="B2066" s="539"/>
      <c r="C2066" s="539"/>
      <c r="D2066" s="539"/>
      <c r="E2066" s="539"/>
      <c r="F2066" s="539"/>
      <c r="G2066" s="539"/>
      <c r="H2066" s="539"/>
    </row>
    <row r="2067" spans="1:8">
      <c r="A2067" s="760"/>
      <c r="B2067" s="539"/>
      <c r="C2067" s="539"/>
      <c r="D2067" s="539"/>
      <c r="E2067" s="539"/>
      <c r="F2067" s="539"/>
      <c r="G2067" s="539"/>
      <c r="H2067" s="539"/>
    </row>
    <row r="2068" spans="1:8">
      <c r="A2068" s="760"/>
      <c r="B2068" s="539"/>
      <c r="C2068" s="539"/>
      <c r="D2068" s="539"/>
      <c r="E2068" s="539"/>
      <c r="F2068" s="539"/>
      <c r="G2068" s="539"/>
      <c r="H2068" s="539"/>
    </row>
    <row r="2069" spans="1:8">
      <c r="A2069" s="760"/>
      <c r="B2069" s="539"/>
      <c r="C2069" s="539"/>
      <c r="D2069" s="539"/>
      <c r="E2069" s="539"/>
      <c r="F2069" s="539"/>
      <c r="G2069" s="539"/>
      <c r="H2069" s="539"/>
    </row>
    <row r="2070" spans="1:8">
      <c r="A2070" s="760"/>
      <c r="B2070" s="539"/>
      <c r="C2070" s="539"/>
      <c r="D2070" s="539"/>
      <c r="E2070" s="539"/>
      <c r="F2070" s="539"/>
      <c r="G2070" s="539"/>
      <c r="H2070" s="539"/>
    </row>
    <row r="2071" spans="1:8">
      <c r="A2071" s="760"/>
      <c r="B2071" s="539"/>
      <c r="C2071" s="539"/>
      <c r="D2071" s="539"/>
      <c r="E2071" s="539"/>
      <c r="F2071" s="539"/>
      <c r="G2071" s="539"/>
      <c r="H2071" s="539"/>
    </row>
    <row r="2072" spans="1:8">
      <c r="A2072" s="760"/>
      <c r="B2072" s="539"/>
      <c r="C2072" s="539"/>
      <c r="D2072" s="539"/>
      <c r="E2072" s="539"/>
      <c r="F2072" s="539"/>
      <c r="G2072" s="539"/>
      <c r="H2072" s="539"/>
    </row>
    <row r="2073" spans="1:8">
      <c r="A2073" s="760"/>
      <c r="B2073" s="539"/>
      <c r="C2073" s="539"/>
      <c r="D2073" s="539"/>
      <c r="E2073" s="539"/>
      <c r="F2073" s="539"/>
      <c r="G2073" s="539"/>
      <c r="H2073" s="539"/>
    </row>
    <row r="2074" spans="1:8">
      <c r="A2074" s="760"/>
      <c r="B2074" s="539"/>
      <c r="C2074" s="539"/>
      <c r="D2074" s="539"/>
      <c r="E2074" s="539"/>
      <c r="F2074" s="539"/>
      <c r="G2074" s="539"/>
      <c r="H2074" s="539"/>
    </row>
    <row r="2075" spans="1:8">
      <c r="A2075" s="760"/>
      <c r="B2075" s="539"/>
      <c r="C2075" s="539"/>
      <c r="D2075" s="539"/>
      <c r="E2075" s="539"/>
      <c r="F2075" s="539"/>
      <c r="G2075" s="539"/>
      <c r="H2075" s="539"/>
    </row>
    <row r="2076" spans="1:8">
      <c r="A2076" s="760"/>
      <c r="B2076" s="539"/>
      <c r="C2076" s="539"/>
      <c r="D2076" s="539"/>
      <c r="E2076" s="539"/>
      <c r="F2076" s="539"/>
      <c r="G2076" s="539"/>
      <c r="H2076" s="539"/>
    </row>
    <row r="2077" spans="1:8">
      <c r="A2077" s="760"/>
      <c r="B2077" s="539"/>
      <c r="C2077" s="539"/>
      <c r="D2077" s="539"/>
      <c r="E2077" s="539"/>
      <c r="F2077" s="539"/>
      <c r="G2077" s="539"/>
      <c r="H2077" s="539"/>
    </row>
    <row r="2078" spans="1:8">
      <c r="A2078" s="760"/>
      <c r="B2078" s="539"/>
      <c r="C2078" s="539"/>
      <c r="D2078" s="539"/>
      <c r="E2078" s="539"/>
      <c r="F2078" s="539"/>
      <c r="G2078" s="539"/>
      <c r="H2078" s="539"/>
    </row>
    <row r="2079" spans="1:8">
      <c r="A2079" s="760"/>
      <c r="B2079" s="539"/>
      <c r="C2079" s="539"/>
      <c r="D2079" s="539"/>
      <c r="E2079" s="539"/>
      <c r="F2079" s="539"/>
      <c r="G2079" s="539"/>
      <c r="H2079" s="539"/>
    </row>
    <row r="2080" spans="1:8">
      <c r="A2080" s="760"/>
      <c r="B2080" s="539"/>
      <c r="C2080" s="539"/>
      <c r="D2080" s="539"/>
      <c r="E2080" s="539"/>
      <c r="F2080" s="539"/>
      <c r="G2080" s="539"/>
      <c r="H2080" s="539"/>
    </row>
    <row r="2081" spans="1:8">
      <c r="A2081" s="760"/>
      <c r="B2081" s="539"/>
      <c r="C2081" s="539"/>
      <c r="D2081" s="539"/>
      <c r="E2081" s="539"/>
      <c r="F2081" s="539"/>
      <c r="G2081" s="539"/>
      <c r="H2081" s="539"/>
    </row>
    <row r="2082" spans="1:8">
      <c r="A2082" s="760"/>
      <c r="B2082" s="539"/>
      <c r="C2082" s="539"/>
      <c r="D2082" s="539"/>
      <c r="E2082" s="539"/>
      <c r="F2082" s="539"/>
      <c r="G2082" s="539"/>
      <c r="H2082" s="539"/>
    </row>
    <row r="2083" spans="1:8">
      <c r="A2083" s="760"/>
      <c r="B2083" s="539"/>
      <c r="C2083" s="539"/>
      <c r="D2083" s="539"/>
      <c r="E2083" s="539"/>
      <c r="F2083" s="539"/>
      <c r="G2083" s="539"/>
      <c r="H2083" s="539"/>
    </row>
    <row r="2084" spans="1:8">
      <c r="A2084" s="760"/>
      <c r="B2084" s="539"/>
      <c r="C2084" s="539"/>
      <c r="D2084" s="539"/>
      <c r="E2084" s="539"/>
      <c r="F2084" s="539"/>
      <c r="G2084" s="539"/>
      <c r="H2084" s="539"/>
    </row>
    <row r="2085" spans="1:8">
      <c r="A2085" s="760"/>
      <c r="B2085" s="539"/>
      <c r="C2085" s="539"/>
      <c r="D2085" s="539"/>
      <c r="E2085" s="539"/>
      <c r="F2085" s="539"/>
      <c r="G2085" s="539"/>
      <c r="H2085" s="539"/>
    </row>
    <row r="2086" spans="1:8">
      <c r="A2086" s="760"/>
      <c r="B2086" s="539"/>
      <c r="C2086" s="539"/>
      <c r="D2086" s="539"/>
      <c r="E2086" s="539"/>
      <c r="F2086" s="539"/>
      <c r="G2086" s="539"/>
      <c r="H2086" s="539"/>
    </row>
    <row r="2087" spans="1:8">
      <c r="A2087" s="760"/>
      <c r="B2087" s="539"/>
      <c r="C2087" s="539"/>
      <c r="D2087" s="539"/>
      <c r="E2087" s="539"/>
      <c r="F2087" s="539"/>
      <c r="G2087" s="539"/>
      <c r="H2087" s="539"/>
    </row>
    <row r="2088" spans="1:8">
      <c r="A2088" s="760"/>
      <c r="B2088" s="539"/>
      <c r="C2088" s="539"/>
      <c r="D2088" s="539"/>
      <c r="E2088" s="539"/>
      <c r="F2088" s="539"/>
      <c r="G2088" s="539"/>
      <c r="H2088" s="539"/>
    </row>
    <row r="2089" spans="1:8">
      <c r="A2089" s="760"/>
      <c r="B2089" s="539"/>
      <c r="C2089" s="539"/>
      <c r="D2089" s="539"/>
      <c r="E2089" s="539"/>
      <c r="F2089" s="539"/>
      <c r="G2089" s="539"/>
      <c r="H2089" s="539"/>
    </row>
    <row r="2090" spans="1:8">
      <c r="A2090" s="760"/>
      <c r="B2090" s="539"/>
      <c r="C2090" s="539"/>
      <c r="D2090" s="539"/>
      <c r="E2090" s="539"/>
      <c r="F2090" s="539"/>
      <c r="G2090" s="539"/>
      <c r="H2090" s="539"/>
    </row>
    <row r="2091" spans="1:8">
      <c r="A2091" s="760"/>
      <c r="B2091" s="539"/>
      <c r="C2091" s="539"/>
      <c r="D2091" s="539"/>
      <c r="E2091" s="539"/>
      <c r="F2091" s="539"/>
      <c r="G2091" s="539"/>
      <c r="H2091" s="539"/>
    </row>
    <row r="2092" spans="1:8">
      <c r="A2092" s="760"/>
      <c r="B2092" s="539"/>
      <c r="C2092" s="539"/>
      <c r="D2092" s="539"/>
      <c r="E2092" s="539"/>
      <c r="F2092" s="539"/>
      <c r="G2092" s="539"/>
      <c r="H2092" s="539"/>
    </row>
    <row r="2093" spans="1:8">
      <c r="A2093" s="760"/>
      <c r="B2093" s="539"/>
      <c r="C2093" s="539"/>
      <c r="D2093" s="539"/>
      <c r="E2093" s="539"/>
      <c r="F2093" s="539"/>
      <c r="G2093" s="539"/>
      <c r="H2093" s="539"/>
    </row>
    <row r="2094" spans="1:8">
      <c r="A2094" s="760"/>
      <c r="B2094" s="539"/>
      <c r="C2094" s="539"/>
      <c r="D2094" s="539"/>
      <c r="E2094" s="539"/>
      <c r="F2094" s="539"/>
      <c r="G2094" s="539"/>
      <c r="H2094" s="539"/>
    </row>
    <row r="2095" spans="1:8">
      <c r="A2095" s="760"/>
      <c r="B2095" s="539"/>
      <c r="C2095" s="539"/>
      <c r="D2095" s="539"/>
      <c r="E2095" s="539"/>
      <c r="F2095" s="539"/>
      <c r="G2095" s="539"/>
      <c r="H2095" s="539"/>
    </row>
    <row r="2096" spans="1:8">
      <c r="A2096" s="760"/>
      <c r="B2096" s="539"/>
      <c r="C2096" s="539"/>
      <c r="D2096" s="539"/>
      <c r="E2096" s="539"/>
      <c r="F2096" s="539"/>
      <c r="G2096" s="539"/>
      <c r="H2096" s="539"/>
    </row>
    <row r="2097" spans="1:8">
      <c r="A2097" s="760"/>
      <c r="B2097" s="539"/>
      <c r="C2097" s="539"/>
      <c r="D2097" s="539"/>
      <c r="E2097" s="539"/>
      <c r="F2097" s="539"/>
      <c r="G2097" s="539"/>
      <c r="H2097" s="539"/>
    </row>
    <row r="2098" spans="1:8">
      <c r="A2098" s="760"/>
      <c r="B2098" s="539"/>
      <c r="C2098" s="539"/>
      <c r="D2098" s="539"/>
      <c r="E2098" s="539"/>
      <c r="F2098" s="539"/>
      <c r="G2098" s="539"/>
      <c r="H2098" s="539"/>
    </row>
    <row r="2099" spans="1:8">
      <c r="A2099" s="760"/>
      <c r="B2099" s="539"/>
      <c r="C2099" s="539"/>
      <c r="D2099" s="539"/>
      <c r="E2099" s="539"/>
      <c r="F2099" s="539"/>
      <c r="G2099" s="539"/>
      <c r="H2099" s="539"/>
    </row>
    <row r="2100" spans="1:8">
      <c r="A2100" s="760"/>
      <c r="B2100" s="539"/>
      <c r="C2100" s="539"/>
      <c r="D2100" s="539"/>
      <c r="E2100" s="539"/>
      <c r="F2100" s="539"/>
      <c r="G2100" s="539"/>
      <c r="H2100" s="539"/>
    </row>
    <row r="2101" spans="1:8">
      <c r="A2101" s="760"/>
      <c r="B2101" s="539"/>
      <c r="C2101" s="539"/>
      <c r="D2101" s="539"/>
      <c r="E2101" s="539"/>
      <c r="F2101" s="539"/>
      <c r="G2101" s="539"/>
      <c r="H2101" s="539"/>
    </row>
    <row r="2102" spans="1:8">
      <c r="A2102" s="760"/>
      <c r="B2102" s="539"/>
      <c r="C2102" s="539"/>
      <c r="D2102" s="539"/>
      <c r="E2102" s="539"/>
      <c r="F2102" s="539"/>
      <c r="G2102" s="539"/>
      <c r="H2102" s="539"/>
    </row>
    <row r="2103" spans="1:8">
      <c r="A2103" s="760"/>
      <c r="B2103" s="539"/>
      <c r="C2103" s="539"/>
      <c r="D2103" s="539"/>
      <c r="E2103" s="539"/>
      <c r="F2103" s="539"/>
      <c r="G2103" s="539"/>
      <c r="H2103" s="539"/>
    </row>
    <row r="2104" spans="1:8">
      <c r="A2104" s="760"/>
      <c r="B2104" s="539"/>
      <c r="C2104" s="539"/>
      <c r="D2104" s="539"/>
      <c r="E2104" s="539"/>
      <c r="F2104" s="539"/>
      <c r="G2104" s="539"/>
      <c r="H2104" s="539"/>
    </row>
    <row r="2105" spans="1:8">
      <c r="A2105" s="760"/>
      <c r="B2105" s="539"/>
      <c r="C2105" s="539"/>
      <c r="D2105" s="539"/>
      <c r="E2105" s="539"/>
      <c r="F2105" s="539"/>
      <c r="G2105" s="539"/>
      <c r="H2105" s="539"/>
    </row>
    <row r="2106" spans="1:8">
      <c r="A2106" s="760"/>
      <c r="B2106" s="539"/>
      <c r="C2106" s="539"/>
      <c r="D2106" s="539"/>
      <c r="E2106" s="539"/>
      <c r="F2106" s="539"/>
      <c r="G2106" s="539"/>
      <c r="H2106" s="539"/>
    </row>
    <row r="2107" spans="1:8">
      <c r="A2107" s="760"/>
      <c r="B2107" s="539"/>
      <c r="C2107" s="539"/>
      <c r="D2107" s="539"/>
      <c r="E2107" s="539"/>
      <c r="F2107" s="539"/>
      <c r="G2107" s="539"/>
      <c r="H2107" s="539"/>
    </row>
    <row r="2108" spans="1:8">
      <c r="A2108" s="760"/>
      <c r="B2108" s="539"/>
      <c r="C2108" s="539"/>
      <c r="D2108" s="539"/>
      <c r="E2108" s="539"/>
      <c r="F2108" s="539"/>
      <c r="G2108" s="539"/>
      <c r="H2108" s="539"/>
    </row>
    <row r="2109" spans="1:8">
      <c r="A2109" s="760"/>
      <c r="B2109" s="539"/>
      <c r="C2109" s="539"/>
      <c r="D2109" s="539"/>
      <c r="E2109" s="539"/>
      <c r="F2109" s="539"/>
      <c r="G2109" s="539"/>
      <c r="H2109" s="539"/>
    </row>
    <row r="2110" spans="1:8">
      <c r="A2110" s="760"/>
      <c r="B2110" s="539"/>
      <c r="C2110" s="539"/>
      <c r="D2110" s="539"/>
      <c r="E2110" s="539"/>
      <c r="F2110" s="539"/>
      <c r="G2110" s="539"/>
      <c r="H2110" s="539"/>
    </row>
    <row r="2111" spans="1:8">
      <c r="A2111" s="760"/>
      <c r="B2111" s="539"/>
      <c r="C2111" s="539"/>
      <c r="D2111" s="539"/>
      <c r="E2111" s="539"/>
      <c r="F2111" s="539"/>
      <c r="G2111" s="539"/>
      <c r="H2111" s="539"/>
    </row>
    <row r="2112" spans="1:8">
      <c r="A2112" s="760"/>
      <c r="B2112" s="539"/>
      <c r="C2112" s="539"/>
      <c r="D2112" s="539"/>
      <c r="E2112" s="539"/>
      <c r="F2112" s="539"/>
      <c r="G2112" s="539"/>
      <c r="H2112" s="539"/>
    </row>
    <row r="2113" spans="1:8">
      <c r="A2113" s="760"/>
      <c r="B2113" s="539"/>
      <c r="C2113" s="539"/>
      <c r="D2113" s="539"/>
      <c r="E2113" s="539"/>
      <c r="F2113" s="539"/>
      <c r="G2113" s="539"/>
      <c r="H2113" s="539"/>
    </row>
    <row r="2114" spans="1:8">
      <c r="A2114" s="760"/>
      <c r="B2114" s="539"/>
      <c r="C2114" s="539"/>
      <c r="D2114" s="539"/>
      <c r="E2114" s="539"/>
      <c r="F2114" s="539"/>
      <c r="G2114" s="539"/>
      <c r="H2114" s="539"/>
    </row>
    <row r="2115" spans="1:8">
      <c r="A2115" s="760"/>
      <c r="B2115" s="539"/>
      <c r="C2115" s="539"/>
      <c r="D2115" s="539"/>
      <c r="E2115" s="539"/>
      <c r="F2115" s="539"/>
      <c r="G2115" s="539"/>
      <c r="H2115" s="539"/>
    </row>
    <row r="2116" spans="1:8">
      <c r="A2116" s="760"/>
      <c r="B2116" s="539"/>
      <c r="C2116" s="539"/>
      <c r="D2116" s="539"/>
      <c r="E2116" s="539"/>
      <c r="F2116" s="539"/>
      <c r="G2116" s="539"/>
      <c r="H2116" s="539"/>
    </row>
    <row r="2117" spans="1:8">
      <c r="A2117" s="760"/>
      <c r="B2117" s="539"/>
      <c r="C2117" s="539"/>
      <c r="D2117" s="539"/>
      <c r="E2117" s="539"/>
      <c r="F2117" s="539"/>
      <c r="G2117" s="539"/>
      <c r="H2117" s="539"/>
    </row>
    <row r="2118" spans="1:8">
      <c r="A2118" s="760"/>
      <c r="B2118" s="539"/>
      <c r="C2118" s="539"/>
      <c r="D2118" s="539"/>
      <c r="E2118" s="539"/>
      <c r="F2118" s="539"/>
      <c r="G2118" s="539"/>
      <c r="H2118" s="539"/>
    </row>
    <row r="2119" spans="1:8">
      <c r="A2119" s="760"/>
      <c r="B2119" s="539"/>
      <c r="C2119" s="539"/>
      <c r="D2119" s="539"/>
      <c r="E2119" s="539"/>
      <c r="F2119" s="539"/>
      <c r="G2119" s="539"/>
      <c r="H2119" s="539"/>
    </row>
    <row r="2120" spans="1:8">
      <c r="A2120" s="760"/>
      <c r="B2120" s="539"/>
      <c r="C2120" s="539"/>
      <c r="D2120" s="539"/>
      <c r="E2120" s="539"/>
      <c r="F2120" s="539"/>
      <c r="G2120" s="539"/>
      <c r="H2120" s="539"/>
    </row>
    <row r="2121" spans="1:8">
      <c r="A2121" s="760"/>
      <c r="B2121" s="539"/>
      <c r="C2121" s="539"/>
      <c r="D2121" s="539"/>
      <c r="E2121" s="539"/>
      <c r="F2121" s="539"/>
      <c r="G2121" s="539"/>
      <c r="H2121" s="539"/>
    </row>
    <row r="2122" spans="1:8">
      <c r="A2122" s="760"/>
      <c r="B2122" s="539"/>
      <c r="C2122" s="539"/>
      <c r="D2122" s="539"/>
      <c r="E2122" s="539"/>
      <c r="F2122" s="539"/>
      <c r="G2122" s="539"/>
      <c r="H2122" s="539"/>
    </row>
    <row r="2123" spans="1:8">
      <c r="A2123" s="760"/>
      <c r="B2123" s="539"/>
      <c r="C2123" s="539"/>
      <c r="D2123" s="539"/>
      <c r="E2123" s="539"/>
      <c r="F2123" s="539"/>
      <c r="G2123" s="539"/>
      <c r="H2123" s="539"/>
    </row>
    <row r="2124" spans="1:8">
      <c r="A2124" s="760"/>
      <c r="B2124" s="539"/>
      <c r="C2124" s="539"/>
      <c r="D2124" s="539"/>
      <c r="E2124" s="539"/>
      <c r="F2124" s="539"/>
      <c r="G2124" s="539"/>
      <c r="H2124" s="539"/>
    </row>
    <row r="2125" spans="1:8">
      <c r="A2125" s="760"/>
      <c r="B2125" s="539"/>
      <c r="C2125" s="539"/>
      <c r="D2125" s="539"/>
      <c r="E2125" s="539"/>
      <c r="F2125" s="539"/>
      <c r="G2125" s="539"/>
      <c r="H2125" s="539"/>
    </row>
    <row r="2126" spans="1:8">
      <c r="A2126" s="760"/>
      <c r="B2126" s="539"/>
      <c r="C2126" s="539"/>
      <c r="D2126" s="539"/>
      <c r="E2126" s="539"/>
      <c r="F2126" s="539"/>
      <c r="G2126" s="539"/>
      <c r="H2126" s="539"/>
    </row>
    <row r="2127" spans="1:8">
      <c r="A2127" s="760"/>
      <c r="B2127" s="539"/>
      <c r="C2127" s="539"/>
      <c r="D2127" s="539"/>
      <c r="E2127" s="539"/>
      <c r="F2127" s="539"/>
      <c r="G2127" s="539"/>
      <c r="H2127" s="539"/>
    </row>
    <row r="2128" spans="1:8">
      <c r="A2128" s="760"/>
      <c r="B2128" s="539"/>
      <c r="C2128" s="539"/>
      <c r="D2128" s="539"/>
      <c r="E2128" s="539"/>
      <c r="F2128" s="539"/>
      <c r="G2128" s="539"/>
      <c r="H2128" s="539"/>
    </row>
    <row r="2129" spans="1:8">
      <c r="A2129" s="760"/>
      <c r="B2129" s="539"/>
      <c r="C2129" s="539"/>
      <c r="D2129" s="539"/>
      <c r="E2129" s="539"/>
      <c r="F2129" s="539"/>
      <c r="G2129" s="539"/>
      <c r="H2129" s="539"/>
    </row>
    <row r="2130" spans="1:8">
      <c r="A2130" s="760"/>
      <c r="B2130" s="539"/>
      <c r="C2130" s="539"/>
      <c r="D2130" s="539"/>
      <c r="E2130" s="539"/>
      <c r="F2130" s="539"/>
      <c r="G2130" s="539"/>
      <c r="H2130" s="539"/>
    </row>
    <row r="2131" spans="1:8">
      <c r="A2131" s="760"/>
      <c r="B2131" s="539"/>
      <c r="C2131" s="539"/>
      <c r="D2131" s="539"/>
      <c r="E2131" s="539"/>
      <c r="F2131" s="539"/>
      <c r="G2131" s="539"/>
      <c r="H2131" s="539"/>
    </row>
    <row r="2132" spans="1:8">
      <c r="A2132" s="760"/>
      <c r="B2132" s="539"/>
      <c r="C2132" s="539"/>
      <c r="D2132" s="539"/>
      <c r="E2132" s="539"/>
      <c r="F2132" s="539"/>
      <c r="G2132" s="539"/>
      <c r="H2132" s="539"/>
    </row>
    <row r="2133" spans="1:8">
      <c r="A2133" s="760"/>
      <c r="B2133" s="539"/>
      <c r="C2133" s="539"/>
      <c r="D2133" s="539"/>
      <c r="E2133" s="539"/>
      <c r="F2133" s="539"/>
      <c r="G2133" s="539"/>
      <c r="H2133" s="539"/>
    </row>
    <row r="2134" spans="1:8">
      <c r="A2134" s="760"/>
      <c r="B2134" s="539"/>
      <c r="C2134" s="539"/>
      <c r="D2134" s="539"/>
      <c r="E2134" s="539"/>
      <c r="F2134" s="539"/>
      <c r="G2134" s="539"/>
      <c r="H2134" s="539"/>
    </row>
    <row r="2135" spans="1:8">
      <c r="A2135" s="760"/>
      <c r="B2135" s="539"/>
      <c r="C2135" s="539"/>
      <c r="D2135" s="539"/>
      <c r="E2135" s="539"/>
      <c r="F2135" s="539"/>
      <c r="G2135" s="539"/>
      <c r="H2135" s="539"/>
    </row>
    <row r="2136" spans="1:8">
      <c r="A2136" s="760"/>
      <c r="B2136" s="539"/>
      <c r="C2136" s="539"/>
      <c r="D2136" s="539"/>
      <c r="E2136" s="539"/>
      <c r="F2136" s="539"/>
      <c r="G2136" s="539"/>
      <c r="H2136" s="539"/>
    </row>
    <row r="2137" spans="1:8">
      <c r="A2137" s="760"/>
      <c r="B2137" s="539"/>
      <c r="C2137" s="539"/>
      <c r="D2137" s="539"/>
      <c r="E2137" s="539"/>
      <c r="F2137" s="539"/>
      <c r="G2137" s="539"/>
      <c r="H2137" s="539"/>
    </row>
    <row r="2138" spans="1:8">
      <c r="A2138" s="760"/>
      <c r="B2138" s="539"/>
      <c r="C2138" s="539"/>
      <c r="D2138" s="539"/>
      <c r="E2138" s="539"/>
      <c r="F2138" s="539"/>
      <c r="G2138" s="539"/>
      <c r="H2138" s="539"/>
    </row>
    <row r="2139" spans="1:8">
      <c r="A2139" s="760"/>
      <c r="B2139" s="539"/>
      <c r="C2139" s="539"/>
      <c r="D2139" s="539"/>
      <c r="E2139" s="539"/>
      <c r="F2139" s="539"/>
      <c r="G2139" s="539"/>
      <c r="H2139" s="539"/>
    </row>
    <row r="2140" spans="1:8">
      <c r="A2140" s="760"/>
      <c r="B2140" s="539"/>
      <c r="C2140" s="539"/>
      <c r="D2140" s="539"/>
      <c r="E2140" s="539"/>
      <c r="F2140" s="539"/>
      <c r="G2140" s="539"/>
      <c r="H2140" s="539"/>
    </row>
    <row r="2141" spans="1:8">
      <c r="A2141" s="760"/>
      <c r="B2141" s="539"/>
      <c r="C2141" s="539"/>
      <c r="D2141" s="539"/>
      <c r="E2141" s="539"/>
      <c r="F2141" s="539"/>
      <c r="G2141" s="539"/>
      <c r="H2141" s="539"/>
    </row>
    <row r="2142" spans="1:8">
      <c r="A2142" s="760"/>
      <c r="B2142" s="539"/>
      <c r="C2142" s="539"/>
      <c r="D2142" s="539"/>
      <c r="E2142" s="539"/>
      <c r="F2142" s="539"/>
      <c r="G2142" s="539"/>
      <c r="H2142" s="539"/>
    </row>
    <row r="2143" spans="1:8">
      <c r="A2143" s="760"/>
      <c r="B2143" s="539"/>
      <c r="C2143" s="539"/>
      <c r="D2143" s="539"/>
      <c r="E2143" s="539"/>
      <c r="F2143" s="539"/>
      <c r="G2143" s="539"/>
      <c r="H2143" s="539"/>
    </row>
    <row r="2144" spans="1:8">
      <c r="A2144" s="760"/>
      <c r="B2144" s="539"/>
      <c r="C2144" s="539"/>
      <c r="D2144" s="539"/>
      <c r="E2144" s="539"/>
      <c r="F2144" s="539"/>
      <c r="G2144" s="539"/>
      <c r="H2144" s="539"/>
    </row>
    <row r="2145" spans="1:8">
      <c r="A2145" s="760"/>
      <c r="B2145" s="539"/>
      <c r="C2145" s="539"/>
      <c r="D2145" s="539"/>
      <c r="E2145" s="539"/>
      <c r="F2145" s="539"/>
      <c r="G2145" s="539"/>
      <c r="H2145" s="539"/>
    </row>
    <row r="2146" spans="1:8">
      <c r="A2146" s="760"/>
      <c r="B2146" s="539"/>
      <c r="C2146" s="539"/>
      <c r="D2146" s="539"/>
      <c r="E2146" s="539"/>
      <c r="F2146" s="539"/>
      <c r="G2146" s="539"/>
      <c r="H2146" s="539"/>
    </row>
    <row r="2147" spans="1:8">
      <c r="A2147" s="760"/>
      <c r="B2147" s="539"/>
      <c r="C2147" s="539"/>
      <c r="D2147" s="539"/>
      <c r="E2147" s="539"/>
      <c r="F2147" s="539"/>
      <c r="G2147" s="539"/>
      <c r="H2147" s="539"/>
    </row>
    <row r="2148" spans="1:8">
      <c r="A2148" s="760"/>
      <c r="B2148" s="539"/>
      <c r="C2148" s="539"/>
      <c r="D2148" s="539"/>
      <c r="E2148" s="539"/>
      <c r="F2148" s="539"/>
      <c r="G2148" s="539"/>
      <c r="H2148" s="539"/>
    </row>
    <row r="2149" spans="1:8">
      <c r="A2149" s="760"/>
      <c r="B2149" s="539"/>
      <c r="C2149" s="539"/>
      <c r="D2149" s="539"/>
      <c r="E2149" s="539"/>
      <c r="F2149" s="539"/>
      <c r="G2149" s="539"/>
      <c r="H2149" s="539"/>
    </row>
    <row r="2150" spans="1:8">
      <c r="A2150" s="760"/>
      <c r="B2150" s="539"/>
      <c r="C2150" s="539"/>
      <c r="D2150" s="539"/>
      <c r="E2150" s="539"/>
      <c r="F2150" s="539"/>
      <c r="G2150" s="539"/>
      <c r="H2150" s="539"/>
    </row>
    <row r="2151" spans="1:8">
      <c r="A2151" s="760"/>
      <c r="B2151" s="539"/>
      <c r="C2151" s="539"/>
      <c r="D2151" s="539"/>
      <c r="E2151" s="539"/>
      <c r="F2151" s="539"/>
      <c r="G2151" s="539"/>
      <c r="H2151" s="539"/>
    </row>
    <row r="2152" spans="1:8">
      <c r="A2152" s="760"/>
      <c r="B2152" s="539"/>
      <c r="C2152" s="539"/>
      <c r="D2152" s="539"/>
      <c r="E2152" s="539"/>
      <c r="F2152" s="539"/>
      <c r="G2152" s="539"/>
      <c r="H2152" s="539"/>
    </row>
    <row r="2153" spans="1:8">
      <c r="A2153" s="760"/>
      <c r="B2153" s="539"/>
      <c r="C2153" s="539"/>
      <c r="D2153" s="539"/>
      <c r="E2153" s="539"/>
      <c r="F2153" s="539"/>
      <c r="G2153" s="539"/>
      <c r="H2153" s="539"/>
    </row>
    <row r="2154" spans="1:8">
      <c r="A2154" s="760"/>
      <c r="B2154" s="539"/>
      <c r="C2154" s="539"/>
      <c r="D2154" s="539"/>
      <c r="E2154" s="539"/>
      <c r="F2154" s="539"/>
      <c r="G2154" s="539"/>
      <c r="H2154" s="539"/>
    </row>
    <row r="2155" spans="1:8">
      <c r="A2155" s="760"/>
      <c r="B2155" s="539"/>
      <c r="C2155" s="539"/>
      <c r="D2155" s="539"/>
      <c r="E2155" s="539"/>
      <c r="F2155" s="539"/>
      <c r="G2155" s="539"/>
      <c r="H2155" s="539"/>
    </row>
    <row r="2156" spans="1:8">
      <c r="A2156" s="760"/>
      <c r="B2156" s="539"/>
      <c r="C2156" s="539"/>
      <c r="D2156" s="539"/>
      <c r="E2156" s="539"/>
      <c r="F2156" s="539"/>
      <c r="G2156" s="539"/>
      <c r="H2156" s="539"/>
    </row>
    <row r="2157" spans="1:8">
      <c r="A2157" s="760"/>
      <c r="B2157" s="539"/>
      <c r="C2157" s="539"/>
      <c r="D2157" s="539"/>
      <c r="E2157" s="539"/>
      <c r="F2157" s="539"/>
      <c r="G2157" s="539"/>
      <c r="H2157" s="539"/>
    </row>
    <row r="2158" spans="1:8">
      <c r="A2158" s="760"/>
      <c r="B2158" s="539"/>
      <c r="C2158" s="539"/>
      <c r="D2158" s="539"/>
      <c r="E2158" s="539"/>
      <c r="F2158" s="539"/>
      <c r="G2158" s="539"/>
      <c r="H2158" s="539"/>
    </row>
    <row r="2159" spans="1:8">
      <c r="A2159" s="760"/>
      <c r="B2159" s="539"/>
      <c r="C2159" s="539"/>
      <c r="D2159" s="539"/>
      <c r="E2159" s="539"/>
      <c r="F2159" s="539"/>
      <c r="G2159" s="539"/>
      <c r="H2159" s="539"/>
    </row>
    <row r="2160" spans="1:8">
      <c r="A2160" s="760"/>
      <c r="B2160" s="539"/>
      <c r="C2160" s="539"/>
      <c r="D2160" s="539"/>
      <c r="E2160" s="539"/>
      <c r="F2160" s="539"/>
      <c r="G2160" s="539"/>
      <c r="H2160" s="539"/>
    </row>
    <row r="2161" spans="1:8">
      <c r="A2161" s="760"/>
      <c r="B2161" s="539"/>
      <c r="C2161" s="539"/>
      <c r="D2161" s="539"/>
      <c r="E2161" s="539"/>
      <c r="F2161" s="539"/>
      <c r="G2161" s="539"/>
      <c r="H2161" s="539"/>
    </row>
    <row r="2162" spans="1:8">
      <c r="A2162" s="760"/>
      <c r="B2162" s="539"/>
      <c r="C2162" s="539"/>
      <c r="D2162" s="539"/>
      <c r="E2162" s="539"/>
      <c r="F2162" s="539"/>
      <c r="G2162" s="539"/>
      <c r="H2162" s="539"/>
    </row>
    <row r="2163" spans="1:8">
      <c r="A2163" s="760"/>
      <c r="B2163" s="539"/>
      <c r="C2163" s="539"/>
      <c r="D2163" s="539"/>
      <c r="E2163" s="539"/>
      <c r="F2163" s="539"/>
      <c r="G2163" s="539"/>
      <c r="H2163" s="539"/>
    </row>
    <row r="2164" spans="1:8">
      <c r="A2164" s="760"/>
      <c r="B2164" s="539"/>
      <c r="C2164" s="539"/>
      <c r="D2164" s="539"/>
      <c r="E2164" s="539"/>
      <c r="F2164" s="539"/>
      <c r="G2164" s="539"/>
      <c r="H2164" s="539"/>
    </row>
    <row r="2165" spans="1:8">
      <c r="A2165" s="760"/>
      <c r="B2165" s="539"/>
      <c r="C2165" s="539"/>
      <c r="D2165" s="539"/>
      <c r="E2165" s="539"/>
      <c r="F2165" s="539"/>
      <c r="G2165" s="539"/>
      <c r="H2165" s="539"/>
    </row>
    <row r="2166" spans="1:8">
      <c r="A2166" s="760"/>
      <c r="B2166" s="539"/>
      <c r="C2166" s="539"/>
      <c r="D2166" s="539"/>
      <c r="E2166" s="539"/>
      <c r="F2166" s="539"/>
      <c r="G2166" s="539"/>
      <c r="H2166" s="539"/>
    </row>
    <row r="2167" spans="1:8">
      <c r="A2167" s="760"/>
      <c r="B2167" s="539"/>
      <c r="C2167" s="539"/>
      <c r="D2167" s="539"/>
      <c r="E2167" s="539"/>
      <c r="F2167" s="539"/>
      <c r="G2167" s="539"/>
      <c r="H2167" s="539"/>
    </row>
    <row r="2168" spans="1:8">
      <c r="A2168" s="760"/>
      <c r="B2168" s="539"/>
      <c r="C2168" s="539"/>
      <c r="D2168" s="539"/>
      <c r="E2168" s="539"/>
      <c r="F2168" s="539"/>
      <c r="G2168" s="539"/>
      <c r="H2168" s="539"/>
    </row>
    <row r="2169" spans="1:8">
      <c r="A2169" s="760"/>
      <c r="B2169" s="539"/>
      <c r="C2169" s="539"/>
      <c r="D2169" s="539"/>
      <c r="E2169" s="539"/>
      <c r="F2169" s="539"/>
      <c r="G2169" s="539"/>
      <c r="H2169" s="539"/>
    </row>
    <row r="2170" spans="1:8">
      <c r="A2170" s="760"/>
      <c r="B2170" s="539"/>
      <c r="C2170" s="539"/>
      <c r="D2170" s="539"/>
      <c r="E2170" s="539"/>
      <c r="F2170" s="539"/>
      <c r="G2170" s="539"/>
      <c r="H2170" s="539"/>
    </row>
    <row r="2171" spans="1:8">
      <c r="A2171" s="760"/>
      <c r="B2171" s="539"/>
      <c r="C2171" s="539"/>
      <c r="D2171" s="539"/>
      <c r="E2171" s="539"/>
      <c r="F2171" s="539"/>
      <c r="G2171" s="539"/>
      <c r="H2171" s="539"/>
    </row>
    <row r="2172" spans="1:8">
      <c r="A2172" s="760"/>
      <c r="B2172" s="539"/>
      <c r="C2172" s="539"/>
      <c r="D2172" s="539"/>
      <c r="E2172" s="539"/>
      <c r="F2172" s="539"/>
      <c r="G2172" s="539"/>
      <c r="H2172" s="539"/>
    </row>
    <row r="2173" spans="1:8">
      <c r="A2173" s="760"/>
      <c r="B2173" s="539"/>
      <c r="C2173" s="539"/>
      <c r="D2173" s="539"/>
      <c r="E2173" s="539"/>
      <c r="F2173" s="539"/>
      <c r="G2173" s="539"/>
      <c r="H2173" s="539"/>
    </row>
    <row r="2174" spans="1:8">
      <c r="A2174" s="760"/>
      <c r="B2174" s="539"/>
      <c r="C2174" s="539"/>
      <c r="D2174" s="539"/>
      <c r="E2174" s="539"/>
      <c r="F2174" s="539"/>
      <c r="G2174" s="539"/>
      <c r="H2174" s="539"/>
    </row>
    <row r="2175" spans="1:8">
      <c r="A2175" s="760"/>
      <c r="B2175" s="539"/>
      <c r="C2175" s="539"/>
      <c r="D2175" s="539"/>
      <c r="E2175" s="539"/>
      <c r="F2175" s="539"/>
      <c r="G2175" s="539"/>
      <c r="H2175" s="539"/>
    </row>
    <row r="2176" spans="1:8">
      <c r="A2176" s="760"/>
      <c r="B2176" s="539"/>
      <c r="C2176" s="539"/>
      <c r="D2176" s="539"/>
      <c r="E2176" s="539"/>
      <c r="F2176" s="539"/>
      <c r="G2176" s="539"/>
      <c r="H2176" s="539"/>
    </row>
    <row r="2177" spans="1:8">
      <c r="A2177" s="760"/>
      <c r="B2177" s="539"/>
      <c r="C2177" s="539"/>
      <c r="D2177" s="539"/>
      <c r="E2177" s="539"/>
      <c r="F2177" s="539"/>
      <c r="G2177" s="539"/>
      <c r="H2177" s="539"/>
    </row>
    <row r="2178" spans="1:8">
      <c r="A2178" s="760"/>
      <c r="B2178" s="539"/>
      <c r="C2178" s="539"/>
      <c r="D2178" s="539"/>
      <c r="E2178" s="539"/>
      <c r="F2178" s="539"/>
      <c r="G2178" s="539"/>
      <c r="H2178" s="539"/>
    </row>
    <row r="2179" spans="1:8">
      <c r="A2179" s="760"/>
      <c r="B2179" s="539"/>
      <c r="C2179" s="539"/>
      <c r="D2179" s="539"/>
      <c r="E2179" s="539"/>
      <c r="F2179" s="539"/>
      <c r="G2179" s="539"/>
      <c r="H2179" s="539"/>
    </row>
    <row r="2180" spans="1:8">
      <c r="A2180" s="760"/>
      <c r="B2180" s="539"/>
      <c r="C2180" s="539"/>
      <c r="D2180" s="539"/>
      <c r="E2180" s="539"/>
      <c r="F2180" s="539"/>
      <c r="G2180" s="539"/>
      <c r="H2180" s="539"/>
    </row>
    <row r="2181" spans="1:8">
      <c r="A2181" s="760"/>
      <c r="B2181" s="539"/>
      <c r="C2181" s="539"/>
      <c r="D2181" s="539"/>
      <c r="E2181" s="539"/>
      <c r="F2181" s="539"/>
      <c r="G2181" s="539"/>
      <c r="H2181" s="539"/>
    </row>
    <row r="2182" spans="1:8">
      <c r="A2182" s="760"/>
      <c r="B2182" s="539"/>
      <c r="C2182" s="539"/>
      <c r="D2182" s="539"/>
      <c r="E2182" s="539"/>
      <c r="F2182" s="539"/>
      <c r="G2182" s="539"/>
      <c r="H2182" s="539"/>
    </row>
    <row r="2183" spans="1:8">
      <c r="A2183" s="760"/>
      <c r="B2183" s="539"/>
      <c r="C2183" s="539"/>
      <c r="D2183" s="539"/>
      <c r="E2183" s="539"/>
      <c r="F2183" s="539"/>
      <c r="G2183" s="539"/>
      <c r="H2183" s="539"/>
    </row>
    <row r="2184" spans="1:8">
      <c r="A2184" s="760"/>
      <c r="B2184" s="539"/>
      <c r="C2184" s="539"/>
      <c r="D2184" s="539"/>
      <c r="E2184" s="539"/>
      <c r="F2184" s="539"/>
      <c r="G2184" s="539"/>
      <c r="H2184" s="539"/>
    </row>
    <row r="2185" spans="1:8">
      <c r="A2185" s="760"/>
      <c r="B2185" s="539"/>
      <c r="C2185" s="539"/>
      <c r="D2185" s="539"/>
      <c r="E2185" s="539"/>
      <c r="F2185" s="539"/>
      <c r="G2185" s="539"/>
      <c r="H2185" s="539"/>
    </row>
    <row r="2186" spans="1:8">
      <c r="A2186" s="760"/>
      <c r="B2186" s="539"/>
      <c r="C2186" s="539"/>
      <c r="D2186" s="539"/>
      <c r="E2186" s="539"/>
      <c r="F2186" s="539"/>
      <c r="G2186" s="539"/>
      <c r="H2186" s="539"/>
    </row>
    <row r="2187" spans="1:8">
      <c r="A2187" s="760"/>
      <c r="B2187" s="539"/>
      <c r="C2187" s="539"/>
      <c r="D2187" s="539"/>
      <c r="E2187" s="539"/>
      <c r="F2187" s="539"/>
      <c r="G2187" s="539"/>
      <c r="H2187" s="539"/>
    </row>
    <row r="2188" spans="1:8">
      <c r="A2188" s="760"/>
      <c r="B2188" s="539"/>
      <c r="C2188" s="539"/>
      <c r="D2188" s="539"/>
      <c r="E2188" s="539"/>
      <c r="F2188" s="539"/>
      <c r="G2188" s="539"/>
      <c r="H2188" s="539"/>
    </row>
    <row r="2189" spans="1:8">
      <c r="A2189" s="760"/>
      <c r="B2189" s="539"/>
      <c r="C2189" s="539"/>
      <c r="D2189" s="539"/>
      <c r="E2189" s="539"/>
      <c r="F2189" s="539"/>
      <c r="G2189" s="539"/>
      <c r="H2189" s="539"/>
    </row>
    <row r="2190" spans="1:8">
      <c r="A2190" s="760"/>
      <c r="B2190" s="539"/>
      <c r="C2190" s="539"/>
      <c r="D2190" s="539"/>
      <c r="E2190" s="539"/>
      <c r="F2190" s="539"/>
      <c r="G2190" s="539"/>
      <c r="H2190" s="539"/>
    </row>
    <row r="2191" spans="1:8">
      <c r="A2191" s="760"/>
      <c r="B2191" s="539"/>
      <c r="C2191" s="539"/>
      <c r="D2191" s="539"/>
      <c r="E2191" s="539"/>
      <c r="F2191" s="539"/>
      <c r="G2191" s="539"/>
      <c r="H2191" s="539"/>
    </row>
    <row r="2192" spans="1:8">
      <c r="A2192" s="760"/>
      <c r="B2192" s="539"/>
      <c r="C2192" s="539"/>
      <c r="D2192" s="539"/>
      <c r="E2192" s="539"/>
      <c r="F2192" s="539"/>
      <c r="G2192" s="539"/>
      <c r="H2192" s="539"/>
    </row>
    <row r="2193" spans="1:8">
      <c r="A2193" s="760"/>
      <c r="B2193" s="539"/>
      <c r="C2193" s="539"/>
      <c r="D2193" s="539"/>
      <c r="E2193" s="539"/>
      <c r="F2193" s="539"/>
      <c r="G2193" s="539"/>
      <c r="H2193" s="539"/>
    </row>
    <row r="2194" spans="1:8">
      <c r="A2194" s="760"/>
      <c r="B2194" s="539"/>
      <c r="C2194" s="539"/>
      <c r="D2194" s="539"/>
      <c r="E2194" s="539"/>
      <c r="F2194" s="539"/>
      <c r="G2194" s="539"/>
      <c r="H2194" s="539"/>
    </row>
    <row r="2195" spans="1:8">
      <c r="A2195" s="760"/>
      <c r="B2195" s="539"/>
      <c r="C2195" s="539"/>
      <c r="D2195" s="539"/>
      <c r="E2195" s="539"/>
      <c r="F2195" s="539"/>
      <c r="G2195" s="539"/>
      <c r="H2195" s="539"/>
    </row>
    <row r="2196" spans="1:8">
      <c r="A2196" s="760"/>
      <c r="B2196" s="539"/>
      <c r="C2196" s="539"/>
      <c r="D2196" s="539"/>
      <c r="E2196" s="539"/>
      <c r="F2196" s="539"/>
      <c r="G2196" s="539"/>
      <c r="H2196" s="539"/>
    </row>
    <row r="2197" spans="1:8">
      <c r="A2197" s="760"/>
      <c r="B2197" s="539"/>
      <c r="C2197" s="539"/>
      <c r="D2197" s="539"/>
      <c r="E2197" s="539"/>
      <c r="F2197" s="539"/>
      <c r="G2197" s="539"/>
      <c r="H2197" s="539"/>
    </row>
    <row r="2198" spans="1:8">
      <c r="A2198" s="760"/>
      <c r="B2198" s="539"/>
      <c r="C2198" s="539"/>
      <c r="D2198" s="539"/>
      <c r="E2198" s="539"/>
      <c r="F2198" s="539"/>
      <c r="G2198" s="539"/>
      <c r="H2198" s="539"/>
    </row>
    <row r="2199" spans="1:8">
      <c r="A2199" s="760"/>
      <c r="B2199" s="539"/>
      <c r="C2199" s="539"/>
      <c r="D2199" s="539"/>
      <c r="E2199" s="539"/>
      <c r="F2199" s="539"/>
      <c r="G2199" s="539"/>
      <c r="H2199" s="539"/>
    </row>
    <row r="2200" spans="1:8">
      <c r="A2200" s="760"/>
      <c r="B2200" s="539"/>
      <c r="C2200" s="539"/>
      <c r="D2200" s="539"/>
      <c r="E2200" s="539"/>
      <c r="F2200" s="539"/>
      <c r="G2200" s="539"/>
      <c r="H2200" s="539"/>
    </row>
    <row r="2201" spans="1:8">
      <c r="A2201" s="760"/>
      <c r="B2201" s="539"/>
      <c r="C2201" s="539"/>
      <c r="D2201" s="539"/>
      <c r="E2201" s="539"/>
      <c r="F2201" s="539"/>
      <c r="G2201" s="539"/>
      <c r="H2201" s="539"/>
    </row>
    <row r="2202" spans="1:8">
      <c r="A2202" s="760"/>
      <c r="B2202" s="539"/>
      <c r="C2202" s="539"/>
      <c r="D2202" s="539"/>
      <c r="E2202" s="539"/>
      <c r="F2202" s="539"/>
      <c r="G2202" s="539"/>
      <c r="H2202" s="539"/>
    </row>
    <row r="2203" spans="1:8">
      <c r="A2203" s="760"/>
      <c r="B2203" s="539"/>
      <c r="C2203" s="539"/>
      <c r="D2203" s="539"/>
      <c r="E2203" s="539"/>
      <c r="F2203" s="539"/>
      <c r="G2203" s="539"/>
      <c r="H2203" s="539"/>
    </row>
    <row r="2204" spans="1:8">
      <c r="A2204" s="760"/>
      <c r="B2204" s="539"/>
      <c r="C2204" s="539"/>
      <c r="D2204" s="539"/>
      <c r="E2204" s="539"/>
      <c r="F2204" s="539"/>
      <c r="G2204" s="539"/>
      <c r="H2204" s="539"/>
    </row>
    <row r="2205" spans="1:8">
      <c r="A2205" s="760"/>
      <c r="B2205" s="539"/>
      <c r="C2205" s="539"/>
      <c r="D2205" s="539"/>
      <c r="E2205" s="539"/>
      <c r="F2205" s="539"/>
      <c r="G2205" s="539"/>
      <c r="H2205" s="539"/>
    </row>
    <row r="2206" spans="1:8">
      <c r="A2206" s="760"/>
      <c r="B2206" s="539"/>
      <c r="C2206" s="539"/>
      <c r="D2206" s="539"/>
      <c r="E2206" s="539"/>
      <c r="F2206" s="539"/>
      <c r="G2206" s="539"/>
      <c r="H2206" s="539"/>
    </row>
    <row r="2207" spans="1:8">
      <c r="A2207" s="760"/>
      <c r="B2207" s="539"/>
      <c r="C2207" s="539"/>
      <c r="D2207" s="539"/>
      <c r="E2207" s="539"/>
      <c r="F2207" s="539"/>
      <c r="G2207" s="539"/>
      <c r="H2207" s="539"/>
    </row>
    <row r="2208" spans="1:8">
      <c r="A2208" s="760"/>
      <c r="B2208" s="539"/>
      <c r="C2208" s="539"/>
      <c r="D2208" s="539"/>
      <c r="E2208" s="539"/>
      <c r="F2208" s="539"/>
      <c r="G2208" s="539"/>
      <c r="H2208" s="539"/>
    </row>
    <row r="2209" spans="1:8">
      <c r="A2209" s="760"/>
      <c r="B2209" s="539"/>
      <c r="C2209" s="539"/>
      <c r="D2209" s="539"/>
      <c r="E2209" s="539"/>
      <c r="F2209" s="539"/>
      <c r="G2209" s="539"/>
      <c r="H2209" s="539"/>
    </row>
    <row r="2210" spans="1:8">
      <c r="A2210" s="760"/>
      <c r="B2210" s="539"/>
      <c r="C2210" s="539"/>
      <c r="D2210" s="539"/>
      <c r="E2210" s="539"/>
      <c r="F2210" s="539"/>
      <c r="G2210" s="539"/>
      <c r="H2210" s="539"/>
    </row>
    <row r="2211" spans="1:8">
      <c r="A2211" s="760"/>
      <c r="B2211" s="539"/>
      <c r="C2211" s="539"/>
      <c r="D2211" s="539"/>
      <c r="E2211" s="539"/>
      <c r="F2211" s="539"/>
      <c r="G2211" s="539"/>
      <c r="H2211" s="539"/>
    </row>
    <row r="2212" spans="1:8">
      <c r="A2212" s="760"/>
      <c r="B2212" s="539"/>
      <c r="C2212" s="539"/>
      <c r="D2212" s="539"/>
      <c r="E2212" s="539"/>
      <c r="F2212" s="539"/>
      <c r="G2212" s="539"/>
      <c r="H2212" s="539"/>
    </row>
    <row r="2213" spans="1:8">
      <c r="A2213" s="760"/>
      <c r="B2213" s="539"/>
      <c r="C2213" s="539"/>
      <c r="D2213" s="539"/>
      <c r="E2213" s="539"/>
      <c r="F2213" s="539"/>
      <c r="G2213" s="539"/>
      <c r="H2213" s="539"/>
    </row>
    <row r="2214" spans="1:8">
      <c r="A2214" s="760"/>
      <c r="B2214" s="539"/>
      <c r="C2214" s="539"/>
      <c r="D2214" s="539"/>
      <c r="E2214" s="539"/>
      <c r="F2214" s="539"/>
      <c r="G2214" s="539"/>
      <c r="H2214" s="539"/>
    </row>
    <row r="2215" spans="1:8">
      <c r="A2215" s="760"/>
      <c r="B2215" s="539"/>
      <c r="C2215" s="539"/>
      <c r="D2215" s="539"/>
      <c r="E2215" s="539"/>
      <c r="F2215" s="539"/>
      <c r="G2215" s="539"/>
      <c r="H2215" s="539"/>
    </row>
    <row r="2216" spans="1:8">
      <c r="A2216" s="760"/>
      <c r="B2216" s="539"/>
      <c r="C2216" s="539"/>
      <c r="D2216" s="539"/>
      <c r="E2216" s="539"/>
      <c r="F2216" s="539"/>
      <c r="G2216" s="539"/>
      <c r="H2216" s="539"/>
    </row>
    <row r="2217" spans="1:8">
      <c r="A2217" s="760"/>
      <c r="B2217" s="539"/>
      <c r="C2217" s="539"/>
      <c r="D2217" s="539"/>
      <c r="E2217" s="539"/>
      <c r="F2217" s="539"/>
      <c r="G2217" s="539"/>
      <c r="H2217" s="539"/>
    </row>
    <row r="2218" spans="1:8">
      <c r="A2218" s="760"/>
      <c r="B2218" s="539"/>
      <c r="C2218" s="539"/>
      <c r="D2218" s="539"/>
      <c r="E2218" s="539"/>
      <c r="F2218" s="539"/>
      <c r="G2218" s="539"/>
      <c r="H2218" s="539"/>
    </row>
    <row r="2219" spans="1:8">
      <c r="A2219" s="760"/>
      <c r="B2219" s="539"/>
      <c r="C2219" s="539"/>
      <c r="D2219" s="539"/>
      <c r="E2219" s="539"/>
      <c r="F2219" s="539"/>
      <c r="G2219" s="539"/>
      <c r="H2219" s="539"/>
    </row>
    <row r="2220" spans="1:8">
      <c r="A2220" s="760"/>
      <c r="B2220" s="539"/>
      <c r="C2220" s="539"/>
      <c r="D2220" s="539"/>
      <c r="E2220" s="539"/>
      <c r="F2220" s="539"/>
      <c r="G2220" s="539"/>
      <c r="H2220" s="539"/>
    </row>
    <row r="2221" spans="1:8">
      <c r="A2221" s="760"/>
      <c r="B2221" s="539"/>
      <c r="C2221" s="539"/>
      <c r="D2221" s="539"/>
      <c r="E2221" s="539"/>
      <c r="F2221" s="539"/>
      <c r="G2221" s="539"/>
      <c r="H2221" s="539"/>
    </row>
    <row r="2222" spans="1:8">
      <c r="A2222" s="760"/>
      <c r="B2222" s="539"/>
      <c r="C2222" s="539"/>
      <c r="D2222" s="539"/>
      <c r="E2222" s="539"/>
      <c r="F2222" s="539"/>
      <c r="G2222" s="539"/>
      <c r="H2222" s="539"/>
    </row>
    <row r="2223" spans="1:8">
      <c r="A2223" s="760"/>
      <c r="B2223" s="539"/>
      <c r="C2223" s="539"/>
      <c r="D2223" s="539"/>
      <c r="E2223" s="539"/>
      <c r="F2223" s="539"/>
      <c r="G2223" s="539"/>
      <c r="H2223" s="539"/>
    </row>
    <row r="2224" spans="1:8">
      <c r="A2224" s="760"/>
      <c r="B2224" s="539"/>
      <c r="C2224" s="539"/>
      <c r="D2224" s="539"/>
      <c r="E2224" s="539"/>
      <c r="F2224" s="539"/>
      <c r="G2224" s="539"/>
      <c r="H2224" s="539"/>
    </row>
    <row r="2225" spans="1:8">
      <c r="A2225" s="760"/>
      <c r="B2225" s="539"/>
      <c r="C2225" s="539"/>
      <c r="D2225" s="539"/>
      <c r="E2225" s="539"/>
      <c r="F2225" s="539"/>
      <c r="G2225" s="539"/>
      <c r="H2225" s="539"/>
    </row>
    <row r="2226" spans="1:8">
      <c r="A2226" s="760"/>
      <c r="B2226" s="539"/>
      <c r="C2226" s="539"/>
      <c r="D2226" s="539"/>
      <c r="E2226" s="539"/>
      <c r="F2226" s="539"/>
      <c r="G2226" s="539"/>
      <c r="H2226" s="539"/>
    </row>
    <row r="2227" spans="1:8">
      <c r="A2227" s="760"/>
      <c r="B2227" s="539"/>
      <c r="C2227" s="539"/>
      <c r="D2227" s="539"/>
      <c r="E2227" s="539"/>
      <c r="F2227" s="539"/>
      <c r="G2227" s="539"/>
      <c r="H2227" s="539"/>
    </row>
    <row r="2228" spans="1:8">
      <c r="A2228" s="760"/>
      <c r="B2228" s="539"/>
      <c r="C2228" s="539"/>
      <c r="D2228" s="539"/>
      <c r="E2228" s="539"/>
      <c r="F2228" s="539"/>
      <c r="G2228" s="539"/>
      <c r="H2228" s="539"/>
    </row>
    <row r="2229" spans="1:8">
      <c r="A2229" s="760"/>
      <c r="B2229" s="539"/>
      <c r="C2229" s="539"/>
      <c r="D2229" s="539"/>
      <c r="E2229" s="539"/>
      <c r="F2229" s="539"/>
      <c r="G2229" s="539"/>
      <c r="H2229" s="539"/>
    </row>
    <row r="2230" spans="1:8">
      <c r="A2230" s="760"/>
      <c r="B2230" s="539"/>
      <c r="C2230" s="539"/>
      <c r="D2230" s="539"/>
      <c r="E2230" s="539"/>
      <c r="F2230" s="539"/>
      <c r="G2230" s="539"/>
      <c r="H2230" s="539"/>
    </row>
    <row r="2231" spans="1:8">
      <c r="A2231" s="760"/>
      <c r="B2231" s="539"/>
      <c r="C2231" s="539"/>
      <c r="D2231" s="539"/>
      <c r="E2231" s="539"/>
      <c r="F2231" s="539"/>
      <c r="G2231" s="539"/>
      <c r="H2231" s="539"/>
    </row>
    <row r="2232" spans="1:8">
      <c r="A2232" s="760"/>
      <c r="B2232" s="539"/>
      <c r="C2232" s="539"/>
      <c r="D2232" s="539"/>
      <c r="E2232" s="539"/>
      <c r="F2232" s="539"/>
      <c r="G2232" s="539"/>
      <c r="H2232" s="539"/>
    </row>
    <row r="2233" spans="1:8">
      <c r="A2233" s="760"/>
      <c r="B2233" s="539"/>
      <c r="C2233" s="539"/>
      <c r="D2233" s="539"/>
      <c r="E2233" s="539"/>
      <c r="F2233" s="539"/>
      <c r="G2233" s="539"/>
      <c r="H2233" s="539"/>
    </row>
    <row r="2234" spans="1:8">
      <c r="A2234" s="760"/>
      <c r="B2234" s="539"/>
      <c r="C2234" s="539"/>
      <c r="D2234" s="539"/>
      <c r="E2234" s="539"/>
      <c r="F2234" s="539"/>
      <c r="G2234" s="539"/>
      <c r="H2234" s="539"/>
    </row>
    <row r="2235" spans="1:8">
      <c r="A2235" s="760"/>
      <c r="B2235" s="539"/>
      <c r="C2235" s="539"/>
      <c r="D2235" s="539"/>
      <c r="E2235" s="539"/>
      <c r="F2235" s="539"/>
      <c r="G2235" s="539"/>
      <c r="H2235" s="539"/>
    </row>
    <row r="2236" spans="1:8">
      <c r="A2236" s="760"/>
      <c r="B2236" s="539"/>
      <c r="C2236" s="539"/>
      <c r="D2236" s="539"/>
      <c r="E2236" s="539"/>
      <c r="F2236" s="539"/>
      <c r="G2236" s="539"/>
      <c r="H2236" s="539"/>
    </row>
    <row r="2237" spans="1:8">
      <c r="A2237" s="760"/>
      <c r="B2237" s="539"/>
      <c r="C2237" s="539"/>
      <c r="D2237" s="539"/>
      <c r="E2237" s="539"/>
      <c r="F2237" s="539"/>
      <c r="G2237" s="539"/>
      <c r="H2237" s="539"/>
    </row>
    <row r="2238" spans="1:8">
      <c r="A2238" s="760"/>
      <c r="B2238" s="539"/>
      <c r="C2238" s="539"/>
      <c r="D2238" s="539"/>
      <c r="E2238" s="539"/>
      <c r="F2238" s="539"/>
      <c r="G2238" s="539"/>
      <c r="H2238" s="539"/>
    </row>
    <row r="2239" spans="1:8">
      <c r="A2239" s="760"/>
      <c r="B2239" s="539"/>
      <c r="C2239" s="539"/>
      <c r="D2239" s="539"/>
      <c r="E2239" s="539"/>
      <c r="F2239" s="539"/>
      <c r="G2239" s="539"/>
      <c r="H2239" s="539"/>
    </row>
    <row r="2240" spans="1:8">
      <c r="A2240" s="760"/>
      <c r="B2240" s="539"/>
      <c r="C2240" s="539"/>
      <c r="D2240" s="539"/>
      <c r="E2240" s="539"/>
      <c r="F2240" s="539"/>
      <c r="G2240" s="539"/>
      <c r="H2240" s="539"/>
    </row>
    <row r="2241" spans="1:8">
      <c r="A2241" s="760"/>
      <c r="B2241" s="539"/>
      <c r="C2241" s="539"/>
      <c r="D2241" s="539"/>
      <c r="E2241" s="539"/>
      <c r="F2241" s="539"/>
      <c r="G2241" s="539"/>
      <c r="H2241" s="539"/>
    </row>
    <row r="2242" spans="1:8">
      <c r="A2242" s="760"/>
      <c r="B2242" s="539"/>
      <c r="C2242" s="539"/>
      <c r="D2242" s="539"/>
      <c r="E2242" s="539"/>
      <c r="F2242" s="539"/>
      <c r="G2242" s="539"/>
      <c r="H2242" s="539"/>
    </row>
    <row r="2243" spans="1:8">
      <c r="A2243" s="760"/>
      <c r="B2243" s="539"/>
      <c r="C2243" s="539"/>
      <c r="D2243" s="539"/>
      <c r="E2243" s="539"/>
      <c r="F2243" s="539"/>
      <c r="G2243" s="539"/>
      <c r="H2243" s="539"/>
    </row>
    <row r="2244" spans="1:8">
      <c r="A2244" s="760"/>
      <c r="B2244" s="539"/>
      <c r="C2244" s="539"/>
      <c r="D2244" s="539"/>
      <c r="E2244" s="539"/>
      <c r="F2244" s="539"/>
      <c r="G2244" s="539"/>
      <c r="H2244" s="539"/>
    </row>
    <row r="2245" spans="1:8">
      <c r="A2245" s="760"/>
      <c r="B2245" s="539"/>
      <c r="C2245" s="539"/>
      <c r="D2245" s="539"/>
      <c r="E2245" s="539"/>
      <c r="F2245" s="539"/>
      <c r="G2245" s="539"/>
      <c r="H2245" s="539"/>
    </row>
    <row r="2246" spans="1:8">
      <c r="A2246" s="760"/>
      <c r="B2246" s="539"/>
      <c r="C2246" s="539"/>
      <c r="D2246" s="539"/>
      <c r="E2246" s="539"/>
      <c r="F2246" s="539"/>
      <c r="G2246" s="539"/>
      <c r="H2246" s="539"/>
    </row>
    <row r="2247" spans="1:8">
      <c r="A2247" s="760"/>
      <c r="B2247" s="539"/>
      <c r="C2247" s="539"/>
      <c r="D2247" s="539"/>
      <c r="E2247" s="539"/>
      <c r="F2247" s="539"/>
      <c r="G2247" s="539"/>
      <c r="H2247" s="539"/>
    </row>
    <row r="2248" spans="1:8">
      <c r="A2248" s="760"/>
      <c r="B2248" s="539"/>
      <c r="C2248" s="539"/>
      <c r="D2248" s="539"/>
      <c r="E2248" s="539"/>
      <c r="F2248" s="539"/>
      <c r="G2248" s="539"/>
      <c r="H2248" s="539"/>
    </row>
    <row r="2249" spans="1:8">
      <c r="A2249" s="760"/>
      <c r="B2249" s="539"/>
      <c r="C2249" s="539"/>
      <c r="D2249" s="539"/>
      <c r="E2249" s="539"/>
      <c r="F2249" s="539"/>
      <c r="G2249" s="539"/>
      <c r="H2249" s="539"/>
    </row>
    <row r="2250" spans="1:8">
      <c r="A2250" s="760"/>
      <c r="B2250" s="539"/>
      <c r="C2250" s="539"/>
      <c r="D2250" s="539"/>
      <c r="E2250" s="539"/>
      <c r="F2250" s="539"/>
      <c r="G2250" s="539"/>
      <c r="H2250" s="539"/>
    </row>
    <row r="2251" spans="1:8">
      <c r="A2251" s="760"/>
      <c r="B2251" s="539"/>
      <c r="C2251" s="539"/>
      <c r="D2251" s="539"/>
      <c r="E2251" s="539"/>
      <c r="F2251" s="539"/>
      <c r="G2251" s="539"/>
      <c r="H2251" s="539"/>
    </row>
    <row r="2252" spans="1:8">
      <c r="A2252" s="760"/>
      <c r="B2252" s="539"/>
      <c r="C2252" s="539"/>
      <c r="D2252" s="539"/>
      <c r="E2252" s="539"/>
      <c r="F2252" s="539"/>
      <c r="G2252" s="539"/>
      <c r="H2252" s="539"/>
    </row>
    <row r="2253" spans="1:8">
      <c r="A2253" s="760"/>
      <c r="B2253" s="539"/>
      <c r="C2253" s="539"/>
      <c r="D2253" s="539"/>
      <c r="E2253" s="539"/>
      <c r="F2253" s="539"/>
      <c r="G2253" s="539"/>
      <c r="H2253" s="539"/>
    </row>
    <row r="2254" spans="1:8">
      <c r="A2254" s="760"/>
      <c r="B2254" s="539"/>
      <c r="C2254" s="539"/>
      <c r="D2254" s="539"/>
      <c r="E2254" s="539"/>
      <c r="F2254" s="539"/>
      <c r="G2254" s="539"/>
      <c r="H2254" s="539"/>
    </row>
    <row r="2255" spans="1:8">
      <c r="A2255" s="760"/>
      <c r="B2255" s="539"/>
      <c r="C2255" s="539"/>
      <c r="D2255" s="539"/>
      <c r="E2255" s="539"/>
      <c r="F2255" s="539"/>
      <c r="G2255" s="539"/>
      <c r="H2255" s="539"/>
    </row>
    <row r="2256" spans="1:8">
      <c r="A2256" s="760"/>
      <c r="B2256" s="539"/>
      <c r="C2256" s="539"/>
      <c r="D2256" s="539"/>
      <c r="E2256" s="539"/>
      <c r="F2256" s="539"/>
      <c r="G2256" s="539"/>
      <c r="H2256" s="539"/>
    </row>
    <row r="2257" spans="1:8">
      <c r="A2257" s="760"/>
      <c r="B2257" s="539"/>
      <c r="C2257" s="539"/>
      <c r="D2257" s="539"/>
      <c r="E2257" s="539"/>
      <c r="F2257" s="539"/>
      <c r="G2257" s="539"/>
      <c r="H2257" s="539"/>
    </row>
    <row r="2258" spans="1:8">
      <c r="A2258" s="760"/>
      <c r="B2258" s="539"/>
      <c r="C2258" s="539"/>
      <c r="D2258" s="539"/>
      <c r="E2258" s="539"/>
      <c r="F2258" s="539"/>
      <c r="G2258" s="539"/>
      <c r="H2258" s="539"/>
    </row>
    <row r="2259" spans="1:8">
      <c r="A2259" s="760"/>
      <c r="B2259" s="539"/>
      <c r="C2259" s="539"/>
      <c r="D2259" s="539"/>
      <c r="E2259" s="539"/>
      <c r="F2259" s="539"/>
      <c r="G2259" s="539"/>
      <c r="H2259" s="539"/>
    </row>
    <row r="2260" spans="1:8">
      <c r="A2260" s="760"/>
      <c r="B2260" s="539"/>
      <c r="C2260" s="539"/>
      <c r="D2260" s="539"/>
      <c r="E2260" s="539"/>
      <c r="F2260" s="539"/>
      <c r="G2260" s="539"/>
      <c r="H2260" s="539"/>
    </row>
    <row r="2261" spans="1:8">
      <c r="A2261" s="760"/>
      <c r="B2261" s="539"/>
      <c r="C2261" s="539"/>
      <c r="D2261" s="539"/>
      <c r="E2261" s="539"/>
      <c r="F2261" s="539"/>
      <c r="G2261" s="539"/>
      <c r="H2261" s="539"/>
    </row>
    <row r="2262" spans="1:8">
      <c r="A2262" s="760"/>
      <c r="B2262" s="539"/>
      <c r="C2262" s="539"/>
      <c r="D2262" s="539"/>
      <c r="E2262" s="539"/>
      <c r="F2262" s="539"/>
      <c r="G2262" s="539"/>
      <c r="H2262" s="539"/>
    </row>
    <row r="2263" spans="1:8">
      <c r="A2263" s="760"/>
      <c r="B2263" s="539"/>
      <c r="C2263" s="539"/>
      <c r="D2263" s="539"/>
      <c r="E2263" s="539"/>
      <c r="F2263" s="539"/>
      <c r="G2263" s="539"/>
      <c r="H2263" s="539"/>
    </row>
    <row r="2264" spans="1:8">
      <c r="A2264" s="760"/>
      <c r="B2264" s="539"/>
      <c r="C2264" s="539"/>
      <c r="D2264" s="539"/>
      <c r="E2264" s="539"/>
      <c r="F2264" s="539"/>
      <c r="G2264" s="539"/>
      <c r="H2264" s="539"/>
    </row>
    <row r="2265" spans="1:8">
      <c r="A2265" s="760"/>
      <c r="B2265" s="539"/>
      <c r="C2265" s="539"/>
      <c r="D2265" s="539"/>
      <c r="E2265" s="539"/>
      <c r="F2265" s="539"/>
      <c r="G2265" s="539"/>
      <c r="H2265" s="539"/>
    </row>
    <row r="2266" spans="1:8">
      <c r="A2266" s="760"/>
      <c r="B2266" s="539"/>
      <c r="C2266" s="539"/>
      <c r="D2266" s="539"/>
      <c r="E2266" s="539"/>
      <c r="F2266" s="539"/>
      <c r="G2266" s="539"/>
      <c r="H2266" s="539"/>
    </row>
    <row r="2267" spans="1:8">
      <c r="A2267" s="760"/>
      <c r="B2267" s="539"/>
      <c r="C2267" s="539"/>
      <c r="D2267" s="539"/>
      <c r="E2267" s="539"/>
      <c r="F2267" s="539"/>
      <c r="G2267" s="539"/>
      <c r="H2267" s="539"/>
    </row>
    <row r="2268" spans="1:8">
      <c r="A2268" s="760"/>
      <c r="B2268" s="539"/>
      <c r="C2268" s="539"/>
      <c r="D2268" s="539"/>
      <c r="E2268" s="539"/>
      <c r="F2268" s="539"/>
      <c r="G2268" s="539"/>
      <c r="H2268" s="539"/>
    </row>
    <row r="2269" spans="1:8">
      <c r="A2269" s="760"/>
      <c r="B2269" s="539"/>
      <c r="C2269" s="539"/>
      <c r="D2269" s="539"/>
      <c r="E2269" s="539"/>
      <c r="F2269" s="539"/>
      <c r="G2269" s="539"/>
      <c r="H2269" s="539"/>
    </row>
    <row r="2270" spans="1:8">
      <c r="A2270" s="760"/>
      <c r="B2270" s="539"/>
      <c r="C2270" s="539"/>
      <c r="D2270" s="539"/>
      <c r="E2270" s="539"/>
      <c r="F2270" s="539"/>
      <c r="G2270" s="539"/>
      <c r="H2270" s="539"/>
    </row>
    <row r="2271" spans="1:8">
      <c r="A2271" s="760"/>
      <c r="B2271" s="539"/>
      <c r="C2271" s="539"/>
      <c r="D2271" s="539"/>
      <c r="E2271" s="539"/>
      <c r="F2271" s="539"/>
      <c r="G2271" s="539"/>
      <c r="H2271" s="539"/>
    </row>
    <row r="2272" spans="1:8">
      <c r="A2272" s="760"/>
      <c r="B2272" s="539"/>
      <c r="C2272" s="539"/>
      <c r="D2272" s="539"/>
      <c r="E2272" s="539"/>
      <c r="F2272" s="539"/>
      <c r="G2272" s="539"/>
      <c r="H2272" s="539"/>
    </row>
    <row r="2273" spans="1:8">
      <c r="A2273" s="760"/>
      <c r="B2273" s="539"/>
      <c r="C2273" s="539"/>
      <c r="D2273" s="539"/>
      <c r="E2273" s="539"/>
      <c r="F2273" s="539"/>
      <c r="G2273" s="539"/>
      <c r="H2273" s="539"/>
    </row>
    <row r="2274" spans="1:8">
      <c r="A2274" s="760"/>
      <c r="B2274" s="539"/>
      <c r="C2274" s="539"/>
      <c r="D2274" s="539"/>
      <c r="E2274" s="539"/>
      <c r="F2274" s="539"/>
      <c r="G2274" s="539"/>
      <c r="H2274" s="539"/>
    </row>
    <row r="2275" spans="1:8">
      <c r="A2275" s="760"/>
      <c r="B2275" s="539"/>
      <c r="C2275" s="539"/>
      <c r="D2275" s="539"/>
      <c r="E2275" s="539"/>
      <c r="F2275" s="539"/>
      <c r="G2275" s="539"/>
      <c r="H2275" s="539"/>
    </row>
    <row r="2276" spans="1:8">
      <c r="A2276" s="760"/>
      <c r="B2276" s="539"/>
      <c r="C2276" s="539"/>
      <c r="D2276" s="539"/>
      <c r="E2276" s="539"/>
      <c r="F2276" s="539"/>
      <c r="G2276" s="539"/>
      <c r="H2276" s="539"/>
    </row>
    <row r="2277" spans="1:8">
      <c r="A2277" s="760"/>
      <c r="B2277" s="539"/>
      <c r="C2277" s="539"/>
      <c r="D2277" s="539"/>
      <c r="E2277" s="539"/>
      <c r="F2277" s="539"/>
      <c r="G2277" s="539"/>
      <c r="H2277" s="539"/>
    </row>
    <row r="2278" spans="1:8">
      <c r="A2278" s="760"/>
      <c r="B2278" s="539"/>
      <c r="C2278" s="539"/>
      <c r="D2278" s="539"/>
      <c r="E2278" s="539"/>
      <c r="F2278" s="539"/>
      <c r="G2278" s="539"/>
      <c r="H2278" s="539"/>
    </row>
    <row r="2279" spans="1:8">
      <c r="A2279" s="760"/>
      <c r="B2279" s="539"/>
      <c r="C2279" s="539"/>
      <c r="D2279" s="539"/>
      <c r="E2279" s="539"/>
      <c r="F2279" s="539"/>
      <c r="G2279" s="539"/>
      <c r="H2279" s="539"/>
    </row>
    <row r="2280" spans="1:8">
      <c r="A2280" s="760"/>
      <c r="B2280" s="539"/>
      <c r="C2280" s="539"/>
      <c r="D2280" s="539"/>
      <c r="E2280" s="539"/>
      <c r="F2280" s="539"/>
      <c r="G2280" s="539"/>
      <c r="H2280" s="539"/>
    </row>
    <row r="2281" spans="1:8">
      <c r="A2281" s="760"/>
      <c r="B2281" s="539"/>
      <c r="C2281" s="539"/>
      <c r="D2281" s="539"/>
      <c r="E2281" s="539"/>
      <c r="F2281" s="539"/>
      <c r="G2281" s="539"/>
      <c r="H2281" s="539"/>
    </row>
    <row r="2282" spans="1:8">
      <c r="A2282" s="760"/>
      <c r="B2282" s="539"/>
      <c r="C2282" s="539"/>
      <c r="D2282" s="539"/>
      <c r="E2282" s="539"/>
      <c r="F2282" s="539"/>
      <c r="G2282" s="539"/>
      <c r="H2282" s="539"/>
    </row>
    <row r="2283" spans="1:8">
      <c r="A2283" s="760"/>
      <c r="B2283" s="539"/>
      <c r="C2283" s="539"/>
      <c r="D2283" s="539"/>
      <c r="E2283" s="539"/>
      <c r="F2283" s="539"/>
      <c r="G2283" s="539"/>
      <c r="H2283" s="539"/>
    </row>
    <row r="2284" spans="1:8">
      <c r="A2284" s="760"/>
      <c r="B2284" s="539"/>
      <c r="C2284" s="539"/>
      <c r="D2284" s="539"/>
      <c r="E2284" s="539"/>
      <c r="F2284" s="539"/>
      <c r="G2284" s="539"/>
      <c r="H2284" s="539"/>
    </row>
    <row r="2285" spans="1:8">
      <c r="A2285" s="760"/>
      <c r="B2285" s="539"/>
      <c r="C2285" s="539"/>
      <c r="D2285" s="539"/>
      <c r="E2285" s="539"/>
      <c r="F2285" s="539"/>
      <c r="G2285" s="539"/>
      <c r="H2285" s="539"/>
    </row>
    <row r="2286" spans="1:8">
      <c r="A2286" s="760"/>
      <c r="B2286" s="539"/>
      <c r="C2286" s="539"/>
      <c r="D2286" s="539"/>
      <c r="E2286" s="539"/>
      <c r="F2286" s="539"/>
      <c r="G2286" s="539"/>
      <c r="H2286" s="539"/>
    </row>
    <row r="2287" spans="1:8">
      <c r="A2287" s="760"/>
      <c r="B2287" s="539"/>
      <c r="C2287" s="539"/>
      <c r="D2287" s="539"/>
      <c r="E2287" s="539"/>
      <c r="F2287" s="539"/>
      <c r="G2287" s="539"/>
      <c r="H2287" s="539"/>
    </row>
    <row r="2288" spans="1:8">
      <c r="A2288" s="760"/>
      <c r="B2288" s="539"/>
      <c r="C2288" s="539"/>
      <c r="D2288" s="539"/>
      <c r="E2288" s="539"/>
      <c r="F2288" s="539"/>
      <c r="G2288" s="539"/>
      <c r="H2288" s="539"/>
    </row>
    <row r="2289" spans="1:8">
      <c r="A2289" s="760"/>
      <c r="B2289" s="539"/>
      <c r="C2289" s="539"/>
      <c r="D2289" s="539"/>
      <c r="E2289" s="539"/>
      <c r="F2289" s="539"/>
      <c r="G2289" s="539"/>
      <c r="H2289" s="539"/>
    </row>
    <row r="2290" spans="1:8">
      <c r="A2290" s="760"/>
      <c r="B2290" s="539"/>
      <c r="C2290" s="539"/>
      <c r="D2290" s="539"/>
      <c r="E2290" s="539"/>
      <c r="F2290" s="539"/>
      <c r="G2290" s="539"/>
      <c r="H2290" s="539"/>
    </row>
    <row r="2291" spans="1:8">
      <c r="A2291" s="760"/>
      <c r="B2291" s="539"/>
      <c r="C2291" s="539"/>
      <c r="D2291" s="539"/>
      <c r="E2291" s="539"/>
      <c r="F2291" s="539"/>
      <c r="G2291" s="539"/>
      <c r="H2291" s="539"/>
    </row>
    <row r="2292" spans="1:8">
      <c r="A2292" s="760"/>
      <c r="B2292" s="539"/>
      <c r="C2292" s="539"/>
      <c r="D2292" s="539"/>
      <c r="E2292" s="539"/>
      <c r="F2292" s="539"/>
      <c r="G2292" s="539"/>
      <c r="H2292" s="539"/>
    </row>
    <row r="2293" spans="1:8">
      <c r="A2293" s="760"/>
      <c r="B2293" s="539"/>
      <c r="C2293" s="539"/>
      <c r="D2293" s="539"/>
      <c r="E2293" s="539"/>
      <c r="F2293" s="539"/>
      <c r="G2293" s="539"/>
      <c r="H2293" s="539"/>
    </row>
    <row r="2294" spans="1:8">
      <c r="A2294" s="760"/>
      <c r="B2294" s="539"/>
      <c r="C2294" s="539"/>
      <c r="D2294" s="539"/>
      <c r="E2294" s="539"/>
      <c r="F2294" s="539"/>
      <c r="G2294" s="539"/>
      <c r="H2294" s="539"/>
    </row>
    <row r="2295" spans="1:8">
      <c r="A2295" s="760"/>
      <c r="B2295" s="539"/>
      <c r="C2295" s="539"/>
      <c r="D2295" s="539"/>
      <c r="E2295" s="539"/>
      <c r="F2295" s="539"/>
      <c r="G2295" s="539"/>
      <c r="H2295" s="539"/>
    </row>
    <row r="2296" spans="1:8">
      <c r="A2296" s="760"/>
      <c r="B2296" s="539"/>
      <c r="C2296" s="539"/>
      <c r="D2296" s="539"/>
      <c r="E2296" s="539"/>
      <c r="F2296" s="539"/>
      <c r="G2296" s="539"/>
      <c r="H2296" s="539"/>
    </row>
    <row r="2297" spans="1:8">
      <c r="A2297" s="760"/>
      <c r="B2297" s="539"/>
      <c r="C2297" s="539"/>
      <c r="D2297" s="539"/>
      <c r="E2297" s="539"/>
      <c r="F2297" s="539"/>
      <c r="G2297" s="539"/>
      <c r="H2297" s="539"/>
    </row>
    <row r="2298" spans="1:8">
      <c r="A2298" s="760"/>
      <c r="B2298" s="539"/>
      <c r="C2298" s="539"/>
      <c r="D2298" s="539"/>
      <c r="E2298" s="539"/>
      <c r="F2298" s="539"/>
      <c r="G2298" s="539"/>
      <c r="H2298" s="539"/>
    </row>
    <row r="2299" spans="1:8">
      <c r="A2299" s="760"/>
      <c r="B2299" s="539"/>
      <c r="C2299" s="539"/>
      <c r="D2299" s="539"/>
      <c r="E2299" s="539"/>
      <c r="F2299" s="539"/>
      <c r="G2299" s="539"/>
      <c r="H2299" s="539"/>
    </row>
    <row r="2300" spans="1:8">
      <c r="A2300" s="760"/>
      <c r="B2300" s="539"/>
      <c r="C2300" s="539"/>
      <c r="D2300" s="539"/>
      <c r="E2300" s="539"/>
      <c r="F2300" s="539"/>
      <c r="G2300" s="539"/>
      <c r="H2300" s="539"/>
    </row>
    <row r="2301" spans="1:8">
      <c r="A2301" s="760"/>
      <c r="B2301" s="539"/>
      <c r="C2301" s="539"/>
      <c r="D2301" s="539"/>
      <c r="E2301" s="539"/>
      <c r="F2301" s="539"/>
      <c r="G2301" s="539"/>
      <c r="H2301" s="539"/>
    </row>
    <row r="2302" spans="1:8">
      <c r="A2302" s="760"/>
      <c r="B2302" s="539"/>
      <c r="C2302" s="539"/>
      <c r="D2302" s="539"/>
      <c r="E2302" s="539"/>
      <c r="F2302" s="539"/>
      <c r="G2302" s="539"/>
      <c r="H2302" s="539"/>
    </row>
    <row r="2303" spans="1:8">
      <c r="A2303" s="760"/>
      <c r="B2303" s="539"/>
      <c r="C2303" s="539"/>
      <c r="D2303" s="539"/>
      <c r="E2303" s="539"/>
      <c r="F2303" s="539"/>
      <c r="G2303" s="539"/>
      <c r="H2303" s="539"/>
    </row>
    <row r="2304" spans="1:8">
      <c r="A2304" s="760"/>
      <c r="B2304" s="539"/>
      <c r="C2304" s="539"/>
      <c r="D2304" s="539"/>
      <c r="E2304" s="539"/>
      <c r="F2304" s="539"/>
      <c r="G2304" s="539"/>
      <c r="H2304" s="539"/>
    </row>
    <row r="2305" spans="1:8">
      <c r="A2305" s="760"/>
      <c r="B2305" s="539"/>
      <c r="C2305" s="539"/>
      <c r="D2305" s="539"/>
      <c r="E2305" s="539"/>
      <c r="F2305" s="539"/>
      <c r="G2305" s="539"/>
      <c r="H2305" s="539"/>
    </row>
    <row r="2306" spans="1:8">
      <c r="A2306" s="760"/>
      <c r="B2306" s="539"/>
      <c r="C2306" s="539"/>
      <c r="D2306" s="539"/>
      <c r="E2306" s="539"/>
      <c r="F2306" s="539"/>
      <c r="G2306" s="539"/>
      <c r="H2306" s="539"/>
    </row>
    <row r="2307" spans="1:8">
      <c r="A2307" s="760"/>
      <c r="B2307" s="539"/>
      <c r="C2307" s="539"/>
      <c r="D2307" s="539"/>
      <c r="E2307" s="539"/>
      <c r="F2307" s="539"/>
      <c r="G2307" s="539"/>
      <c r="H2307" s="539"/>
    </row>
    <row r="2308" spans="1:8">
      <c r="A2308" s="760"/>
      <c r="B2308" s="539"/>
      <c r="C2308" s="539"/>
      <c r="D2308" s="539"/>
      <c r="E2308" s="539"/>
      <c r="F2308" s="539"/>
      <c r="G2308" s="539"/>
      <c r="H2308" s="539"/>
    </row>
    <row r="2309" spans="1:8">
      <c r="A2309" s="760"/>
      <c r="B2309" s="539"/>
      <c r="C2309" s="539"/>
      <c r="D2309" s="539"/>
      <c r="E2309" s="539"/>
      <c r="F2309" s="539"/>
      <c r="G2309" s="539"/>
      <c r="H2309" s="539"/>
    </row>
    <row r="2310" spans="1:8">
      <c r="A2310" s="760"/>
      <c r="B2310" s="539"/>
      <c r="C2310" s="539"/>
      <c r="D2310" s="539"/>
      <c r="E2310" s="539"/>
      <c r="F2310" s="539"/>
      <c r="G2310" s="539"/>
      <c r="H2310" s="539"/>
    </row>
    <row r="2311" spans="1:8">
      <c r="A2311" s="760"/>
      <c r="B2311" s="539"/>
      <c r="C2311" s="539"/>
      <c r="D2311" s="539"/>
      <c r="E2311" s="539"/>
      <c r="F2311" s="539"/>
      <c r="G2311" s="539"/>
      <c r="H2311" s="539"/>
    </row>
    <row r="2312" spans="1:8">
      <c r="A2312" s="760"/>
      <c r="B2312" s="539"/>
      <c r="C2312" s="539"/>
      <c r="D2312" s="539"/>
      <c r="E2312" s="539"/>
      <c r="F2312" s="539"/>
      <c r="G2312" s="539"/>
      <c r="H2312" s="539"/>
    </row>
    <row r="2313" spans="1:8">
      <c r="A2313" s="760"/>
      <c r="B2313" s="539"/>
      <c r="C2313" s="539"/>
      <c r="D2313" s="539"/>
      <c r="E2313" s="539"/>
      <c r="F2313" s="539"/>
      <c r="G2313" s="539"/>
      <c r="H2313" s="539"/>
    </row>
    <row r="2314" spans="1:8">
      <c r="A2314" s="760"/>
      <c r="B2314" s="539"/>
      <c r="C2314" s="539"/>
      <c r="D2314" s="539"/>
      <c r="E2314" s="539"/>
      <c r="F2314" s="539"/>
      <c r="G2314" s="539"/>
      <c r="H2314" s="539"/>
    </row>
    <row r="2315" spans="1:8">
      <c r="A2315" s="760"/>
      <c r="B2315" s="539"/>
      <c r="C2315" s="539"/>
      <c r="D2315" s="539"/>
      <c r="E2315" s="539"/>
      <c r="F2315" s="539"/>
      <c r="G2315" s="539"/>
      <c r="H2315" s="539"/>
    </row>
    <row r="2316" spans="1:8">
      <c r="A2316" s="760"/>
      <c r="B2316" s="539"/>
      <c r="C2316" s="539"/>
      <c r="D2316" s="539"/>
      <c r="E2316" s="539"/>
      <c r="F2316" s="539"/>
      <c r="G2316" s="539"/>
      <c r="H2316" s="539"/>
    </row>
    <row r="2317" spans="1:8">
      <c r="A2317" s="760"/>
      <c r="B2317" s="539"/>
      <c r="C2317" s="539"/>
      <c r="D2317" s="539"/>
      <c r="E2317" s="539"/>
      <c r="F2317" s="539"/>
      <c r="G2317" s="539"/>
      <c r="H2317" s="539"/>
    </row>
    <row r="2318" spans="1:8">
      <c r="A2318" s="760"/>
      <c r="B2318" s="539"/>
      <c r="C2318" s="539"/>
      <c r="D2318" s="539"/>
      <c r="E2318" s="539"/>
      <c r="F2318" s="539"/>
      <c r="G2318" s="539"/>
      <c r="H2318" s="539"/>
    </row>
    <row r="2319" spans="1:8">
      <c r="A2319" s="760"/>
      <c r="B2319" s="539"/>
      <c r="C2319" s="539"/>
      <c r="D2319" s="539"/>
      <c r="E2319" s="539"/>
      <c r="F2319" s="539"/>
      <c r="G2319" s="539"/>
      <c r="H2319" s="539"/>
    </row>
    <row r="2320" spans="1:8">
      <c r="A2320" s="760"/>
      <c r="B2320" s="539"/>
      <c r="C2320" s="539"/>
      <c r="D2320" s="539"/>
      <c r="E2320" s="539"/>
      <c r="F2320" s="539"/>
      <c r="G2320" s="539"/>
      <c r="H2320" s="539"/>
    </row>
    <row r="2321" spans="1:8">
      <c r="A2321" s="760"/>
      <c r="B2321" s="539"/>
      <c r="C2321" s="539"/>
      <c r="D2321" s="539"/>
      <c r="E2321" s="539"/>
      <c r="F2321" s="539"/>
      <c r="G2321" s="539"/>
      <c r="H2321" s="539"/>
    </row>
    <row r="2322" spans="1:8">
      <c r="A2322" s="760"/>
      <c r="B2322" s="539"/>
      <c r="C2322" s="539"/>
      <c r="D2322" s="539"/>
      <c r="E2322" s="539"/>
      <c r="F2322" s="539"/>
      <c r="G2322" s="539"/>
      <c r="H2322" s="539"/>
    </row>
    <row r="2323" spans="1:8">
      <c r="A2323" s="760"/>
      <c r="B2323" s="539"/>
      <c r="C2323" s="539"/>
      <c r="D2323" s="539"/>
      <c r="E2323" s="539"/>
      <c r="F2323" s="539"/>
      <c r="G2323" s="539"/>
      <c r="H2323" s="539"/>
    </row>
    <row r="2324" spans="1:8">
      <c r="A2324" s="760"/>
      <c r="B2324" s="539"/>
      <c r="C2324" s="539"/>
      <c r="D2324" s="539"/>
      <c r="E2324" s="539"/>
      <c r="F2324" s="539"/>
      <c r="G2324" s="539"/>
      <c r="H2324" s="539"/>
    </row>
    <row r="2325" spans="1:8">
      <c r="A2325" s="760"/>
      <c r="B2325" s="539"/>
      <c r="C2325" s="539"/>
      <c r="D2325" s="539"/>
      <c r="E2325" s="539"/>
      <c r="F2325" s="539"/>
      <c r="G2325" s="539"/>
      <c r="H2325" s="539"/>
    </row>
    <row r="2326" spans="1:8">
      <c r="A2326" s="760"/>
      <c r="B2326" s="539"/>
      <c r="C2326" s="539"/>
      <c r="D2326" s="539"/>
      <c r="E2326" s="539"/>
      <c r="F2326" s="539"/>
      <c r="G2326" s="539"/>
      <c r="H2326" s="539"/>
    </row>
    <row r="2327" spans="1:8">
      <c r="A2327" s="760"/>
      <c r="B2327" s="539"/>
      <c r="C2327" s="539"/>
      <c r="D2327" s="539"/>
      <c r="E2327" s="539"/>
      <c r="F2327" s="539"/>
      <c r="G2327" s="539"/>
      <c r="H2327" s="539"/>
    </row>
    <row r="2328" spans="1:8">
      <c r="A2328" s="760"/>
      <c r="B2328" s="539"/>
      <c r="C2328" s="539"/>
      <c r="D2328" s="539"/>
      <c r="E2328" s="539"/>
      <c r="F2328" s="539"/>
      <c r="G2328" s="539"/>
      <c r="H2328" s="539"/>
    </row>
    <row r="2329" spans="1:8">
      <c r="A2329" s="760"/>
      <c r="B2329" s="539"/>
      <c r="C2329" s="539"/>
      <c r="D2329" s="539"/>
      <c r="E2329" s="539"/>
      <c r="F2329" s="539"/>
      <c r="G2329" s="539"/>
      <c r="H2329" s="539"/>
    </row>
    <row r="2330" spans="1:8">
      <c r="A2330" s="760"/>
      <c r="B2330" s="539"/>
      <c r="C2330" s="539"/>
      <c r="D2330" s="539"/>
      <c r="E2330" s="539"/>
      <c r="F2330" s="539"/>
      <c r="G2330" s="539"/>
      <c r="H2330" s="539"/>
    </row>
    <row r="2331" spans="1:8">
      <c r="A2331" s="760"/>
      <c r="B2331" s="539"/>
      <c r="C2331" s="539"/>
      <c r="D2331" s="539"/>
      <c r="E2331" s="539"/>
      <c r="F2331" s="539"/>
      <c r="G2331" s="539"/>
      <c r="H2331" s="539"/>
    </row>
    <row r="2332" spans="1:8">
      <c r="A2332" s="760"/>
      <c r="B2332" s="539"/>
      <c r="C2332" s="539"/>
      <c r="D2332" s="539"/>
      <c r="E2332" s="539"/>
      <c r="F2332" s="539"/>
      <c r="G2332" s="539"/>
      <c r="H2332" s="539"/>
    </row>
    <row r="2333" spans="1:8">
      <c r="A2333" s="760"/>
      <c r="B2333" s="539"/>
      <c r="C2333" s="539"/>
      <c r="D2333" s="539"/>
      <c r="E2333" s="539"/>
      <c r="F2333" s="539"/>
      <c r="G2333" s="539"/>
      <c r="H2333" s="539"/>
    </row>
    <row r="2334" spans="1:8">
      <c r="A2334" s="760"/>
      <c r="B2334" s="539"/>
      <c r="C2334" s="539"/>
      <c r="D2334" s="539"/>
      <c r="E2334" s="539"/>
      <c r="F2334" s="539"/>
      <c r="G2334" s="539"/>
      <c r="H2334" s="539"/>
    </row>
    <row r="2335" spans="1:8">
      <c r="A2335" s="760"/>
      <c r="B2335" s="539"/>
      <c r="C2335" s="539"/>
      <c r="D2335" s="539"/>
      <c r="E2335" s="539"/>
      <c r="F2335" s="539"/>
      <c r="G2335" s="539"/>
      <c r="H2335" s="539"/>
    </row>
    <row r="2336" spans="1:8">
      <c r="A2336" s="760"/>
      <c r="B2336" s="539"/>
      <c r="C2336" s="539"/>
      <c r="D2336" s="539"/>
      <c r="E2336" s="539"/>
      <c r="F2336" s="539"/>
      <c r="G2336" s="539"/>
      <c r="H2336" s="539"/>
    </row>
    <row r="2337" spans="1:8">
      <c r="A2337" s="760"/>
      <c r="B2337" s="539"/>
      <c r="C2337" s="539"/>
      <c r="D2337" s="539"/>
      <c r="E2337" s="539"/>
      <c r="F2337" s="539"/>
      <c r="G2337" s="539"/>
      <c r="H2337" s="539"/>
    </row>
    <row r="2338" spans="1:8">
      <c r="A2338" s="760"/>
      <c r="B2338" s="539"/>
      <c r="C2338" s="539"/>
      <c r="D2338" s="539"/>
      <c r="E2338" s="539"/>
      <c r="F2338" s="539"/>
      <c r="G2338" s="539"/>
      <c r="H2338" s="539"/>
    </row>
    <row r="2339" spans="1:8">
      <c r="A2339" s="760"/>
      <c r="B2339" s="539"/>
      <c r="C2339" s="539"/>
      <c r="D2339" s="539"/>
      <c r="E2339" s="539"/>
      <c r="F2339" s="539"/>
      <c r="G2339" s="539"/>
      <c r="H2339" s="539"/>
    </row>
    <row r="2340" spans="1:8">
      <c r="A2340" s="760"/>
      <c r="B2340" s="539"/>
      <c r="C2340" s="539"/>
      <c r="D2340" s="539"/>
      <c r="E2340" s="539"/>
      <c r="F2340" s="539"/>
      <c r="G2340" s="539"/>
      <c r="H2340" s="539"/>
    </row>
    <row r="2341" spans="1:8">
      <c r="A2341" s="760"/>
      <c r="B2341" s="539"/>
      <c r="C2341" s="539"/>
      <c r="D2341" s="539"/>
      <c r="E2341" s="539"/>
      <c r="F2341" s="539"/>
      <c r="G2341" s="539"/>
      <c r="H2341" s="539"/>
    </row>
    <row r="2342" spans="1:8">
      <c r="A2342" s="760"/>
      <c r="B2342" s="539"/>
      <c r="C2342" s="539"/>
      <c r="D2342" s="539"/>
      <c r="E2342" s="539"/>
      <c r="F2342" s="539"/>
      <c r="G2342" s="539"/>
      <c r="H2342" s="539"/>
    </row>
    <row r="2343" spans="1:8">
      <c r="A2343" s="760"/>
      <c r="B2343" s="539"/>
      <c r="C2343" s="539"/>
      <c r="D2343" s="539"/>
      <c r="E2343" s="539"/>
      <c r="F2343" s="539"/>
      <c r="G2343" s="539"/>
      <c r="H2343" s="539"/>
    </row>
    <row r="2344" spans="1:8">
      <c r="A2344" s="760"/>
      <c r="B2344" s="539"/>
      <c r="C2344" s="539"/>
      <c r="D2344" s="539"/>
      <c r="E2344" s="539"/>
      <c r="F2344" s="539"/>
      <c r="G2344" s="539"/>
      <c r="H2344" s="539"/>
    </row>
    <row r="2345" spans="1:8">
      <c r="A2345" s="760"/>
      <c r="B2345" s="539"/>
      <c r="C2345" s="539"/>
      <c r="D2345" s="539"/>
      <c r="E2345" s="539"/>
      <c r="F2345" s="539"/>
      <c r="G2345" s="539"/>
      <c r="H2345" s="539"/>
    </row>
    <row r="2346" spans="1:8">
      <c r="A2346" s="760"/>
      <c r="B2346" s="539"/>
      <c r="C2346" s="539"/>
      <c r="D2346" s="539"/>
      <c r="E2346" s="539"/>
      <c r="F2346" s="539"/>
      <c r="G2346" s="539"/>
      <c r="H2346" s="539"/>
    </row>
    <row r="2347" spans="1:8">
      <c r="A2347" s="760"/>
      <c r="B2347" s="539"/>
      <c r="C2347" s="539"/>
      <c r="D2347" s="539"/>
      <c r="E2347" s="539"/>
      <c r="F2347" s="539"/>
      <c r="G2347" s="539"/>
      <c r="H2347" s="539"/>
    </row>
    <row r="2348" spans="1:8">
      <c r="A2348" s="760"/>
      <c r="B2348" s="539"/>
      <c r="C2348" s="539"/>
      <c r="D2348" s="539"/>
      <c r="E2348" s="539"/>
      <c r="F2348" s="539"/>
      <c r="G2348" s="539"/>
      <c r="H2348" s="539"/>
    </row>
    <row r="2349" spans="1:8">
      <c r="A2349" s="760"/>
      <c r="B2349" s="539"/>
      <c r="C2349" s="539"/>
      <c r="D2349" s="539"/>
      <c r="E2349" s="539"/>
      <c r="F2349" s="539"/>
      <c r="G2349" s="539"/>
      <c r="H2349" s="539"/>
    </row>
    <row r="2350" spans="1:8">
      <c r="A2350" s="760"/>
      <c r="B2350" s="539"/>
      <c r="C2350" s="539"/>
      <c r="D2350" s="539"/>
      <c r="E2350" s="539"/>
      <c r="F2350" s="539"/>
      <c r="G2350" s="539"/>
      <c r="H2350" s="539"/>
    </row>
    <row r="2351" spans="1:8">
      <c r="A2351" s="760"/>
      <c r="B2351" s="539"/>
      <c r="C2351" s="539"/>
      <c r="D2351" s="539"/>
      <c r="E2351" s="539"/>
      <c r="F2351" s="539"/>
      <c r="G2351" s="539"/>
      <c r="H2351" s="539"/>
    </row>
    <row r="2352" spans="1:8">
      <c r="A2352" s="760"/>
      <c r="B2352" s="539"/>
      <c r="C2352" s="539"/>
      <c r="D2352" s="539"/>
      <c r="E2352" s="539"/>
      <c r="F2352" s="539"/>
      <c r="G2352" s="539"/>
      <c r="H2352" s="539"/>
    </row>
    <row r="2353" spans="1:8">
      <c r="A2353" s="760"/>
      <c r="B2353" s="539"/>
      <c r="C2353" s="539"/>
      <c r="D2353" s="539"/>
      <c r="E2353" s="539"/>
      <c r="F2353" s="539"/>
      <c r="G2353" s="539"/>
      <c r="H2353" s="539"/>
    </row>
    <row r="2354" spans="1:8">
      <c r="A2354" s="760"/>
      <c r="B2354" s="539"/>
      <c r="C2354" s="539"/>
      <c r="D2354" s="539"/>
      <c r="E2354" s="539"/>
      <c r="F2354" s="539"/>
      <c r="G2354" s="539"/>
      <c r="H2354" s="539"/>
    </row>
    <row r="2355" spans="1:8">
      <c r="A2355" s="760"/>
      <c r="B2355" s="539"/>
      <c r="C2355" s="539"/>
      <c r="D2355" s="539"/>
      <c r="E2355" s="539"/>
      <c r="F2355" s="539"/>
      <c r="G2355" s="539"/>
      <c r="H2355" s="539"/>
    </row>
    <row r="2356" spans="1:8">
      <c r="A2356" s="760"/>
      <c r="B2356" s="539"/>
      <c r="C2356" s="539"/>
      <c r="D2356" s="539"/>
      <c r="E2356" s="539"/>
      <c r="F2356" s="539"/>
      <c r="G2356" s="539"/>
      <c r="H2356" s="539"/>
    </row>
    <row r="2357" spans="1:8">
      <c r="A2357" s="760"/>
      <c r="B2357" s="539"/>
      <c r="C2357" s="539"/>
      <c r="D2357" s="539"/>
      <c r="E2357" s="539"/>
      <c r="F2357" s="539"/>
      <c r="G2357" s="539"/>
      <c r="H2357" s="539"/>
    </row>
    <row r="2358" spans="1:8">
      <c r="A2358" s="760"/>
      <c r="B2358" s="539"/>
      <c r="C2358" s="539"/>
      <c r="D2358" s="539"/>
      <c r="E2358" s="539"/>
      <c r="F2358" s="539"/>
      <c r="G2358" s="539"/>
      <c r="H2358" s="539"/>
    </row>
    <row r="2359" spans="1:8">
      <c r="A2359" s="760"/>
      <c r="B2359" s="539"/>
      <c r="C2359" s="539"/>
      <c r="D2359" s="539"/>
      <c r="E2359" s="539"/>
      <c r="F2359" s="539"/>
      <c r="G2359" s="539"/>
      <c r="H2359" s="539"/>
    </row>
    <row r="2360" spans="1:8">
      <c r="A2360" s="760"/>
      <c r="B2360" s="539"/>
      <c r="C2360" s="539"/>
      <c r="D2360" s="539"/>
      <c r="E2360" s="539"/>
      <c r="F2360" s="539"/>
      <c r="G2360" s="539"/>
      <c r="H2360" s="539"/>
    </row>
    <row r="2361" spans="1:8">
      <c r="A2361" s="760"/>
      <c r="B2361" s="539"/>
      <c r="C2361" s="539"/>
      <c r="D2361" s="539"/>
      <c r="E2361" s="539"/>
      <c r="F2361" s="539"/>
      <c r="G2361" s="539"/>
      <c r="H2361" s="539"/>
    </row>
    <row r="2362" spans="1:8">
      <c r="A2362" s="760"/>
      <c r="B2362" s="539"/>
      <c r="C2362" s="539"/>
      <c r="D2362" s="539"/>
      <c r="E2362" s="539"/>
      <c r="F2362" s="539"/>
      <c r="G2362" s="539"/>
      <c r="H2362" s="539"/>
    </row>
    <row r="2363" spans="1:8">
      <c r="A2363" s="760"/>
      <c r="B2363" s="539"/>
      <c r="C2363" s="539"/>
      <c r="D2363" s="539"/>
      <c r="E2363" s="539"/>
      <c r="F2363" s="539"/>
      <c r="G2363" s="539"/>
      <c r="H2363" s="539"/>
    </row>
    <row r="2364" spans="1:8">
      <c r="A2364" s="760"/>
      <c r="B2364" s="539"/>
      <c r="C2364" s="539"/>
      <c r="D2364" s="539"/>
      <c r="E2364" s="539"/>
      <c r="F2364" s="539"/>
      <c r="G2364" s="539"/>
      <c r="H2364" s="539"/>
    </row>
    <row r="2365" spans="1:8">
      <c r="A2365" s="760"/>
      <c r="B2365" s="539"/>
      <c r="C2365" s="539"/>
      <c r="D2365" s="539"/>
      <c r="E2365" s="539"/>
      <c r="F2365" s="539"/>
      <c r="G2365" s="539"/>
      <c r="H2365" s="539"/>
    </row>
    <row r="2366" spans="1:8">
      <c r="A2366" s="760"/>
      <c r="B2366" s="539"/>
      <c r="C2366" s="539"/>
      <c r="D2366" s="539"/>
      <c r="E2366" s="539"/>
      <c r="F2366" s="539"/>
      <c r="G2366" s="539"/>
      <c r="H2366" s="539"/>
    </row>
    <row r="2367" spans="1:8">
      <c r="A2367" s="760"/>
      <c r="B2367" s="539"/>
      <c r="C2367" s="539"/>
      <c r="D2367" s="539"/>
      <c r="E2367" s="539"/>
      <c r="F2367" s="539"/>
      <c r="G2367" s="539"/>
      <c r="H2367" s="539"/>
    </row>
    <row r="2368" spans="1:8">
      <c r="A2368" s="760"/>
      <c r="B2368" s="539"/>
      <c r="C2368" s="539"/>
      <c r="D2368" s="539"/>
      <c r="E2368" s="539"/>
      <c r="F2368" s="539"/>
      <c r="G2368" s="539"/>
      <c r="H2368" s="539"/>
    </row>
    <row r="2369" spans="1:8">
      <c r="A2369" s="760"/>
      <c r="B2369" s="539"/>
      <c r="C2369" s="539"/>
      <c r="D2369" s="539"/>
      <c r="E2369" s="539"/>
      <c r="F2369" s="539"/>
      <c r="G2369" s="539"/>
      <c r="H2369" s="539"/>
    </row>
    <row r="2370" spans="1:8">
      <c r="A2370" s="760"/>
      <c r="B2370" s="539"/>
      <c r="C2370" s="539"/>
      <c r="D2370" s="539"/>
      <c r="E2370" s="539"/>
      <c r="F2370" s="539"/>
      <c r="G2370" s="539"/>
      <c r="H2370" s="539"/>
    </row>
    <row r="2371" spans="1:8">
      <c r="A2371" s="760"/>
      <c r="B2371" s="539"/>
      <c r="C2371" s="539"/>
      <c r="D2371" s="539"/>
      <c r="E2371" s="539"/>
      <c r="F2371" s="539"/>
      <c r="G2371" s="539"/>
      <c r="H2371" s="539"/>
    </row>
    <row r="2372" spans="1:8">
      <c r="A2372" s="760"/>
      <c r="B2372" s="539"/>
      <c r="C2372" s="539"/>
      <c r="D2372" s="539"/>
      <c r="E2372" s="539"/>
      <c r="F2372" s="539"/>
      <c r="G2372" s="539"/>
      <c r="H2372" s="539"/>
    </row>
    <row r="2373" spans="1:8">
      <c r="A2373" s="760"/>
      <c r="B2373" s="539"/>
      <c r="C2373" s="539"/>
      <c r="D2373" s="539"/>
      <c r="E2373" s="539"/>
      <c r="F2373" s="539"/>
      <c r="G2373" s="539"/>
      <c r="H2373" s="539"/>
    </row>
    <row r="2374" spans="1:8">
      <c r="A2374" s="760"/>
      <c r="B2374" s="539"/>
      <c r="C2374" s="539"/>
      <c r="D2374" s="539"/>
      <c r="E2374" s="539"/>
      <c r="F2374" s="539"/>
      <c r="G2374" s="539"/>
      <c r="H2374" s="539"/>
    </row>
    <row r="2375" spans="1:8">
      <c r="A2375" s="760"/>
      <c r="B2375" s="539"/>
      <c r="C2375" s="539"/>
      <c r="D2375" s="539"/>
      <c r="E2375" s="539"/>
      <c r="F2375" s="539"/>
      <c r="G2375" s="539"/>
      <c r="H2375" s="539"/>
    </row>
    <row r="2376" spans="1:8">
      <c r="A2376" s="760"/>
      <c r="B2376" s="539"/>
      <c r="C2376" s="539"/>
      <c r="D2376" s="539"/>
      <c r="E2376" s="539"/>
      <c r="F2376" s="539"/>
      <c r="G2376" s="539"/>
      <c r="H2376" s="539"/>
    </row>
    <row r="2377" spans="1:8">
      <c r="A2377" s="760"/>
      <c r="B2377" s="539"/>
      <c r="C2377" s="539"/>
      <c r="D2377" s="539"/>
      <c r="E2377" s="539"/>
      <c r="F2377" s="539"/>
      <c r="G2377" s="539"/>
      <c r="H2377" s="539"/>
    </row>
    <row r="2378" spans="1:8">
      <c r="A2378" s="760"/>
      <c r="B2378" s="539"/>
      <c r="C2378" s="539"/>
      <c r="D2378" s="539"/>
      <c r="E2378" s="539"/>
      <c r="F2378" s="539"/>
      <c r="G2378" s="539"/>
      <c r="H2378" s="539"/>
    </row>
    <row r="2379" spans="1:8">
      <c r="A2379" s="760"/>
      <c r="B2379" s="539"/>
      <c r="C2379" s="539"/>
      <c r="D2379" s="539"/>
      <c r="E2379" s="539"/>
      <c r="F2379" s="539"/>
      <c r="G2379" s="539"/>
      <c r="H2379" s="539"/>
    </row>
    <row r="2380" spans="1:8">
      <c r="A2380" s="760"/>
      <c r="B2380" s="539"/>
      <c r="C2380" s="539"/>
      <c r="D2380" s="539"/>
      <c r="E2380" s="539"/>
      <c r="F2380" s="539"/>
      <c r="G2380" s="539"/>
      <c r="H2380" s="539"/>
    </row>
    <row r="2381" spans="1:8">
      <c r="A2381" s="760"/>
      <c r="B2381" s="539"/>
      <c r="C2381" s="539"/>
      <c r="D2381" s="539"/>
      <c r="E2381" s="539"/>
      <c r="F2381" s="539"/>
      <c r="G2381" s="539"/>
      <c r="H2381" s="539"/>
    </row>
    <row r="2382" spans="1:8">
      <c r="A2382" s="760"/>
      <c r="B2382" s="539"/>
      <c r="C2382" s="539"/>
      <c r="D2382" s="539"/>
      <c r="E2382" s="539"/>
      <c r="F2382" s="539"/>
      <c r="G2382" s="539"/>
      <c r="H2382" s="539"/>
    </row>
    <row r="2383" spans="1:8">
      <c r="A2383" s="760"/>
      <c r="B2383" s="539"/>
      <c r="C2383" s="539"/>
      <c r="D2383" s="539"/>
      <c r="E2383" s="539"/>
      <c r="F2383" s="539"/>
      <c r="G2383" s="539"/>
      <c r="H2383" s="539"/>
    </row>
    <row r="2384" spans="1:8">
      <c r="A2384" s="760"/>
      <c r="B2384" s="539"/>
      <c r="C2384" s="539"/>
      <c r="D2384" s="539"/>
      <c r="E2384" s="539"/>
      <c r="F2384" s="539"/>
      <c r="G2384" s="539"/>
      <c r="H2384" s="539"/>
    </row>
    <row r="2385" spans="1:8">
      <c r="A2385" s="760"/>
      <c r="B2385" s="539"/>
      <c r="C2385" s="539"/>
      <c r="D2385" s="539"/>
      <c r="E2385" s="539"/>
      <c r="F2385" s="539"/>
      <c r="G2385" s="539"/>
      <c r="H2385" s="539"/>
    </row>
    <row r="2386" spans="1:8">
      <c r="A2386" s="760"/>
      <c r="B2386" s="539"/>
      <c r="C2386" s="539"/>
      <c r="D2386" s="539"/>
      <c r="E2386" s="539"/>
      <c r="F2386" s="539"/>
      <c r="G2386" s="539"/>
      <c r="H2386" s="539"/>
    </row>
    <row r="2387" spans="1:8">
      <c r="A2387" s="760"/>
      <c r="B2387" s="539"/>
      <c r="C2387" s="539"/>
      <c r="D2387" s="539"/>
      <c r="E2387" s="539"/>
      <c r="F2387" s="539"/>
      <c r="G2387" s="539"/>
      <c r="H2387" s="539"/>
    </row>
    <row r="2388" spans="1:8">
      <c r="A2388" s="760"/>
      <c r="B2388" s="539"/>
      <c r="C2388" s="539"/>
      <c r="D2388" s="539"/>
      <c r="E2388" s="539"/>
      <c r="F2388" s="539"/>
      <c r="G2388" s="539"/>
      <c r="H2388" s="539"/>
    </row>
    <row r="2389" spans="1:8">
      <c r="A2389" s="760"/>
      <c r="B2389" s="539"/>
      <c r="C2389" s="539"/>
      <c r="D2389" s="539"/>
      <c r="E2389" s="539"/>
      <c r="F2389" s="539"/>
      <c r="G2389" s="539"/>
      <c r="H2389" s="539"/>
    </row>
    <row r="2390" spans="1:8">
      <c r="A2390" s="760"/>
      <c r="B2390" s="539"/>
      <c r="C2390" s="539"/>
      <c r="D2390" s="539"/>
      <c r="E2390" s="539"/>
      <c r="F2390" s="539"/>
      <c r="G2390" s="539"/>
      <c r="H2390" s="539"/>
    </row>
    <row r="2391" spans="1:8">
      <c r="A2391" s="760"/>
      <c r="B2391" s="539"/>
      <c r="C2391" s="539"/>
      <c r="D2391" s="539"/>
      <c r="E2391" s="539"/>
      <c r="F2391" s="539"/>
      <c r="G2391" s="539"/>
      <c r="H2391" s="539"/>
    </row>
    <row r="2392" spans="1:8">
      <c r="A2392" s="760"/>
      <c r="B2392" s="539"/>
      <c r="C2392" s="539"/>
      <c r="D2392" s="539"/>
      <c r="E2392" s="539"/>
      <c r="F2392" s="539"/>
      <c r="G2392" s="539"/>
      <c r="H2392" s="539"/>
    </row>
    <row r="2393" spans="1:8">
      <c r="A2393" s="760"/>
      <c r="B2393" s="539"/>
      <c r="C2393" s="539"/>
      <c r="D2393" s="539"/>
      <c r="E2393" s="539"/>
      <c r="F2393" s="539"/>
      <c r="G2393" s="539"/>
      <c r="H2393" s="539"/>
    </row>
    <row r="2394" spans="1:8">
      <c r="A2394" s="760"/>
      <c r="B2394" s="539"/>
      <c r="C2394" s="539"/>
      <c r="D2394" s="539"/>
      <c r="E2394" s="539"/>
      <c r="F2394" s="539"/>
      <c r="G2394" s="539"/>
      <c r="H2394" s="539"/>
    </row>
    <row r="2395" spans="1:8">
      <c r="A2395" s="760"/>
      <c r="B2395" s="539"/>
      <c r="C2395" s="539"/>
      <c r="D2395" s="539"/>
      <c r="E2395" s="539"/>
      <c r="F2395" s="539"/>
      <c r="G2395" s="539"/>
      <c r="H2395" s="539"/>
    </row>
    <row r="2396" spans="1:8">
      <c r="A2396" s="760"/>
      <c r="B2396" s="539"/>
      <c r="C2396" s="539"/>
      <c r="D2396" s="539"/>
      <c r="E2396" s="539"/>
      <c r="F2396" s="539"/>
      <c r="G2396" s="539"/>
      <c r="H2396" s="539"/>
    </row>
    <row r="2397" spans="1:8">
      <c r="A2397" s="760"/>
      <c r="B2397" s="539"/>
      <c r="C2397" s="539"/>
      <c r="D2397" s="539"/>
      <c r="E2397" s="539"/>
      <c r="F2397" s="539"/>
      <c r="G2397" s="539"/>
      <c r="H2397" s="539"/>
    </row>
    <row r="2398" spans="1:8">
      <c r="A2398" s="760"/>
      <c r="B2398" s="539"/>
      <c r="C2398" s="539"/>
      <c r="D2398" s="539"/>
      <c r="E2398" s="539"/>
      <c r="F2398" s="539"/>
      <c r="G2398" s="539"/>
      <c r="H2398" s="539"/>
    </row>
    <row r="2399" spans="1:8">
      <c r="A2399" s="760"/>
      <c r="B2399" s="539"/>
      <c r="C2399" s="539"/>
      <c r="D2399" s="539"/>
      <c r="E2399" s="539"/>
      <c r="F2399" s="539"/>
      <c r="G2399" s="539"/>
      <c r="H2399" s="539"/>
    </row>
    <row r="2400" spans="1:8">
      <c r="A2400" s="760"/>
      <c r="B2400" s="539"/>
      <c r="C2400" s="539"/>
      <c r="D2400" s="539"/>
      <c r="E2400" s="539"/>
      <c r="F2400" s="539"/>
      <c r="G2400" s="539"/>
      <c r="H2400" s="539"/>
    </row>
    <row r="2401" spans="1:8">
      <c r="A2401" s="760"/>
      <c r="B2401" s="539"/>
      <c r="C2401" s="539"/>
      <c r="D2401" s="539"/>
      <c r="E2401" s="539"/>
      <c r="F2401" s="539"/>
      <c r="G2401" s="539"/>
      <c r="H2401" s="539"/>
    </row>
    <row r="2402" spans="1:8">
      <c r="A2402" s="760"/>
      <c r="B2402" s="539"/>
      <c r="C2402" s="539"/>
      <c r="D2402" s="539"/>
      <c r="E2402" s="539"/>
      <c r="F2402" s="539"/>
      <c r="G2402" s="539"/>
      <c r="H2402" s="539"/>
    </row>
    <row r="2403" spans="1:8">
      <c r="A2403" s="760"/>
      <c r="B2403" s="539"/>
      <c r="C2403" s="539"/>
      <c r="D2403" s="539"/>
      <c r="E2403" s="539"/>
      <c r="F2403" s="539"/>
      <c r="G2403" s="539"/>
      <c r="H2403" s="539"/>
    </row>
    <row r="2404" spans="1:8">
      <c r="A2404" s="760"/>
      <c r="B2404" s="539"/>
      <c r="C2404" s="539"/>
      <c r="D2404" s="539"/>
      <c r="E2404" s="539"/>
      <c r="F2404" s="539"/>
      <c r="G2404" s="539"/>
      <c r="H2404" s="539"/>
    </row>
    <row r="2405" spans="1:8">
      <c r="A2405" s="760"/>
      <c r="B2405" s="539"/>
      <c r="C2405" s="539"/>
      <c r="D2405" s="539"/>
      <c r="E2405" s="539"/>
      <c r="F2405" s="539"/>
      <c r="G2405" s="539"/>
      <c r="H2405" s="539"/>
    </row>
    <row r="2406" spans="1:8">
      <c r="A2406" s="760"/>
      <c r="B2406" s="539"/>
      <c r="C2406" s="539"/>
      <c r="D2406" s="539"/>
      <c r="E2406" s="539"/>
      <c r="F2406" s="539"/>
      <c r="G2406" s="539"/>
      <c r="H2406" s="539"/>
    </row>
    <row r="2407" spans="1:8">
      <c r="A2407" s="760"/>
      <c r="B2407" s="539"/>
      <c r="C2407" s="539"/>
      <c r="D2407" s="539"/>
      <c r="E2407" s="539"/>
      <c r="F2407" s="539"/>
      <c r="G2407" s="539"/>
      <c r="H2407" s="539"/>
    </row>
    <row r="2408" spans="1:8">
      <c r="A2408" s="760"/>
      <c r="B2408" s="539"/>
      <c r="C2408" s="539"/>
      <c r="D2408" s="539"/>
      <c r="E2408" s="539"/>
      <c r="F2408" s="539"/>
      <c r="G2408" s="539"/>
      <c r="H2408" s="539"/>
    </row>
    <row r="2409" spans="1:8">
      <c r="A2409" s="760"/>
      <c r="B2409" s="539"/>
      <c r="C2409" s="539"/>
      <c r="D2409" s="539"/>
      <c r="E2409" s="539"/>
      <c r="F2409" s="539"/>
      <c r="G2409" s="539"/>
      <c r="H2409" s="539"/>
    </row>
    <row r="2410" spans="1:8">
      <c r="A2410" s="760"/>
      <c r="B2410" s="539"/>
      <c r="C2410" s="539"/>
      <c r="D2410" s="539"/>
      <c r="E2410" s="539"/>
      <c r="F2410" s="539"/>
      <c r="G2410" s="539"/>
      <c r="H2410" s="539"/>
    </row>
    <row r="2411" spans="1:8">
      <c r="A2411" s="760"/>
      <c r="B2411" s="539"/>
      <c r="C2411" s="539"/>
      <c r="D2411" s="539"/>
      <c r="E2411" s="539"/>
      <c r="F2411" s="539"/>
      <c r="G2411" s="539"/>
      <c r="H2411" s="539"/>
    </row>
    <row r="2412" spans="1:8">
      <c r="A2412" s="760"/>
      <c r="B2412" s="539"/>
      <c r="C2412" s="539"/>
      <c r="D2412" s="539"/>
      <c r="E2412" s="539"/>
      <c r="F2412" s="539"/>
      <c r="G2412" s="539"/>
      <c r="H2412" s="539"/>
    </row>
    <row r="2413" spans="1:8">
      <c r="A2413" s="760"/>
      <c r="B2413" s="539"/>
      <c r="C2413" s="539"/>
      <c r="D2413" s="539"/>
      <c r="E2413" s="539"/>
      <c r="F2413" s="539"/>
      <c r="G2413" s="539"/>
      <c r="H2413" s="539"/>
    </row>
    <row r="2414" spans="1:8">
      <c r="A2414" s="760"/>
      <c r="B2414" s="539"/>
      <c r="C2414" s="539"/>
      <c r="D2414" s="539"/>
      <c r="E2414" s="539"/>
      <c r="F2414" s="539"/>
      <c r="G2414" s="539"/>
      <c r="H2414" s="539"/>
    </row>
    <row r="2415" spans="1:8">
      <c r="A2415" s="760"/>
      <c r="B2415" s="539"/>
      <c r="C2415" s="539"/>
      <c r="D2415" s="539"/>
      <c r="E2415" s="539"/>
      <c r="F2415" s="539"/>
      <c r="G2415" s="539"/>
      <c r="H2415" s="539"/>
    </row>
    <row r="2416" spans="1:8">
      <c r="A2416" s="760"/>
      <c r="B2416" s="539"/>
      <c r="C2416" s="539"/>
      <c r="D2416" s="539"/>
      <c r="E2416" s="539"/>
      <c r="F2416" s="539"/>
      <c r="G2416" s="539"/>
      <c r="H2416" s="539"/>
    </row>
    <row r="2417" spans="1:8">
      <c r="A2417" s="760"/>
      <c r="B2417" s="539"/>
      <c r="C2417" s="539"/>
      <c r="D2417" s="539"/>
      <c r="E2417" s="539"/>
      <c r="F2417" s="539"/>
      <c r="G2417" s="539"/>
      <c r="H2417" s="539"/>
    </row>
    <row r="2418" spans="1:8">
      <c r="A2418" s="760"/>
      <c r="B2418" s="539"/>
      <c r="C2418" s="539"/>
      <c r="D2418" s="539"/>
      <c r="E2418" s="539"/>
      <c r="F2418" s="539"/>
      <c r="G2418" s="539"/>
      <c r="H2418" s="539"/>
    </row>
    <row r="2419" spans="1:8">
      <c r="A2419" s="760"/>
      <c r="B2419" s="539"/>
      <c r="C2419" s="539"/>
      <c r="D2419" s="539"/>
      <c r="E2419" s="539"/>
      <c r="F2419" s="539"/>
      <c r="G2419" s="539"/>
      <c r="H2419" s="539"/>
    </row>
    <row r="2420" spans="1:8">
      <c r="A2420" s="760"/>
      <c r="B2420" s="539"/>
      <c r="C2420" s="539"/>
      <c r="D2420" s="539"/>
      <c r="E2420" s="539"/>
      <c r="F2420" s="539"/>
      <c r="G2420" s="539"/>
      <c r="H2420" s="539"/>
    </row>
    <row r="2421" spans="1:8">
      <c r="A2421" s="760"/>
      <c r="B2421" s="539"/>
      <c r="C2421" s="539"/>
      <c r="D2421" s="539"/>
      <c r="E2421" s="539"/>
      <c r="F2421" s="539"/>
      <c r="G2421" s="539"/>
      <c r="H2421" s="539"/>
    </row>
    <row r="2422" spans="1:8">
      <c r="A2422" s="760"/>
      <c r="B2422" s="539"/>
      <c r="C2422" s="539"/>
      <c r="D2422" s="539"/>
      <c r="E2422" s="539"/>
      <c r="F2422" s="539"/>
      <c r="G2422" s="539"/>
      <c r="H2422" s="539"/>
    </row>
    <row r="2423" spans="1:8">
      <c r="A2423" s="760"/>
      <c r="B2423" s="539"/>
      <c r="C2423" s="539"/>
      <c r="D2423" s="539"/>
      <c r="E2423" s="539"/>
      <c r="F2423" s="539"/>
      <c r="G2423" s="539"/>
      <c r="H2423" s="539"/>
    </row>
    <row r="2424" spans="1:8">
      <c r="A2424" s="760"/>
      <c r="B2424" s="539"/>
      <c r="C2424" s="539"/>
      <c r="D2424" s="539"/>
      <c r="E2424" s="539"/>
      <c r="F2424" s="539"/>
      <c r="G2424" s="539"/>
      <c r="H2424" s="539"/>
    </row>
    <row r="2425" spans="1:8">
      <c r="A2425" s="760"/>
      <c r="B2425" s="539"/>
      <c r="C2425" s="539"/>
      <c r="D2425" s="539"/>
      <c r="E2425" s="539"/>
      <c r="F2425" s="539"/>
      <c r="G2425" s="539"/>
      <c r="H2425" s="539"/>
    </row>
    <row r="2426" spans="1:8">
      <c r="A2426" s="760"/>
      <c r="B2426" s="539"/>
      <c r="C2426" s="539"/>
      <c r="D2426" s="539"/>
      <c r="E2426" s="539"/>
      <c r="F2426" s="539"/>
      <c r="G2426" s="539"/>
      <c r="H2426" s="539"/>
    </row>
    <row r="2427" spans="1:8">
      <c r="A2427" s="760"/>
      <c r="B2427" s="539"/>
      <c r="C2427" s="539"/>
      <c r="D2427" s="539"/>
      <c r="E2427" s="539"/>
      <c r="F2427" s="539"/>
      <c r="G2427" s="539"/>
      <c r="H2427" s="539"/>
    </row>
    <row r="2428" spans="1:8">
      <c r="A2428" s="760"/>
      <c r="B2428" s="539"/>
      <c r="C2428" s="539"/>
      <c r="D2428" s="539"/>
      <c r="E2428" s="539"/>
      <c r="F2428" s="539"/>
      <c r="G2428" s="539"/>
      <c r="H2428" s="539"/>
    </row>
    <row r="2429" spans="1:8">
      <c r="A2429" s="760"/>
      <c r="B2429" s="539"/>
      <c r="C2429" s="539"/>
      <c r="D2429" s="539"/>
      <c r="E2429" s="539"/>
      <c r="F2429" s="539"/>
      <c r="G2429" s="539"/>
      <c r="H2429" s="539"/>
    </row>
    <row r="2430" spans="1:8">
      <c r="A2430" s="760"/>
      <c r="B2430" s="539"/>
      <c r="C2430" s="539"/>
      <c r="D2430" s="539"/>
      <c r="E2430" s="539"/>
      <c r="F2430" s="539"/>
      <c r="G2430" s="539"/>
      <c r="H2430" s="539"/>
    </row>
    <row r="2431" spans="1:8">
      <c r="A2431" s="760"/>
      <c r="B2431" s="539"/>
      <c r="C2431" s="539"/>
      <c r="D2431" s="539"/>
      <c r="E2431" s="539"/>
      <c r="F2431" s="539"/>
      <c r="G2431" s="539"/>
      <c r="H2431" s="539"/>
    </row>
    <row r="2432" spans="1:8">
      <c r="A2432" s="760"/>
      <c r="B2432" s="539"/>
      <c r="C2432" s="539"/>
      <c r="D2432" s="539"/>
      <c r="E2432" s="539"/>
      <c r="F2432" s="539"/>
      <c r="G2432" s="539"/>
      <c r="H2432" s="539"/>
    </row>
    <row r="2433" spans="1:8">
      <c r="A2433" s="760"/>
      <c r="B2433" s="539"/>
      <c r="C2433" s="539"/>
      <c r="D2433" s="539"/>
      <c r="E2433" s="539"/>
      <c r="F2433" s="539"/>
      <c r="G2433" s="539"/>
      <c r="H2433" s="539"/>
    </row>
    <row r="2434" spans="1:8">
      <c r="A2434" s="760"/>
      <c r="B2434" s="539"/>
      <c r="C2434" s="539"/>
      <c r="D2434" s="539"/>
      <c r="E2434" s="539"/>
      <c r="F2434" s="539"/>
      <c r="G2434" s="539"/>
      <c r="H2434" s="539"/>
    </row>
    <row r="2435" spans="1:8">
      <c r="A2435" s="760"/>
      <c r="B2435" s="539"/>
      <c r="C2435" s="539"/>
      <c r="D2435" s="539"/>
      <c r="E2435" s="539"/>
      <c r="F2435" s="539"/>
      <c r="G2435" s="539"/>
      <c r="H2435" s="539"/>
    </row>
    <row r="2436" spans="1:8">
      <c r="A2436" s="760"/>
      <c r="B2436" s="539"/>
      <c r="C2436" s="539"/>
      <c r="D2436" s="539"/>
      <c r="E2436" s="539"/>
      <c r="F2436" s="539"/>
      <c r="G2436" s="539"/>
      <c r="H2436" s="539"/>
    </row>
    <row r="2437" spans="1:8">
      <c r="A2437" s="760"/>
      <c r="B2437" s="539"/>
      <c r="C2437" s="539"/>
      <c r="D2437" s="539"/>
      <c r="E2437" s="539"/>
      <c r="F2437" s="539"/>
      <c r="G2437" s="539"/>
      <c r="H2437" s="539"/>
    </row>
    <row r="2438" spans="1:8">
      <c r="A2438" s="760"/>
      <c r="B2438" s="539"/>
      <c r="C2438" s="539"/>
      <c r="D2438" s="539"/>
      <c r="E2438" s="539"/>
      <c r="F2438" s="539"/>
      <c r="G2438" s="539"/>
      <c r="H2438" s="539"/>
    </row>
    <row r="2439" spans="1:8">
      <c r="A2439" s="760"/>
      <c r="B2439" s="539"/>
      <c r="C2439" s="539"/>
      <c r="D2439" s="539"/>
      <c r="E2439" s="539"/>
      <c r="F2439" s="539"/>
      <c r="G2439" s="539"/>
      <c r="H2439" s="539"/>
    </row>
    <row r="2440" spans="1:8">
      <c r="A2440" s="760"/>
      <c r="B2440" s="539"/>
      <c r="C2440" s="539"/>
      <c r="D2440" s="539"/>
      <c r="E2440" s="539"/>
      <c r="F2440" s="539"/>
      <c r="G2440" s="539"/>
      <c r="H2440" s="539"/>
    </row>
    <row r="2441" spans="1:8">
      <c r="A2441" s="760"/>
      <c r="B2441" s="539"/>
      <c r="C2441" s="539"/>
      <c r="D2441" s="539"/>
      <c r="E2441" s="539"/>
      <c r="F2441" s="539"/>
      <c r="G2441" s="539"/>
      <c r="H2441" s="539"/>
    </row>
    <row r="2442" spans="1:8">
      <c r="A2442" s="760"/>
      <c r="B2442" s="539"/>
      <c r="C2442" s="539"/>
      <c r="D2442" s="539"/>
      <c r="E2442" s="539"/>
      <c r="F2442" s="539"/>
      <c r="G2442" s="539"/>
      <c r="H2442" s="539"/>
    </row>
    <row r="2443" spans="1:8">
      <c r="A2443" s="760"/>
      <c r="B2443" s="539"/>
      <c r="C2443" s="539"/>
      <c r="D2443" s="539"/>
      <c r="E2443" s="539"/>
      <c r="F2443" s="539"/>
      <c r="G2443" s="539"/>
      <c r="H2443" s="539"/>
    </row>
    <row r="2444" spans="1:8">
      <c r="A2444" s="760"/>
      <c r="B2444" s="539"/>
      <c r="C2444" s="539"/>
      <c r="D2444" s="539"/>
      <c r="E2444" s="539"/>
      <c r="F2444" s="539"/>
      <c r="G2444" s="539"/>
      <c r="H2444" s="539"/>
    </row>
    <row r="2445" spans="1:8">
      <c r="A2445" s="760"/>
      <c r="B2445" s="539"/>
      <c r="C2445" s="539"/>
      <c r="D2445" s="539"/>
      <c r="E2445" s="539"/>
      <c r="F2445" s="539"/>
      <c r="G2445" s="539"/>
      <c r="H2445" s="539"/>
    </row>
    <row r="2446" spans="1:8">
      <c r="A2446" s="760"/>
      <c r="B2446" s="539"/>
      <c r="C2446" s="539"/>
      <c r="D2446" s="539"/>
      <c r="E2446" s="539"/>
      <c r="F2446" s="539"/>
      <c r="G2446" s="539"/>
      <c r="H2446" s="539"/>
    </row>
    <row r="2447" spans="1:8">
      <c r="A2447" s="760"/>
      <c r="B2447" s="539"/>
      <c r="C2447" s="539"/>
      <c r="D2447" s="539"/>
      <c r="E2447" s="539"/>
      <c r="F2447" s="539"/>
      <c r="G2447" s="539"/>
      <c r="H2447" s="539"/>
    </row>
    <row r="2448" spans="1:8">
      <c r="A2448" s="760"/>
      <c r="B2448" s="539"/>
      <c r="C2448" s="539"/>
      <c r="D2448" s="539"/>
      <c r="E2448" s="539"/>
      <c r="F2448" s="539"/>
      <c r="G2448" s="539"/>
      <c r="H2448" s="539"/>
    </row>
    <row r="2449" spans="1:8">
      <c r="A2449" s="760"/>
      <c r="B2449" s="539"/>
      <c r="C2449" s="539"/>
      <c r="D2449" s="539"/>
      <c r="E2449" s="539"/>
      <c r="F2449" s="539"/>
      <c r="G2449" s="539"/>
      <c r="H2449" s="539"/>
    </row>
    <row r="2450" spans="1:8">
      <c r="A2450" s="760"/>
      <c r="B2450" s="539"/>
      <c r="C2450" s="539"/>
      <c r="D2450" s="539"/>
      <c r="E2450" s="539"/>
      <c r="F2450" s="539"/>
      <c r="G2450" s="539"/>
      <c r="H2450" s="539"/>
    </row>
    <row r="2451" spans="1:8">
      <c r="A2451" s="760"/>
      <c r="B2451" s="539"/>
      <c r="C2451" s="539"/>
      <c r="D2451" s="539"/>
      <c r="E2451" s="539"/>
      <c r="F2451" s="539"/>
      <c r="G2451" s="539"/>
      <c r="H2451" s="539"/>
    </row>
    <row r="2452" spans="1:8">
      <c r="A2452" s="760"/>
      <c r="B2452" s="539"/>
      <c r="C2452" s="539"/>
      <c r="D2452" s="539"/>
      <c r="E2452" s="539"/>
      <c r="F2452" s="539"/>
      <c r="G2452" s="539"/>
      <c r="H2452" s="539"/>
    </row>
    <row r="2453" spans="1:8">
      <c r="A2453" s="760"/>
      <c r="B2453" s="539"/>
      <c r="C2453" s="539"/>
      <c r="D2453" s="539"/>
      <c r="E2453" s="539"/>
      <c r="F2453" s="539"/>
      <c r="G2453" s="539"/>
      <c r="H2453" s="539"/>
    </row>
    <row r="2454" spans="1:8">
      <c r="A2454" s="760"/>
      <c r="B2454" s="539"/>
      <c r="C2454" s="539"/>
      <c r="D2454" s="539"/>
      <c r="E2454" s="539"/>
      <c r="F2454" s="539"/>
      <c r="G2454" s="539"/>
      <c r="H2454" s="539"/>
    </row>
    <row r="2455" spans="1:8">
      <c r="A2455" s="760"/>
      <c r="B2455" s="539"/>
      <c r="C2455" s="539"/>
      <c r="D2455" s="539"/>
      <c r="E2455" s="539"/>
      <c r="F2455" s="539"/>
      <c r="G2455" s="539"/>
      <c r="H2455" s="539"/>
    </row>
    <row r="2456" spans="1:8">
      <c r="A2456" s="760"/>
      <c r="B2456" s="539"/>
      <c r="C2456" s="539"/>
      <c r="D2456" s="539"/>
      <c r="E2456" s="539"/>
      <c r="F2456" s="539"/>
      <c r="G2456" s="539"/>
      <c r="H2456" s="539"/>
    </row>
    <row r="2457" spans="1:8">
      <c r="A2457" s="760"/>
      <c r="B2457" s="539"/>
      <c r="C2457" s="539"/>
      <c r="D2457" s="539"/>
      <c r="E2457" s="539"/>
      <c r="F2457" s="539"/>
      <c r="G2457" s="539"/>
      <c r="H2457" s="539"/>
    </row>
    <row r="2458" spans="1:8">
      <c r="A2458" s="760"/>
      <c r="B2458" s="539"/>
      <c r="C2458" s="539"/>
      <c r="D2458" s="539"/>
      <c r="E2458" s="539"/>
      <c r="F2458" s="539"/>
      <c r="G2458" s="539"/>
      <c r="H2458" s="539"/>
    </row>
    <row r="2459" spans="1:8">
      <c r="A2459" s="760"/>
      <c r="B2459" s="539"/>
      <c r="C2459" s="539"/>
      <c r="D2459" s="539"/>
      <c r="E2459" s="539"/>
      <c r="F2459" s="539"/>
      <c r="G2459" s="539"/>
      <c r="H2459" s="539"/>
    </row>
    <row r="2460" spans="1:8">
      <c r="A2460" s="760"/>
      <c r="B2460" s="539"/>
      <c r="C2460" s="539"/>
      <c r="D2460" s="539"/>
      <c r="E2460" s="539"/>
      <c r="F2460" s="539"/>
      <c r="G2460" s="539"/>
      <c r="H2460" s="539"/>
    </row>
    <row r="2461" spans="1:8">
      <c r="A2461" s="760"/>
      <c r="B2461" s="539"/>
      <c r="C2461" s="539"/>
      <c r="D2461" s="539"/>
      <c r="E2461" s="539"/>
      <c r="F2461" s="539"/>
      <c r="G2461" s="539"/>
      <c r="H2461" s="539"/>
    </row>
    <row r="2462" spans="1:8">
      <c r="A2462" s="760"/>
      <c r="B2462" s="539"/>
      <c r="C2462" s="539"/>
      <c r="D2462" s="539"/>
      <c r="E2462" s="539"/>
      <c r="F2462" s="539"/>
      <c r="G2462" s="539"/>
      <c r="H2462" s="539"/>
    </row>
    <row r="2463" spans="1:8">
      <c r="A2463" s="760"/>
      <c r="B2463" s="539"/>
      <c r="C2463" s="539"/>
      <c r="D2463" s="539"/>
      <c r="E2463" s="539"/>
      <c r="F2463" s="539"/>
      <c r="G2463" s="539"/>
      <c r="H2463" s="539"/>
    </row>
    <row r="2464" spans="1:8">
      <c r="A2464" s="760"/>
      <c r="B2464" s="539"/>
      <c r="C2464" s="539"/>
      <c r="D2464" s="539"/>
      <c r="E2464" s="539"/>
      <c r="F2464" s="539"/>
      <c r="G2464" s="539"/>
      <c r="H2464" s="539"/>
    </row>
    <row r="2465" spans="1:8">
      <c r="A2465" s="760"/>
      <c r="B2465" s="539"/>
      <c r="C2465" s="539"/>
      <c r="D2465" s="539"/>
      <c r="E2465" s="539"/>
      <c r="F2465" s="539"/>
      <c r="G2465" s="539"/>
      <c r="H2465" s="539"/>
    </row>
    <row r="2466" spans="1:8">
      <c r="A2466" s="760"/>
      <c r="B2466" s="539"/>
      <c r="C2466" s="539"/>
      <c r="D2466" s="539"/>
      <c r="E2466" s="539"/>
      <c r="F2466" s="539"/>
      <c r="G2466" s="539"/>
      <c r="H2466" s="539"/>
    </row>
    <row r="2467" spans="1:8">
      <c r="A2467" s="760"/>
      <c r="B2467" s="539"/>
      <c r="C2467" s="539"/>
      <c r="D2467" s="539"/>
      <c r="E2467" s="539"/>
      <c r="F2467" s="539"/>
      <c r="G2467" s="539"/>
      <c r="H2467" s="539"/>
    </row>
    <row r="2468" spans="1:8">
      <c r="A2468" s="760"/>
      <c r="B2468" s="539"/>
      <c r="C2468" s="539"/>
      <c r="D2468" s="539"/>
      <c r="E2468" s="539"/>
      <c r="F2468" s="539"/>
      <c r="G2468" s="539"/>
      <c r="H2468" s="539"/>
    </row>
    <row r="2469" spans="1:8">
      <c r="A2469" s="760"/>
      <c r="B2469" s="539"/>
      <c r="C2469" s="539"/>
      <c r="D2469" s="539"/>
      <c r="E2469" s="539"/>
      <c r="F2469" s="539"/>
      <c r="G2469" s="539"/>
      <c r="H2469" s="539"/>
    </row>
    <row r="2470" spans="1:8">
      <c r="A2470" s="760"/>
      <c r="B2470" s="539"/>
      <c r="C2470" s="539"/>
      <c r="D2470" s="539"/>
      <c r="E2470" s="539"/>
      <c r="F2470" s="539"/>
      <c r="G2470" s="539"/>
      <c r="H2470" s="539"/>
    </row>
    <row r="2471" spans="1:8">
      <c r="A2471" s="760"/>
      <c r="B2471" s="539"/>
      <c r="C2471" s="539"/>
      <c r="D2471" s="539"/>
      <c r="E2471" s="539"/>
      <c r="F2471" s="539"/>
      <c r="G2471" s="539"/>
      <c r="H2471" s="539"/>
    </row>
    <row r="2472" spans="1:8">
      <c r="A2472" s="760"/>
      <c r="B2472" s="539"/>
      <c r="C2472" s="539"/>
      <c r="D2472" s="539"/>
      <c r="E2472" s="539"/>
      <c r="F2472" s="539"/>
      <c r="G2472" s="539"/>
      <c r="H2472" s="539"/>
    </row>
    <row r="2473" spans="1:8">
      <c r="A2473" s="760"/>
      <c r="B2473" s="539"/>
      <c r="C2473" s="539"/>
      <c r="D2473" s="539"/>
      <c r="E2473" s="539"/>
      <c r="F2473" s="539"/>
      <c r="G2473" s="539"/>
      <c r="H2473" s="539"/>
    </row>
    <row r="2474" spans="1:8">
      <c r="A2474" s="760"/>
      <c r="B2474" s="539"/>
      <c r="C2474" s="539"/>
      <c r="D2474" s="539"/>
      <c r="E2474" s="539"/>
      <c r="F2474" s="539"/>
      <c r="G2474" s="539"/>
      <c r="H2474" s="539"/>
    </row>
    <row r="2475" spans="1:8">
      <c r="A2475" s="760"/>
      <c r="B2475" s="539"/>
      <c r="C2475" s="539"/>
      <c r="D2475" s="539"/>
      <c r="E2475" s="539"/>
      <c r="F2475" s="539"/>
      <c r="G2475" s="539"/>
      <c r="H2475" s="539"/>
    </row>
    <row r="2476" spans="1:8">
      <c r="A2476" s="760"/>
      <c r="B2476" s="539"/>
      <c r="C2476" s="539"/>
      <c r="D2476" s="539"/>
      <c r="E2476" s="539"/>
      <c r="F2476" s="539"/>
      <c r="G2476" s="539"/>
      <c r="H2476" s="539"/>
    </row>
    <row r="2477" spans="1:8">
      <c r="A2477" s="760"/>
      <c r="B2477" s="539"/>
      <c r="C2477" s="539"/>
      <c r="D2477" s="539"/>
      <c r="E2477" s="539"/>
      <c r="F2477" s="539"/>
      <c r="G2477" s="539"/>
      <c r="H2477" s="539"/>
    </row>
    <row r="2478" spans="1:8">
      <c r="A2478" s="760"/>
      <c r="B2478" s="539"/>
      <c r="C2478" s="539"/>
      <c r="D2478" s="539"/>
      <c r="E2478" s="539"/>
      <c r="F2478" s="539"/>
      <c r="G2478" s="539"/>
      <c r="H2478" s="539"/>
    </row>
    <row r="2479" spans="1:8">
      <c r="A2479" s="760"/>
      <c r="B2479" s="539"/>
      <c r="C2479" s="539"/>
      <c r="D2479" s="539"/>
      <c r="E2479" s="539"/>
      <c r="F2479" s="539"/>
      <c r="G2479" s="539"/>
      <c r="H2479" s="539"/>
    </row>
    <row r="2480" spans="1:8">
      <c r="A2480" s="760"/>
      <c r="B2480" s="539"/>
      <c r="C2480" s="539"/>
      <c r="D2480" s="539"/>
      <c r="E2480" s="539"/>
      <c r="F2480" s="539"/>
      <c r="G2480" s="539"/>
      <c r="H2480" s="539"/>
    </row>
    <row r="2481" spans="1:8">
      <c r="A2481" s="760"/>
      <c r="B2481" s="539"/>
      <c r="C2481" s="539"/>
      <c r="D2481" s="539"/>
      <c r="E2481" s="539"/>
      <c r="F2481" s="539"/>
      <c r="G2481" s="539"/>
      <c r="H2481" s="539"/>
    </row>
    <row r="2482" spans="1:8">
      <c r="A2482" s="760"/>
      <c r="B2482" s="539"/>
      <c r="C2482" s="539"/>
      <c r="D2482" s="539"/>
      <c r="E2482" s="539"/>
      <c r="F2482" s="539"/>
      <c r="G2482" s="539"/>
      <c r="H2482" s="539"/>
    </row>
    <row r="2483" spans="1:8">
      <c r="A2483" s="760"/>
      <c r="B2483" s="539"/>
      <c r="C2483" s="539"/>
      <c r="D2483" s="539"/>
      <c r="E2483" s="539"/>
      <c r="F2483" s="539"/>
      <c r="G2483" s="539"/>
      <c r="H2483" s="539"/>
    </row>
    <row r="2484" spans="1:8">
      <c r="A2484" s="760"/>
      <c r="B2484" s="539"/>
      <c r="C2484" s="539"/>
      <c r="D2484" s="539"/>
      <c r="E2484" s="539"/>
      <c r="F2484" s="539"/>
      <c r="G2484" s="539"/>
      <c r="H2484" s="539"/>
    </row>
    <row r="2485" spans="1:8">
      <c r="A2485" s="760"/>
      <c r="B2485" s="539"/>
      <c r="C2485" s="539"/>
      <c r="D2485" s="539"/>
      <c r="E2485" s="539"/>
      <c r="F2485" s="539"/>
      <c r="G2485" s="539"/>
      <c r="H2485" s="539"/>
    </row>
    <row r="2486" spans="1:8">
      <c r="A2486" s="760"/>
      <c r="B2486" s="539"/>
      <c r="C2486" s="539"/>
      <c r="D2486" s="539"/>
      <c r="E2486" s="539"/>
      <c r="F2486" s="539"/>
      <c r="G2486" s="539"/>
      <c r="H2486" s="539"/>
    </row>
    <row r="2487" spans="1:8">
      <c r="A2487" s="760"/>
      <c r="B2487" s="539"/>
      <c r="C2487" s="539"/>
      <c r="D2487" s="539"/>
      <c r="E2487" s="539"/>
      <c r="F2487" s="539"/>
      <c r="G2487" s="539"/>
      <c r="H2487" s="539"/>
    </row>
    <row r="2488" spans="1:8">
      <c r="A2488" s="760"/>
      <c r="B2488" s="539"/>
      <c r="C2488" s="539"/>
      <c r="D2488" s="539"/>
      <c r="E2488" s="539"/>
      <c r="F2488" s="539"/>
      <c r="G2488" s="539"/>
      <c r="H2488" s="539"/>
    </row>
    <row r="2489" spans="1:8">
      <c r="A2489" s="760"/>
      <c r="B2489" s="539"/>
      <c r="C2489" s="539"/>
      <c r="D2489" s="539"/>
      <c r="E2489" s="539"/>
      <c r="F2489" s="539"/>
      <c r="G2489" s="539"/>
      <c r="H2489" s="539"/>
    </row>
    <row r="2490" spans="1:8">
      <c r="A2490" s="760"/>
      <c r="B2490" s="539"/>
      <c r="C2490" s="539"/>
      <c r="D2490" s="539"/>
      <c r="E2490" s="539"/>
      <c r="F2490" s="539"/>
      <c r="G2490" s="539"/>
      <c r="H2490" s="539"/>
    </row>
    <row r="2491" spans="1:8">
      <c r="A2491" s="760"/>
      <c r="B2491" s="539"/>
      <c r="C2491" s="539"/>
      <c r="D2491" s="539"/>
      <c r="E2491" s="539"/>
      <c r="F2491" s="539"/>
      <c r="G2491" s="539"/>
      <c r="H2491" s="539"/>
    </row>
    <row r="2492" spans="1:8">
      <c r="A2492" s="760"/>
      <c r="B2492" s="539"/>
      <c r="C2492" s="539"/>
      <c r="D2492" s="539"/>
      <c r="E2492" s="539"/>
      <c r="F2492" s="539"/>
      <c r="G2492" s="539"/>
      <c r="H2492" s="539"/>
    </row>
    <row r="2493" spans="1:8">
      <c r="A2493" s="760"/>
      <c r="B2493" s="539"/>
      <c r="C2493" s="539"/>
      <c r="D2493" s="539"/>
      <c r="E2493" s="539"/>
      <c r="F2493" s="539"/>
      <c r="G2493" s="539"/>
      <c r="H2493" s="539"/>
    </row>
    <row r="2494" spans="1:8">
      <c r="A2494" s="760"/>
      <c r="B2494" s="539"/>
      <c r="C2494" s="539"/>
      <c r="D2494" s="539"/>
      <c r="E2494" s="539"/>
      <c r="F2494" s="539"/>
      <c r="G2494" s="539"/>
      <c r="H2494" s="539"/>
    </row>
    <row r="2495" spans="1:8">
      <c r="A2495" s="760"/>
      <c r="B2495" s="539"/>
      <c r="C2495" s="539"/>
      <c r="D2495" s="539"/>
      <c r="E2495" s="539"/>
      <c r="F2495" s="539"/>
      <c r="G2495" s="539"/>
      <c r="H2495" s="539"/>
    </row>
    <row r="2496" spans="1:8">
      <c r="A2496" s="760"/>
      <c r="B2496" s="539"/>
      <c r="C2496" s="539"/>
      <c r="D2496" s="539"/>
      <c r="E2496" s="539"/>
      <c r="F2496" s="539"/>
      <c r="G2496" s="539"/>
      <c r="H2496" s="539"/>
    </row>
    <row r="2497" spans="1:8">
      <c r="A2497" s="760"/>
      <c r="B2497" s="539"/>
      <c r="C2497" s="539"/>
      <c r="D2497" s="539"/>
      <c r="E2497" s="539"/>
      <c r="F2497" s="539"/>
      <c r="G2497" s="539"/>
      <c r="H2497" s="539"/>
    </row>
    <row r="2498" spans="1:8">
      <c r="A2498" s="760"/>
      <c r="B2498" s="539"/>
      <c r="C2498" s="539"/>
      <c r="D2498" s="539"/>
      <c r="E2498" s="539"/>
      <c r="F2498" s="539"/>
      <c r="G2498" s="539"/>
      <c r="H2498" s="539"/>
    </row>
    <row r="2499" spans="1:8">
      <c r="A2499" s="760"/>
      <c r="B2499" s="539"/>
      <c r="C2499" s="539"/>
      <c r="D2499" s="539"/>
      <c r="E2499" s="539"/>
      <c r="F2499" s="539"/>
      <c r="G2499" s="539"/>
      <c r="H2499" s="539"/>
    </row>
    <row r="2500" spans="1:8">
      <c r="A2500" s="760"/>
      <c r="B2500" s="539"/>
      <c r="C2500" s="539"/>
      <c r="D2500" s="539"/>
      <c r="E2500" s="539"/>
      <c r="F2500" s="539"/>
      <c r="G2500" s="539"/>
      <c r="H2500" s="539"/>
    </row>
    <row r="2501" spans="1:8">
      <c r="A2501" s="760"/>
      <c r="B2501" s="539"/>
      <c r="C2501" s="539"/>
      <c r="D2501" s="539"/>
      <c r="E2501" s="539"/>
      <c r="F2501" s="539"/>
      <c r="G2501" s="539"/>
      <c r="H2501" s="539"/>
    </row>
    <row r="2502" spans="1:8">
      <c r="A2502" s="760"/>
      <c r="B2502" s="539"/>
      <c r="C2502" s="539"/>
      <c r="D2502" s="539"/>
      <c r="E2502" s="539"/>
      <c r="F2502" s="539"/>
      <c r="G2502" s="539"/>
      <c r="H2502" s="539"/>
    </row>
    <row r="2503" spans="1:8">
      <c r="A2503" s="760"/>
      <c r="B2503" s="539"/>
      <c r="C2503" s="539"/>
      <c r="D2503" s="539"/>
      <c r="E2503" s="539"/>
      <c r="F2503" s="539"/>
      <c r="G2503" s="539"/>
      <c r="H2503" s="539"/>
    </row>
    <row r="2504" spans="1:8">
      <c r="A2504" s="760"/>
      <c r="B2504" s="539"/>
      <c r="C2504" s="539"/>
      <c r="D2504" s="539"/>
      <c r="E2504" s="539"/>
      <c r="F2504" s="539"/>
      <c r="G2504" s="539"/>
      <c r="H2504" s="539"/>
    </row>
    <row r="2505" spans="1:8">
      <c r="A2505" s="760"/>
      <c r="B2505" s="539"/>
      <c r="C2505" s="539"/>
      <c r="D2505" s="539"/>
      <c r="E2505" s="539"/>
      <c r="F2505" s="539"/>
      <c r="G2505" s="539"/>
      <c r="H2505" s="539"/>
    </row>
    <row r="2506" spans="1:8">
      <c r="A2506" s="760"/>
      <c r="B2506" s="539"/>
      <c r="C2506" s="539"/>
      <c r="D2506" s="539"/>
      <c r="E2506" s="539"/>
      <c r="F2506" s="539"/>
      <c r="G2506" s="539"/>
      <c r="H2506" s="539"/>
    </row>
    <row r="2507" spans="1:8">
      <c r="A2507" s="760"/>
      <c r="B2507" s="539"/>
      <c r="C2507" s="539"/>
      <c r="D2507" s="539"/>
      <c r="E2507" s="539"/>
      <c r="F2507" s="539"/>
      <c r="G2507" s="539"/>
      <c r="H2507" s="539"/>
    </row>
    <row r="2508" spans="1:8">
      <c r="A2508" s="760"/>
      <c r="B2508" s="539"/>
      <c r="C2508" s="539"/>
      <c r="D2508" s="539"/>
      <c r="E2508" s="539"/>
      <c r="F2508" s="539"/>
      <c r="G2508" s="539"/>
      <c r="H2508" s="539"/>
    </row>
    <row r="2509" spans="1:8">
      <c r="A2509" s="760"/>
      <c r="B2509" s="539"/>
      <c r="C2509" s="539"/>
      <c r="D2509" s="539"/>
      <c r="E2509" s="539"/>
      <c r="F2509" s="539"/>
      <c r="G2509" s="539"/>
      <c r="H2509" s="539"/>
    </row>
    <row r="2510" spans="1:8">
      <c r="A2510" s="760"/>
      <c r="B2510" s="539"/>
      <c r="C2510" s="539"/>
      <c r="D2510" s="539"/>
      <c r="E2510" s="539"/>
      <c r="F2510" s="539"/>
      <c r="G2510" s="539"/>
      <c r="H2510" s="539"/>
    </row>
    <row r="2511" spans="1:8">
      <c r="A2511" s="760"/>
      <c r="B2511" s="539"/>
      <c r="C2511" s="539"/>
      <c r="D2511" s="539"/>
      <c r="E2511" s="539"/>
      <c r="F2511" s="539"/>
      <c r="G2511" s="539"/>
      <c r="H2511" s="539"/>
    </row>
    <row r="2512" spans="1:8">
      <c r="A2512" s="760"/>
      <c r="B2512" s="539"/>
      <c r="C2512" s="539"/>
      <c r="D2512" s="539"/>
      <c r="E2512" s="539"/>
      <c r="F2512" s="539"/>
      <c r="G2512" s="539"/>
      <c r="H2512" s="539"/>
    </row>
    <row r="2513" spans="1:8">
      <c r="A2513" s="760"/>
      <c r="B2513" s="539"/>
      <c r="C2513" s="539"/>
      <c r="D2513" s="539"/>
      <c r="E2513" s="539"/>
      <c r="F2513" s="539"/>
      <c r="G2513" s="539"/>
      <c r="H2513" s="539"/>
    </row>
    <row r="2514" spans="1:8">
      <c r="A2514" s="760"/>
      <c r="B2514" s="539"/>
      <c r="C2514" s="539"/>
      <c r="D2514" s="539"/>
      <c r="E2514" s="539"/>
      <c r="F2514" s="539"/>
      <c r="G2514" s="539"/>
      <c r="H2514" s="539"/>
    </row>
    <row r="2515" spans="1:8">
      <c r="A2515" s="760"/>
      <c r="B2515" s="539"/>
      <c r="C2515" s="539"/>
      <c r="D2515" s="539"/>
      <c r="E2515" s="539"/>
      <c r="F2515" s="539"/>
      <c r="G2515" s="539"/>
      <c r="H2515" s="539"/>
    </row>
    <row r="2516" spans="1:8">
      <c r="A2516" s="760"/>
      <c r="B2516" s="539"/>
      <c r="C2516" s="539"/>
      <c r="D2516" s="539"/>
      <c r="E2516" s="539"/>
      <c r="F2516" s="539"/>
      <c r="G2516" s="539"/>
      <c r="H2516" s="539"/>
    </row>
    <row r="2517" spans="1:8">
      <c r="A2517" s="760"/>
      <c r="B2517" s="539"/>
      <c r="C2517" s="539"/>
      <c r="D2517" s="539"/>
      <c r="E2517" s="539"/>
      <c r="F2517" s="539"/>
      <c r="G2517" s="539"/>
      <c r="H2517" s="539"/>
    </row>
    <row r="2518" spans="1:8">
      <c r="A2518" s="760"/>
      <c r="B2518" s="539"/>
      <c r="C2518" s="539"/>
      <c r="D2518" s="539"/>
      <c r="E2518" s="539"/>
      <c r="F2518" s="539"/>
      <c r="G2518" s="539"/>
      <c r="H2518" s="539"/>
    </row>
    <row r="2519" spans="1:8">
      <c r="A2519" s="760"/>
      <c r="B2519" s="539"/>
      <c r="C2519" s="539"/>
      <c r="D2519" s="539"/>
      <c r="E2519" s="539"/>
      <c r="F2519" s="539"/>
      <c r="G2519" s="539"/>
      <c r="H2519" s="539"/>
    </row>
    <row r="2520" spans="1:8">
      <c r="A2520" s="760"/>
      <c r="B2520" s="539"/>
      <c r="C2520" s="539"/>
      <c r="D2520" s="539"/>
      <c r="E2520" s="539"/>
      <c r="F2520" s="539"/>
      <c r="G2520" s="539"/>
      <c r="H2520" s="539"/>
    </row>
    <row r="2521" spans="1:8">
      <c r="A2521" s="760"/>
      <c r="B2521" s="539"/>
      <c r="C2521" s="539"/>
      <c r="D2521" s="539"/>
      <c r="E2521" s="539"/>
      <c r="F2521" s="539"/>
      <c r="G2521" s="539"/>
      <c r="H2521" s="539"/>
    </row>
    <row r="2522" spans="1:8">
      <c r="A2522" s="760"/>
      <c r="B2522" s="539"/>
      <c r="C2522" s="539"/>
      <c r="D2522" s="539"/>
      <c r="E2522" s="539"/>
      <c r="F2522" s="539"/>
      <c r="G2522" s="539"/>
      <c r="H2522" s="539"/>
    </row>
    <row r="2523" spans="1:8">
      <c r="A2523" s="760"/>
      <c r="B2523" s="539"/>
      <c r="C2523" s="539"/>
      <c r="D2523" s="539"/>
      <c r="E2523" s="539"/>
      <c r="F2523" s="539"/>
      <c r="G2523" s="539"/>
      <c r="H2523" s="539"/>
    </row>
    <row r="2524" spans="1:8">
      <c r="A2524" s="760"/>
      <c r="B2524" s="539"/>
      <c r="C2524" s="539"/>
      <c r="D2524" s="539"/>
      <c r="E2524" s="539"/>
      <c r="F2524" s="539"/>
      <c r="G2524" s="539"/>
      <c r="H2524" s="539"/>
    </row>
    <row r="2525" spans="1:8">
      <c r="A2525" s="760"/>
      <c r="B2525" s="539"/>
      <c r="C2525" s="539"/>
      <c r="D2525" s="539"/>
      <c r="E2525" s="539"/>
      <c r="F2525" s="539"/>
      <c r="G2525" s="539"/>
      <c r="H2525" s="539"/>
    </row>
    <row r="2526" spans="1:8">
      <c r="A2526" s="760"/>
      <c r="B2526" s="539"/>
      <c r="C2526" s="539"/>
      <c r="D2526" s="539"/>
      <c r="E2526" s="539"/>
      <c r="F2526" s="539"/>
      <c r="G2526" s="539"/>
      <c r="H2526" s="539"/>
    </row>
    <row r="2527" spans="1:8">
      <c r="A2527" s="760"/>
      <c r="B2527" s="539"/>
      <c r="C2527" s="539"/>
      <c r="D2527" s="539"/>
      <c r="E2527" s="539"/>
      <c r="F2527" s="539"/>
      <c r="G2527" s="539"/>
      <c r="H2527" s="539"/>
    </row>
    <row r="2528" spans="1:8">
      <c r="A2528" s="760"/>
      <c r="B2528" s="539"/>
      <c r="C2528" s="539"/>
      <c r="D2528" s="539"/>
      <c r="E2528" s="539"/>
      <c r="F2528" s="539"/>
      <c r="G2528" s="539"/>
      <c r="H2528" s="539"/>
    </row>
    <row r="2529" spans="1:8">
      <c r="A2529" s="760"/>
      <c r="B2529" s="539"/>
      <c r="C2529" s="539"/>
      <c r="D2529" s="539"/>
      <c r="E2529" s="539"/>
      <c r="F2529" s="539"/>
      <c r="G2529" s="539"/>
      <c r="H2529" s="539"/>
    </row>
    <row r="2530" spans="1:8">
      <c r="A2530" s="760"/>
      <c r="B2530" s="539"/>
      <c r="C2530" s="539"/>
      <c r="D2530" s="539"/>
      <c r="E2530" s="539"/>
      <c r="F2530" s="539"/>
      <c r="G2530" s="539"/>
      <c r="H2530" s="539"/>
    </row>
    <row r="2531" spans="1:8">
      <c r="A2531" s="760"/>
      <c r="B2531" s="539"/>
      <c r="C2531" s="539"/>
      <c r="D2531" s="539"/>
      <c r="E2531" s="539"/>
      <c r="F2531" s="539"/>
      <c r="G2531" s="539"/>
      <c r="H2531" s="539"/>
    </row>
    <row r="2532" spans="1:8">
      <c r="A2532" s="760"/>
      <c r="B2532" s="539"/>
      <c r="C2532" s="539"/>
      <c r="D2532" s="539"/>
      <c r="E2532" s="539"/>
      <c r="F2532" s="539"/>
      <c r="G2532" s="539"/>
      <c r="H2532" s="539"/>
    </row>
    <row r="2533" spans="1:8">
      <c r="A2533" s="760"/>
      <c r="B2533" s="539"/>
      <c r="C2533" s="539"/>
      <c r="D2533" s="539"/>
      <c r="E2533" s="539"/>
      <c r="F2533" s="539"/>
      <c r="G2533" s="539"/>
      <c r="H2533" s="539"/>
    </row>
    <row r="2534" spans="1:8">
      <c r="A2534" s="760"/>
      <c r="B2534" s="539"/>
      <c r="C2534" s="539"/>
      <c r="D2534" s="539"/>
      <c r="E2534" s="539"/>
      <c r="F2534" s="539"/>
      <c r="G2534" s="539"/>
      <c r="H2534" s="539"/>
    </row>
    <row r="2535" spans="1:8">
      <c r="A2535" s="760"/>
      <c r="B2535" s="539"/>
      <c r="C2535" s="539"/>
      <c r="D2535" s="539"/>
      <c r="E2535" s="539"/>
      <c r="F2535" s="539"/>
      <c r="G2535" s="539"/>
      <c r="H2535" s="539"/>
    </row>
    <row r="2536" spans="1:8">
      <c r="A2536" s="760"/>
      <c r="B2536" s="539"/>
      <c r="C2536" s="539"/>
      <c r="D2536" s="539"/>
      <c r="E2536" s="539"/>
      <c r="F2536" s="539"/>
      <c r="G2536" s="539"/>
      <c r="H2536" s="539"/>
    </row>
    <row r="2537" spans="1:8">
      <c r="A2537" s="760"/>
      <c r="B2537" s="539"/>
      <c r="C2537" s="539"/>
      <c r="D2537" s="539"/>
      <c r="E2537" s="539"/>
      <c r="F2537" s="539"/>
      <c r="G2537" s="539"/>
      <c r="H2537" s="539"/>
    </row>
    <row r="2538" spans="1:8">
      <c r="A2538" s="760"/>
      <c r="B2538" s="539"/>
      <c r="C2538" s="539"/>
      <c r="D2538" s="539"/>
      <c r="E2538" s="539"/>
      <c r="F2538" s="539"/>
      <c r="G2538" s="539"/>
      <c r="H2538" s="539"/>
    </row>
    <row r="2539" spans="1:8">
      <c r="A2539" s="760"/>
      <c r="B2539" s="539"/>
      <c r="C2539" s="539"/>
      <c r="D2539" s="539"/>
      <c r="E2539" s="539"/>
      <c r="F2539" s="539"/>
      <c r="G2539" s="539"/>
      <c r="H2539" s="539"/>
    </row>
    <row r="2540" spans="1:8">
      <c r="A2540" s="760"/>
      <c r="B2540" s="539"/>
      <c r="C2540" s="539"/>
      <c r="D2540" s="539"/>
      <c r="E2540" s="539"/>
      <c r="F2540" s="539"/>
      <c r="G2540" s="539"/>
      <c r="H2540" s="539"/>
    </row>
    <row r="2541" spans="1:8">
      <c r="A2541" s="760"/>
      <c r="B2541" s="539"/>
      <c r="C2541" s="539"/>
      <c r="D2541" s="539"/>
      <c r="E2541" s="539"/>
      <c r="F2541" s="539"/>
      <c r="G2541" s="539"/>
      <c r="H2541" s="539"/>
    </row>
    <row r="2542" spans="1:8">
      <c r="A2542" s="760"/>
      <c r="B2542" s="539"/>
      <c r="C2542" s="539"/>
      <c r="D2542" s="539"/>
      <c r="E2542" s="539"/>
      <c r="F2542" s="539"/>
      <c r="G2542" s="539"/>
      <c r="H2542" s="539"/>
    </row>
    <row r="2543" spans="1:8">
      <c r="A2543" s="760"/>
      <c r="B2543" s="539"/>
      <c r="C2543" s="539"/>
      <c r="D2543" s="539"/>
      <c r="E2543" s="539"/>
      <c r="F2543" s="539"/>
      <c r="G2543" s="539"/>
      <c r="H2543" s="539"/>
    </row>
    <row r="2544" spans="1:8">
      <c r="A2544" s="760"/>
      <c r="B2544" s="539"/>
      <c r="C2544" s="539"/>
      <c r="D2544" s="539"/>
      <c r="E2544" s="539"/>
      <c r="F2544" s="539"/>
      <c r="G2544" s="539"/>
      <c r="H2544" s="539"/>
    </row>
    <row r="2545" spans="1:8">
      <c r="A2545" s="760"/>
      <c r="B2545" s="539"/>
      <c r="C2545" s="539"/>
      <c r="D2545" s="539"/>
      <c r="E2545" s="539"/>
      <c r="F2545" s="539"/>
      <c r="G2545" s="539"/>
      <c r="H2545" s="539"/>
    </row>
    <row r="2546" spans="1:8">
      <c r="A2546" s="760"/>
      <c r="B2546" s="539"/>
      <c r="C2546" s="539"/>
      <c r="D2546" s="539"/>
      <c r="E2546" s="539"/>
      <c r="F2546" s="539"/>
      <c r="G2546" s="539"/>
      <c r="H2546" s="539"/>
    </row>
    <row r="2547" spans="1:8">
      <c r="A2547" s="760"/>
      <c r="B2547" s="539"/>
      <c r="C2547" s="539"/>
      <c r="D2547" s="539"/>
      <c r="E2547" s="539"/>
      <c r="F2547" s="539"/>
      <c r="G2547" s="539"/>
      <c r="H2547" s="539"/>
    </row>
    <row r="2548" spans="1:8">
      <c r="A2548" s="760"/>
      <c r="B2548" s="539"/>
      <c r="C2548" s="539"/>
      <c r="D2548" s="539"/>
      <c r="E2548" s="539"/>
      <c r="F2548" s="539"/>
      <c r="G2548" s="539"/>
      <c r="H2548" s="539"/>
    </row>
    <row r="2549" spans="1:8">
      <c r="A2549" s="760"/>
      <c r="B2549" s="539"/>
      <c r="C2549" s="539"/>
      <c r="D2549" s="539"/>
      <c r="E2549" s="539"/>
      <c r="F2549" s="539"/>
      <c r="G2549" s="539"/>
      <c r="H2549" s="539"/>
    </row>
    <row r="2550" spans="1:8">
      <c r="A2550" s="760"/>
      <c r="B2550" s="539"/>
      <c r="C2550" s="539"/>
      <c r="D2550" s="539"/>
      <c r="E2550" s="539"/>
      <c r="F2550" s="539"/>
      <c r="G2550" s="539"/>
      <c r="H2550" s="539"/>
    </row>
    <row r="2551" spans="1:8">
      <c r="A2551" s="760"/>
      <c r="B2551" s="539"/>
      <c r="C2551" s="539"/>
      <c r="D2551" s="539"/>
      <c r="E2551" s="539"/>
      <c r="F2551" s="539"/>
      <c r="G2551" s="539"/>
      <c r="H2551" s="539"/>
    </row>
    <row r="2552" spans="1:8">
      <c r="A2552" s="760"/>
      <c r="B2552" s="539"/>
      <c r="C2552" s="539"/>
      <c r="D2552" s="539"/>
      <c r="E2552" s="539"/>
      <c r="F2552" s="539"/>
      <c r="G2552" s="539"/>
      <c r="H2552" s="539"/>
    </row>
    <row r="2553" spans="1:8">
      <c r="A2553" s="760"/>
      <c r="B2553" s="539"/>
      <c r="C2553" s="539"/>
      <c r="D2553" s="539"/>
      <c r="E2553" s="539"/>
      <c r="F2553" s="539"/>
      <c r="G2553" s="539"/>
      <c r="H2553" s="539"/>
    </row>
    <row r="2554" spans="1:8">
      <c r="A2554" s="760"/>
      <c r="B2554" s="539"/>
      <c r="C2554" s="539"/>
      <c r="D2554" s="539"/>
      <c r="E2554" s="539"/>
      <c r="F2554" s="539"/>
      <c r="G2554" s="539"/>
      <c r="H2554" s="539"/>
    </row>
    <row r="2555" spans="1:8">
      <c r="A2555" s="760"/>
      <c r="B2555" s="539"/>
      <c r="C2555" s="539"/>
      <c r="D2555" s="539"/>
      <c r="E2555" s="539"/>
      <c r="F2555" s="539"/>
      <c r="G2555" s="539"/>
      <c r="H2555" s="539"/>
    </row>
    <row r="2556" spans="1:8">
      <c r="A2556" s="760"/>
      <c r="B2556" s="539"/>
      <c r="C2556" s="539"/>
      <c r="D2556" s="539"/>
      <c r="E2556" s="539"/>
      <c r="F2556" s="539"/>
      <c r="G2556" s="539"/>
      <c r="H2556" s="539"/>
    </row>
    <row r="2557" spans="1:8">
      <c r="A2557" s="760"/>
      <c r="B2557" s="539"/>
      <c r="C2557" s="539"/>
      <c r="D2557" s="539"/>
      <c r="E2557" s="539"/>
      <c r="F2557" s="539"/>
      <c r="G2557" s="539"/>
      <c r="H2557" s="539"/>
    </row>
    <row r="2558" spans="1:8">
      <c r="A2558" s="760"/>
      <c r="B2558" s="539"/>
      <c r="C2558" s="539"/>
      <c r="D2558" s="539"/>
      <c r="E2558" s="539"/>
      <c r="F2558" s="539"/>
      <c r="G2558" s="539"/>
      <c r="H2558" s="539"/>
    </row>
    <row r="2559" spans="1:8">
      <c r="A2559" s="760"/>
      <c r="B2559" s="539"/>
      <c r="C2559" s="539"/>
      <c r="D2559" s="539"/>
      <c r="E2559" s="539"/>
      <c r="F2559" s="539"/>
      <c r="G2559" s="539"/>
      <c r="H2559" s="539"/>
    </row>
    <row r="2560" spans="1:8">
      <c r="A2560" s="760"/>
      <c r="B2560" s="539"/>
      <c r="C2560" s="539"/>
      <c r="D2560" s="539"/>
      <c r="E2560" s="539"/>
      <c r="F2560" s="539"/>
      <c r="G2560" s="539"/>
      <c r="H2560" s="539"/>
    </row>
    <row r="2561" spans="1:8">
      <c r="A2561" s="760"/>
      <c r="B2561" s="539"/>
      <c r="C2561" s="539"/>
      <c r="D2561" s="539"/>
      <c r="E2561" s="539"/>
      <c r="F2561" s="539"/>
      <c r="G2561" s="539"/>
      <c r="H2561" s="539"/>
    </row>
    <row r="2562" spans="1:8">
      <c r="A2562" s="760"/>
      <c r="B2562" s="539"/>
      <c r="C2562" s="539"/>
      <c r="D2562" s="539"/>
      <c r="E2562" s="539"/>
      <c r="F2562" s="539"/>
      <c r="G2562" s="539"/>
      <c r="H2562" s="539"/>
    </row>
    <row r="2563" spans="1:8">
      <c r="A2563" s="760"/>
      <c r="B2563" s="539"/>
      <c r="C2563" s="539"/>
      <c r="D2563" s="539"/>
      <c r="E2563" s="539"/>
      <c r="F2563" s="539"/>
      <c r="G2563" s="539"/>
      <c r="H2563" s="539"/>
    </row>
    <row r="2564" spans="1:8">
      <c r="A2564" s="760"/>
      <c r="B2564" s="539"/>
      <c r="C2564" s="539"/>
      <c r="D2564" s="539"/>
      <c r="E2564" s="539"/>
      <c r="F2564" s="539"/>
      <c r="G2564" s="539"/>
      <c r="H2564" s="539"/>
    </row>
    <row r="2565" spans="1:8">
      <c r="A2565" s="760"/>
      <c r="B2565" s="539"/>
      <c r="C2565" s="539"/>
      <c r="D2565" s="539"/>
      <c r="E2565" s="539"/>
      <c r="F2565" s="539"/>
      <c r="G2565" s="539"/>
      <c r="H2565" s="539"/>
    </row>
    <row r="2566" spans="1:8">
      <c r="A2566" s="760"/>
      <c r="B2566" s="539"/>
      <c r="C2566" s="539"/>
      <c r="D2566" s="539"/>
      <c r="E2566" s="539"/>
      <c r="F2566" s="539"/>
      <c r="G2566" s="539"/>
      <c r="H2566" s="539"/>
    </row>
    <row r="2567" spans="1:8">
      <c r="A2567" s="760"/>
      <c r="B2567" s="539"/>
      <c r="C2567" s="539"/>
      <c r="D2567" s="539"/>
      <c r="E2567" s="539"/>
      <c r="F2567" s="539"/>
      <c r="G2567" s="539"/>
      <c r="H2567" s="539"/>
    </row>
    <row r="2568" spans="1:8">
      <c r="A2568" s="760"/>
      <c r="B2568" s="539"/>
      <c r="C2568" s="539"/>
      <c r="D2568" s="539"/>
      <c r="E2568" s="539"/>
      <c r="F2568" s="539"/>
      <c r="G2568" s="539"/>
      <c r="H2568" s="539"/>
    </row>
    <row r="2569" spans="1:8">
      <c r="A2569" s="760"/>
      <c r="B2569" s="539"/>
      <c r="C2569" s="539"/>
      <c r="D2569" s="539"/>
      <c r="E2569" s="539"/>
      <c r="F2569" s="539"/>
      <c r="G2569" s="539"/>
      <c r="H2569" s="539"/>
    </row>
    <row r="2570" spans="1:8">
      <c r="A2570" s="760"/>
      <c r="B2570" s="539"/>
      <c r="C2570" s="539"/>
      <c r="D2570" s="539"/>
      <c r="E2570" s="539"/>
      <c r="F2570" s="539"/>
      <c r="G2570" s="539"/>
      <c r="H2570" s="539"/>
    </row>
    <row r="2571" spans="1:8">
      <c r="A2571" s="760"/>
      <c r="B2571" s="539"/>
      <c r="C2571" s="539"/>
      <c r="D2571" s="539"/>
      <c r="E2571" s="539"/>
      <c r="F2571" s="539"/>
      <c r="G2571" s="539"/>
      <c r="H2571" s="539"/>
    </row>
    <row r="2572" spans="1:8">
      <c r="A2572" s="760"/>
      <c r="B2572" s="539"/>
      <c r="C2572" s="539"/>
      <c r="D2572" s="539"/>
      <c r="E2572" s="539"/>
      <c r="F2572" s="539"/>
      <c r="G2572" s="539"/>
      <c r="H2572" s="539"/>
    </row>
    <row r="2573" spans="1:8">
      <c r="A2573" s="760"/>
      <c r="B2573" s="539"/>
      <c r="C2573" s="539"/>
      <c r="D2573" s="539"/>
      <c r="E2573" s="539"/>
      <c r="F2573" s="539"/>
      <c r="G2573" s="539"/>
      <c r="H2573" s="539"/>
    </row>
    <row r="2574" spans="1:8">
      <c r="A2574" s="760"/>
      <c r="B2574" s="539"/>
      <c r="C2574" s="539"/>
      <c r="D2574" s="539"/>
      <c r="E2574" s="539"/>
      <c r="F2574" s="539"/>
      <c r="G2574" s="539"/>
      <c r="H2574" s="539"/>
    </row>
    <row r="2575" spans="1:8">
      <c r="A2575" s="760"/>
      <c r="B2575" s="539"/>
      <c r="C2575" s="539"/>
      <c r="D2575" s="539"/>
      <c r="E2575" s="539"/>
      <c r="F2575" s="539"/>
      <c r="G2575" s="539"/>
      <c r="H2575" s="539"/>
    </row>
    <row r="2576" spans="1:8">
      <c r="A2576" s="760"/>
      <c r="B2576" s="539"/>
      <c r="C2576" s="539"/>
      <c r="D2576" s="539"/>
      <c r="E2576" s="539"/>
      <c r="F2576" s="539"/>
      <c r="G2576" s="539"/>
      <c r="H2576" s="539"/>
    </row>
    <row r="2577" spans="1:8">
      <c r="A2577" s="760"/>
      <c r="B2577" s="539"/>
      <c r="C2577" s="539"/>
      <c r="D2577" s="539"/>
      <c r="E2577" s="539"/>
      <c r="F2577" s="539"/>
      <c r="G2577" s="539"/>
      <c r="H2577" s="539"/>
    </row>
    <row r="2578" spans="1:8">
      <c r="A2578" s="760"/>
      <c r="B2578" s="539"/>
      <c r="C2578" s="539"/>
      <c r="D2578" s="539"/>
      <c r="E2578" s="539"/>
      <c r="F2578" s="539"/>
      <c r="G2578" s="539"/>
      <c r="H2578" s="539"/>
    </row>
    <row r="2579" spans="1:8">
      <c r="A2579" s="760"/>
      <c r="B2579" s="539"/>
      <c r="C2579" s="539"/>
      <c r="D2579" s="539"/>
      <c r="E2579" s="539"/>
      <c r="F2579" s="539"/>
      <c r="G2579" s="539"/>
      <c r="H2579" s="539"/>
    </row>
    <row r="2580" spans="1:8">
      <c r="A2580" s="760"/>
      <c r="B2580" s="539"/>
      <c r="C2580" s="539"/>
      <c r="D2580" s="539"/>
      <c r="E2580" s="539"/>
      <c r="F2580" s="539"/>
      <c r="G2580" s="539"/>
      <c r="H2580" s="539"/>
    </row>
    <row r="2581" spans="1:8">
      <c r="A2581" s="760"/>
      <c r="B2581" s="539"/>
      <c r="C2581" s="539"/>
      <c r="D2581" s="539"/>
      <c r="E2581" s="539"/>
      <c r="F2581" s="539"/>
      <c r="G2581" s="539"/>
      <c r="H2581" s="539"/>
    </row>
    <row r="2582" spans="1:8">
      <c r="A2582" s="760"/>
      <c r="B2582" s="539"/>
      <c r="C2582" s="539"/>
      <c r="D2582" s="539"/>
      <c r="E2582" s="539"/>
      <c r="F2582" s="539"/>
      <c r="G2582" s="539"/>
      <c r="H2582" s="539"/>
    </row>
    <row r="2583" spans="1:8">
      <c r="A2583" s="760"/>
      <c r="B2583" s="539"/>
      <c r="C2583" s="539"/>
      <c r="D2583" s="539"/>
      <c r="E2583" s="539"/>
      <c r="F2583" s="539"/>
      <c r="G2583" s="539"/>
      <c r="H2583" s="539"/>
    </row>
    <row r="2584" spans="1:8">
      <c r="A2584" s="760"/>
      <c r="B2584" s="539"/>
      <c r="C2584" s="539"/>
      <c r="D2584" s="539"/>
      <c r="E2584" s="539"/>
      <c r="F2584" s="539"/>
      <c r="G2584" s="539"/>
      <c r="H2584" s="539"/>
    </row>
    <row r="2585" spans="1:8">
      <c r="A2585" s="760"/>
      <c r="B2585" s="539"/>
      <c r="C2585" s="539"/>
      <c r="D2585" s="539"/>
      <c r="E2585" s="539"/>
      <c r="F2585" s="539"/>
      <c r="G2585" s="539"/>
      <c r="H2585" s="539"/>
    </row>
    <row r="2586" spans="1:8">
      <c r="A2586" s="760"/>
      <c r="B2586" s="539"/>
      <c r="C2586" s="539"/>
      <c r="D2586" s="539"/>
      <c r="E2586" s="539"/>
      <c r="F2586" s="539"/>
      <c r="G2586" s="539"/>
      <c r="H2586" s="539"/>
    </row>
    <row r="2587" spans="1:8">
      <c r="A2587" s="760"/>
      <c r="B2587" s="539"/>
      <c r="C2587" s="539"/>
      <c r="D2587" s="539"/>
      <c r="E2587" s="539"/>
      <c r="F2587" s="539"/>
      <c r="G2587" s="539"/>
      <c r="H2587" s="539"/>
    </row>
    <row r="2588" spans="1:8">
      <c r="A2588" s="760"/>
      <c r="B2588" s="539"/>
      <c r="C2588" s="539"/>
      <c r="D2588" s="539"/>
      <c r="E2588" s="539"/>
      <c r="F2588" s="539"/>
      <c r="G2588" s="539"/>
      <c r="H2588" s="539"/>
    </row>
    <row r="2589" spans="1:8">
      <c r="A2589" s="760"/>
      <c r="B2589" s="539"/>
      <c r="C2589" s="539"/>
      <c r="D2589" s="539"/>
      <c r="E2589" s="539"/>
      <c r="F2589" s="539"/>
      <c r="G2589" s="539"/>
      <c r="H2589" s="539"/>
    </row>
    <row r="2590" spans="1:8">
      <c r="A2590" s="760"/>
      <c r="B2590" s="539"/>
      <c r="C2590" s="539"/>
      <c r="D2590" s="539"/>
      <c r="E2590" s="539"/>
      <c r="F2590" s="539"/>
      <c r="G2590" s="539"/>
      <c r="H2590" s="539"/>
    </row>
    <row r="2591" spans="1:8">
      <c r="A2591" s="760"/>
      <c r="B2591" s="539"/>
      <c r="C2591" s="539"/>
      <c r="D2591" s="539"/>
      <c r="E2591" s="539"/>
      <c r="F2591" s="539"/>
      <c r="G2591" s="539"/>
      <c r="H2591" s="539"/>
    </row>
    <row r="2592" spans="1:8">
      <c r="A2592" s="760"/>
      <c r="B2592" s="539"/>
      <c r="C2592" s="539"/>
      <c r="D2592" s="539"/>
      <c r="E2592" s="539"/>
      <c r="F2592" s="539"/>
      <c r="G2592" s="539"/>
      <c r="H2592" s="539"/>
    </row>
    <row r="2593" spans="1:8">
      <c r="A2593" s="760"/>
      <c r="B2593" s="539"/>
      <c r="C2593" s="539"/>
      <c r="D2593" s="539"/>
      <c r="E2593" s="539"/>
      <c r="F2593" s="539"/>
      <c r="G2593" s="539"/>
      <c r="H2593" s="539"/>
    </row>
    <row r="2594" spans="1:8">
      <c r="A2594" s="760"/>
      <c r="B2594" s="539"/>
      <c r="C2594" s="539"/>
      <c r="D2594" s="539"/>
      <c r="E2594" s="539"/>
      <c r="F2594" s="539"/>
      <c r="G2594" s="539"/>
      <c r="H2594" s="539"/>
    </row>
    <row r="2595" spans="1:8">
      <c r="A2595" s="760"/>
      <c r="B2595" s="539"/>
      <c r="C2595" s="539"/>
      <c r="D2595" s="539"/>
      <c r="E2595" s="539"/>
      <c r="F2595" s="539"/>
      <c r="G2595" s="539"/>
      <c r="H2595" s="539"/>
    </row>
    <row r="2596" spans="1:8">
      <c r="A2596" s="760"/>
      <c r="B2596" s="539"/>
      <c r="C2596" s="539"/>
      <c r="D2596" s="539"/>
      <c r="E2596" s="539"/>
      <c r="F2596" s="539"/>
      <c r="G2596" s="539"/>
      <c r="H2596" s="539"/>
    </row>
    <row r="2597" spans="1:8">
      <c r="A2597" s="760"/>
      <c r="B2597" s="539"/>
      <c r="C2597" s="539"/>
      <c r="D2597" s="539"/>
      <c r="E2597" s="539"/>
      <c r="F2597" s="539"/>
      <c r="G2597" s="539"/>
      <c r="H2597" s="539"/>
    </row>
    <row r="2598" spans="1:8">
      <c r="A2598" s="760"/>
      <c r="B2598" s="539"/>
      <c r="C2598" s="539"/>
      <c r="D2598" s="539"/>
      <c r="E2598" s="539"/>
      <c r="F2598" s="539"/>
      <c r="G2598" s="539"/>
      <c r="H2598" s="539"/>
    </row>
    <row r="2599" spans="1:8">
      <c r="A2599" s="760"/>
      <c r="B2599" s="539"/>
      <c r="C2599" s="539"/>
      <c r="D2599" s="539"/>
      <c r="E2599" s="539"/>
      <c r="F2599" s="539"/>
      <c r="G2599" s="539"/>
      <c r="H2599" s="539"/>
    </row>
    <row r="2600" spans="1:8">
      <c r="A2600" s="760"/>
      <c r="B2600" s="539"/>
      <c r="C2600" s="539"/>
      <c r="D2600" s="539"/>
      <c r="E2600" s="539"/>
      <c r="F2600" s="539"/>
      <c r="G2600" s="539"/>
      <c r="H2600" s="539"/>
    </row>
    <row r="2601" spans="1:8">
      <c r="A2601" s="760"/>
      <c r="B2601" s="539"/>
      <c r="C2601" s="539"/>
      <c r="D2601" s="539"/>
      <c r="E2601" s="539"/>
      <c r="F2601" s="539"/>
      <c r="G2601" s="539"/>
      <c r="H2601" s="539"/>
    </row>
    <row r="2602" spans="1:8">
      <c r="A2602" s="760"/>
      <c r="B2602" s="539"/>
      <c r="C2602" s="539"/>
      <c r="D2602" s="539"/>
      <c r="E2602" s="539"/>
      <c r="F2602" s="539"/>
      <c r="G2602" s="539"/>
      <c r="H2602" s="539"/>
    </row>
    <row r="2603" spans="1:8">
      <c r="A2603" s="760"/>
      <c r="B2603" s="539"/>
      <c r="C2603" s="539"/>
      <c r="D2603" s="539"/>
      <c r="E2603" s="539"/>
      <c r="F2603" s="539"/>
      <c r="G2603" s="539"/>
      <c r="H2603" s="539"/>
    </row>
    <row r="2604" spans="1:8">
      <c r="A2604" s="760"/>
      <c r="B2604" s="539"/>
      <c r="C2604" s="539"/>
      <c r="D2604" s="539"/>
      <c r="E2604" s="539"/>
      <c r="F2604" s="539"/>
      <c r="G2604" s="539"/>
      <c r="H2604" s="539"/>
    </row>
    <row r="2605" spans="1:8">
      <c r="A2605" s="760"/>
      <c r="B2605" s="539"/>
      <c r="C2605" s="539"/>
      <c r="D2605" s="539"/>
      <c r="E2605" s="539"/>
      <c r="F2605" s="539"/>
      <c r="G2605" s="539"/>
      <c r="H2605" s="539"/>
    </row>
    <row r="2606" spans="1:8">
      <c r="A2606" s="760"/>
      <c r="B2606" s="539"/>
      <c r="C2606" s="539"/>
      <c r="D2606" s="539"/>
      <c r="E2606" s="539"/>
      <c r="F2606" s="539"/>
      <c r="G2606" s="539"/>
      <c r="H2606" s="539"/>
    </row>
    <row r="2607" spans="1:8">
      <c r="A2607" s="760"/>
      <c r="B2607" s="539"/>
      <c r="C2607" s="539"/>
      <c r="D2607" s="539"/>
      <c r="E2607" s="539"/>
      <c r="F2607" s="539"/>
      <c r="G2607" s="539"/>
      <c r="H2607" s="539"/>
    </row>
    <row r="2608" spans="1:8">
      <c r="A2608" s="760"/>
      <c r="B2608" s="539"/>
      <c r="C2608" s="539"/>
      <c r="D2608" s="539"/>
      <c r="E2608" s="539"/>
      <c r="F2608" s="539"/>
      <c r="G2608" s="539"/>
      <c r="H2608" s="539"/>
    </row>
    <row r="2609" spans="1:8">
      <c r="A2609" s="760"/>
      <c r="B2609" s="539"/>
      <c r="C2609" s="539"/>
      <c r="D2609" s="539"/>
      <c r="E2609" s="539"/>
      <c r="F2609" s="539"/>
      <c r="G2609" s="539"/>
      <c r="H2609" s="539"/>
    </row>
    <row r="2610" spans="1:8">
      <c r="A2610" s="760"/>
      <c r="B2610" s="539"/>
      <c r="C2610" s="539"/>
      <c r="D2610" s="539"/>
      <c r="E2610" s="539"/>
      <c r="F2610" s="539"/>
      <c r="G2610" s="539"/>
      <c r="H2610" s="539"/>
    </row>
    <row r="2611" spans="1:8">
      <c r="A2611" s="760"/>
      <c r="B2611" s="539"/>
      <c r="C2611" s="539"/>
      <c r="D2611" s="539"/>
      <c r="E2611" s="539"/>
      <c r="F2611" s="539"/>
      <c r="G2611" s="539"/>
      <c r="H2611" s="539"/>
    </row>
    <row r="2612" spans="1:8">
      <c r="A2612" s="760"/>
      <c r="B2612" s="539"/>
      <c r="C2612" s="539"/>
      <c r="D2612" s="539"/>
      <c r="E2612" s="539"/>
      <c r="F2612" s="539"/>
      <c r="G2612" s="539"/>
      <c r="H2612" s="539"/>
    </row>
    <row r="2613" spans="1:8">
      <c r="A2613" s="760"/>
      <c r="B2613" s="539"/>
      <c r="C2613" s="539"/>
      <c r="D2613" s="539"/>
      <c r="E2613" s="539"/>
      <c r="F2613" s="539"/>
      <c r="G2613" s="539"/>
      <c r="H2613" s="539"/>
    </row>
    <row r="2614" spans="1:8">
      <c r="A2614" s="760"/>
      <c r="B2614" s="539"/>
      <c r="C2614" s="539"/>
      <c r="D2614" s="539"/>
      <c r="E2614" s="539"/>
      <c r="F2614" s="539"/>
      <c r="G2614" s="539"/>
      <c r="H2614" s="539"/>
    </row>
    <row r="2615" spans="1:8">
      <c r="A2615" s="760"/>
      <c r="B2615" s="539"/>
      <c r="C2615" s="539"/>
      <c r="D2615" s="539"/>
      <c r="E2615" s="539"/>
      <c r="F2615" s="539"/>
      <c r="G2615" s="539"/>
      <c r="H2615" s="539"/>
    </row>
    <row r="2616" spans="1:8">
      <c r="A2616" s="760"/>
      <c r="B2616" s="539"/>
      <c r="C2616" s="539"/>
      <c r="D2616" s="539"/>
      <c r="E2616" s="539"/>
      <c r="F2616" s="539"/>
      <c r="G2616" s="539"/>
      <c r="H2616" s="539"/>
    </row>
    <row r="2617" spans="1:8">
      <c r="A2617" s="760"/>
      <c r="B2617" s="539"/>
      <c r="C2617" s="539"/>
      <c r="D2617" s="539"/>
      <c r="E2617" s="539"/>
      <c r="F2617" s="539"/>
      <c r="G2617" s="539"/>
      <c r="H2617" s="539"/>
    </row>
    <row r="2618" spans="1:8">
      <c r="A2618" s="760"/>
      <c r="B2618" s="539"/>
      <c r="C2618" s="539"/>
      <c r="D2618" s="539"/>
      <c r="E2618" s="539"/>
      <c r="F2618" s="539"/>
      <c r="G2618" s="539"/>
      <c r="H2618" s="539"/>
    </row>
    <row r="2619" spans="1:8">
      <c r="A2619" s="760"/>
      <c r="B2619" s="539"/>
      <c r="C2619" s="539"/>
      <c r="D2619" s="539"/>
      <c r="E2619" s="539"/>
      <c r="F2619" s="539"/>
      <c r="G2619" s="539"/>
      <c r="H2619" s="539"/>
    </row>
    <row r="2620" spans="1:8">
      <c r="A2620" s="760"/>
      <c r="B2620" s="539"/>
      <c r="C2620" s="539"/>
      <c r="D2620" s="539"/>
      <c r="E2620" s="539"/>
      <c r="F2620" s="539"/>
      <c r="G2620" s="539"/>
      <c r="H2620" s="539"/>
    </row>
    <row r="2621" spans="1:8">
      <c r="A2621" s="760"/>
      <c r="B2621" s="539"/>
      <c r="C2621" s="539"/>
      <c r="D2621" s="539"/>
      <c r="E2621" s="539"/>
      <c r="F2621" s="539"/>
      <c r="G2621" s="539"/>
      <c r="H2621" s="539"/>
    </row>
    <row r="2622" spans="1:8">
      <c r="A2622" s="760"/>
      <c r="B2622" s="539"/>
      <c r="C2622" s="539"/>
      <c r="D2622" s="539"/>
      <c r="E2622" s="539"/>
      <c r="F2622" s="539"/>
      <c r="G2622" s="539"/>
      <c r="H2622" s="539"/>
    </row>
    <row r="2623" spans="1:8">
      <c r="A2623" s="760"/>
      <c r="B2623" s="539"/>
      <c r="C2623" s="539"/>
      <c r="D2623" s="539"/>
      <c r="E2623" s="539"/>
      <c r="F2623" s="539"/>
      <c r="G2623" s="539"/>
      <c r="H2623" s="539"/>
    </row>
    <row r="2624" spans="1:8">
      <c r="A2624" s="760"/>
      <c r="B2624" s="539"/>
      <c r="C2624" s="539"/>
      <c r="D2624" s="539"/>
      <c r="E2624" s="539"/>
      <c r="F2624" s="539"/>
      <c r="G2624" s="539"/>
      <c r="H2624" s="539"/>
    </row>
    <row r="2625" spans="1:8">
      <c r="A2625" s="760"/>
      <c r="B2625" s="539"/>
      <c r="C2625" s="539"/>
      <c r="D2625" s="539"/>
      <c r="E2625" s="539"/>
      <c r="F2625" s="539"/>
      <c r="G2625" s="539"/>
      <c r="H2625" s="539"/>
    </row>
    <row r="2626" spans="1:8">
      <c r="A2626" s="760"/>
      <c r="B2626" s="539"/>
      <c r="C2626" s="539"/>
      <c r="D2626" s="539"/>
      <c r="E2626" s="539"/>
      <c r="F2626" s="539"/>
      <c r="G2626" s="539"/>
      <c r="H2626" s="539"/>
    </row>
    <row r="2627" spans="1:8">
      <c r="A2627" s="760"/>
      <c r="B2627" s="539"/>
      <c r="C2627" s="539"/>
      <c r="D2627" s="539"/>
      <c r="E2627" s="539"/>
      <c r="F2627" s="539"/>
      <c r="G2627" s="539"/>
      <c r="H2627" s="539"/>
    </row>
    <row r="2628" spans="1:8">
      <c r="A2628" s="760"/>
      <c r="B2628" s="539"/>
      <c r="C2628" s="539"/>
      <c r="D2628" s="539"/>
      <c r="E2628" s="539"/>
      <c r="F2628" s="539"/>
      <c r="G2628" s="539"/>
      <c r="H2628" s="539"/>
    </row>
    <row r="2629" spans="1:8">
      <c r="A2629" s="760"/>
      <c r="B2629" s="539"/>
      <c r="C2629" s="539"/>
      <c r="D2629" s="539"/>
      <c r="E2629" s="539"/>
      <c r="F2629" s="539"/>
      <c r="G2629" s="539"/>
      <c r="H2629" s="539"/>
    </row>
    <row r="2630" spans="1:8">
      <c r="A2630" s="760"/>
      <c r="B2630" s="539"/>
      <c r="C2630" s="539"/>
      <c r="D2630" s="539"/>
      <c r="E2630" s="539"/>
      <c r="F2630" s="539"/>
      <c r="G2630" s="539"/>
      <c r="H2630" s="539"/>
    </row>
    <row r="2631" spans="1:8">
      <c r="A2631" s="760"/>
      <c r="B2631" s="539"/>
      <c r="C2631" s="539"/>
      <c r="D2631" s="539"/>
      <c r="E2631" s="539"/>
      <c r="F2631" s="539"/>
      <c r="G2631" s="539"/>
      <c r="H2631" s="539"/>
    </row>
    <row r="2632" spans="1:8">
      <c r="A2632" s="760"/>
      <c r="B2632" s="539"/>
      <c r="C2632" s="539"/>
      <c r="D2632" s="539"/>
      <c r="E2632" s="539"/>
      <c r="F2632" s="539"/>
      <c r="G2632" s="539"/>
      <c r="H2632" s="539"/>
    </row>
    <row r="2633" spans="1:8">
      <c r="A2633" s="760"/>
      <c r="B2633" s="539"/>
      <c r="C2633" s="539"/>
      <c r="D2633" s="539"/>
      <c r="E2633" s="539"/>
      <c r="F2633" s="539"/>
      <c r="G2633" s="539"/>
      <c r="H2633" s="539"/>
    </row>
    <row r="2634" spans="1:8">
      <c r="A2634" s="760"/>
      <c r="B2634" s="539"/>
      <c r="C2634" s="539"/>
      <c r="D2634" s="539"/>
      <c r="E2634" s="539"/>
      <c r="F2634" s="539"/>
      <c r="G2634" s="539"/>
      <c r="H2634" s="539"/>
    </row>
    <row r="2635" spans="1:8">
      <c r="A2635" s="760"/>
      <c r="B2635" s="539"/>
      <c r="C2635" s="539"/>
      <c r="D2635" s="539"/>
      <c r="E2635" s="539"/>
      <c r="F2635" s="539"/>
      <c r="G2635" s="539"/>
      <c r="H2635" s="539"/>
    </row>
    <row r="2636" spans="1:8">
      <c r="A2636" s="760"/>
      <c r="B2636" s="539"/>
      <c r="C2636" s="539"/>
      <c r="D2636" s="539"/>
      <c r="E2636" s="539"/>
      <c r="F2636" s="539"/>
      <c r="G2636" s="539"/>
      <c r="H2636" s="539"/>
    </row>
    <row r="2637" spans="1:8">
      <c r="A2637" s="760"/>
      <c r="B2637" s="539"/>
      <c r="C2637" s="539"/>
      <c r="D2637" s="539"/>
      <c r="E2637" s="539"/>
      <c r="F2637" s="539"/>
      <c r="G2637" s="539"/>
      <c r="H2637" s="539"/>
    </row>
    <row r="2638" spans="1:8">
      <c r="A2638" s="760"/>
      <c r="B2638" s="539"/>
      <c r="C2638" s="539"/>
      <c r="D2638" s="539"/>
      <c r="E2638" s="539"/>
      <c r="F2638" s="539"/>
      <c r="G2638" s="539"/>
      <c r="H2638" s="539"/>
    </row>
    <row r="2639" spans="1:8">
      <c r="A2639" s="760"/>
      <c r="B2639" s="539"/>
      <c r="C2639" s="539"/>
      <c r="D2639" s="539"/>
      <c r="E2639" s="539"/>
      <c r="F2639" s="539"/>
      <c r="G2639" s="539"/>
      <c r="H2639" s="539"/>
    </row>
    <row r="2640" spans="1:8">
      <c r="A2640" s="760"/>
      <c r="B2640" s="539"/>
      <c r="C2640" s="539"/>
      <c r="D2640" s="539"/>
      <c r="E2640" s="539"/>
      <c r="F2640" s="539"/>
      <c r="G2640" s="539"/>
      <c r="H2640" s="539"/>
    </row>
    <row r="2641" spans="1:8">
      <c r="A2641" s="760"/>
      <c r="B2641" s="539"/>
      <c r="C2641" s="539"/>
      <c r="D2641" s="539"/>
      <c r="E2641" s="539"/>
      <c r="F2641" s="539"/>
      <c r="G2641" s="539"/>
      <c r="H2641" s="539"/>
    </row>
    <row r="2642" spans="1:8">
      <c r="A2642" s="760"/>
      <c r="B2642" s="539"/>
      <c r="C2642" s="539"/>
      <c r="D2642" s="539"/>
      <c r="E2642" s="539"/>
      <c r="F2642" s="539"/>
      <c r="G2642" s="539"/>
      <c r="H2642" s="539"/>
    </row>
    <row r="2643" spans="1:8">
      <c r="A2643" s="760"/>
      <c r="B2643" s="539"/>
      <c r="C2643" s="539"/>
      <c r="D2643" s="539"/>
      <c r="E2643" s="539"/>
      <c r="F2643" s="539"/>
      <c r="G2643" s="539"/>
      <c r="H2643" s="539"/>
    </row>
    <row r="2644" spans="1:8">
      <c r="A2644" s="760"/>
      <c r="B2644" s="539"/>
      <c r="C2644" s="539"/>
      <c r="D2644" s="539"/>
      <c r="E2644" s="539"/>
      <c r="F2644" s="539"/>
      <c r="G2644" s="539"/>
      <c r="H2644" s="539"/>
    </row>
    <row r="2645" spans="1:8">
      <c r="A2645" s="760"/>
      <c r="B2645" s="539"/>
      <c r="C2645" s="539"/>
      <c r="D2645" s="539"/>
      <c r="E2645" s="539"/>
      <c r="F2645" s="539"/>
      <c r="G2645" s="539"/>
      <c r="H2645" s="539"/>
    </row>
    <row r="2646" spans="1:8">
      <c r="A2646" s="760"/>
      <c r="B2646" s="539"/>
      <c r="C2646" s="539"/>
      <c r="D2646" s="539"/>
      <c r="E2646" s="539"/>
      <c r="F2646" s="539"/>
      <c r="G2646" s="539"/>
      <c r="H2646" s="539"/>
    </row>
    <row r="2647" spans="1:8">
      <c r="A2647" s="760"/>
      <c r="B2647" s="539"/>
      <c r="C2647" s="539"/>
      <c r="D2647" s="539"/>
      <c r="E2647" s="539"/>
      <c r="F2647" s="539"/>
      <c r="G2647" s="539"/>
      <c r="H2647" s="539"/>
    </row>
    <row r="2648" spans="1:8">
      <c r="A2648" s="760"/>
      <c r="B2648" s="539"/>
      <c r="C2648" s="539"/>
      <c r="D2648" s="539"/>
      <c r="E2648" s="539"/>
      <c r="F2648" s="539"/>
      <c r="G2648" s="539"/>
      <c r="H2648" s="539"/>
    </row>
    <row r="2649" spans="1:8">
      <c r="A2649" s="760"/>
      <c r="B2649" s="539"/>
      <c r="C2649" s="539"/>
      <c r="D2649" s="539"/>
      <c r="E2649" s="539"/>
      <c r="F2649" s="539"/>
      <c r="G2649" s="539"/>
      <c r="H2649" s="539"/>
    </row>
    <row r="2650" spans="1:8">
      <c r="A2650" s="760"/>
      <c r="B2650" s="539"/>
      <c r="C2650" s="539"/>
      <c r="D2650" s="539"/>
      <c r="E2650" s="539"/>
      <c r="F2650" s="539"/>
      <c r="G2650" s="539"/>
      <c r="H2650" s="539"/>
    </row>
    <row r="2651" spans="1:8">
      <c r="A2651" s="760"/>
      <c r="B2651" s="539"/>
      <c r="C2651" s="539"/>
      <c r="D2651" s="539"/>
      <c r="E2651" s="539"/>
      <c r="F2651" s="539"/>
      <c r="G2651" s="539"/>
      <c r="H2651" s="539"/>
    </row>
    <row r="2652" spans="1:8">
      <c r="A2652" s="760"/>
      <c r="B2652" s="539"/>
      <c r="C2652" s="539"/>
      <c r="D2652" s="539"/>
      <c r="E2652" s="539"/>
      <c r="F2652" s="539"/>
      <c r="G2652" s="539"/>
      <c r="H2652" s="539"/>
    </row>
    <row r="2653" spans="1:8">
      <c r="A2653" s="760"/>
      <c r="B2653" s="539"/>
      <c r="C2653" s="539"/>
      <c r="D2653" s="539"/>
      <c r="E2653" s="539"/>
      <c r="F2653" s="539"/>
      <c r="G2653" s="539"/>
      <c r="H2653" s="539"/>
    </row>
    <row r="2654" spans="1:8">
      <c r="A2654" s="760"/>
      <c r="B2654" s="539"/>
      <c r="C2654" s="539"/>
      <c r="D2654" s="539"/>
      <c r="E2654" s="539"/>
      <c r="F2654" s="539"/>
      <c r="G2654" s="539"/>
      <c r="H2654" s="539"/>
    </row>
    <row r="2655" spans="1:8">
      <c r="A2655" s="760"/>
      <c r="B2655" s="539"/>
      <c r="C2655" s="539"/>
      <c r="D2655" s="539"/>
      <c r="E2655" s="539"/>
      <c r="F2655" s="539"/>
      <c r="G2655" s="539"/>
      <c r="H2655" s="539"/>
    </row>
    <row r="2656" spans="1:8">
      <c r="A2656" s="760"/>
      <c r="B2656" s="539"/>
      <c r="C2656" s="539"/>
      <c r="D2656" s="539"/>
      <c r="E2656" s="539"/>
      <c r="F2656" s="539"/>
      <c r="G2656" s="539"/>
      <c r="H2656" s="539"/>
    </row>
    <row r="2657" spans="1:8">
      <c r="A2657" s="760"/>
      <c r="B2657" s="539"/>
      <c r="C2657" s="539"/>
      <c r="D2657" s="539"/>
      <c r="E2657" s="539"/>
      <c r="F2657" s="539"/>
      <c r="G2657" s="539"/>
      <c r="H2657" s="539"/>
    </row>
    <row r="2658" spans="1:8">
      <c r="A2658" s="760"/>
      <c r="B2658" s="539"/>
      <c r="C2658" s="539"/>
      <c r="D2658" s="539"/>
      <c r="E2658" s="539"/>
      <c r="F2658" s="539"/>
      <c r="G2658" s="539"/>
      <c r="H2658" s="539"/>
    </row>
    <row r="2659" spans="1:8">
      <c r="A2659" s="760"/>
      <c r="B2659" s="539"/>
      <c r="C2659" s="539"/>
      <c r="D2659" s="539"/>
      <c r="E2659" s="539"/>
      <c r="F2659" s="539"/>
      <c r="G2659" s="539"/>
      <c r="H2659" s="539"/>
    </row>
    <row r="2660" spans="1:8">
      <c r="A2660" s="760"/>
      <c r="B2660" s="539"/>
      <c r="C2660" s="539"/>
      <c r="D2660" s="539"/>
      <c r="E2660" s="539"/>
      <c r="F2660" s="539"/>
      <c r="G2660" s="539"/>
      <c r="H2660" s="539"/>
    </row>
    <row r="2661" spans="1:8">
      <c r="A2661" s="760"/>
      <c r="B2661" s="539"/>
      <c r="C2661" s="539"/>
      <c r="D2661" s="539"/>
      <c r="E2661" s="539"/>
      <c r="F2661" s="539"/>
      <c r="G2661" s="539"/>
      <c r="H2661" s="539"/>
    </row>
    <row r="2662" spans="1:8">
      <c r="A2662" s="760"/>
      <c r="B2662" s="539"/>
      <c r="C2662" s="539"/>
      <c r="D2662" s="539"/>
      <c r="E2662" s="539"/>
      <c r="F2662" s="539"/>
      <c r="G2662" s="539"/>
      <c r="H2662" s="539"/>
    </row>
    <row r="2663" spans="1:8">
      <c r="A2663" s="760"/>
      <c r="B2663" s="539"/>
      <c r="C2663" s="539"/>
      <c r="D2663" s="539"/>
      <c r="E2663" s="539"/>
      <c r="F2663" s="539"/>
      <c r="G2663" s="539"/>
      <c r="H2663" s="539"/>
    </row>
    <row r="2664" spans="1:8">
      <c r="A2664" s="760"/>
      <c r="B2664" s="539"/>
      <c r="C2664" s="539"/>
      <c r="D2664" s="539"/>
      <c r="E2664" s="539"/>
      <c r="F2664" s="539"/>
      <c r="G2664" s="539"/>
      <c r="H2664" s="539"/>
    </row>
    <row r="2665" spans="1:8">
      <c r="A2665" s="760"/>
      <c r="B2665" s="539"/>
      <c r="C2665" s="539"/>
      <c r="D2665" s="539"/>
      <c r="E2665" s="539"/>
      <c r="F2665" s="539"/>
      <c r="G2665" s="539"/>
      <c r="H2665" s="539"/>
    </row>
    <row r="2666" spans="1:8">
      <c r="A2666" s="760"/>
      <c r="B2666" s="539"/>
      <c r="C2666" s="539"/>
      <c r="D2666" s="539"/>
      <c r="E2666" s="539"/>
      <c r="F2666" s="539"/>
      <c r="G2666" s="539"/>
      <c r="H2666" s="539"/>
    </row>
    <row r="2667" spans="1:8">
      <c r="A2667" s="760"/>
      <c r="B2667" s="539"/>
      <c r="C2667" s="539"/>
      <c r="D2667" s="539"/>
      <c r="E2667" s="539"/>
      <c r="F2667" s="539"/>
      <c r="G2667" s="539"/>
      <c r="H2667" s="539"/>
    </row>
    <row r="2668" spans="1:8">
      <c r="A2668" s="760"/>
      <c r="B2668" s="539"/>
      <c r="C2668" s="539"/>
      <c r="D2668" s="539"/>
      <c r="E2668" s="539"/>
      <c r="F2668" s="539"/>
      <c r="G2668" s="539"/>
      <c r="H2668" s="539"/>
    </row>
    <row r="2669" spans="1:8">
      <c r="A2669" s="760"/>
      <c r="B2669" s="539"/>
      <c r="C2669" s="539"/>
      <c r="D2669" s="539"/>
      <c r="E2669" s="539"/>
      <c r="F2669" s="539"/>
      <c r="G2669" s="539"/>
      <c r="H2669" s="539"/>
    </row>
    <row r="2670" spans="1:8">
      <c r="A2670" s="760"/>
      <c r="B2670" s="539"/>
      <c r="C2670" s="539"/>
      <c r="D2670" s="539"/>
      <c r="E2670" s="539"/>
      <c r="F2670" s="539"/>
      <c r="G2670" s="539"/>
      <c r="H2670" s="539"/>
    </row>
    <row r="2671" spans="1:8">
      <c r="A2671" s="760"/>
      <c r="B2671" s="539"/>
      <c r="C2671" s="539"/>
      <c r="D2671" s="539"/>
      <c r="E2671" s="539"/>
      <c r="F2671" s="539"/>
      <c r="G2671" s="539"/>
      <c r="H2671" s="539"/>
    </row>
    <row r="2672" spans="1:8">
      <c r="A2672" s="760"/>
      <c r="B2672" s="539"/>
      <c r="C2672" s="539"/>
      <c r="D2672" s="539"/>
      <c r="E2672" s="539"/>
      <c r="F2672" s="539"/>
      <c r="G2672" s="539"/>
      <c r="H2672" s="539"/>
    </row>
    <row r="2673" spans="1:8">
      <c r="A2673" s="760"/>
      <c r="B2673" s="539"/>
      <c r="C2673" s="539"/>
      <c r="D2673" s="539"/>
      <c r="E2673" s="539"/>
      <c r="F2673" s="539"/>
      <c r="G2673" s="539"/>
      <c r="H2673" s="539"/>
    </row>
    <row r="2674" spans="1:8">
      <c r="A2674" s="760"/>
      <c r="B2674" s="539"/>
      <c r="C2674" s="539"/>
      <c r="D2674" s="539"/>
      <c r="E2674" s="539"/>
      <c r="F2674" s="539"/>
      <c r="G2674" s="539"/>
      <c r="H2674" s="539"/>
    </row>
    <row r="2675" spans="1:8">
      <c r="A2675" s="760"/>
      <c r="B2675" s="539"/>
      <c r="C2675" s="539"/>
      <c r="D2675" s="539"/>
      <c r="E2675" s="539"/>
      <c r="F2675" s="539"/>
      <c r="G2675" s="539"/>
      <c r="H2675" s="539"/>
    </row>
    <row r="2676" spans="1:8">
      <c r="A2676" s="760"/>
      <c r="B2676" s="539"/>
      <c r="C2676" s="539"/>
      <c r="D2676" s="539"/>
      <c r="E2676" s="539"/>
      <c r="F2676" s="539"/>
      <c r="G2676" s="539"/>
      <c r="H2676" s="539"/>
    </row>
    <row r="2677" spans="1:8">
      <c r="A2677" s="760"/>
      <c r="B2677" s="539"/>
      <c r="C2677" s="539"/>
      <c r="D2677" s="539"/>
      <c r="E2677" s="539"/>
      <c r="F2677" s="539"/>
      <c r="G2677" s="539"/>
      <c r="H2677" s="539"/>
    </row>
    <row r="2678" spans="1:8">
      <c r="A2678" s="760"/>
      <c r="B2678" s="539"/>
      <c r="C2678" s="539"/>
      <c r="D2678" s="539"/>
      <c r="E2678" s="539"/>
      <c r="F2678" s="539"/>
      <c r="G2678" s="539"/>
      <c r="H2678" s="539"/>
    </row>
    <row r="2679" spans="1:8">
      <c r="A2679" s="760"/>
      <c r="B2679" s="539"/>
      <c r="C2679" s="539"/>
      <c r="D2679" s="539"/>
      <c r="E2679" s="539"/>
      <c r="F2679" s="539"/>
      <c r="G2679" s="539"/>
      <c r="H2679" s="539"/>
    </row>
    <row r="2680" spans="1:8">
      <c r="A2680" s="760"/>
      <c r="B2680" s="539"/>
      <c r="C2680" s="539"/>
      <c r="D2680" s="539"/>
      <c r="E2680" s="539"/>
      <c r="F2680" s="539"/>
      <c r="G2680" s="539"/>
      <c r="H2680" s="539"/>
    </row>
    <row r="2681" spans="1:8">
      <c r="A2681" s="760"/>
      <c r="B2681" s="539"/>
      <c r="C2681" s="539"/>
      <c r="D2681" s="539"/>
      <c r="E2681" s="539"/>
      <c r="F2681" s="539"/>
      <c r="G2681" s="539"/>
      <c r="H2681" s="539"/>
    </row>
    <row r="2682" spans="1:8">
      <c r="A2682" s="760"/>
      <c r="B2682" s="539"/>
      <c r="C2682" s="539"/>
      <c r="D2682" s="539"/>
      <c r="E2682" s="539"/>
      <c r="F2682" s="539"/>
      <c r="G2682" s="539"/>
      <c r="H2682" s="539"/>
    </row>
    <row r="2683" spans="1:8">
      <c r="A2683" s="760"/>
      <c r="B2683" s="539"/>
      <c r="C2683" s="539"/>
      <c r="D2683" s="539"/>
      <c r="E2683" s="539"/>
      <c r="F2683" s="539"/>
      <c r="G2683" s="539"/>
      <c r="H2683" s="539"/>
    </row>
    <row r="2684" spans="1:8">
      <c r="A2684" s="760"/>
      <c r="B2684" s="539"/>
      <c r="C2684" s="539"/>
      <c r="D2684" s="539"/>
      <c r="E2684" s="539"/>
      <c r="F2684" s="539"/>
      <c r="G2684" s="539"/>
      <c r="H2684" s="539"/>
    </row>
    <row r="2685" spans="1:8">
      <c r="A2685" s="760"/>
      <c r="B2685" s="539"/>
      <c r="C2685" s="539"/>
      <c r="D2685" s="539"/>
      <c r="E2685" s="539"/>
      <c r="F2685" s="539"/>
      <c r="G2685" s="539"/>
      <c r="H2685" s="539"/>
    </row>
    <row r="2686" spans="1:8">
      <c r="A2686" s="760"/>
      <c r="B2686" s="539"/>
      <c r="C2686" s="539"/>
      <c r="D2686" s="539"/>
      <c r="E2686" s="539"/>
      <c r="F2686" s="539"/>
      <c r="G2686" s="539"/>
      <c r="H2686" s="539"/>
    </row>
    <row r="2687" spans="1:8">
      <c r="A2687" s="760"/>
      <c r="B2687" s="539"/>
      <c r="C2687" s="539"/>
      <c r="D2687" s="539"/>
      <c r="E2687" s="539"/>
      <c r="F2687" s="539"/>
      <c r="G2687" s="539"/>
      <c r="H2687" s="539"/>
    </row>
    <row r="2688" spans="1:8">
      <c r="A2688" s="760"/>
      <c r="B2688" s="539"/>
      <c r="C2688" s="539"/>
      <c r="D2688" s="539"/>
      <c r="E2688" s="539"/>
      <c r="F2688" s="539"/>
      <c r="G2688" s="539"/>
      <c r="H2688" s="539"/>
    </row>
    <row r="2689" spans="1:8">
      <c r="A2689" s="760"/>
      <c r="B2689" s="539"/>
      <c r="C2689" s="539"/>
      <c r="D2689" s="539"/>
      <c r="E2689" s="539"/>
      <c r="F2689" s="539"/>
      <c r="G2689" s="539"/>
      <c r="H2689" s="539"/>
    </row>
    <row r="2690" spans="1:8">
      <c r="A2690" s="760"/>
      <c r="B2690" s="539"/>
      <c r="C2690" s="539"/>
      <c r="D2690" s="539"/>
      <c r="E2690" s="539"/>
      <c r="F2690" s="539"/>
      <c r="G2690" s="539"/>
      <c r="H2690" s="539"/>
    </row>
    <row r="2691" spans="1:8">
      <c r="A2691" s="760"/>
      <c r="B2691" s="539"/>
      <c r="C2691" s="539"/>
      <c r="D2691" s="539"/>
      <c r="E2691" s="539"/>
      <c r="F2691" s="539"/>
      <c r="G2691" s="539"/>
      <c r="H2691" s="539"/>
    </row>
    <row r="2692" spans="1:8">
      <c r="A2692" s="760"/>
      <c r="B2692" s="539"/>
      <c r="C2692" s="539"/>
      <c r="D2692" s="539"/>
      <c r="E2692" s="539"/>
      <c r="F2692" s="539"/>
      <c r="G2692" s="539"/>
      <c r="H2692" s="539"/>
    </row>
    <row r="2693" spans="1:8">
      <c r="A2693" s="760"/>
      <c r="B2693" s="539"/>
      <c r="C2693" s="539"/>
      <c r="D2693" s="539"/>
      <c r="E2693" s="539"/>
      <c r="F2693" s="539"/>
      <c r="G2693" s="539"/>
      <c r="H2693" s="539"/>
    </row>
    <row r="2694" spans="1:8">
      <c r="A2694" s="760"/>
      <c r="B2694" s="539"/>
      <c r="C2694" s="539"/>
      <c r="D2694" s="539"/>
      <c r="E2694" s="539"/>
      <c r="F2694" s="539"/>
      <c r="G2694" s="539"/>
      <c r="H2694" s="539"/>
    </row>
    <row r="2695" spans="1:8">
      <c r="A2695" s="760"/>
      <c r="B2695" s="539"/>
      <c r="C2695" s="539"/>
      <c r="D2695" s="539"/>
      <c r="E2695" s="539"/>
      <c r="F2695" s="539"/>
      <c r="G2695" s="539"/>
      <c r="H2695" s="539"/>
    </row>
    <row r="2696" spans="1:8">
      <c r="A2696" s="760"/>
      <c r="B2696" s="539"/>
      <c r="C2696" s="539"/>
      <c r="D2696" s="539"/>
      <c r="E2696" s="539"/>
      <c r="F2696" s="539"/>
      <c r="G2696" s="539"/>
      <c r="H2696" s="539"/>
    </row>
    <row r="2697" spans="1:8">
      <c r="A2697" s="760"/>
      <c r="B2697" s="539"/>
      <c r="C2697" s="539"/>
      <c r="D2697" s="539"/>
      <c r="E2697" s="539"/>
      <c r="F2697" s="539"/>
      <c r="G2697" s="539"/>
      <c r="H2697" s="539"/>
    </row>
    <row r="2698" spans="1:8">
      <c r="A2698" s="760"/>
      <c r="B2698" s="539"/>
      <c r="C2698" s="539"/>
      <c r="D2698" s="539"/>
      <c r="E2698" s="539"/>
      <c r="F2698" s="539"/>
      <c r="G2698" s="539"/>
      <c r="H2698" s="539"/>
    </row>
    <row r="2699" spans="1:8">
      <c r="A2699" s="760"/>
      <c r="B2699" s="539"/>
      <c r="C2699" s="539"/>
      <c r="D2699" s="539"/>
      <c r="E2699" s="539"/>
      <c r="F2699" s="539"/>
      <c r="G2699" s="539"/>
      <c r="H2699" s="539"/>
    </row>
    <row r="2700" spans="1:8">
      <c r="A2700" s="760"/>
      <c r="B2700" s="539"/>
      <c r="C2700" s="539"/>
      <c r="D2700" s="539"/>
      <c r="E2700" s="539"/>
      <c r="F2700" s="539"/>
      <c r="G2700" s="539"/>
      <c r="H2700" s="539"/>
    </row>
    <row r="2701" spans="1:8">
      <c r="A2701" s="760"/>
      <c r="B2701" s="539"/>
      <c r="C2701" s="539"/>
      <c r="D2701" s="539"/>
      <c r="E2701" s="539"/>
      <c r="F2701" s="539"/>
      <c r="G2701" s="539"/>
      <c r="H2701" s="539"/>
    </row>
    <row r="2702" spans="1:8">
      <c r="A2702" s="760"/>
      <c r="B2702" s="539"/>
      <c r="C2702" s="539"/>
      <c r="D2702" s="539"/>
      <c r="E2702" s="539"/>
      <c r="F2702" s="539"/>
      <c r="G2702" s="539"/>
      <c r="H2702" s="539"/>
    </row>
    <row r="2703" spans="1:8">
      <c r="A2703" s="760"/>
      <c r="B2703" s="539"/>
      <c r="C2703" s="539"/>
      <c r="D2703" s="539"/>
      <c r="E2703" s="539"/>
      <c r="F2703" s="539"/>
      <c r="G2703" s="539"/>
      <c r="H2703" s="539"/>
    </row>
    <row r="2704" spans="1:8">
      <c r="A2704" s="760"/>
      <c r="B2704" s="539"/>
      <c r="C2704" s="539"/>
      <c r="D2704" s="539"/>
      <c r="E2704" s="539"/>
      <c r="F2704" s="539"/>
      <c r="G2704" s="539"/>
      <c r="H2704" s="539"/>
    </row>
    <row r="2705" spans="1:8">
      <c r="A2705" s="760"/>
      <c r="B2705" s="539"/>
      <c r="C2705" s="539"/>
      <c r="D2705" s="539"/>
      <c r="E2705" s="539"/>
      <c r="F2705" s="539"/>
      <c r="G2705" s="539"/>
      <c r="H2705" s="539"/>
    </row>
    <row r="2706" spans="1:8">
      <c r="A2706" s="760"/>
      <c r="B2706" s="539"/>
      <c r="C2706" s="539"/>
      <c r="D2706" s="539"/>
      <c r="E2706" s="539"/>
      <c r="F2706" s="539"/>
      <c r="G2706" s="539"/>
      <c r="H2706" s="539"/>
    </row>
    <row r="2707" spans="1:8">
      <c r="A2707" s="760"/>
      <c r="B2707" s="539"/>
      <c r="C2707" s="539"/>
      <c r="D2707" s="539"/>
      <c r="E2707" s="539"/>
      <c r="F2707" s="539"/>
      <c r="G2707" s="539"/>
      <c r="H2707" s="539"/>
    </row>
    <row r="2708" spans="1:8">
      <c r="A2708" s="760"/>
      <c r="B2708" s="539"/>
      <c r="C2708" s="539"/>
      <c r="D2708" s="539"/>
      <c r="E2708" s="539"/>
      <c r="F2708" s="539"/>
      <c r="G2708" s="539"/>
      <c r="H2708" s="539"/>
    </row>
    <row r="2709" spans="1:8">
      <c r="A2709" s="760"/>
      <c r="B2709" s="539"/>
      <c r="C2709" s="539"/>
      <c r="D2709" s="539"/>
      <c r="E2709" s="539"/>
      <c r="F2709" s="539"/>
      <c r="G2709" s="539"/>
      <c r="H2709" s="539"/>
    </row>
    <row r="2710" spans="1:8">
      <c r="A2710" s="760"/>
      <c r="B2710" s="539"/>
      <c r="C2710" s="539"/>
      <c r="D2710" s="539"/>
      <c r="E2710" s="539"/>
      <c r="F2710" s="539"/>
      <c r="G2710" s="539"/>
      <c r="H2710" s="539"/>
    </row>
    <row r="2711" spans="1:8">
      <c r="A2711" s="760"/>
      <c r="B2711" s="539"/>
      <c r="C2711" s="539"/>
      <c r="D2711" s="539"/>
      <c r="E2711" s="539"/>
      <c r="F2711" s="539"/>
      <c r="G2711" s="539"/>
      <c r="H2711" s="539"/>
    </row>
    <row r="2712" spans="1:8">
      <c r="A2712" s="760"/>
      <c r="B2712" s="539"/>
      <c r="C2712" s="539"/>
      <c r="D2712" s="539"/>
      <c r="E2712" s="539"/>
      <c r="F2712" s="539"/>
      <c r="G2712" s="539"/>
      <c r="H2712" s="539"/>
    </row>
    <row r="2713" spans="1:8">
      <c r="A2713" s="760"/>
      <c r="B2713" s="539"/>
      <c r="C2713" s="539"/>
      <c r="D2713" s="539"/>
      <c r="E2713" s="539"/>
      <c r="F2713" s="539"/>
      <c r="G2713" s="539"/>
      <c r="H2713" s="539"/>
    </row>
    <row r="2714" spans="1:8">
      <c r="A2714" s="760"/>
      <c r="B2714" s="539"/>
      <c r="C2714" s="539"/>
      <c r="D2714" s="539"/>
      <c r="E2714" s="539"/>
      <c r="F2714" s="539"/>
      <c r="G2714" s="539"/>
      <c r="H2714" s="539"/>
    </row>
    <row r="2715" spans="1:8">
      <c r="A2715" s="760"/>
      <c r="B2715" s="539"/>
      <c r="C2715" s="539"/>
      <c r="D2715" s="539"/>
      <c r="E2715" s="539"/>
      <c r="F2715" s="539"/>
      <c r="G2715" s="539"/>
      <c r="H2715" s="539"/>
    </row>
    <row r="2716" spans="1:8">
      <c r="A2716" s="760"/>
      <c r="B2716" s="539"/>
      <c r="C2716" s="539"/>
      <c r="D2716" s="539"/>
      <c r="E2716" s="539"/>
      <c r="F2716" s="539"/>
      <c r="G2716" s="539"/>
      <c r="H2716" s="539"/>
    </row>
    <row r="2717" spans="1:8">
      <c r="A2717" s="760"/>
      <c r="B2717" s="539"/>
      <c r="C2717" s="539"/>
      <c r="D2717" s="539"/>
      <c r="E2717" s="539"/>
      <c r="F2717" s="539"/>
      <c r="G2717" s="539"/>
      <c r="H2717" s="539"/>
    </row>
    <row r="2718" spans="1:8">
      <c r="A2718" s="760"/>
      <c r="B2718" s="539"/>
      <c r="C2718" s="539"/>
      <c r="D2718" s="539"/>
      <c r="E2718" s="539"/>
      <c r="F2718" s="539"/>
      <c r="G2718" s="539"/>
      <c r="H2718" s="539"/>
    </row>
    <row r="2719" spans="1:8">
      <c r="A2719" s="760"/>
      <c r="B2719" s="539"/>
      <c r="C2719" s="539"/>
      <c r="D2719" s="539"/>
      <c r="E2719" s="539"/>
      <c r="F2719" s="539"/>
      <c r="G2719" s="539"/>
      <c r="H2719" s="539"/>
    </row>
    <row r="2720" spans="1:8">
      <c r="A2720" s="760"/>
      <c r="B2720" s="539"/>
      <c r="C2720" s="539"/>
      <c r="D2720" s="539"/>
      <c r="E2720" s="539"/>
      <c r="F2720" s="539"/>
      <c r="G2720" s="539"/>
      <c r="H2720" s="539"/>
    </row>
    <row r="2721" spans="1:8">
      <c r="A2721" s="760"/>
      <c r="B2721" s="539"/>
      <c r="C2721" s="539"/>
      <c r="D2721" s="539"/>
      <c r="E2721" s="539"/>
      <c r="F2721" s="539"/>
      <c r="G2721" s="539"/>
      <c r="H2721" s="539"/>
    </row>
    <row r="2722" spans="1:8">
      <c r="A2722" s="760"/>
      <c r="B2722" s="539"/>
      <c r="C2722" s="539"/>
      <c r="D2722" s="539"/>
      <c r="E2722" s="539"/>
      <c r="F2722" s="539"/>
      <c r="G2722" s="539"/>
      <c r="H2722" s="539"/>
    </row>
    <row r="2723" spans="1:8">
      <c r="A2723" s="760"/>
      <c r="B2723" s="539"/>
      <c r="C2723" s="539"/>
      <c r="D2723" s="539"/>
      <c r="E2723" s="539"/>
      <c r="F2723" s="539"/>
      <c r="G2723" s="539"/>
      <c r="H2723" s="539"/>
    </row>
    <row r="2724" spans="1:8">
      <c r="A2724" s="760"/>
      <c r="B2724" s="539"/>
      <c r="C2724" s="539"/>
      <c r="D2724" s="539"/>
      <c r="E2724" s="539"/>
      <c r="F2724" s="539"/>
      <c r="G2724" s="539"/>
      <c r="H2724" s="539"/>
    </row>
    <row r="2725" spans="1:8">
      <c r="A2725" s="760"/>
      <c r="B2725" s="539"/>
      <c r="C2725" s="539"/>
      <c r="D2725" s="539"/>
      <c r="E2725" s="539"/>
      <c r="F2725" s="539"/>
      <c r="G2725" s="539"/>
      <c r="H2725" s="539"/>
    </row>
    <row r="2726" spans="1:8">
      <c r="A2726" s="760"/>
      <c r="B2726" s="539"/>
      <c r="C2726" s="539"/>
      <c r="D2726" s="539"/>
      <c r="E2726" s="539"/>
      <c r="F2726" s="539"/>
      <c r="G2726" s="539"/>
      <c r="H2726" s="539"/>
    </row>
    <row r="2727" spans="1:8">
      <c r="A2727" s="760"/>
      <c r="B2727" s="539"/>
      <c r="C2727" s="539"/>
      <c r="D2727" s="539"/>
      <c r="E2727" s="539"/>
      <c r="F2727" s="539"/>
      <c r="G2727" s="539"/>
      <c r="H2727" s="539"/>
    </row>
    <row r="2728" spans="1:8">
      <c r="A2728" s="760"/>
      <c r="B2728" s="539"/>
      <c r="C2728" s="539"/>
      <c r="D2728" s="539"/>
      <c r="E2728" s="539"/>
      <c r="F2728" s="539"/>
      <c r="G2728" s="539"/>
      <c r="H2728" s="539"/>
    </row>
    <row r="2729" spans="1:8">
      <c r="A2729" s="760"/>
      <c r="B2729" s="539"/>
      <c r="C2729" s="539"/>
      <c r="D2729" s="539"/>
      <c r="E2729" s="539"/>
      <c r="F2729" s="539"/>
      <c r="G2729" s="539"/>
      <c r="H2729" s="539"/>
    </row>
    <row r="2730" spans="1:8">
      <c r="A2730" s="760"/>
      <c r="B2730" s="539"/>
      <c r="C2730" s="539"/>
      <c r="D2730" s="539"/>
      <c r="E2730" s="539"/>
      <c r="F2730" s="539"/>
      <c r="G2730" s="539"/>
      <c r="H2730" s="539"/>
    </row>
    <row r="2731" spans="1:8">
      <c r="A2731" s="760"/>
      <c r="B2731" s="539"/>
      <c r="C2731" s="539"/>
      <c r="D2731" s="539"/>
      <c r="E2731" s="539"/>
      <c r="F2731" s="539"/>
      <c r="G2731" s="539"/>
      <c r="H2731" s="539"/>
    </row>
    <row r="2732" spans="1:8">
      <c r="A2732" s="760"/>
      <c r="B2732" s="539"/>
      <c r="C2732" s="539"/>
      <c r="D2732" s="539"/>
      <c r="E2732" s="539"/>
      <c r="F2732" s="539"/>
      <c r="G2732" s="539"/>
      <c r="H2732" s="539"/>
    </row>
    <row r="2733" spans="1:8">
      <c r="A2733" s="760"/>
      <c r="B2733" s="539"/>
      <c r="C2733" s="539"/>
      <c r="D2733" s="539"/>
      <c r="E2733" s="539"/>
      <c r="F2733" s="539"/>
      <c r="G2733" s="539"/>
      <c r="H2733" s="539"/>
    </row>
    <row r="2734" spans="1:8">
      <c r="A2734" s="760"/>
      <c r="B2734" s="539"/>
      <c r="C2734" s="539"/>
      <c r="D2734" s="539"/>
      <c r="E2734" s="539"/>
      <c r="F2734" s="539"/>
      <c r="G2734" s="539"/>
      <c r="H2734" s="539"/>
    </row>
    <row r="2735" spans="1:8">
      <c r="A2735" s="760"/>
      <c r="B2735" s="539"/>
      <c r="C2735" s="539"/>
      <c r="D2735" s="539"/>
      <c r="E2735" s="539"/>
      <c r="F2735" s="539"/>
      <c r="G2735" s="539"/>
      <c r="H2735" s="539"/>
    </row>
    <row r="2736" spans="1:8">
      <c r="A2736" s="760"/>
      <c r="B2736" s="539"/>
      <c r="C2736" s="539"/>
      <c r="D2736" s="539"/>
      <c r="E2736" s="539"/>
      <c r="F2736" s="539"/>
      <c r="G2736" s="539"/>
      <c r="H2736" s="539"/>
    </row>
    <row r="2737" spans="1:8">
      <c r="A2737" s="760"/>
      <c r="B2737" s="539"/>
      <c r="C2737" s="539"/>
      <c r="D2737" s="539"/>
      <c r="E2737" s="539"/>
      <c r="F2737" s="539"/>
      <c r="G2737" s="539"/>
      <c r="H2737" s="539"/>
    </row>
    <row r="2738" spans="1:8">
      <c r="A2738" s="760"/>
      <c r="B2738" s="539"/>
      <c r="C2738" s="539"/>
      <c r="D2738" s="539"/>
      <c r="E2738" s="539"/>
      <c r="F2738" s="539"/>
      <c r="G2738" s="539"/>
      <c r="H2738" s="539"/>
    </row>
    <row r="2739" spans="1:8">
      <c r="A2739" s="760"/>
      <c r="B2739" s="539"/>
      <c r="C2739" s="539"/>
      <c r="D2739" s="539"/>
      <c r="E2739" s="539"/>
      <c r="F2739" s="539"/>
      <c r="G2739" s="539"/>
      <c r="H2739" s="539"/>
    </row>
    <row r="2740" spans="1:8">
      <c r="A2740" s="760"/>
      <c r="B2740" s="539"/>
      <c r="C2740" s="539"/>
      <c r="D2740" s="539"/>
      <c r="E2740" s="539"/>
      <c r="F2740" s="539"/>
      <c r="G2740" s="539"/>
      <c r="H2740" s="539"/>
    </row>
    <row r="2741" spans="1:8">
      <c r="A2741" s="760"/>
      <c r="B2741" s="539"/>
      <c r="C2741" s="539"/>
      <c r="D2741" s="539"/>
      <c r="E2741" s="539"/>
      <c r="F2741" s="539"/>
      <c r="G2741" s="539"/>
      <c r="H2741" s="539"/>
    </row>
    <row r="2742" spans="1:8">
      <c r="A2742" s="760"/>
      <c r="B2742" s="539"/>
      <c r="C2742" s="539"/>
      <c r="D2742" s="539"/>
      <c r="E2742" s="539"/>
      <c r="F2742" s="539"/>
      <c r="G2742" s="539"/>
      <c r="H2742" s="539"/>
    </row>
    <row r="2743" spans="1:8">
      <c r="A2743" s="760"/>
      <c r="B2743" s="539"/>
      <c r="C2743" s="539"/>
      <c r="D2743" s="539"/>
      <c r="E2743" s="539"/>
      <c r="F2743" s="539"/>
      <c r="G2743" s="539"/>
      <c r="H2743" s="539"/>
    </row>
    <row r="2744" spans="1:8">
      <c r="A2744" s="760"/>
      <c r="B2744" s="539"/>
      <c r="C2744" s="539"/>
      <c r="D2744" s="539"/>
      <c r="E2744" s="539"/>
      <c r="F2744" s="539"/>
      <c r="G2744" s="539"/>
      <c r="H2744" s="539"/>
    </row>
    <row r="2745" spans="1:8">
      <c r="A2745" s="760"/>
      <c r="B2745" s="539"/>
      <c r="C2745" s="539"/>
      <c r="D2745" s="539"/>
      <c r="E2745" s="539"/>
      <c r="F2745" s="539"/>
      <c r="G2745" s="539"/>
      <c r="H2745" s="539"/>
    </row>
    <row r="2746" spans="1:8">
      <c r="A2746" s="760"/>
      <c r="B2746" s="539"/>
      <c r="C2746" s="539"/>
      <c r="D2746" s="539"/>
      <c r="E2746" s="539"/>
      <c r="F2746" s="539"/>
      <c r="G2746" s="539"/>
      <c r="H2746" s="539"/>
    </row>
    <row r="2747" spans="1:8">
      <c r="A2747" s="760"/>
      <c r="B2747" s="539"/>
      <c r="C2747" s="539"/>
      <c r="D2747" s="539"/>
      <c r="E2747" s="539"/>
      <c r="F2747" s="539"/>
      <c r="G2747" s="539"/>
      <c r="H2747" s="539"/>
    </row>
    <row r="2748" spans="1:8">
      <c r="A2748" s="760"/>
      <c r="B2748" s="539"/>
      <c r="C2748" s="539"/>
      <c r="D2748" s="539"/>
      <c r="E2748" s="539"/>
      <c r="F2748" s="539"/>
      <c r="G2748" s="539"/>
      <c r="H2748" s="539"/>
    </row>
    <row r="2749" spans="1:8">
      <c r="A2749" s="760"/>
      <c r="B2749" s="539"/>
      <c r="C2749" s="539"/>
      <c r="D2749" s="539"/>
      <c r="E2749" s="539"/>
      <c r="F2749" s="539"/>
      <c r="G2749" s="539"/>
      <c r="H2749" s="539"/>
    </row>
    <row r="2750" spans="1:8">
      <c r="A2750" s="760"/>
      <c r="B2750" s="539"/>
      <c r="C2750" s="539"/>
      <c r="D2750" s="539"/>
      <c r="E2750" s="539"/>
      <c r="F2750" s="539"/>
      <c r="G2750" s="539"/>
      <c r="H2750" s="539"/>
    </row>
    <row r="2751" spans="1:8">
      <c r="A2751" s="760"/>
      <c r="B2751" s="539"/>
      <c r="C2751" s="539"/>
      <c r="D2751" s="539"/>
      <c r="E2751" s="539"/>
      <c r="F2751" s="539"/>
      <c r="G2751" s="539"/>
      <c r="H2751" s="539"/>
    </row>
    <row r="2752" spans="1:8">
      <c r="A2752" s="760"/>
      <c r="B2752" s="539"/>
      <c r="C2752" s="539"/>
      <c r="D2752" s="539"/>
      <c r="E2752" s="539"/>
      <c r="F2752" s="539"/>
      <c r="G2752" s="539"/>
      <c r="H2752" s="539"/>
    </row>
    <row r="2753" spans="1:8">
      <c r="A2753" s="760"/>
      <c r="B2753" s="539"/>
      <c r="C2753" s="539"/>
      <c r="D2753" s="539"/>
      <c r="E2753" s="539"/>
      <c r="F2753" s="539"/>
      <c r="G2753" s="539"/>
      <c r="H2753" s="539"/>
    </row>
    <row r="2754" spans="1:8">
      <c r="A2754" s="760"/>
      <c r="B2754" s="539"/>
      <c r="C2754" s="539"/>
      <c r="D2754" s="539"/>
      <c r="E2754" s="539"/>
      <c r="F2754" s="539"/>
      <c r="G2754" s="539"/>
      <c r="H2754" s="539"/>
    </row>
    <row r="2755" spans="1:8">
      <c r="A2755" s="760"/>
      <c r="B2755" s="539"/>
      <c r="C2755" s="539"/>
      <c r="D2755" s="539"/>
      <c r="E2755" s="539"/>
      <c r="F2755" s="539"/>
      <c r="G2755" s="539"/>
      <c r="H2755" s="539"/>
    </row>
    <row r="2756" spans="1:8">
      <c r="A2756" s="760"/>
      <c r="B2756" s="539"/>
      <c r="C2756" s="539"/>
      <c r="D2756" s="539"/>
      <c r="E2756" s="539"/>
      <c r="F2756" s="539"/>
      <c r="G2756" s="539"/>
      <c r="H2756" s="539"/>
    </row>
    <row r="2757" spans="1:8">
      <c r="A2757" s="760"/>
      <c r="B2757" s="539"/>
      <c r="C2757" s="539"/>
      <c r="D2757" s="539"/>
      <c r="E2757" s="539"/>
      <c r="F2757" s="539"/>
      <c r="G2757" s="539"/>
      <c r="H2757" s="539"/>
    </row>
    <row r="2758" spans="1:8">
      <c r="A2758" s="760"/>
      <c r="B2758" s="539"/>
      <c r="C2758" s="539"/>
      <c r="D2758" s="539"/>
      <c r="E2758" s="539"/>
      <c r="F2758" s="539"/>
      <c r="G2758" s="539"/>
      <c r="H2758" s="539"/>
    </row>
    <row r="2759" spans="1:8">
      <c r="A2759" s="760"/>
      <c r="B2759" s="539"/>
      <c r="C2759" s="539"/>
      <c r="D2759" s="539"/>
      <c r="E2759" s="539"/>
      <c r="F2759" s="539"/>
      <c r="G2759" s="539"/>
      <c r="H2759" s="539"/>
    </row>
    <row r="2760" spans="1:8">
      <c r="A2760" s="760"/>
      <c r="B2760" s="539"/>
      <c r="C2760" s="539"/>
      <c r="D2760" s="539"/>
      <c r="E2760" s="539"/>
      <c r="F2760" s="539"/>
      <c r="G2760" s="539"/>
      <c r="H2760" s="539"/>
    </row>
    <row r="2761" spans="1:8">
      <c r="A2761" s="760"/>
      <c r="B2761" s="539"/>
      <c r="C2761" s="539"/>
      <c r="D2761" s="539"/>
      <c r="E2761" s="539"/>
      <c r="F2761" s="539"/>
      <c r="G2761" s="539"/>
      <c r="H2761" s="539"/>
    </row>
    <row r="2762" spans="1:8">
      <c r="A2762" s="760"/>
      <c r="B2762" s="539"/>
      <c r="C2762" s="539"/>
      <c r="D2762" s="539"/>
      <c r="E2762" s="539"/>
      <c r="F2762" s="539"/>
      <c r="G2762" s="539"/>
      <c r="H2762" s="539"/>
    </row>
    <row r="2763" spans="1:8">
      <c r="A2763" s="760"/>
      <c r="B2763" s="539"/>
      <c r="C2763" s="539"/>
      <c r="D2763" s="539"/>
      <c r="E2763" s="539"/>
      <c r="F2763" s="539"/>
      <c r="G2763" s="539"/>
      <c r="H2763" s="539"/>
    </row>
    <row r="2764" spans="1:8">
      <c r="A2764" s="760"/>
      <c r="B2764" s="539"/>
      <c r="C2764" s="539"/>
      <c r="D2764" s="539"/>
      <c r="E2764" s="539"/>
      <c r="F2764" s="539"/>
      <c r="G2764" s="539"/>
      <c r="H2764" s="539"/>
    </row>
    <row r="2765" spans="1:8">
      <c r="A2765" s="760"/>
      <c r="B2765" s="539"/>
      <c r="C2765" s="539"/>
      <c r="D2765" s="539"/>
      <c r="E2765" s="539"/>
      <c r="F2765" s="539"/>
      <c r="G2765" s="539"/>
      <c r="H2765" s="539"/>
    </row>
    <row r="2766" spans="1:8">
      <c r="A2766" s="760"/>
      <c r="B2766" s="539"/>
      <c r="C2766" s="539"/>
      <c r="D2766" s="539"/>
      <c r="E2766" s="539"/>
      <c r="F2766" s="539"/>
      <c r="G2766" s="539"/>
      <c r="H2766" s="539"/>
    </row>
    <row r="2767" spans="1:8">
      <c r="A2767" s="760"/>
      <c r="B2767" s="539"/>
      <c r="C2767" s="539"/>
      <c r="D2767" s="539"/>
      <c r="E2767" s="539"/>
      <c r="F2767" s="539"/>
      <c r="G2767" s="539"/>
      <c r="H2767" s="539"/>
    </row>
    <row r="2768" spans="1:8">
      <c r="A2768" s="760"/>
      <c r="B2768" s="539"/>
      <c r="C2768" s="539"/>
      <c r="D2768" s="539"/>
      <c r="E2768" s="539"/>
      <c r="F2768" s="539"/>
      <c r="G2768" s="539"/>
      <c r="H2768" s="539"/>
    </row>
    <row r="2769" spans="1:8">
      <c r="A2769" s="760"/>
      <c r="B2769" s="539"/>
      <c r="C2769" s="539"/>
      <c r="D2769" s="539"/>
      <c r="E2769" s="539"/>
      <c r="F2769" s="539"/>
      <c r="G2769" s="539"/>
      <c r="H2769" s="539"/>
    </row>
    <row r="2770" spans="1:8">
      <c r="A2770" s="760"/>
      <c r="B2770" s="539"/>
      <c r="C2770" s="539"/>
      <c r="D2770" s="539"/>
      <c r="E2770" s="539"/>
      <c r="F2770" s="539"/>
      <c r="G2770" s="539"/>
      <c r="H2770" s="539"/>
    </row>
    <row r="2771" spans="1:8">
      <c r="A2771" s="760"/>
      <c r="B2771" s="539"/>
      <c r="C2771" s="539"/>
      <c r="D2771" s="539"/>
      <c r="E2771" s="539"/>
      <c r="F2771" s="539"/>
      <c r="G2771" s="539"/>
      <c r="H2771" s="539"/>
    </row>
    <row r="2772" spans="1:8">
      <c r="A2772" s="760"/>
      <c r="B2772" s="539"/>
      <c r="C2772" s="539"/>
      <c r="D2772" s="539"/>
      <c r="E2772" s="539"/>
      <c r="F2772" s="539"/>
      <c r="G2772" s="539"/>
      <c r="H2772" s="539"/>
    </row>
    <row r="2773" spans="1:8">
      <c r="A2773" s="760"/>
      <c r="B2773" s="539"/>
      <c r="C2773" s="539"/>
      <c r="D2773" s="539"/>
      <c r="E2773" s="539"/>
      <c r="F2773" s="539"/>
      <c r="G2773" s="539"/>
      <c r="H2773" s="539"/>
    </row>
    <row r="2774" spans="1:8">
      <c r="A2774" s="760"/>
      <c r="B2774" s="539"/>
      <c r="C2774" s="539"/>
      <c r="D2774" s="539"/>
      <c r="E2774" s="539"/>
      <c r="F2774" s="539"/>
      <c r="G2774" s="539"/>
      <c r="H2774" s="539"/>
    </row>
    <row r="2775" spans="1:8">
      <c r="A2775" s="760"/>
      <c r="B2775" s="539"/>
      <c r="C2775" s="539"/>
      <c r="D2775" s="539"/>
      <c r="E2775" s="539"/>
      <c r="F2775" s="539"/>
      <c r="G2775" s="539"/>
      <c r="H2775" s="539"/>
    </row>
    <row r="2776" spans="1:8">
      <c r="A2776" s="760"/>
      <c r="B2776" s="539"/>
      <c r="C2776" s="539"/>
      <c r="D2776" s="539"/>
      <c r="E2776" s="539"/>
      <c r="F2776" s="539"/>
      <c r="G2776" s="539"/>
      <c r="H2776" s="539"/>
    </row>
    <row r="2777" spans="1:8">
      <c r="A2777" s="760"/>
      <c r="B2777" s="539"/>
      <c r="C2777" s="539"/>
      <c r="D2777" s="539"/>
      <c r="E2777" s="539"/>
      <c r="F2777" s="539"/>
      <c r="G2777" s="539"/>
      <c r="H2777" s="539"/>
    </row>
    <row r="2778" spans="1:8">
      <c r="A2778" s="760"/>
      <c r="B2778" s="539"/>
      <c r="C2778" s="539"/>
      <c r="D2778" s="539"/>
      <c r="E2778" s="539"/>
      <c r="F2778" s="539"/>
      <c r="G2778" s="539"/>
      <c r="H2778" s="539"/>
    </row>
    <row r="2779" spans="1:8">
      <c r="A2779" s="760"/>
      <c r="B2779" s="539"/>
      <c r="C2779" s="539"/>
      <c r="D2779" s="539"/>
      <c r="E2779" s="539"/>
      <c r="F2779" s="539"/>
      <c r="G2779" s="539"/>
      <c r="H2779" s="539"/>
    </row>
    <row r="2780" spans="1:8">
      <c r="A2780" s="760"/>
      <c r="B2780" s="539"/>
      <c r="C2780" s="539"/>
      <c r="D2780" s="539"/>
      <c r="E2780" s="539"/>
      <c r="F2780" s="539"/>
      <c r="G2780" s="539"/>
      <c r="H2780" s="539"/>
    </row>
    <row r="2781" spans="1:8">
      <c r="A2781" s="760"/>
      <c r="B2781" s="539"/>
      <c r="C2781" s="539"/>
      <c r="D2781" s="539"/>
      <c r="E2781" s="539"/>
      <c r="F2781" s="539"/>
      <c r="G2781" s="539"/>
      <c r="H2781" s="539"/>
    </row>
    <row r="2782" spans="1:8">
      <c r="A2782" s="760"/>
      <c r="B2782" s="539"/>
      <c r="C2782" s="539"/>
      <c r="D2782" s="539"/>
      <c r="E2782" s="539"/>
      <c r="F2782" s="539"/>
      <c r="G2782" s="539"/>
      <c r="H2782" s="539"/>
    </row>
    <row r="2783" spans="1:8">
      <c r="A2783" s="760"/>
      <c r="B2783" s="539"/>
      <c r="C2783" s="539"/>
      <c r="D2783" s="539"/>
      <c r="E2783" s="539"/>
      <c r="F2783" s="539"/>
      <c r="G2783" s="539"/>
      <c r="H2783" s="539"/>
    </row>
    <row r="2784" spans="1:8">
      <c r="A2784" s="760"/>
      <c r="B2784" s="539"/>
      <c r="C2784" s="539"/>
      <c r="D2784" s="539"/>
      <c r="E2784" s="539"/>
      <c r="F2784" s="539"/>
      <c r="G2784" s="539"/>
      <c r="H2784" s="539"/>
    </row>
    <row r="2785" spans="1:8">
      <c r="A2785" s="760"/>
      <c r="B2785" s="539"/>
      <c r="C2785" s="539"/>
      <c r="D2785" s="539"/>
      <c r="E2785" s="539"/>
      <c r="F2785" s="539"/>
      <c r="G2785" s="539"/>
      <c r="H2785" s="539"/>
    </row>
    <row r="2786" spans="1:8">
      <c r="A2786" s="760"/>
      <c r="B2786" s="539"/>
      <c r="C2786" s="539"/>
      <c r="D2786" s="539"/>
      <c r="E2786" s="539"/>
      <c r="F2786" s="539"/>
      <c r="G2786" s="539"/>
      <c r="H2786" s="539"/>
    </row>
    <row r="2787" spans="1:8">
      <c r="A2787" s="760"/>
      <c r="B2787" s="539"/>
      <c r="C2787" s="539"/>
      <c r="D2787" s="539"/>
      <c r="E2787" s="539"/>
      <c r="F2787" s="539"/>
      <c r="G2787" s="539"/>
      <c r="H2787" s="539"/>
    </row>
    <row r="2788" spans="1:8">
      <c r="A2788" s="760"/>
      <c r="B2788" s="539"/>
      <c r="C2788" s="539"/>
      <c r="D2788" s="539"/>
      <c r="E2788" s="539"/>
      <c r="F2788" s="539"/>
      <c r="G2788" s="539"/>
      <c r="H2788" s="539"/>
    </row>
    <row r="2789" spans="1:8">
      <c r="A2789" s="760"/>
      <c r="B2789" s="539"/>
      <c r="C2789" s="539"/>
      <c r="D2789" s="539"/>
      <c r="E2789" s="539"/>
      <c r="F2789" s="539"/>
      <c r="G2789" s="539"/>
      <c r="H2789" s="539"/>
    </row>
    <row r="2790" spans="1:8">
      <c r="A2790" s="760"/>
      <c r="B2790" s="539"/>
      <c r="C2790" s="539"/>
      <c r="D2790" s="539"/>
      <c r="E2790" s="539"/>
      <c r="F2790" s="539"/>
      <c r="G2790" s="539"/>
      <c r="H2790" s="539"/>
    </row>
    <row r="2791" spans="1:8">
      <c r="A2791" s="760"/>
      <c r="B2791" s="539"/>
      <c r="C2791" s="539"/>
      <c r="D2791" s="539"/>
      <c r="E2791" s="539"/>
      <c r="F2791" s="539"/>
      <c r="G2791" s="539"/>
      <c r="H2791" s="539"/>
    </row>
    <row r="2792" spans="1:8">
      <c r="A2792" s="760"/>
      <c r="B2792" s="539"/>
      <c r="C2792" s="539"/>
      <c r="D2792" s="539"/>
      <c r="E2792" s="539"/>
      <c r="F2792" s="539"/>
      <c r="G2792" s="539"/>
      <c r="H2792" s="539"/>
    </row>
    <row r="2793" spans="1:8">
      <c r="A2793" s="760"/>
      <c r="B2793" s="539"/>
      <c r="C2793" s="539"/>
      <c r="D2793" s="539"/>
      <c r="E2793" s="539"/>
      <c r="F2793" s="539"/>
      <c r="G2793" s="539"/>
      <c r="H2793" s="539"/>
    </row>
    <row r="2794" spans="1:8">
      <c r="A2794" s="760"/>
      <c r="B2794" s="539"/>
      <c r="C2794" s="539"/>
      <c r="D2794" s="539"/>
      <c r="E2794" s="539"/>
      <c r="F2794" s="539"/>
      <c r="G2794" s="539"/>
      <c r="H2794" s="539"/>
    </row>
    <row r="2795" spans="1:8">
      <c r="A2795" s="760"/>
      <c r="B2795" s="539"/>
      <c r="C2795" s="539"/>
      <c r="D2795" s="539"/>
      <c r="E2795" s="539"/>
      <c r="F2795" s="539"/>
      <c r="G2795" s="539"/>
      <c r="H2795" s="539"/>
    </row>
    <row r="2796" spans="1:8">
      <c r="A2796" s="760"/>
      <c r="B2796" s="539"/>
      <c r="C2796" s="539"/>
      <c r="D2796" s="539"/>
      <c r="E2796" s="539"/>
      <c r="F2796" s="539"/>
      <c r="G2796" s="539"/>
      <c r="H2796" s="539"/>
    </row>
    <row r="2797" spans="1:8">
      <c r="A2797" s="760"/>
      <c r="B2797" s="539"/>
      <c r="C2797" s="539"/>
      <c r="D2797" s="539"/>
      <c r="E2797" s="539"/>
      <c r="F2797" s="539"/>
      <c r="G2797" s="539"/>
      <c r="H2797" s="539"/>
    </row>
    <row r="2798" spans="1:8">
      <c r="A2798" s="760"/>
      <c r="B2798" s="539"/>
      <c r="C2798" s="539"/>
      <c r="D2798" s="539"/>
      <c r="E2798" s="539"/>
      <c r="F2798" s="539"/>
      <c r="G2798" s="539"/>
      <c r="H2798" s="539"/>
    </row>
    <row r="2799" spans="1:8">
      <c r="A2799" s="760"/>
      <c r="B2799" s="539"/>
      <c r="C2799" s="539"/>
      <c r="D2799" s="539"/>
      <c r="E2799" s="539"/>
      <c r="F2799" s="539"/>
      <c r="G2799" s="539"/>
      <c r="H2799" s="539"/>
    </row>
    <row r="2800" spans="1:8">
      <c r="A2800" s="760"/>
      <c r="B2800" s="539"/>
      <c r="C2800" s="539"/>
      <c r="D2800" s="539"/>
      <c r="E2800" s="539"/>
      <c r="F2800" s="539"/>
      <c r="G2800" s="539"/>
      <c r="H2800" s="539"/>
    </row>
    <row r="2801" spans="1:8">
      <c r="A2801" s="760"/>
      <c r="B2801" s="539"/>
      <c r="C2801" s="539"/>
      <c r="D2801" s="539"/>
      <c r="E2801" s="539"/>
      <c r="F2801" s="539"/>
      <c r="G2801" s="539"/>
      <c r="H2801" s="539"/>
    </row>
    <row r="2802" spans="1:8">
      <c r="A2802" s="760"/>
      <c r="B2802" s="539"/>
      <c r="C2802" s="539"/>
      <c r="D2802" s="539"/>
      <c r="E2802" s="539"/>
      <c r="F2802" s="539"/>
      <c r="G2802" s="539"/>
      <c r="H2802" s="539"/>
    </row>
    <row r="2803" spans="1:8">
      <c r="A2803" s="760"/>
      <c r="B2803" s="539"/>
      <c r="C2803" s="539"/>
      <c r="D2803" s="539"/>
      <c r="E2803" s="539"/>
      <c r="F2803" s="539"/>
      <c r="G2803" s="539"/>
      <c r="H2803" s="539"/>
    </row>
    <row r="2804" spans="1:8">
      <c r="A2804" s="760"/>
      <c r="B2804" s="539"/>
      <c r="C2804" s="539"/>
      <c r="D2804" s="539"/>
      <c r="E2804" s="539"/>
      <c r="F2804" s="539"/>
      <c r="G2804" s="539"/>
      <c r="H2804" s="539"/>
    </row>
    <row r="2805" spans="1:8">
      <c r="A2805" s="760"/>
      <c r="B2805" s="539"/>
      <c r="C2805" s="539"/>
      <c r="D2805" s="539"/>
      <c r="E2805" s="539"/>
      <c r="F2805" s="539"/>
      <c r="G2805" s="539"/>
      <c r="H2805" s="539"/>
    </row>
    <row r="2806" spans="1:8">
      <c r="A2806" s="760"/>
      <c r="B2806" s="539"/>
      <c r="C2806" s="539"/>
      <c r="D2806" s="539"/>
      <c r="E2806" s="539"/>
      <c r="F2806" s="539"/>
      <c r="G2806" s="539"/>
      <c r="H2806" s="539"/>
    </row>
    <row r="2807" spans="1:8">
      <c r="A2807" s="760"/>
      <c r="B2807" s="539"/>
      <c r="C2807" s="539"/>
      <c r="D2807" s="539"/>
      <c r="E2807" s="539"/>
      <c r="F2807" s="539"/>
      <c r="G2807" s="539"/>
      <c r="H2807" s="539"/>
    </row>
    <row r="2808" spans="1:8">
      <c r="A2808" s="760"/>
      <c r="B2808" s="539"/>
      <c r="C2808" s="539"/>
      <c r="D2808" s="539"/>
      <c r="E2808" s="539"/>
      <c r="F2808" s="539"/>
      <c r="G2808" s="539"/>
      <c r="H2808" s="539"/>
    </row>
    <row r="2809" spans="1:8">
      <c r="A2809" s="760"/>
      <c r="B2809" s="539"/>
      <c r="C2809" s="539"/>
      <c r="D2809" s="539"/>
      <c r="E2809" s="539"/>
      <c r="F2809" s="539"/>
      <c r="G2809" s="539"/>
      <c r="H2809" s="539"/>
    </row>
    <row r="2810" spans="1:8">
      <c r="A2810" s="760"/>
      <c r="B2810" s="539"/>
      <c r="C2810" s="539"/>
      <c r="D2810" s="539"/>
      <c r="E2810" s="539"/>
      <c r="F2810" s="539"/>
      <c r="G2810" s="539"/>
      <c r="H2810" s="539"/>
    </row>
    <row r="2811" spans="1:8">
      <c r="A2811" s="760"/>
      <c r="B2811" s="539"/>
      <c r="C2811" s="539"/>
      <c r="D2811" s="539"/>
      <c r="E2811" s="539"/>
      <c r="F2811" s="539"/>
      <c r="G2811" s="539"/>
      <c r="H2811" s="539"/>
    </row>
    <row r="2812" spans="1:8">
      <c r="A2812" s="760"/>
      <c r="B2812" s="539"/>
      <c r="C2812" s="539"/>
      <c r="D2812" s="539"/>
      <c r="E2812" s="539"/>
      <c r="F2812" s="539"/>
      <c r="G2812" s="539"/>
      <c r="H2812" s="539"/>
    </row>
    <row r="2813" spans="1:8">
      <c r="A2813" s="760"/>
      <c r="B2813" s="539"/>
      <c r="C2813" s="539"/>
      <c r="D2813" s="539"/>
      <c r="E2813" s="539"/>
      <c r="F2813" s="539"/>
      <c r="G2813" s="539"/>
      <c r="H2813" s="539"/>
    </row>
    <row r="2814" spans="1:8">
      <c r="A2814" s="760"/>
      <c r="B2814" s="539"/>
      <c r="C2814" s="539"/>
      <c r="D2814" s="539"/>
      <c r="E2814" s="539"/>
      <c r="F2814" s="539"/>
      <c r="G2814" s="539"/>
      <c r="H2814" s="539"/>
    </row>
    <row r="2815" spans="1:8">
      <c r="A2815" s="760"/>
      <c r="B2815" s="539"/>
      <c r="C2815" s="539"/>
      <c r="D2815" s="539"/>
      <c r="E2815" s="539"/>
      <c r="F2815" s="539"/>
      <c r="G2815" s="539"/>
      <c r="H2815" s="539"/>
    </row>
    <row r="2816" spans="1:8">
      <c r="A2816" s="760"/>
      <c r="B2816" s="539"/>
      <c r="C2816" s="539"/>
      <c r="D2816" s="539"/>
      <c r="E2816" s="539"/>
      <c r="F2816" s="539"/>
      <c r="G2816" s="539"/>
      <c r="H2816" s="539"/>
    </row>
    <row r="2817" spans="1:8">
      <c r="A2817" s="760"/>
      <c r="B2817" s="539"/>
      <c r="C2817" s="539"/>
      <c r="D2817" s="539"/>
      <c r="E2817" s="539"/>
      <c r="F2817" s="539"/>
      <c r="G2817" s="539"/>
      <c r="H2817" s="539"/>
    </row>
    <row r="2818" spans="1:8">
      <c r="A2818" s="760"/>
      <c r="B2818" s="539"/>
      <c r="C2818" s="539"/>
      <c r="D2818" s="539"/>
      <c r="E2818" s="539"/>
      <c r="F2818" s="539"/>
      <c r="G2818" s="539"/>
      <c r="H2818" s="539"/>
    </row>
    <row r="2819" spans="1:8">
      <c r="A2819" s="760"/>
      <c r="B2819" s="539"/>
      <c r="C2819" s="539"/>
      <c r="D2819" s="539"/>
      <c r="E2819" s="539"/>
      <c r="F2819" s="539"/>
      <c r="G2819" s="539"/>
      <c r="H2819" s="539"/>
    </row>
    <row r="2820" spans="1:8">
      <c r="A2820" s="760"/>
      <c r="B2820" s="539"/>
      <c r="C2820" s="539"/>
      <c r="D2820" s="539"/>
      <c r="E2820" s="539"/>
      <c r="F2820" s="539"/>
      <c r="G2820" s="539"/>
      <c r="H2820" s="539"/>
    </row>
    <row r="2821" spans="1:8">
      <c r="A2821" s="760"/>
      <c r="B2821" s="539"/>
      <c r="C2821" s="539"/>
      <c r="D2821" s="539"/>
      <c r="E2821" s="539"/>
      <c r="F2821" s="539"/>
      <c r="G2821" s="539"/>
      <c r="H2821" s="539"/>
    </row>
    <row r="2822" spans="1:8">
      <c r="A2822" s="760"/>
      <c r="B2822" s="539"/>
      <c r="C2822" s="539"/>
      <c r="D2822" s="539"/>
      <c r="E2822" s="539"/>
      <c r="F2822" s="539"/>
      <c r="G2822" s="539"/>
      <c r="H2822" s="539"/>
    </row>
    <row r="2823" spans="1:8">
      <c r="A2823" s="760"/>
      <c r="B2823" s="539"/>
      <c r="C2823" s="539"/>
      <c r="D2823" s="539"/>
      <c r="E2823" s="539"/>
      <c r="F2823" s="539"/>
      <c r="G2823" s="539"/>
      <c r="H2823" s="539"/>
    </row>
    <row r="2824" spans="1:8">
      <c r="A2824" s="760"/>
      <c r="B2824" s="539"/>
      <c r="C2824" s="539"/>
      <c r="D2824" s="539"/>
      <c r="E2824" s="539"/>
      <c r="F2824" s="539"/>
      <c r="G2824" s="539"/>
      <c r="H2824" s="539"/>
    </row>
    <row r="2825" spans="1:8">
      <c r="A2825" s="760"/>
      <c r="B2825" s="539"/>
      <c r="C2825" s="539"/>
      <c r="D2825" s="539"/>
      <c r="E2825" s="539"/>
      <c r="F2825" s="539"/>
      <c r="G2825" s="539"/>
      <c r="H2825" s="539"/>
    </row>
    <row r="2826" spans="1:8">
      <c r="A2826" s="760"/>
      <c r="B2826" s="539"/>
      <c r="C2826" s="539"/>
      <c r="D2826" s="539"/>
      <c r="E2826" s="539"/>
      <c r="F2826" s="539"/>
      <c r="G2826" s="539"/>
      <c r="H2826" s="539"/>
    </row>
    <row r="2827" spans="1:8">
      <c r="A2827" s="760"/>
      <c r="B2827" s="539"/>
      <c r="C2827" s="539"/>
      <c r="D2827" s="539"/>
      <c r="E2827" s="539"/>
      <c r="F2827" s="539"/>
      <c r="G2827" s="539"/>
      <c r="H2827" s="539"/>
    </row>
    <row r="2828" spans="1:8">
      <c r="A2828" s="760"/>
      <c r="B2828" s="539"/>
      <c r="C2828" s="539"/>
      <c r="D2828" s="539"/>
      <c r="E2828" s="539"/>
      <c r="F2828" s="539"/>
      <c r="G2828" s="539"/>
      <c r="H2828" s="539"/>
    </row>
    <row r="2829" spans="1:8">
      <c r="A2829" s="760"/>
      <c r="B2829" s="539"/>
      <c r="C2829" s="539"/>
      <c r="D2829" s="539"/>
      <c r="E2829" s="539"/>
      <c r="F2829" s="539"/>
      <c r="G2829" s="539"/>
      <c r="H2829" s="539"/>
    </row>
    <row r="2830" spans="1:8">
      <c r="A2830" s="760"/>
      <c r="B2830" s="539"/>
      <c r="C2830" s="539"/>
      <c r="D2830" s="539"/>
      <c r="E2830" s="539"/>
      <c r="F2830" s="539"/>
      <c r="G2830" s="539"/>
      <c r="H2830" s="539"/>
    </row>
    <row r="2831" spans="1:8">
      <c r="A2831" s="760"/>
      <c r="B2831" s="539"/>
      <c r="C2831" s="539"/>
      <c r="D2831" s="539"/>
      <c r="E2831" s="539"/>
      <c r="F2831" s="539"/>
      <c r="G2831" s="539"/>
      <c r="H2831" s="539"/>
    </row>
    <row r="2832" spans="1:8">
      <c r="A2832" s="760"/>
      <c r="B2832" s="539"/>
      <c r="C2832" s="539"/>
      <c r="D2832" s="539"/>
      <c r="E2832" s="539"/>
      <c r="F2832" s="539"/>
      <c r="G2832" s="539"/>
      <c r="H2832" s="539"/>
    </row>
    <row r="2833" spans="1:8">
      <c r="A2833" s="760"/>
      <c r="B2833" s="539"/>
      <c r="C2833" s="539"/>
      <c r="D2833" s="539"/>
      <c r="E2833" s="539"/>
      <c r="F2833" s="539"/>
      <c r="G2833" s="539"/>
      <c r="H2833" s="539"/>
    </row>
    <row r="2834" spans="1:8">
      <c r="A2834" s="760"/>
      <c r="B2834" s="539"/>
      <c r="C2834" s="539"/>
      <c r="D2834" s="539"/>
      <c r="E2834" s="539"/>
      <c r="F2834" s="539"/>
      <c r="G2834" s="539"/>
      <c r="H2834" s="539"/>
    </row>
    <row r="2835" spans="1:8">
      <c r="A2835" s="760"/>
      <c r="B2835" s="539"/>
      <c r="C2835" s="539"/>
      <c r="D2835" s="539"/>
      <c r="E2835" s="539"/>
      <c r="F2835" s="539"/>
      <c r="G2835" s="539"/>
      <c r="H2835" s="539"/>
    </row>
    <row r="2836" spans="1:8">
      <c r="A2836" s="760"/>
      <c r="B2836" s="539"/>
      <c r="C2836" s="539"/>
      <c r="D2836" s="539"/>
      <c r="E2836" s="539"/>
      <c r="F2836" s="539"/>
      <c r="G2836" s="539"/>
      <c r="H2836" s="539"/>
    </row>
    <row r="2837" spans="1:8">
      <c r="A2837" s="760"/>
      <c r="B2837" s="539"/>
      <c r="C2837" s="539"/>
      <c r="D2837" s="539"/>
      <c r="E2837" s="539"/>
      <c r="F2837" s="539"/>
      <c r="G2837" s="539"/>
      <c r="H2837" s="539"/>
    </row>
    <row r="2838" spans="1:8">
      <c r="A2838" s="760"/>
      <c r="B2838" s="539"/>
      <c r="C2838" s="539"/>
      <c r="D2838" s="539"/>
      <c r="E2838" s="539"/>
      <c r="F2838" s="539"/>
      <c r="G2838" s="539"/>
      <c r="H2838" s="539"/>
    </row>
    <row r="2839" spans="1:8">
      <c r="A2839" s="760"/>
      <c r="B2839" s="539"/>
      <c r="C2839" s="539"/>
      <c r="D2839" s="539"/>
      <c r="E2839" s="539"/>
      <c r="F2839" s="539"/>
      <c r="G2839" s="539"/>
      <c r="H2839" s="539"/>
    </row>
    <row r="2840" spans="1:8">
      <c r="A2840" s="760"/>
      <c r="B2840" s="539"/>
      <c r="C2840" s="539"/>
      <c r="D2840" s="539"/>
      <c r="E2840" s="539"/>
      <c r="F2840" s="539"/>
      <c r="G2840" s="539"/>
      <c r="H2840" s="539"/>
    </row>
    <row r="2841" spans="1:8">
      <c r="A2841" s="760"/>
      <c r="B2841" s="539"/>
      <c r="C2841" s="539"/>
      <c r="D2841" s="539"/>
      <c r="E2841" s="539"/>
      <c r="F2841" s="539"/>
      <c r="G2841" s="539"/>
      <c r="H2841" s="539"/>
    </row>
    <row r="2842" spans="1:8">
      <c r="A2842" s="760"/>
      <c r="B2842" s="539"/>
      <c r="C2842" s="539"/>
      <c r="D2842" s="539"/>
      <c r="E2842" s="539"/>
      <c r="F2842" s="539"/>
      <c r="G2842" s="539"/>
      <c r="H2842" s="539"/>
    </row>
    <row r="2843" spans="1:8">
      <c r="A2843" s="760"/>
      <c r="B2843" s="539"/>
      <c r="C2843" s="539"/>
      <c r="D2843" s="539"/>
      <c r="E2843" s="539"/>
      <c r="F2843" s="539"/>
      <c r="G2843" s="539"/>
      <c r="H2843" s="539"/>
    </row>
    <row r="2844" spans="1:8">
      <c r="A2844" s="760"/>
      <c r="B2844" s="539"/>
      <c r="C2844" s="539"/>
      <c r="D2844" s="539"/>
      <c r="E2844" s="539"/>
      <c r="F2844" s="539"/>
      <c r="G2844" s="539"/>
      <c r="H2844" s="539"/>
    </row>
    <row r="2845" spans="1:8">
      <c r="A2845" s="760"/>
      <c r="B2845" s="539"/>
      <c r="C2845" s="539"/>
      <c r="D2845" s="539"/>
      <c r="E2845" s="539"/>
      <c r="F2845" s="539"/>
      <c r="G2845" s="539"/>
      <c r="H2845" s="539"/>
    </row>
    <row r="2846" spans="1:8">
      <c r="A2846" s="760"/>
      <c r="B2846" s="539"/>
      <c r="C2846" s="539"/>
      <c r="D2846" s="539"/>
      <c r="E2846" s="539"/>
      <c r="F2846" s="539"/>
      <c r="G2846" s="539"/>
      <c r="H2846" s="539"/>
    </row>
    <row r="2847" spans="1:8">
      <c r="A2847" s="760"/>
      <c r="B2847" s="539"/>
      <c r="C2847" s="539"/>
      <c r="D2847" s="539"/>
      <c r="E2847" s="539"/>
      <c r="F2847" s="539"/>
      <c r="G2847" s="539"/>
      <c r="H2847" s="539"/>
    </row>
    <row r="2848" spans="1:8">
      <c r="A2848" s="760"/>
      <c r="B2848" s="539"/>
      <c r="C2848" s="539"/>
      <c r="D2848" s="539"/>
      <c r="E2848" s="539"/>
      <c r="F2848" s="539"/>
      <c r="G2848" s="539"/>
      <c r="H2848" s="539"/>
    </row>
    <row r="2849" spans="1:8">
      <c r="A2849" s="760"/>
      <c r="B2849" s="539"/>
      <c r="C2849" s="539"/>
      <c r="D2849" s="539"/>
      <c r="E2849" s="539"/>
      <c r="F2849" s="539"/>
      <c r="G2849" s="539"/>
      <c r="H2849" s="539"/>
    </row>
    <row r="2850" spans="1:8">
      <c r="A2850" s="760"/>
      <c r="B2850" s="539"/>
      <c r="C2850" s="539"/>
      <c r="D2850" s="539"/>
      <c r="E2850" s="539"/>
      <c r="F2850" s="539"/>
      <c r="G2850" s="539"/>
      <c r="H2850" s="539"/>
    </row>
    <row r="2851" spans="1:8">
      <c r="A2851" s="760"/>
      <c r="B2851" s="539"/>
      <c r="C2851" s="539"/>
      <c r="D2851" s="539"/>
      <c r="E2851" s="539"/>
      <c r="F2851" s="539"/>
      <c r="G2851" s="539"/>
      <c r="H2851" s="539"/>
    </row>
    <row r="2852" spans="1:8">
      <c r="A2852" s="760"/>
      <c r="B2852" s="539"/>
      <c r="C2852" s="539"/>
      <c r="D2852" s="539"/>
      <c r="E2852" s="539"/>
      <c r="F2852" s="539"/>
      <c r="G2852" s="539"/>
      <c r="H2852" s="539"/>
    </row>
    <row r="2853" spans="1:8">
      <c r="A2853" s="760"/>
      <c r="B2853" s="539"/>
      <c r="C2853" s="539"/>
      <c r="D2853" s="539"/>
      <c r="E2853" s="539"/>
      <c r="F2853" s="539"/>
      <c r="G2853" s="539"/>
      <c r="H2853" s="539"/>
    </row>
    <row r="2854" spans="1:8">
      <c r="A2854" s="760"/>
      <c r="B2854" s="539"/>
      <c r="C2854" s="539"/>
      <c r="D2854" s="539"/>
      <c r="E2854" s="539"/>
      <c r="F2854" s="539"/>
      <c r="G2854" s="539"/>
      <c r="H2854" s="539"/>
    </row>
    <row r="2855" spans="1:8">
      <c r="A2855" s="760"/>
      <c r="B2855" s="539"/>
      <c r="C2855" s="539"/>
      <c r="D2855" s="539"/>
      <c r="E2855" s="539"/>
      <c r="F2855" s="539"/>
      <c r="G2855" s="539"/>
      <c r="H2855" s="539"/>
    </row>
    <row r="2856" spans="1:8">
      <c r="A2856" s="760"/>
      <c r="B2856" s="539"/>
      <c r="C2856" s="539"/>
      <c r="D2856" s="539"/>
      <c r="E2856" s="539"/>
      <c r="F2856" s="539"/>
      <c r="G2856" s="539"/>
      <c r="H2856" s="539"/>
    </row>
    <row r="2857" spans="1:8">
      <c r="A2857" s="760"/>
      <c r="B2857" s="539"/>
      <c r="C2857" s="539"/>
      <c r="D2857" s="539"/>
      <c r="E2857" s="539"/>
      <c r="F2857" s="539"/>
      <c r="G2857" s="539"/>
      <c r="H2857" s="539"/>
    </row>
    <row r="2858" spans="1:8">
      <c r="A2858" s="760"/>
      <c r="B2858" s="539"/>
      <c r="C2858" s="539"/>
      <c r="D2858" s="539"/>
      <c r="E2858" s="539"/>
      <c r="F2858" s="539"/>
      <c r="G2858" s="539"/>
      <c r="H2858" s="539"/>
    </row>
    <row r="2859" spans="1:8">
      <c r="A2859" s="760"/>
      <c r="B2859" s="539"/>
      <c r="C2859" s="539"/>
      <c r="D2859" s="539"/>
      <c r="E2859" s="539"/>
      <c r="F2859" s="539"/>
      <c r="G2859" s="539"/>
      <c r="H2859" s="539"/>
    </row>
    <row r="2860" spans="1:8">
      <c r="A2860" s="760"/>
      <c r="B2860" s="539"/>
      <c r="C2860" s="539"/>
      <c r="D2860" s="539"/>
      <c r="E2860" s="539"/>
      <c r="F2860" s="539"/>
      <c r="G2860" s="539"/>
      <c r="H2860" s="539"/>
    </row>
    <row r="2861" spans="1:8">
      <c r="A2861" s="760"/>
      <c r="B2861" s="539"/>
      <c r="C2861" s="539"/>
      <c r="D2861" s="539"/>
      <c r="E2861" s="539"/>
      <c r="F2861" s="539"/>
      <c r="G2861" s="539"/>
      <c r="H2861" s="539"/>
    </row>
    <row r="2862" spans="1:8">
      <c r="A2862" s="760"/>
      <c r="B2862" s="539"/>
      <c r="C2862" s="539"/>
      <c r="D2862" s="539"/>
      <c r="E2862" s="539"/>
      <c r="F2862" s="539"/>
      <c r="G2862" s="539"/>
      <c r="H2862" s="539"/>
    </row>
    <row r="2863" spans="1:8">
      <c r="A2863" s="760"/>
      <c r="B2863" s="539"/>
      <c r="C2863" s="539"/>
      <c r="D2863" s="539"/>
      <c r="E2863" s="539"/>
      <c r="F2863" s="539"/>
      <c r="G2863" s="539"/>
      <c r="H2863" s="539"/>
    </row>
    <row r="2864" spans="1:8">
      <c r="A2864" s="760"/>
      <c r="B2864" s="539"/>
      <c r="C2864" s="539"/>
      <c r="D2864" s="539"/>
      <c r="E2864" s="539"/>
      <c r="F2864" s="539"/>
      <c r="G2864" s="539"/>
      <c r="H2864" s="539"/>
    </row>
    <row r="2865" spans="1:8">
      <c r="A2865" s="760"/>
      <c r="B2865" s="539"/>
      <c r="C2865" s="539"/>
      <c r="D2865" s="539"/>
      <c r="E2865" s="539"/>
      <c r="F2865" s="539"/>
      <c r="G2865" s="539"/>
      <c r="H2865" s="539"/>
    </row>
    <row r="2866" spans="1:8">
      <c r="A2866" s="760"/>
      <c r="B2866" s="539"/>
      <c r="C2866" s="539"/>
      <c r="D2866" s="539"/>
      <c r="E2866" s="539"/>
      <c r="F2866" s="539"/>
      <c r="G2866" s="539"/>
      <c r="H2866" s="539"/>
    </row>
    <row r="2867" spans="1:8">
      <c r="A2867" s="760"/>
      <c r="B2867" s="539"/>
      <c r="C2867" s="539"/>
      <c r="D2867" s="539"/>
      <c r="E2867" s="539"/>
      <c r="F2867" s="539"/>
      <c r="G2867" s="539"/>
      <c r="H2867" s="539"/>
    </row>
    <row r="2868" spans="1:8">
      <c r="A2868" s="760"/>
      <c r="B2868" s="539"/>
      <c r="C2868" s="539"/>
      <c r="D2868" s="539"/>
      <c r="E2868" s="539"/>
      <c r="F2868" s="539"/>
      <c r="G2868" s="539"/>
      <c r="H2868" s="539"/>
    </row>
    <row r="2869" spans="1:8">
      <c r="A2869" s="760"/>
      <c r="B2869" s="539"/>
      <c r="C2869" s="539"/>
      <c r="D2869" s="539"/>
      <c r="E2869" s="539"/>
      <c r="F2869" s="539"/>
      <c r="G2869" s="539"/>
      <c r="H2869" s="539"/>
    </row>
    <row r="2870" spans="1:8">
      <c r="A2870" s="760"/>
      <c r="B2870" s="539"/>
      <c r="C2870" s="539"/>
      <c r="D2870" s="539"/>
      <c r="E2870" s="539"/>
      <c r="F2870" s="539"/>
      <c r="G2870" s="539"/>
      <c r="H2870" s="539"/>
    </row>
    <row r="2871" spans="1:8">
      <c r="A2871" s="760"/>
      <c r="B2871" s="539"/>
      <c r="C2871" s="539"/>
      <c r="D2871" s="539"/>
      <c r="E2871" s="539"/>
      <c r="F2871" s="539"/>
      <c r="G2871" s="539"/>
      <c r="H2871" s="539"/>
    </row>
    <row r="2872" spans="1:8">
      <c r="A2872" s="760"/>
      <c r="B2872" s="539"/>
      <c r="C2872" s="539"/>
      <c r="D2872" s="539"/>
      <c r="E2872" s="539"/>
      <c r="F2872" s="539"/>
      <c r="G2872" s="539"/>
      <c r="H2872" s="539"/>
    </row>
    <row r="2873" spans="1:8">
      <c r="A2873" s="760"/>
      <c r="B2873" s="539"/>
      <c r="C2873" s="539"/>
      <c r="D2873" s="539"/>
      <c r="E2873" s="539"/>
      <c r="F2873" s="539"/>
      <c r="G2873" s="539"/>
      <c r="H2873" s="539"/>
    </row>
    <row r="2874" spans="1:8">
      <c r="A2874" s="760"/>
      <c r="B2874" s="539"/>
      <c r="C2874" s="539"/>
      <c r="D2874" s="539"/>
      <c r="E2874" s="539"/>
      <c r="F2874" s="539"/>
      <c r="G2874" s="539"/>
      <c r="H2874" s="539"/>
    </row>
    <row r="2875" spans="1:8">
      <c r="A2875" s="760"/>
      <c r="B2875" s="539"/>
      <c r="C2875" s="539"/>
      <c r="D2875" s="539"/>
      <c r="E2875" s="539"/>
      <c r="F2875" s="539"/>
      <c r="G2875" s="539"/>
      <c r="H2875" s="539"/>
    </row>
    <row r="2876" spans="1:8">
      <c r="A2876" s="760"/>
      <c r="B2876" s="539"/>
      <c r="C2876" s="539"/>
      <c r="D2876" s="539"/>
      <c r="E2876" s="539"/>
      <c r="F2876" s="539"/>
      <c r="G2876" s="539"/>
      <c r="H2876" s="539"/>
    </row>
    <row r="2877" spans="1:8">
      <c r="A2877" s="760"/>
      <c r="B2877" s="539"/>
      <c r="C2877" s="539"/>
      <c r="D2877" s="539"/>
      <c r="E2877" s="539"/>
      <c r="F2877" s="539"/>
      <c r="G2877" s="539"/>
      <c r="H2877" s="539"/>
    </row>
    <row r="2878" spans="1:8">
      <c r="A2878" s="760"/>
      <c r="B2878" s="539"/>
      <c r="C2878" s="539"/>
      <c r="D2878" s="539"/>
      <c r="E2878" s="539"/>
      <c r="F2878" s="539"/>
      <c r="G2878" s="539"/>
      <c r="H2878" s="539"/>
    </row>
    <row r="2879" spans="1:8">
      <c r="A2879" s="760"/>
      <c r="B2879" s="539"/>
      <c r="C2879" s="539"/>
      <c r="D2879" s="539"/>
      <c r="E2879" s="539"/>
      <c r="F2879" s="539"/>
      <c r="G2879" s="539"/>
      <c r="H2879" s="539"/>
    </row>
    <row r="2880" spans="1:8">
      <c r="A2880" s="760"/>
      <c r="B2880" s="539"/>
      <c r="C2880" s="539"/>
      <c r="D2880" s="539"/>
      <c r="E2880" s="539"/>
      <c r="F2880" s="539"/>
      <c r="G2880" s="539"/>
      <c r="H2880" s="539"/>
    </row>
    <row r="2881" spans="1:8">
      <c r="A2881" s="760"/>
      <c r="B2881" s="539"/>
      <c r="C2881" s="539"/>
      <c r="D2881" s="539"/>
      <c r="E2881" s="539"/>
      <c r="F2881" s="539"/>
      <c r="G2881" s="539"/>
      <c r="H2881" s="539"/>
    </row>
    <row r="2882" spans="1:8">
      <c r="A2882" s="760"/>
      <c r="B2882" s="539"/>
      <c r="C2882" s="539"/>
      <c r="D2882" s="539"/>
      <c r="E2882" s="539"/>
      <c r="F2882" s="539"/>
      <c r="G2882" s="539"/>
      <c r="H2882" s="539"/>
    </row>
    <row r="2883" spans="1:8">
      <c r="A2883" s="760"/>
      <c r="B2883" s="539"/>
      <c r="C2883" s="539"/>
      <c r="D2883" s="539"/>
      <c r="E2883" s="539"/>
      <c r="F2883" s="539"/>
      <c r="G2883" s="539"/>
      <c r="H2883" s="539"/>
    </row>
    <row r="2884" spans="1:8">
      <c r="A2884" s="760"/>
      <c r="B2884" s="539"/>
      <c r="C2884" s="539"/>
      <c r="D2884" s="539"/>
      <c r="E2884" s="539"/>
      <c r="F2884" s="539"/>
      <c r="G2884" s="539"/>
      <c r="H2884" s="539"/>
    </row>
    <row r="2885" spans="1:8">
      <c r="A2885" s="760"/>
      <c r="B2885" s="539"/>
      <c r="C2885" s="539"/>
      <c r="D2885" s="539"/>
      <c r="E2885" s="539"/>
      <c r="F2885" s="539"/>
      <c r="G2885" s="539"/>
      <c r="H2885" s="539"/>
    </row>
    <row r="2886" spans="1:8">
      <c r="A2886" s="760"/>
      <c r="B2886" s="539"/>
      <c r="C2886" s="539"/>
      <c r="D2886" s="539"/>
      <c r="E2886" s="539"/>
      <c r="F2886" s="539"/>
      <c r="G2886" s="539"/>
      <c r="H2886" s="539"/>
    </row>
    <row r="2887" spans="1:8">
      <c r="A2887" s="760"/>
      <c r="B2887" s="539"/>
      <c r="C2887" s="539"/>
      <c r="D2887" s="539"/>
      <c r="E2887" s="539"/>
      <c r="F2887" s="539"/>
      <c r="G2887" s="539"/>
      <c r="H2887" s="539"/>
    </row>
    <row r="2888" spans="1:8">
      <c r="A2888" s="760"/>
      <c r="B2888" s="539"/>
      <c r="C2888" s="539"/>
      <c r="D2888" s="539"/>
      <c r="E2888" s="539"/>
      <c r="F2888" s="539"/>
      <c r="G2888" s="539"/>
      <c r="H2888" s="539"/>
    </row>
    <row r="2889" spans="1:8">
      <c r="A2889" s="760"/>
      <c r="B2889" s="539"/>
      <c r="C2889" s="539"/>
      <c r="D2889" s="539"/>
      <c r="E2889" s="539"/>
      <c r="F2889" s="539"/>
      <c r="G2889" s="539"/>
      <c r="H2889" s="539"/>
    </row>
    <row r="2890" spans="1:8">
      <c r="A2890" s="760"/>
      <c r="B2890" s="539"/>
      <c r="C2890" s="539"/>
      <c r="D2890" s="539"/>
      <c r="E2890" s="539"/>
      <c r="F2890" s="539"/>
      <c r="G2890" s="539"/>
      <c r="H2890" s="539"/>
    </row>
    <row r="2891" spans="1:8">
      <c r="A2891" s="760"/>
      <c r="B2891" s="539"/>
      <c r="C2891" s="539"/>
      <c r="D2891" s="539"/>
      <c r="E2891" s="539"/>
      <c r="F2891" s="539"/>
      <c r="G2891" s="539"/>
      <c r="H2891" s="539"/>
    </row>
    <row r="2892" spans="1:8">
      <c r="A2892" s="760"/>
      <c r="B2892" s="539"/>
      <c r="C2892" s="539"/>
      <c r="D2892" s="539"/>
      <c r="E2892" s="539"/>
      <c r="F2892" s="539"/>
      <c r="G2892" s="539"/>
      <c r="H2892" s="539"/>
    </row>
    <row r="2893" spans="1:8">
      <c r="A2893" s="760"/>
      <c r="B2893" s="539"/>
      <c r="C2893" s="539"/>
      <c r="D2893" s="539"/>
      <c r="E2893" s="539"/>
      <c r="F2893" s="539"/>
      <c r="G2893" s="539"/>
      <c r="H2893" s="539"/>
    </row>
    <row r="2894" spans="1:8">
      <c r="A2894" s="760"/>
      <c r="B2894" s="539"/>
      <c r="C2894" s="539"/>
      <c r="D2894" s="539"/>
      <c r="E2894" s="539"/>
      <c r="F2894" s="539"/>
      <c r="G2894" s="539"/>
      <c r="H2894" s="539"/>
    </row>
    <row r="2895" spans="1:8">
      <c r="A2895" s="760"/>
      <c r="B2895" s="539"/>
      <c r="C2895" s="539"/>
      <c r="D2895" s="539"/>
      <c r="E2895" s="539"/>
      <c r="F2895" s="539"/>
      <c r="G2895" s="539"/>
      <c r="H2895" s="539"/>
    </row>
    <row r="2896" spans="1:8">
      <c r="A2896" s="760"/>
      <c r="B2896" s="539"/>
      <c r="C2896" s="539"/>
      <c r="D2896" s="539"/>
      <c r="E2896" s="539"/>
      <c r="F2896" s="539"/>
      <c r="G2896" s="539"/>
      <c r="H2896" s="539"/>
    </row>
    <row r="2897" spans="1:8">
      <c r="A2897" s="760"/>
      <c r="B2897" s="539"/>
      <c r="C2897" s="539"/>
      <c r="D2897" s="539"/>
      <c r="E2897" s="539"/>
      <c r="F2897" s="539"/>
      <c r="G2897" s="539"/>
      <c r="H2897" s="539"/>
    </row>
    <row r="2898" spans="1:8">
      <c r="A2898" s="760"/>
      <c r="B2898" s="539"/>
      <c r="C2898" s="539"/>
      <c r="D2898" s="539"/>
      <c r="E2898" s="539"/>
      <c r="F2898" s="539"/>
      <c r="G2898" s="539"/>
      <c r="H2898" s="539"/>
    </row>
    <row r="2899" spans="1:8">
      <c r="A2899" s="760"/>
      <c r="B2899" s="539"/>
      <c r="C2899" s="539"/>
      <c r="D2899" s="539"/>
      <c r="E2899" s="539"/>
      <c r="F2899" s="539"/>
      <c r="G2899" s="539"/>
      <c r="H2899" s="539"/>
    </row>
    <row r="2900" spans="1:8">
      <c r="A2900" s="760"/>
      <c r="B2900" s="539"/>
      <c r="C2900" s="539"/>
      <c r="D2900" s="539"/>
      <c r="E2900" s="539"/>
      <c r="F2900" s="539"/>
      <c r="G2900" s="539"/>
      <c r="H2900" s="539"/>
    </row>
    <row r="2901" spans="1:8">
      <c r="A2901" s="760"/>
      <c r="B2901" s="539"/>
      <c r="C2901" s="539"/>
      <c r="D2901" s="539"/>
      <c r="E2901" s="539"/>
      <c r="F2901" s="539"/>
      <c r="G2901" s="539"/>
      <c r="H2901" s="539"/>
    </row>
    <row r="2902" spans="1:8">
      <c r="A2902" s="760"/>
      <c r="B2902" s="539"/>
      <c r="C2902" s="539"/>
      <c r="D2902" s="539"/>
      <c r="E2902" s="539"/>
      <c r="F2902" s="539"/>
      <c r="G2902" s="539"/>
      <c r="H2902" s="539"/>
    </row>
    <row r="2903" spans="1:8">
      <c r="A2903" s="760"/>
      <c r="B2903" s="539"/>
      <c r="C2903" s="539"/>
      <c r="D2903" s="539"/>
      <c r="E2903" s="539"/>
      <c r="F2903" s="539"/>
      <c r="G2903" s="539"/>
      <c r="H2903" s="539"/>
    </row>
    <row r="2904" spans="1:8">
      <c r="A2904" s="760"/>
      <c r="B2904" s="539"/>
      <c r="C2904" s="539"/>
      <c r="D2904" s="539"/>
      <c r="E2904" s="539"/>
      <c r="F2904" s="539"/>
      <c r="G2904" s="539"/>
      <c r="H2904" s="539"/>
    </row>
    <row r="2905" spans="1:8">
      <c r="A2905" s="760"/>
      <c r="B2905" s="539"/>
      <c r="C2905" s="539"/>
      <c r="D2905" s="539"/>
      <c r="E2905" s="539"/>
      <c r="F2905" s="539"/>
      <c r="G2905" s="539"/>
      <c r="H2905" s="539"/>
    </row>
    <row r="2906" spans="1:8">
      <c r="A2906" s="760"/>
      <c r="B2906" s="539"/>
      <c r="C2906" s="539"/>
      <c r="D2906" s="539"/>
      <c r="E2906" s="539"/>
      <c r="F2906" s="539"/>
      <c r="G2906" s="539"/>
      <c r="H2906" s="539"/>
    </row>
    <row r="2907" spans="1:8">
      <c r="A2907" s="760"/>
      <c r="B2907" s="539"/>
      <c r="C2907" s="539"/>
      <c r="D2907" s="539"/>
      <c r="E2907" s="539"/>
      <c r="F2907" s="539"/>
      <c r="G2907" s="539"/>
      <c r="H2907" s="539"/>
    </row>
    <row r="2908" spans="1:8">
      <c r="A2908" s="760"/>
      <c r="B2908" s="539"/>
      <c r="C2908" s="539"/>
      <c r="D2908" s="539"/>
      <c r="E2908" s="539"/>
      <c r="F2908" s="539"/>
      <c r="G2908" s="539"/>
      <c r="H2908" s="539"/>
    </row>
    <row r="2909" spans="1:8">
      <c r="A2909" s="760"/>
      <c r="B2909" s="539"/>
      <c r="C2909" s="539"/>
      <c r="D2909" s="539"/>
      <c r="E2909" s="539"/>
      <c r="F2909" s="539"/>
      <c r="G2909" s="539"/>
      <c r="H2909" s="539"/>
    </row>
    <row r="2910" spans="1:8">
      <c r="A2910" s="760"/>
      <c r="B2910" s="539"/>
      <c r="C2910" s="539"/>
      <c r="D2910" s="539"/>
      <c r="E2910" s="539"/>
      <c r="F2910" s="539"/>
      <c r="G2910" s="539"/>
      <c r="H2910" s="539"/>
    </row>
    <row r="2911" spans="1:8">
      <c r="A2911" s="760"/>
      <c r="B2911" s="539"/>
      <c r="C2911" s="539"/>
      <c r="D2911" s="539"/>
      <c r="E2911" s="539"/>
      <c r="F2911" s="539"/>
      <c r="G2911" s="539"/>
      <c r="H2911" s="539"/>
    </row>
    <row r="2912" spans="1:8">
      <c r="A2912" s="760"/>
      <c r="B2912" s="539"/>
      <c r="C2912" s="539"/>
      <c r="D2912" s="539"/>
      <c r="E2912" s="539"/>
      <c r="F2912" s="539"/>
      <c r="G2912" s="539"/>
      <c r="H2912" s="539"/>
    </row>
    <row r="2913" spans="1:8">
      <c r="A2913" s="760"/>
      <c r="B2913" s="539"/>
      <c r="C2913" s="539"/>
      <c r="D2913" s="539"/>
      <c r="E2913" s="539"/>
      <c r="F2913" s="539"/>
      <c r="G2913" s="539"/>
      <c r="H2913" s="539"/>
    </row>
    <row r="2914" spans="1:8">
      <c r="A2914" s="760"/>
      <c r="B2914" s="539"/>
      <c r="C2914" s="539"/>
      <c r="D2914" s="539"/>
      <c r="E2914" s="539"/>
      <c r="F2914" s="539"/>
      <c r="G2914" s="539"/>
      <c r="H2914" s="539"/>
    </row>
    <row r="2915" spans="1:8">
      <c r="A2915" s="760"/>
      <c r="B2915" s="539"/>
      <c r="C2915" s="539"/>
      <c r="D2915" s="539"/>
      <c r="E2915" s="539"/>
      <c r="F2915" s="539"/>
      <c r="G2915" s="539"/>
      <c r="H2915" s="539"/>
    </row>
    <row r="2916" spans="1:8">
      <c r="A2916" s="760"/>
      <c r="B2916" s="539"/>
      <c r="C2916" s="539"/>
      <c r="D2916" s="539"/>
      <c r="E2916" s="539"/>
      <c r="F2916" s="539"/>
      <c r="G2916" s="539"/>
      <c r="H2916" s="539"/>
    </row>
    <row r="2917" spans="1:8">
      <c r="A2917" s="760"/>
      <c r="B2917" s="539"/>
      <c r="C2917" s="539"/>
      <c r="D2917" s="539"/>
      <c r="E2917" s="539"/>
      <c r="F2917" s="539"/>
      <c r="G2917" s="539"/>
      <c r="H2917" s="539"/>
    </row>
    <row r="2918" spans="1:8">
      <c r="A2918" s="760"/>
      <c r="B2918" s="539"/>
      <c r="C2918" s="539"/>
      <c r="D2918" s="539"/>
      <c r="E2918" s="539"/>
      <c r="F2918" s="539"/>
      <c r="G2918" s="539"/>
      <c r="H2918" s="539"/>
    </row>
    <row r="2919" spans="1:8">
      <c r="A2919" s="760"/>
      <c r="B2919" s="539"/>
      <c r="C2919" s="539"/>
      <c r="D2919" s="539"/>
      <c r="E2919" s="539"/>
      <c r="F2919" s="539"/>
      <c r="G2919" s="539"/>
      <c r="H2919" s="539"/>
    </row>
    <row r="2920" spans="1:8">
      <c r="A2920" s="760"/>
      <c r="B2920" s="539"/>
      <c r="C2920" s="539"/>
      <c r="D2920" s="539"/>
      <c r="E2920" s="539"/>
      <c r="F2920" s="539"/>
      <c r="G2920" s="539"/>
      <c r="H2920" s="539"/>
    </row>
    <row r="2921" spans="1:8">
      <c r="A2921" s="760"/>
      <c r="B2921" s="539"/>
      <c r="C2921" s="539"/>
      <c r="D2921" s="539"/>
      <c r="E2921" s="539"/>
      <c r="F2921" s="539"/>
      <c r="G2921" s="539"/>
      <c r="H2921" s="539"/>
    </row>
    <row r="2922" spans="1:8">
      <c r="A2922" s="760"/>
      <c r="B2922" s="539"/>
      <c r="C2922" s="539"/>
      <c r="D2922" s="539"/>
      <c r="E2922" s="539"/>
      <c r="F2922" s="539"/>
      <c r="G2922" s="539"/>
      <c r="H2922" s="539"/>
    </row>
    <row r="2923" spans="1:8">
      <c r="A2923" s="760"/>
      <c r="B2923" s="539"/>
      <c r="C2923" s="539"/>
      <c r="D2923" s="539"/>
      <c r="E2923" s="539"/>
      <c r="F2923" s="539"/>
      <c r="G2923" s="539"/>
      <c r="H2923" s="539"/>
    </row>
    <row r="2924" spans="1:8">
      <c r="A2924" s="760"/>
      <c r="B2924" s="539"/>
      <c r="C2924" s="539"/>
      <c r="D2924" s="539"/>
      <c r="E2924" s="539"/>
      <c r="F2924" s="539"/>
      <c r="G2924" s="539"/>
      <c r="H2924" s="539"/>
    </row>
    <row r="2925" spans="1:8">
      <c r="A2925" s="760"/>
      <c r="B2925" s="539"/>
      <c r="C2925" s="539"/>
      <c r="D2925" s="539"/>
      <c r="E2925" s="539"/>
      <c r="F2925" s="539"/>
      <c r="G2925" s="539"/>
      <c r="H2925" s="539"/>
    </row>
    <row r="2926" spans="1:8">
      <c r="A2926" s="760"/>
      <c r="B2926" s="539"/>
      <c r="C2926" s="539"/>
      <c r="D2926" s="539"/>
      <c r="E2926" s="539"/>
      <c r="F2926" s="539"/>
      <c r="G2926" s="539"/>
      <c r="H2926" s="539"/>
    </row>
    <row r="2927" spans="1:8">
      <c r="A2927" s="760"/>
      <c r="B2927" s="539"/>
      <c r="C2927" s="539"/>
      <c r="D2927" s="539"/>
      <c r="E2927" s="539"/>
      <c r="F2927" s="539"/>
      <c r="G2927" s="539"/>
      <c r="H2927" s="539"/>
    </row>
    <row r="2928" spans="1:8">
      <c r="A2928" s="760"/>
      <c r="B2928" s="539"/>
      <c r="C2928" s="539"/>
      <c r="D2928" s="539"/>
      <c r="E2928" s="539"/>
      <c r="F2928" s="539"/>
      <c r="G2928" s="539"/>
      <c r="H2928" s="539"/>
    </row>
    <row r="2929" spans="1:8">
      <c r="A2929" s="760"/>
      <c r="B2929" s="539"/>
      <c r="C2929" s="539"/>
      <c r="D2929" s="539"/>
      <c r="E2929" s="539"/>
      <c r="F2929" s="539"/>
      <c r="G2929" s="539"/>
      <c r="H2929" s="539"/>
    </row>
    <row r="2930" spans="1:8">
      <c r="A2930" s="760"/>
      <c r="B2930" s="539"/>
      <c r="C2930" s="539"/>
      <c r="D2930" s="539"/>
      <c r="E2930" s="539"/>
      <c r="F2930" s="539"/>
      <c r="G2930" s="539"/>
      <c r="H2930" s="539"/>
    </row>
    <row r="2931" spans="1:8">
      <c r="A2931" s="760"/>
      <c r="B2931" s="539"/>
      <c r="C2931" s="539"/>
      <c r="D2931" s="539"/>
      <c r="E2931" s="539"/>
      <c r="F2931" s="539"/>
      <c r="G2931" s="539"/>
      <c r="H2931" s="539"/>
    </row>
    <row r="2932" spans="1:8">
      <c r="A2932" s="760"/>
      <c r="B2932" s="539"/>
      <c r="C2932" s="539"/>
      <c r="D2932" s="539"/>
      <c r="E2932" s="539"/>
      <c r="F2932" s="539"/>
      <c r="G2932" s="539"/>
      <c r="H2932" s="539"/>
    </row>
    <row r="2933" spans="1:8">
      <c r="A2933" s="760"/>
      <c r="B2933" s="539"/>
      <c r="C2933" s="539"/>
      <c r="D2933" s="539"/>
      <c r="E2933" s="539"/>
      <c r="F2933" s="539"/>
      <c r="G2933" s="539"/>
      <c r="H2933" s="539"/>
    </row>
    <row r="2934" spans="1:8">
      <c r="A2934" s="760"/>
      <c r="B2934" s="539"/>
      <c r="C2934" s="539"/>
      <c r="D2934" s="539"/>
      <c r="E2934" s="539"/>
      <c r="F2934" s="539"/>
      <c r="G2934" s="539"/>
      <c r="H2934" s="539"/>
    </row>
    <row r="2935" spans="1:8">
      <c r="A2935" s="760"/>
      <c r="B2935" s="539"/>
      <c r="C2935" s="539"/>
      <c r="D2935" s="539"/>
      <c r="E2935" s="539"/>
      <c r="F2935" s="539"/>
      <c r="G2935" s="539"/>
      <c r="H2935" s="539"/>
    </row>
    <row r="2936" spans="1:8">
      <c r="A2936" s="760"/>
      <c r="B2936" s="539"/>
      <c r="C2936" s="539"/>
      <c r="D2936" s="539"/>
      <c r="E2936" s="539"/>
      <c r="F2936" s="539"/>
      <c r="G2936" s="539"/>
      <c r="H2936" s="539"/>
    </row>
    <row r="2937" spans="1:8">
      <c r="A2937" s="760"/>
      <c r="B2937" s="539"/>
      <c r="C2937" s="539"/>
      <c r="D2937" s="539"/>
      <c r="E2937" s="539"/>
      <c r="F2937" s="539"/>
      <c r="G2937" s="539"/>
      <c r="H2937" s="539"/>
    </row>
    <row r="2938" spans="1:8">
      <c r="A2938" s="760"/>
      <c r="B2938" s="539"/>
      <c r="C2938" s="539"/>
      <c r="D2938" s="539"/>
      <c r="E2938" s="539"/>
      <c r="F2938" s="539"/>
      <c r="G2938" s="539"/>
      <c r="H2938" s="539"/>
    </row>
    <row r="2939" spans="1:8">
      <c r="A2939" s="760"/>
      <c r="B2939" s="539"/>
      <c r="C2939" s="539"/>
      <c r="D2939" s="539"/>
      <c r="E2939" s="539"/>
      <c r="F2939" s="539"/>
      <c r="G2939" s="539"/>
      <c r="H2939" s="539"/>
    </row>
    <row r="2940" spans="1:8">
      <c r="A2940" s="760"/>
      <c r="B2940" s="539"/>
      <c r="C2940" s="539"/>
      <c r="D2940" s="539"/>
      <c r="E2940" s="539"/>
      <c r="F2940" s="539"/>
      <c r="G2940" s="539"/>
      <c r="H2940" s="539"/>
    </row>
    <row r="2941" spans="1:8">
      <c r="A2941" s="760"/>
      <c r="B2941" s="539"/>
      <c r="C2941" s="539"/>
      <c r="D2941" s="539"/>
      <c r="E2941" s="539"/>
      <c r="F2941" s="539"/>
      <c r="G2941" s="539"/>
      <c r="H2941" s="539"/>
    </row>
    <row r="2942" spans="1:8">
      <c r="A2942" s="760"/>
      <c r="B2942" s="539"/>
      <c r="C2942" s="539"/>
      <c r="D2942" s="539"/>
      <c r="E2942" s="539"/>
      <c r="F2942" s="539"/>
      <c r="G2942" s="539"/>
      <c r="H2942" s="539"/>
    </row>
    <row r="2943" spans="1:8">
      <c r="A2943" s="760"/>
      <c r="B2943" s="539"/>
      <c r="C2943" s="539"/>
      <c r="D2943" s="539"/>
      <c r="E2943" s="539"/>
      <c r="F2943" s="539"/>
      <c r="G2943" s="539"/>
      <c r="H2943" s="539"/>
    </row>
    <row r="2944" spans="1:8">
      <c r="A2944" s="760"/>
      <c r="B2944" s="539"/>
      <c r="C2944" s="539"/>
      <c r="D2944" s="539"/>
      <c r="E2944" s="539"/>
      <c r="F2944" s="539"/>
      <c r="G2944" s="539"/>
      <c r="H2944" s="539"/>
    </row>
    <row r="2945" spans="1:8">
      <c r="A2945" s="760"/>
      <c r="B2945" s="539"/>
      <c r="C2945" s="539"/>
      <c r="D2945" s="539"/>
      <c r="E2945" s="539"/>
      <c r="F2945" s="539"/>
      <c r="G2945" s="539"/>
      <c r="H2945" s="539"/>
    </row>
    <row r="2946" spans="1:8">
      <c r="A2946" s="760"/>
      <c r="B2946" s="539"/>
      <c r="C2946" s="539"/>
      <c r="D2946" s="539"/>
      <c r="E2946" s="539"/>
      <c r="F2946" s="539"/>
      <c r="G2946" s="539"/>
      <c r="H2946" s="539"/>
    </row>
    <row r="2947" spans="1:8">
      <c r="A2947" s="760"/>
      <c r="B2947" s="539"/>
      <c r="C2947" s="539"/>
      <c r="D2947" s="539"/>
      <c r="E2947" s="539"/>
      <c r="F2947" s="539"/>
      <c r="G2947" s="539"/>
      <c r="H2947" s="539"/>
    </row>
    <row r="2948" spans="1:8">
      <c r="A2948" s="760"/>
      <c r="B2948" s="539"/>
      <c r="C2948" s="539"/>
      <c r="D2948" s="539"/>
      <c r="E2948" s="539"/>
      <c r="F2948" s="539"/>
      <c r="G2948" s="539"/>
      <c r="H2948" s="539"/>
    </row>
    <row r="2949" spans="1:8">
      <c r="A2949" s="760"/>
      <c r="B2949" s="539"/>
      <c r="C2949" s="539"/>
      <c r="D2949" s="539"/>
      <c r="E2949" s="539"/>
      <c r="F2949" s="539"/>
      <c r="G2949" s="539"/>
      <c r="H2949" s="539"/>
    </row>
    <row r="2950" spans="1:8">
      <c r="A2950" s="760"/>
      <c r="B2950" s="539"/>
      <c r="C2950" s="539"/>
      <c r="D2950" s="539"/>
      <c r="E2950" s="539"/>
      <c r="F2950" s="539"/>
      <c r="G2950" s="539"/>
      <c r="H2950" s="539"/>
    </row>
    <row r="2951" spans="1:8">
      <c r="A2951" s="760"/>
      <c r="B2951" s="539"/>
      <c r="C2951" s="539"/>
      <c r="D2951" s="539"/>
      <c r="E2951" s="539"/>
      <c r="F2951" s="539"/>
      <c r="G2951" s="539"/>
      <c r="H2951" s="539"/>
    </row>
    <row r="2952" spans="1:8">
      <c r="A2952" s="760"/>
      <c r="B2952" s="539"/>
      <c r="C2952" s="539"/>
      <c r="D2952" s="539"/>
      <c r="E2952" s="539"/>
      <c r="F2952" s="539"/>
      <c r="G2952" s="539"/>
      <c r="H2952" s="539"/>
    </row>
    <row r="2953" spans="1:8">
      <c r="A2953" s="760"/>
      <c r="B2953" s="539"/>
      <c r="C2953" s="539"/>
      <c r="D2953" s="539"/>
      <c r="E2953" s="539"/>
      <c r="F2953" s="539"/>
      <c r="G2953" s="539"/>
      <c r="H2953" s="539"/>
    </row>
    <row r="2954" spans="1:8">
      <c r="A2954" s="760"/>
      <c r="B2954" s="539"/>
      <c r="C2954" s="539"/>
      <c r="D2954" s="539"/>
      <c r="E2954" s="539"/>
      <c r="F2954" s="539"/>
      <c r="G2954" s="539"/>
      <c r="H2954" s="539"/>
    </row>
    <row r="2955" spans="1:8">
      <c r="A2955" s="760"/>
      <c r="B2955" s="539"/>
      <c r="C2955" s="539"/>
      <c r="D2955" s="539"/>
      <c r="E2955" s="539"/>
      <c r="F2955" s="539"/>
      <c r="G2955" s="539"/>
      <c r="H2955" s="539"/>
    </row>
    <row r="2956" spans="1:8">
      <c r="A2956" s="760"/>
      <c r="B2956" s="539"/>
      <c r="C2956" s="539"/>
      <c r="D2956" s="539"/>
      <c r="E2956" s="539"/>
      <c r="F2956" s="539"/>
      <c r="G2956" s="539"/>
      <c r="H2956" s="539"/>
    </row>
    <row r="2957" spans="1:8">
      <c r="A2957" s="760"/>
      <c r="B2957" s="539"/>
      <c r="C2957" s="539"/>
      <c r="D2957" s="539"/>
      <c r="E2957" s="539"/>
      <c r="F2957" s="539"/>
      <c r="G2957" s="539"/>
      <c r="H2957" s="539"/>
    </row>
    <row r="2958" spans="1:8">
      <c r="A2958" s="760"/>
      <c r="B2958" s="539"/>
      <c r="C2958" s="539"/>
      <c r="D2958" s="539"/>
      <c r="E2958" s="539"/>
      <c r="F2958" s="539"/>
      <c r="G2958" s="539"/>
      <c r="H2958" s="539"/>
    </row>
    <row r="2959" spans="1:8">
      <c r="A2959" s="760"/>
      <c r="B2959" s="539"/>
      <c r="C2959" s="539"/>
      <c r="D2959" s="539"/>
      <c r="E2959" s="539"/>
      <c r="F2959" s="539"/>
      <c r="G2959" s="539"/>
      <c r="H2959" s="539"/>
    </row>
    <row r="2960" spans="1:8">
      <c r="A2960" s="760"/>
      <c r="B2960" s="539"/>
      <c r="C2960" s="539"/>
      <c r="D2960" s="539"/>
      <c r="E2960" s="539"/>
      <c r="F2960" s="539"/>
      <c r="G2960" s="539"/>
      <c r="H2960" s="539"/>
    </row>
    <row r="2961" spans="1:8">
      <c r="A2961" s="760"/>
      <c r="B2961" s="539"/>
      <c r="C2961" s="539"/>
      <c r="D2961" s="539"/>
      <c r="E2961" s="539"/>
      <c r="F2961" s="539"/>
      <c r="G2961" s="539"/>
      <c r="H2961" s="539"/>
    </row>
    <row r="2962" spans="1:8">
      <c r="A2962" s="760"/>
      <c r="B2962" s="539"/>
      <c r="C2962" s="539"/>
      <c r="D2962" s="539"/>
      <c r="E2962" s="539"/>
      <c r="F2962" s="539"/>
      <c r="G2962" s="539"/>
      <c r="H2962" s="539"/>
    </row>
    <row r="2963" spans="1:8">
      <c r="A2963" s="760"/>
      <c r="B2963" s="539"/>
      <c r="C2963" s="539"/>
      <c r="D2963" s="539"/>
      <c r="E2963" s="539"/>
      <c r="F2963" s="539"/>
      <c r="G2963" s="539"/>
      <c r="H2963" s="539"/>
    </row>
    <row r="2964" spans="1:8">
      <c r="A2964" s="760"/>
      <c r="B2964" s="539"/>
      <c r="C2964" s="539"/>
      <c r="D2964" s="539"/>
      <c r="E2964" s="539"/>
      <c r="F2964" s="539"/>
      <c r="G2964" s="539"/>
      <c r="H2964" s="539"/>
    </row>
    <row r="2965" spans="1:8">
      <c r="A2965" s="760"/>
      <c r="B2965" s="539"/>
      <c r="C2965" s="539"/>
      <c r="D2965" s="539"/>
      <c r="E2965" s="539"/>
      <c r="F2965" s="539"/>
      <c r="G2965" s="539"/>
      <c r="H2965" s="539"/>
    </row>
    <row r="2966" spans="1:8">
      <c r="A2966" s="760"/>
      <c r="B2966" s="539"/>
      <c r="C2966" s="539"/>
      <c r="D2966" s="539"/>
      <c r="E2966" s="539"/>
      <c r="F2966" s="539"/>
      <c r="G2966" s="539"/>
      <c r="H2966" s="539"/>
    </row>
    <row r="2967" spans="1:8">
      <c r="A2967" s="760"/>
      <c r="B2967" s="539"/>
      <c r="C2967" s="539"/>
      <c r="D2967" s="539"/>
      <c r="E2967" s="539"/>
      <c r="F2967" s="539"/>
      <c r="G2967" s="539"/>
      <c r="H2967" s="539"/>
    </row>
    <row r="2968" spans="1:8">
      <c r="A2968" s="760"/>
      <c r="B2968" s="539"/>
      <c r="C2968" s="539"/>
      <c r="D2968" s="539"/>
      <c r="E2968" s="539"/>
      <c r="F2968" s="539"/>
      <c r="G2968" s="539"/>
      <c r="H2968" s="539"/>
    </row>
    <row r="2969" spans="1:8">
      <c r="A2969" s="760"/>
      <c r="B2969" s="539"/>
      <c r="C2969" s="539"/>
      <c r="D2969" s="539"/>
      <c r="E2969" s="539"/>
      <c r="F2969" s="539"/>
      <c r="G2969" s="539"/>
      <c r="H2969" s="539"/>
    </row>
    <row r="2970" spans="1:8">
      <c r="A2970" s="760"/>
      <c r="B2970" s="539"/>
      <c r="C2970" s="539"/>
      <c r="D2970" s="539"/>
      <c r="E2970" s="539"/>
      <c r="F2970" s="539"/>
      <c r="G2970" s="539"/>
      <c r="H2970" s="539"/>
    </row>
    <row r="2971" spans="1:8">
      <c r="A2971" s="760"/>
      <c r="B2971" s="539"/>
      <c r="C2971" s="539"/>
      <c r="D2971" s="539"/>
      <c r="E2971" s="539"/>
      <c r="F2971" s="539"/>
      <c r="G2971" s="539"/>
      <c r="H2971" s="539"/>
    </row>
    <row r="2972" spans="1:8">
      <c r="A2972" s="760"/>
      <c r="B2972" s="539"/>
      <c r="C2972" s="539"/>
      <c r="D2972" s="539"/>
      <c r="E2972" s="539"/>
      <c r="F2972" s="539"/>
      <c r="G2972" s="539"/>
      <c r="H2972" s="539"/>
    </row>
    <row r="2973" spans="1:8">
      <c r="A2973" s="760"/>
      <c r="B2973" s="539"/>
      <c r="C2973" s="539"/>
      <c r="D2973" s="539"/>
      <c r="E2973" s="539"/>
      <c r="F2973" s="539"/>
      <c r="G2973" s="539"/>
      <c r="H2973" s="539"/>
    </row>
    <row r="2974" spans="1:8">
      <c r="A2974" s="760"/>
      <c r="B2974" s="539"/>
      <c r="C2974" s="539"/>
      <c r="D2974" s="539"/>
      <c r="E2974" s="539"/>
      <c r="F2974" s="539"/>
      <c r="G2974" s="539"/>
      <c r="H2974" s="539"/>
    </row>
    <row r="2975" spans="1:8">
      <c r="A2975" s="760"/>
      <c r="B2975" s="539"/>
      <c r="C2975" s="539"/>
      <c r="D2975" s="539"/>
      <c r="E2975" s="539"/>
      <c r="F2975" s="539"/>
      <c r="G2975" s="539"/>
      <c r="H2975" s="539"/>
    </row>
    <row r="2976" spans="1:8">
      <c r="A2976" s="760"/>
      <c r="B2976" s="539"/>
      <c r="C2976" s="539"/>
      <c r="D2976" s="539"/>
      <c r="E2976" s="539"/>
      <c r="F2976" s="539"/>
      <c r="G2976" s="539"/>
      <c r="H2976" s="539"/>
    </row>
    <row r="2977" spans="1:8">
      <c r="A2977" s="760"/>
      <c r="B2977" s="539"/>
      <c r="C2977" s="539"/>
      <c r="D2977" s="539"/>
      <c r="E2977" s="539"/>
      <c r="F2977" s="539"/>
      <c r="G2977" s="539"/>
      <c r="H2977" s="539"/>
    </row>
    <row r="2978" spans="1:8">
      <c r="A2978" s="760"/>
      <c r="B2978" s="539"/>
      <c r="C2978" s="539"/>
      <c r="D2978" s="539"/>
      <c r="E2978" s="539"/>
      <c r="F2978" s="539"/>
      <c r="G2978" s="539"/>
      <c r="H2978" s="539"/>
    </row>
    <row r="2979" spans="1:8">
      <c r="A2979" s="760"/>
      <c r="B2979" s="539"/>
      <c r="C2979" s="539"/>
      <c r="D2979" s="539"/>
      <c r="E2979" s="539"/>
      <c r="F2979" s="539"/>
      <c r="G2979" s="539"/>
      <c r="H2979" s="539"/>
    </row>
    <row r="2980" spans="1:8">
      <c r="A2980" s="760"/>
      <c r="B2980" s="539"/>
      <c r="C2980" s="539"/>
      <c r="D2980" s="539"/>
      <c r="E2980" s="539"/>
      <c r="F2980" s="539"/>
      <c r="G2980" s="539"/>
      <c r="H2980" s="539"/>
    </row>
    <row r="2981" spans="1:8">
      <c r="A2981" s="760"/>
      <c r="B2981" s="539"/>
      <c r="C2981" s="539"/>
      <c r="D2981" s="539"/>
      <c r="E2981" s="539"/>
      <c r="F2981" s="539"/>
      <c r="G2981" s="539"/>
      <c r="H2981" s="539"/>
    </row>
    <row r="2982" spans="1:8">
      <c r="A2982" s="760"/>
      <c r="B2982" s="539"/>
      <c r="C2982" s="539"/>
      <c r="D2982" s="539"/>
      <c r="E2982" s="539"/>
      <c r="F2982" s="539"/>
      <c r="G2982" s="539"/>
      <c r="H2982" s="539"/>
    </row>
    <row r="2983" spans="1:8">
      <c r="A2983" s="760"/>
      <c r="B2983" s="539"/>
      <c r="C2983" s="539"/>
      <c r="D2983" s="539"/>
      <c r="E2983" s="539"/>
      <c r="F2983" s="539"/>
      <c r="G2983" s="539"/>
      <c r="H2983" s="539"/>
    </row>
    <row r="2984" spans="1:8">
      <c r="A2984" s="760"/>
      <c r="B2984" s="539"/>
      <c r="C2984" s="539"/>
      <c r="D2984" s="539"/>
      <c r="E2984" s="539"/>
      <c r="F2984" s="539"/>
      <c r="G2984" s="539"/>
      <c r="H2984" s="539"/>
    </row>
    <row r="2985" spans="1:8">
      <c r="A2985" s="760"/>
      <c r="B2985" s="539"/>
      <c r="C2985" s="539"/>
      <c r="D2985" s="539"/>
      <c r="E2985" s="539"/>
      <c r="F2985" s="539"/>
      <c r="G2985" s="539"/>
      <c r="H2985" s="539"/>
    </row>
    <row r="2986" spans="1:8">
      <c r="A2986" s="760"/>
      <c r="B2986" s="539"/>
      <c r="C2986" s="539"/>
      <c r="D2986" s="539"/>
      <c r="E2986" s="539"/>
      <c r="F2986" s="539"/>
      <c r="G2986" s="539"/>
      <c r="H2986" s="539"/>
    </row>
    <row r="2987" spans="1:8">
      <c r="A2987" s="760"/>
      <c r="B2987" s="539"/>
      <c r="C2987" s="539"/>
      <c r="D2987" s="539"/>
      <c r="E2987" s="539"/>
      <c r="F2987" s="539"/>
      <c r="G2987" s="539"/>
      <c r="H2987" s="539"/>
    </row>
    <row r="2988" spans="1:8">
      <c r="A2988" s="760"/>
      <c r="B2988" s="539"/>
      <c r="C2988" s="539"/>
      <c r="D2988" s="539"/>
      <c r="E2988" s="539"/>
      <c r="F2988" s="539"/>
      <c r="G2988" s="539"/>
      <c r="H2988" s="539"/>
    </row>
    <row r="2989" spans="1:8">
      <c r="A2989" s="760"/>
      <c r="B2989" s="539"/>
      <c r="C2989" s="539"/>
      <c r="D2989" s="539"/>
      <c r="E2989" s="539"/>
      <c r="F2989" s="539"/>
      <c r="G2989" s="539"/>
      <c r="H2989" s="539"/>
    </row>
    <row r="2990" spans="1:8">
      <c r="A2990" s="760"/>
      <c r="B2990" s="539"/>
      <c r="C2990" s="539"/>
      <c r="D2990" s="539"/>
      <c r="E2990" s="539"/>
      <c r="F2990" s="539"/>
      <c r="G2990" s="539"/>
      <c r="H2990" s="539"/>
    </row>
    <row r="2991" spans="1:8">
      <c r="A2991" s="760"/>
      <c r="B2991" s="539"/>
      <c r="C2991" s="539"/>
      <c r="D2991" s="539"/>
      <c r="E2991" s="539"/>
      <c r="F2991" s="539"/>
      <c r="G2991" s="539"/>
      <c r="H2991" s="539"/>
    </row>
    <row r="2992" spans="1:8">
      <c r="A2992" s="760"/>
      <c r="B2992" s="539"/>
      <c r="C2992" s="539"/>
      <c r="D2992" s="539"/>
      <c r="E2992" s="539"/>
      <c r="F2992" s="539"/>
      <c r="G2992" s="539"/>
      <c r="H2992" s="539"/>
    </row>
    <row r="2993" spans="1:8">
      <c r="A2993" s="760"/>
      <c r="B2993" s="539"/>
      <c r="C2993" s="539"/>
      <c r="D2993" s="539"/>
      <c r="E2993" s="539"/>
      <c r="F2993" s="539"/>
      <c r="G2993" s="539"/>
      <c r="H2993" s="539"/>
    </row>
    <row r="2994" spans="1:8">
      <c r="A2994" s="760"/>
      <c r="B2994" s="539"/>
      <c r="C2994" s="539"/>
      <c r="D2994" s="539"/>
      <c r="E2994" s="539"/>
      <c r="F2994" s="539"/>
      <c r="G2994" s="539"/>
      <c r="H2994" s="539"/>
    </row>
    <row r="2995" spans="1:8">
      <c r="A2995" s="760"/>
      <c r="B2995" s="539"/>
      <c r="C2995" s="539"/>
      <c r="D2995" s="539"/>
      <c r="E2995" s="539"/>
      <c r="F2995" s="539"/>
      <c r="G2995" s="539"/>
      <c r="H2995" s="539"/>
    </row>
    <row r="2996" spans="1:8">
      <c r="A2996" s="760"/>
      <c r="B2996" s="539"/>
      <c r="C2996" s="539"/>
      <c r="D2996" s="539"/>
      <c r="E2996" s="539"/>
      <c r="F2996" s="539"/>
      <c r="G2996" s="539"/>
      <c r="H2996" s="539"/>
    </row>
    <row r="2997" spans="1:8">
      <c r="A2997" s="760"/>
      <c r="B2997" s="539"/>
      <c r="C2997" s="539"/>
      <c r="D2997" s="539"/>
      <c r="E2997" s="539"/>
      <c r="F2997" s="539"/>
      <c r="G2997" s="539"/>
      <c r="H2997" s="539"/>
    </row>
    <row r="2998" spans="1:8">
      <c r="A2998" s="760"/>
      <c r="B2998" s="539"/>
      <c r="C2998" s="539"/>
      <c r="D2998" s="539"/>
      <c r="E2998" s="539"/>
      <c r="F2998" s="539"/>
      <c r="G2998" s="539"/>
      <c r="H2998" s="539"/>
    </row>
    <row r="2999" spans="1:8">
      <c r="A2999" s="760"/>
      <c r="B2999" s="539"/>
      <c r="C2999" s="539"/>
      <c r="D2999" s="539"/>
      <c r="E2999" s="539"/>
      <c r="F2999" s="539"/>
      <c r="G2999" s="539"/>
      <c r="H2999" s="539"/>
    </row>
    <row r="3000" spans="1:8">
      <c r="A3000" s="760"/>
      <c r="B3000" s="539"/>
      <c r="C3000" s="539"/>
      <c r="D3000" s="539"/>
      <c r="E3000" s="539"/>
      <c r="F3000" s="539"/>
      <c r="G3000" s="539"/>
      <c r="H3000" s="539"/>
    </row>
    <row r="3001" spans="1:8">
      <c r="A3001" s="760"/>
      <c r="B3001" s="539"/>
      <c r="C3001" s="539"/>
      <c r="D3001" s="539"/>
      <c r="E3001" s="539"/>
      <c r="F3001" s="539"/>
      <c r="G3001" s="539"/>
      <c r="H3001" s="539"/>
    </row>
    <row r="3002" spans="1:8">
      <c r="A3002" s="760"/>
      <c r="B3002" s="539"/>
      <c r="C3002" s="539"/>
      <c r="D3002" s="539"/>
      <c r="E3002" s="539"/>
      <c r="F3002" s="539"/>
      <c r="G3002" s="539"/>
      <c r="H3002" s="539"/>
    </row>
    <row r="3003" spans="1:8">
      <c r="A3003" s="760"/>
      <c r="B3003" s="539"/>
      <c r="C3003" s="539"/>
      <c r="D3003" s="539"/>
      <c r="E3003" s="539"/>
      <c r="F3003" s="539"/>
      <c r="G3003" s="539"/>
      <c r="H3003" s="539"/>
    </row>
    <row r="3004" spans="1:8">
      <c r="A3004" s="760"/>
      <c r="B3004" s="539"/>
      <c r="C3004" s="539"/>
      <c r="D3004" s="539"/>
      <c r="E3004" s="539"/>
      <c r="F3004" s="539"/>
      <c r="G3004" s="539"/>
      <c r="H3004" s="539"/>
    </row>
    <row r="3005" spans="1:8">
      <c r="A3005" s="760"/>
      <c r="B3005" s="539"/>
      <c r="C3005" s="539"/>
      <c r="D3005" s="539"/>
      <c r="E3005" s="539"/>
      <c r="F3005" s="539"/>
      <c r="G3005" s="539"/>
      <c r="H3005" s="539"/>
    </row>
    <row r="3006" spans="1:8">
      <c r="A3006" s="760"/>
      <c r="B3006" s="539"/>
      <c r="C3006" s="539"/>
      <c r="D3006" s="539"/>
      <c r="E3006" s="539"/>
      <c r="F3006" s="539"/>
      <c r="G3006" s="539"/>
      <c r="H3006" s="539"/>
    </row>
    <row r="3007" spans="1:8">
      <c r="A3007" s="760"/>
      <c r="B3007" s="539"/>
      <c r="C3007" s="539"/>
      <c r="D3007" s="539"/>
      <c r="E3007" s="539"/>
      <c r="F3007" s="539"/>
      <c r="G3007" s="539"/>
      <c r="H3007" s="539"/>
    </row>
    <row r="3008" spans="1:8">
      <c r="A3008" s="760"/>
      <c r="B3008" s="539"/>
      <c r="C3008" s="539"/>
      <c r="D3008" s="539"/>
      <c r="E3008" s="539"/>
      <c r="F3008" s="539"/>
      <c r="G3008" s="539"/>
      <c r="H3008" s="539"/>
    </row>
    <row r="3009" spans="1:8">
      <c r="A3009" s="760"/>
      <c r="B3009" s="539"/>
      <c r="C3009" s="539"/>
      <c r="D3009" s="539"/>
      <c r="E3009" s="539"/>
      <c r="F3009" s="539"/>
      <c r="G3009" s="539"/>
      <c r="H3009" s="539"/>
    </row>
    <row r="3010" spans="1:8">
      <c r="A3010" s="760"/>
      <c r="B3010" s="539"/>
      <c r="C3010" s="539"/>
      <c r="D3010" s="539"/>
      <c r="E3010" s="539"/>
      <c r="F3010" s="539"/>
      <c r="G3010" s="539"/>
      <c r="H3010" s="539"/>
    </row>
    <row r="3011" spans="1:8">
      <c r="A3011" s="760"/>
      <c r="B3011" s="539"/>
      <c r="C3011" s="539"/>
      <c r="D3011" s="539"/>
      <c r="E3011" s="539"/>
      <c r="F3011" s="539"/>
      <c r="G3011" s="539"/>
      <c r="H3011" s="539"/>
    </row>
    <row r="3012" spans="1:8">
      <c r="A3012" s="760"/>
      <c r="B3012" s="539"/>
      <c r="C3012" s="539"/>
      <c r="D3012" s="539"/>
      <c r="E3012" s="539"/>
      <c r="F3012" s="539"/>
      <c r="G3012" s="539"/>
      <c r="H3012" s="539"/>
    </row>
    <row r="3013" spans="1:8">
      <c r="A3013" s="760"/>
      <c r="B3013" s="539"/>
      <c r="C3013" s="539"/>
      <c r="D3013" s="539"/>
      <c r="E3013" s="539"/>
      <c r="F3013" s="539"/>
      <c r="G3013" s="539"/>
      <c r="H3013" s="539"/>
    </row>
    <row r="3014" spans="1:8">
      <c r="A3014" s="760"/>
      <c r="B3014" s="539"/>
      <c r="C3014" s="539"/>
      <c r="D3014" s="539"/>
      <c r="E3014" s="539"/>
      <c r="F3014" s="539"/>
      <c r="G3014" s="539"/>
      <c r="H3014" s="539"/>
    </row>
    <row r="3015" spans="1:8">
      <c r="A3015" s="760"/>
      <c r="B3015" s="539"/>
      <c r="C3015" s="539"/>
      <c r="D3015" s="539"/>
      <c r="E3015" s="539"/>
      <c r="F3015" s="539"/>
      <c r="G3015" s="539"/>
      <c r="H3015" s="539"/>
    </row>
    <row r="3016" spans="1:8">
      <c r="A3016" s="760"/>
      <c r="B3016" s="539"/>
      <c r="C3016" s="539"/>
      <c r="D3016" s="539"/>
      <c r="E3016" s="539"/>
      <c r="F3016" s="539"/>
      <c r="G3016" s="539"/>
      <c r="H3016" s="539"/>
    </row>
    <row r="3017" spans="1:8">
      <c r="A3017" s="760"/>
      <c r="B3017" s="539"/>
      <c r="C3017" s="539"/>
      <c r="D3017" s="539"/>
      <c r="E3017" s="539"/>
      <c r="F3017" s="539"/>
      <c r="G3017" s="539"/>
      <c r="H3017" s="539"/>
    </row>
    <row r="3018" spans="1:8">
      <c r="A3018" s="760"/>
      <c r="B3018" s="539"/>
      <c r="C3018" s="539"/>
      <c r="D3018" s="539"/>
      <c r="E3018" s="539"/>
      <c r="F3018" s="539"/>
      <c r="G3018" s="539"/>
      <c r="H3018" s="539"/>
    </row>
    <row r="3019" spans="1:8">
      <c r="A3019" s="760"/>
      <c r="B3019" s="539"/>
      <c r="C3019" s="539"/>
      <c r="D3019" s="539"/>
      <c r="E3019" s="539"/>
      <c r="F3019" s="539"/>
      <c r="G3019" s="539"/>
      <c r="H3019" s="539"/>
    </row>
    <row r="3020" spans="1:8">
      <c r="A3020" s="760"/>
      <c r="B3020" s="539"/>
      <c r="C3020" s="539"/>
      <c r="D3020" s="539"/>
      <c r="E3020" s="539"/>
      <c r="F3020" s="539"/>
      <c r="G3020" s="539"/>
      <c r="H3020" s="539"/>
    </row>
    <row r="3021" spans="1:8">
      <c r="A3021" s="760"/>
      <c r="B3021" s="539"/>
      <c r="C3021" s="539"/>
      <c r="D3021" s="539"/>
      <c r="E3021" s="539"/>
      <c r="F3021" s="539"/>
      <c r="G3021" s="539"/>
      <c r="H3021" s="539"/>
    </row>
    <row r="3022" spans="1:8">
      <c r="A3022" s="760"/>
      <c r="B3022" s="539"/>
      <c r="C3022" s="539"/>
      <c r="D3022" s="539"/>
      <c r="E3022" s="539"/>
      <c r="F3022" s="539"/>
      <c r="G3022" s="539"/>
      <c r="H3022" s="539"/>
    </row>
    <row r="3023" spans="1:8">
      <c r="A3023" s="760"/>
      <c r="B3023" s="539"/>
      <c r="C3023" s="539"/>
      <c r="D3023" s="539"/>
      <c r="E3023" s="539"/>
      <c r="F3023" s="539"/>
      <c r="G3023" s="539"/>
      <c r="H3023" s="539"/>
    </row>
    <row r="3024" spans="1:8">
      <c r="A3024" s="760"/>
      <c r="B3024" s="539"/>
      <c r="C3024" s="539"/>
      <c r="D3024" s="539"/>
      <c r="E3024" s="539"/>
      <c r="F3024" s="539"/>
      <c r="G3024" s="539"/>
      <c r="H3024" s="539"/>
    </row>
    <row r="3025" spans="1:8">
      <c r="A3025" s="760"/>
      <c r="B3025" s="539"/>
      <c r="C3025" s="539"/>
      <c r="D3025" s="539"/>
      <c r="E3025" s="539"/>
      <c r="F3025" s="539"/>
      <c r="G3025" s="539"/>
      <c r="H3025" s="539"/>
    </row>
    <row r="3026" spans="1:8">
      <c r="A3026" s="760"/>
      <c r="B3026" s="539"/>
      <c r="C3026" s="539"/>
      <c r="D3026" s="539"/>
      <c r="E3026" s="539"/>
      <c r="F3026" s="539"/>
      <c r="G3026" s="539"/>
      <c r="H3026" s="539"/>
    </row>
    <row r="3027" spans="1:8">
      <c r="A3027" s="760"/>
      <c r="B3027" s="539"/>
      <c r="C3027" s="539"/>
      <c r="D3027" s="539"/>
      <c r="E3027" s="539"/>
      <c r="F3027" s="539"/>
      <c r="G3027" s="539"/>
      <c r="H3027" s="539"/>
    </row>
    <row r="3028" spans="1:8">
      <c r="A3028" s="760"/>
      <c r="B3028" s="539"/>
      <c r="C3028" s="539"/>
      <c r="D3028" s="539"/>
      <c r="E3028" s="539"/>
      <c r="F3028" s="539"/>
      <c r="G3028" s="539"/>
      <c r="H3028" s="539"/>
    </row>
    <row r="3029" spans="1:8">
      <c r="A3029" s="760"/>
      <c r="B3029" s="539"/>
      <c r="C3029" s="539"/>
      <c r="D3029" s="539"/>
      <c r="E3029" s="539"/>
      <c r="F3029" s="539"/>
      <c r="G3029" s="539"/>
      <c r="H3029" s="539"/>
    </row>
    <row r="3030" spans="1:8">
      <c r="A3030" s="760"/>
      <c r="B3030" s="539"/>
      <c r="C3030" s="539"/>
      <c r="D3030" s="539"/>
      <c r="E3030" s="539"/>
      <c r="F3030" s="539"/>
      <c r="G3030" s="539"/>
      <c r="H3030" s="539"/>
    </row>
    <row r="3031" spans="1:8">
      <c r="A3031" s="760"/>
      <c r="B3031" s="539"/>
      <c r="C3031" s="539"/>
      <c r="D3031" s="539"/>
      <c r="E3031" s="539"/>
      <c r="F3031" s="539"/>
      <c r="G3031" s="539"/>
      <c r="H3031" s="539"/>
    </row>
    <row r="3032" spans="1:8">
      <c r="A3032" s="760"/>
      <c r="B3032" s="539"/>
      <c r="C3032" s="539"/>
      <c r="D3032" s="539"/>
      <c r="E3032" s="539"/>
      <c r="F3032" s="539"/>
      <c r="G3032" s="539"/>
      <c r="H3032" s="539"/>
    </row>
    <row r="3033" spans="1:8">
      <c r="A3033" s="760"/>
      <c r="B3033" s="539"/>
      <c r="C3033" s="539"/>
      <c r="D3033" s="539"/>
      <c r="E3033" s="539"/>
      <c r="F3033" s="539"/>
      <c r="G3033" s="539"/>
      <c r="H3033" s="539"/>
    </row>
    <row r="3034" spans="1:8">
      <c r="A3034" s="760"/>
      <c r="B3034" s="539"/>
      <c r="C3034" s="539"/>
      <c r="D3034" s="539"/>
      <c r="E3034" s="539"/>
      <c r="F3034" s="539"/>
      <c r="G3034" s="539"/>
      <c r="H3034" s="539"/>
    </row>
    <row r="3035" spans="1:8">
      <c r="A3035" s="760"/>
      <c r="B3035" s="539"/>
      <c r="C3035" s="539"/>
      <c r="D3035" s="539"/>
      <c r="E3035" s="539"/>
      <c r="F3035" s="539"/>
      <c r="G3035" s="539"/>
      <c r="H3035" s="539"/>
    </row>
    <row r="3036" spans="1:8">
      <c r="A3036" s="760"/>
      <c r="B3036" s="539"/>
      <c r="C3036" s="539"/>
      <c r="D3036" s="539"/>
      <c r="E3036" s="539"/>
      <c r="F3036" s="539"/>
      <c r="G3036" s="539"/>
      <c r="H3036" s="539"/>
    </row>
    <row r="3037" spans="1:8">
      <c r="A3037" s="760"/>
      <c r="B3037" s="539"/>
      <c r="C3037" s="539"/>
      <c r="D3037" s="539"/>
      <c r="E3037" s="539"/>
      <c r="F3037" s="539"/>
      <c r="G3037" s="539"/>
      <c r="H3037" s="539"/>
    </row>
    <row r="3038" spans="1:8">
      <c r="A3038" s="760"/>
      <c r="B3038" s="539"/>
      <c r="C3038" s="539"/>
      <c r="D3038" s="539"/>
      <c r="E3038" s="539"/>
      <c r="F3038" s="539"/>
      <c r="G3038" s="539"/>
      <c r="H3038" s="539"/>
    </row>
    <row r="3039" spans="1:8">
      <c r="A3039" s="760"/>
      <c r="B3039" s="539"/>
      <c r="C3039" s="539"/>
      <c r="D3039" s="539"/>
      <c r="E3039" s="539"/>
      <c r="F3039" s="539"/>
      <c r="G3039" s="539"/>
      <c r="H3039" s="539"/>
    </row>
    <row r="3040" spans="1:8">
      <c r="A3040" s="760"/>
      <c r="B3040" s="539"/>
      <c r="C3040" s="539"/>
      <c r="D3040" s="539"/>
      <c r="E3040" s="539"/>
      <c r="F3040" s="539"/>
      <c r="G3040" s="539"/>
      <c r="H3040" s="539"/>
    </row>
    <row r="3041" spans="1:8">
      <c r="A3041" s="760"/>
      <c r="B3041" s="539"/>
      <c r="C3041" s="539"/>
      <c r="D3041" s="539"/>
      <c r="E3041" s="539"/>
      <c r="F3041" s="539"/>
      <c r="G3041" s="539"/>
      <c r="H3041" s="539"/>
    </row>
    <row r="3042" spans="1:8">
      <c r="A3042" s="760"/>
      <c r="B3042" s="539"/>
      <c r="C3042" s="539"/>
      <c r="D3042" s="539"/>
      <c r="E3042" s="539"/>
      <c r="F3042" s="539"/>
      <c r="G3042" s="539"/>
      <c r="H3042" s="539"/>
    </row>
    <row r="3043" spans="1:8">
      <c r="A3043" s="760"/>
      <c r="B3043" s="539"/>
      <c r="C3043" s="539"/>
      <c r="D3043" s="539"/>
      <c r="E3043" s="539"/>
      <c r="F3043" s="539"/>
      <c r="G3043" s="539"/>
      <c r="H3043" s="539"/>
    </row>
    <row r="3044" spans="1:8">
      <c r="A3044" s="760"/>
      <c r="B3044" s="539"/>
      <c r="C3044" s="539"/>
      <c r="D3044" s="539"/>
      <c r="E3044" s="539"/>
      <c r="F3044" s="539"/>
      <c r="G3044" s="539"/>
      <c r="H3044" s="539"/>
    </row>
    <row r="3045" spans="1:8">
      <c r="A3045" s="760"/>
      <c r="B3045" s="539"/>
      <c r="C3045" s="539"/>
      <c r="D3045" s="539"/>
      <c r="E3045" s="539"/>
      <c r="F3045" s="539"/>
      <c r="G3045" s="539"/>
      <c r="H3045" s="539"/>
    </row>
    <row r="3046" spans="1:8">
      <c r="A3046" s="760"/>
      <c r="B3046" s="539"/>
      <c r="C3046" s="539"/>
      <c r="D3046" s="539"/>
      <c r="E3046" s="539"/>
      <c r="F3046" s="539"/>
      <c r="G3046" s="539"/>
      <c r="H3046" s="539"/>
    </row>
    <row r="3047" spans="1:8">
      <c r="A3047" s="760"/>
      <c r="B3047" s="539"/>
      <c r="C3047" s="539"/>
      <c r="D3047" s="539"/>
      <c r="E3047" s="539"/>
      <c r="F3047" s="539"/>
      <c r="G3047" s="539"/>
      <c r="H3047" s="539"/>
    </row>
    <row r="3048" spans="1:8">
      <c r="A3048" s="760"/>
      <c r="B3048" s="539"/>
      <c r="C3048" s="539"/>
      <c r="D3048" s="539"/>
      <c r="E3048" s="539"/>
      <c r="F3048" s="539"/>
      <c r="G3048" s="539"/>
      <c r="H3048" s="539"/>
    </row>
    <row r="3049" spans="1:8">
      <c r="A3049" s="760"/>
      <c r="B3049" s="539"/>
      <c r="C3049" s="539"/>
      <c r="D3049" s="539"/>
      <c r="E3049" s="539"/>
      <c r="F3049" s="539"/>
      <c r="G3049" s="539"/>
      <c r="H3049" s="539"/>
    </row>
    <row r="3050" spans="1:8">
      <c r="A3050" s="760"/>
      <c r="B3050" s="539"/>
      <c r="C3050" s="539"/>
      <c r="D3050" s="539"/>
      <c r="E3050" s="539"/>
      <c r="F3050" s="539"/>
      <c r="G3050" s="539"/>
      <c r="H3050" s="539"/>
    </row>
    <row r="3051" spans="1:8">
      <c r="A3051" s="760"/>
      <c r="B3051" s="539"/>
      <c r="C3051" s="539"/>
      <c r="D3051" s="539"/>
      <c r="E3051" s="539"/>
      <c r="F3051" s="539"/>
      <c r="G3051" s="539"/>
      <c r="H3051" s="539"/>
    </row>
    <row r="3052" spans="1:8">
      <c r="A3052" s="760"/>
      <c r="B3052" s="539"/>
      <c r="C3052" s="539"/>
      <c r="D3052" s="539"/>
      <c r="E3052" s="539"/>
      <c r="F3052" s="539"/>
      <c r="G3052" s="539"/>
      <c r="H3052" s="539"/>
    </row>
    <row r="3053" spans="1:8">
      <c r="A3053" s="760"/>
      <c r="B3053" s="539"/>
      <c r="C3053" s="539"/>
      <c r="D3053" s="539"/>
      <c r="E3053" s="539"/>
      <c r="F3053" s="539"/>
      <c r="G3053" s="539"/>
      <c r="H3053" s="539"/>
    </row>
    <row r="3054" spans="1:8">
      <c r="A3054" s="760"/>
      <c r="B3054" s="539"/>
      <c r="C3054" s="539"/>
      <c r="D3054" s="539"/>
      <c r="E3054" s="539"/>
      <c r="F3054" s="539"/>
      <c r="G3054" s="539"/>
      <c r="H3054" s="539"/>
    </row>
    <row r="3055" spans="1:8">
      <c r="A3055" s="760"/>
      <c r="B3055" s="539"/>
      <c r="C3055" s="539"/>
      <c r="D3055" s="539"/>
      <c r="E3055" s="539"/>
      <c r="F3055" s="539"/>
      <c r="G3055" s="539"/>
      <c r="H3055" s="539"/>
    </row>
    <row r="3056" spans="1:8">
      <c r="A3056" s="760"/>
      <c r="B3056" s="539"/>
      <c r="C3056" s="539"/>
      <c r="D3056" s="539"/>
      <c r="E3056" s="539"/>
      <c r="F3056" s="539"/>
      <c r="G3056" s="539"/>
      <c r="H3056" s="539"/>
    </row>
    <row r="3057" spans="1:8">
      <c r="A3057" s="760"/>
      <c r="B3057" s="539"/>
      <c r="C3057" s="539"/>
      <c r="D3057" s="539"/>
      <c r="E3057" s="539"/>
      <c r="F3057" s="539"/>
      <c r="G3057" s="539"/>
      <c r="H3057" s="539"/>
    </row>
    <row r="3058" spans="1:8">
      <c r="A3058" s="760"/>
      <c r="B3058" s="539"/>
      <c r="C3058" s="539"/>
      <c r="D3058" s="539"/>
      <c r="E3058" s="539"/>
      <c r="F3058" s="539"/>
      <c r="G3058" s="539"/>
      <c r="H3058" s="539"/>
    </row>
    <row r="3059" spans="1:8">
      <c r="A3059" s="760"/>
      <c r="B3059" s="539"/>
      <c r="C3059" s="539"/>
      <c r="D3059" s="539"/>
      <c r="E3059" s="539"/>
      <c r="F3059" s="539"/>
      <c r="G3059" s="539"/>
      <c r="H3059" s="539"/>
    </row>
    <row r="3060" spans="1:8">
      <c r="A3060" s="760"/>
      <c r="B3060" s="539"/>
      <c r="C3060" s="539"/>
      <c r="D3060" s="539"/>
      <c r="E3060" s="539"/>
      <c r="F3060" s="539"/>
      <c r="G3060" s="539"/>
      <c r="H3060" s="539"/>
    </row>
    <row r="3061" spans="1:8">
      <c r="A3061" s="760"/>
      <c r="B3061" s="539"/>
      <c r="C3061" s="539"/>
      <c r="D3061" s="539"/>
      <c r="E3061" s="539"/>
      <c r="F3061" s="539"/>
      <c r="G3061" s="539"/>
      <c r="H3061" s="539"/>
    </row>
    <row r="3062" spans="1:8">
      <c r="A3062" s="760"/>
      <c r="B3062" s="539"/>
      <c r="C3062" s="539"/>
      <c r="D3062" s="539"/>
      <c r="E3062" s="539"/>
      <c r="F3062" s="539"/>
      <c r="G3062" s="539"/>
      <c r="H3062" s="539"/>
    </row>
    <row r="3063" spans="1:8">
      <c r="A3063" s="760"/>
      <c r="B3063" s="539"/>
      <c r="C3063" s="539"/>
      <c r="D3063" s="539"/>
      <c r="E3063" s="539"/>
      <c r="F3063" s="539"/>
      <c r="G3063" s="539"/>
      <c r="H3063" s="539"/>
    </row>
    <row r="3064" spans="1:8">
      <c r="A3064" s="760"/>
      <c r="B3064" s="539"/>
      <c r="C3064" s="539"/>
      <c r="D3064" s="539"/>
      <c r="E3064" s="539"/>
      <c r="F3064" s="539"/>
      <c r="G3064" s="539"/>
      <c r="H3064" s="539"/>
    </row>
    <row r="3065" spans="1:8">
      <c r="A3065" s="760"/>
      <c r="B3065" s="539"/>
      <c r="C3065" s="539"/>
      <c r="D3065" s="539"/>
      <c r="E3065" s="539"/>
      <c r="F3065" s="539"/>
      <c r="G3065" s="539"/>
      <c r="H3065" s="539"/>
    </row>
    <row r="3066" spans="1:8">
      <c r="A3066" s="760"/>
      <c r="B3066" s="539"/>
      <c r="C3066" s="539"/>
      <c r="D3066" s="539"/>
      <c r="E3066" s="539"/>
      <c r="F3066" s="539"/>
      <c r="G3066" s="539"/>
      <c r="H3066" s="539"/>
    </row>
    <row r="3067" spans="1:8">
      <c r="A3067" s="760"/>
      <c r="B3067" s="539"/>
      <c r="C3067" s="539"/>
      <c r="D3067" s="539"/>
      <c r="E3067" s="539"/>
      <c r="F3067" s="539"/>
      <c r="G3067" s="539"/>
      <c r="H3067" s="539"/>
    </row>
    <row r="3068" spans="1:8">
      <c r="A3068" s="760"/>
      <c r="B3068" s="539"/>
      <c r="C3068" s="539"/>
      <c r="D3068" s="539"/>
      <c r="E3068" s="539"/>
      <c r="F3068" s="539"/>
      <c r="G3068" s="539"/>
      <c r="H3068" s="539"/>
    </row>
    <row r="3069" spans="1:8">
      <c r="A3069" s="760"/>
      <c r="B3069" s="539"/>
      <c r="C3069" s="539"/>
      <c r="D3069" s="539"/>
      <c r="E3069" s="539"/>
      <c r="F3069" s="539"/>
      <c r="G3069" s="539"/>
      <c r="H3069" s="539"/>
    </row>
    <row r="3070" spans="1:8">
      <c r="A3070" s="760"/>
      <c r="B3070" s="539"/>
      <c r="C3070" s="539"/>
      <c r="D3070" s="539"/>
      <c r="E3070" s="539"/>
      <c r="F3070" s="539"/>
      <c r="G3070" s="539"/>
      <c r="H3070" s="539"/>
    </row>
    <row r="3071" spans="1:8">
      <c r="A3071" s="760"/>
      <c r="B3071" s="539"/>
      <c r="C3071" s="539"/>
      <c r="D3071" s="539"/>
      <c r="E3071" s="539"/>
      <c r="F3071" s="539"/>
      <c r="G3071" s="539"/>
      <c r="H3071" s="539"/>
    </row>
    <row r="3072" spans="1:8">
      <c r="A3072" s="760"/>
      <c r="B3072" s="539"/>
      <c r="C3072" s="539"/>
      <c r="D3072" s="539"/>
      <c r="E3072" s="539"/>
      <c r="F3072" s="539"/>
      <c r="G3072" s="539"/>
      <c r="H3072" s="539"/>
    </row>
    <row r="3073" spans="1:8">
      <c r="A3073" s="760"/>
      <c r="B3073" s="539"/>
      <c r="C3073" s="539"/>
      <c r="D3073" s="539"/>
      <c r="E3073" s="539"/>
      <c r="F3073" s="539"/>
      <c r="G3073" s="539"/>
      <c r="H3073" s="539"/>
    </row>
    <row r="3074" spans="1:8">
      <c r="A3074" s="760"/>
      <c r="B3074" s="539"/>
      <c r="C3074" s="539"/>
      <c r="D3074" s="539"/>
      <c r="E3074" s="539"/>
      <c r="F3074" s="539"/>
      <c r="G3074" s="539"/>
      <c r="H3074" s="539"/>
    </row>
    <row r="3075" spans="1:8">
      <c r="A3075" s="760"/>
      <c r="B3075" s="539"/>
      <c r="C3075" s="539"/>
      <c r="D3075" s="539"/>
      <c r="E3075" s="539"/>
      <c r="F3075" s="539"/>
      <c r="G3075" s="539"/>
      <c r="H3075" s="539"/>
    </row>
    <row r="3076" spans="1:8">
      <c r="A3076" s="760"/>
      <c r="B3076" s="539"/>
      <c r="C3076" s="539"/>
      <c r="D3076" s="539"/>
      <c r="E3076" s="539"/>
      <c r="F3076" s="539"/>
      <c r="G3076" s="539"/>
      <c r="H3076" s="539"/>
    </row>
    <row r="3077" spans="1:8">
      <c r="A3077" s="760"/>
      <c r="B3077" s="539"/>
      <c r="C3077" s="539"/>
      <c r="D3077" s="539"/>
      <c r="E3077" s="539"/>
      <c r="F3077" s="539"/>
      <c r="G3077" s="539"/>
      <c r="H3077" s="539"/>
    </row>
    <row r="3078" spans="1:8">
      <c r="A3078" s="760"/>
      <c r="B3078" s="539"/>
      <c r="C3078" s="539"/>
      <c r="D3078" s="539"/>
      <c r="E3078" s="539"/>
      <c r="F3078" s="539"/>
      <c r="G3078" s="539"/>
      <c r="H3078" s="539"/>
    </row>
    <row r="3079" spans="1:8">
      <c r="A3079" s="760"/>
      <c r="B3079" s="539"/>
      <c r="C3079" s="539"/>
      <c r="D3079" s="539"/>
      <c r="E3079" s="539"/>
      <c r="F3079" s="539"/>
      <c r="G3079" s="539"/>
      <c r="H3079" s="539"/>
    </row>
    <row r="3080" spans="1:8">
      <c r="A3080" s="760"/>
      <c r="B3080" s="539"/>
      <c r="C3080" s="539"/>
      <c r="D3080" s="539"/>
      <c r="E3080" s="539"/>
      <c r="F3080" s="539"/>
      <c r="G3080" s="539"/>
      <c r="H3080" s="539"/>
    </row>
    <row r="3081" spans="1:8">
      <c r="A3081" s="760"/>
      <c r="B3081" s="539"/>
      <c r="C3081" s="539"/>
      <c r="D3081" s="539"/>
      <c r="E3081" s="539"/>
      <c r="F3081" s="539"/>
      <c r="G3081" s="539"/>
      <c r="H3081" s="539"/>
    </row>
    <row r="3082" spans="1:8">
      <c r="A3082" s="760"/>
      <c r="B3082" s="539"/>
      <c r="C3082" s="539"/>
      <c r="D3082" s="539"/>
      <c r="E3082" s="539"/>
      <c r="F3082" s="539"/>
      <c r="G3082" s="539"/>
      <c r="H3082" s="539"/>
    </row>
    <row r="3083" spans="1:8">
      <c r="A3083" s="760"/>
      <c r="B3083" s="539"/>
      <c r="C3083" s="539"/>
      <c r="D3083" s="539"/>
      <c r="E3083" s="539"/>
      <c r="F3083" s="539"/>
      <c r="G3083" s="539"/>
      <c r="H3083" s="539"/>
    </row>
    <row r="3084" spans="1:8">
      <c r="A3084" s="760"/>
      <c r="B3084" s="539"/>
      <c r="C3084" s="539"/>
      <c r="D3084" s="539"/>
      <c r="E3084" s="539"/>
      <c r="F3084" s="539"/>
      <c r="G3084" s="539"/>
      <c r="H3084" s="539"/>
    </row>
    <row r="3085" spans="1:8">
      <c r="A3085" s="760"/>
      <c r="B3085" s="539"/>
      <c r="C3085" s="539"/>
      <c r="D3085" s="539"/>
      <c r="E3085" s="539"/>
      <c r="F3085" s="539"/>
      <c r="G3085" s="539"/>
      <c r="H3085" s="539"/>
    </row>
    <row r="3086" spans="1:8">
      <c r="A3086" s="760"/>
      <c r="B3086" s="539"/>
      <c r="C3086" s="539"/>
      <c r="D3086" s="539"/>
      <c r="E3086" s="539"/>
      <c r="F3086" s="539"/>
      <c r="G3086" s="539"/>
      <c r="H3086" s="539"/>
    </row>
    <row r="3087" spans="1:8">
      <c r="A3087" s="760"/>
      <c r="B3087" s="539"/>
      <c r="C3087" s="539"/>
      <c r="D3087" s="539"/>
      <c r="E3087" s="539"/>
      <c r="F3087" s="539"/>
      <c r="G3087" s="539"/>
      <c r="H3087" s="539"/>
    </row>
    <row r="3088" spans="1:8">
      <c r="A3088" s="760"/>
      <c r="B3088" s="539"/>
      <c r="C3088" s="539"/>
      <c r="D3088" s="539"/>
      <c r="E3088" s="539"/>
      <c r="F3088" s="539"/>
      <c r="G3088" s="539"/>
      <c r="H3088" s="539"/>
    </row>
    <row r="3089" spans="1:8">
      <c r="A3089" s="760"/>
      <c r="B3089" s="539"/>
      <c r="C3089" s="539"/>
      <c r="D3089" s="539"/>
      <c r="E3089" s="539"/>
      <c r="F3089" s="539"/>
      <c r="G3089" s="539"/>
      <c r="H3089" s="539"/>
    </row>
    <row r="3090" spans="1:8">
      <c r="A3090" s="760"/>
      <c r="B3090" s="539"/>
      <c r="C3090" s="539"/>
      <c r="D3090" s="539"/>
      <c r="E3090" s="539"/>
      <c r="F3090" s="539"/>
      <c r="G3090" s="539"/>
      <c r="H3090" s="539"/>
    </row>
    <row r="3091" spans="1:8">
      <c r="A3091" s="760"/>
      <c r="B3091" s="539"/>
      <c r="C3091" s="539"/>
      <c r="D3091" s="539"/>
      <c r="E3091" s="539"/>
      <c r="F3091" s="539"/>
      <c r="G3091" s="539"/>
      <c r="H3091" s="539"/>
    </row>
    <row r="3092" spans="1:8">
      <c r="A3092" s="760"/>
      <c r="B3092" s="539"/>
      <c r="C3092" s="539"/>
      <c r="D3092" s="539"/>
      <c r="E3092" s="539"/>
      <c r="F3092" s="539"/>
      <c r="G3092" s="539"/>
      <c r="H3092" s="539"/>
    </row>
    <row r="3093" spans="1:8">
      <c r="A3093" s="760"/>
      <c r="B3093" s="539"/>
      <c r="C3093" s="539"/>
      <c r="D3093" s="539"/>
      <c r="E3093" s="539"/>
      <c r="F3093" s="539"/>
      <c r="G3093" s="539"/>
      <c r="H3093" s="539"/>
    </row>
    <row r="3094" spans="1:8">
      <c r="A3094" s="760"/>
      <c r="B3094" s="539"/>
      <c r="C3094" s="539"/>
      <c r="D3094" s="539"/>
      <c r="E3094" s="539"/>
      <c r="F3094" s="539"/>
      <c r="G3094" s="539"/>
      <c r="H3094" s="539"/>
    </row>
    <row r="3095" spans="1:8">
      <c r="A3095" s="760"/>
      <c r="B3095" s="539"/>
      <c r="C3095" s="539"/>
      <c r="D3095" s="539"/>
      <c r="E3095" s="539"/>
      <c r="F3095" s="539"/>
      <c r="G3095" s="539"/>
      <c r="H3095" s="539"/>
    </row>
    <row r="3096" spans="1:8">
      <c r="A3096" s="760"/>
      <c r="B3096" s="539"/>
      <c r="C3096" s="539"/>
      <c r="D3096" s="539"/>
      <c r="E3096" s="539"/>
      <c r="F3096" s="539"/>
      <c r="G3096" s="539"/>
      <c r="H3096" s="539"/>
    </row>
    <row r="3097" spans="1:8">
      <c r="A3097" s="760"/>
      <c r="B3097" s="539"/>
      <c r="C3097" s="539"/>
      <c r="D3097" s="539"/>
      <c r="E3097" s="539"/>
      <c r="F3097" s="539"/>
      <c r="G3097" s="539"/>
      <c r="H3097" s="539"/>
    </row>
    <row r="3098" spans="1:8">
      <c r="A3098" s="760"/>
      <c r="B3098" s="539"/>
      <c r="C3098" s="539"/>
      <c r="D3098" s="539"/>
      <c r="E3098" s="539"/>
      <c r="F3098" s="539"/>
      <c r="G3098" s="539"/>
      <c r="H3098" s="539"/>
    </row>
    <row r="3099" spans="1:8">
      <c r="A3099" s="760"/>
      <c r="B3099" s="539"/>
      <c r="C3099" s="539"/>
      <c r="D3099" s="539"/>
      <c r="E3099" s="539"/>
      <c r="F3099" s="539"/>
      <c r="G3099" s="539"/>
      <c r="H3099" s="539"/>
    </row>
    <row r="3100" spans="1:8">
      <c r="A3100" s="760"/>
      <c r="B3100" s="539"/>
      <c r="C3100" s="539"/>
      <c r="D3100" s="539"/>
      <c r="E3100" s="539"/>
      <c r="F3100" s="539"/>
      <c r="G3100" s="539"/>
      <c r="H3100" s="539"/>
    </row>
    <row r="3101" spans="1:8">
      <c r="A3101" s="760"/>
      <c r="B3101" s="539"/>
      <c r="C3101" s="539"/>
      <c r="D3101" s="539"/>
      <c r="E3101" s="539"/>
      <c r="F3101" s="539"/>
      <c r="G3101" s="539"/>
      <c r="H3101" s="539"/>
    </row>
    <row r="3102" spans="1:8">
      <c r="A3102" s="760"/>
      <c r="B3102" s="539"/>
      <c r="C3102" s="539"/>
      <c r="D3102" s="539"/>
      <c r="E3102" s="539"/>
      <c r="F3102" s="539"/>
      <c r="G3102" s="539"/>
      <c r="H3102" s="539"/>
    </row>
    <row r="3103" spans="1:8">
      <c r="A3103" s="760"/>
      <c r="B3103" s="539"/>
      <c r="C3103" s="539"/>
      <c r="D3103" s="539"/>
      <c r="E3103" s="539"/>
      <c r="F3103" s="539"/>
      <c r="G3103" s="539"/>
      <c r="H3103" s="539"/>
    </row>
    <row r="3104" spans="1:8">
      <c r="A3104" s="760"/>
      <c r="B3104" s="539"/>
      <c r="C3104" s="539"/>
      <c r="D3104" s="539"/>
      <c r="E3104" s="539"/>
      <c r="F3104" s="539"/>
      <c r="G3104" s="539"/>
      <c r="H3104" s="539"/>
    </row>
    <row r="3105" spans="1:8">
      <c r="A3105" s="760"/>
      <c r="B3105" s="539"/>
      <c r="C3105" s="539"/>
      <c r="D3105" s="539"/>
      <c r="E3105" s="539"/>
      <c r="F3105" s="539"/>
      <c r="G3105" s="539"/>
      <c r="H3105" s="539"/>
    </row>
    <row r="3106" spans="1:8">
      <c r="A3106" s="760"/>
      <c r="B3106" s="539"/>
      <c r="C3106" s="539"/>
      <c r="D3106" s="539"/>
      <c r="E3106" s="539"/>
      <c r="F3106" s="539"/>
      <c r="G3106" s="539"/>
      <c r="H3106" s="539"/>
    </row>
    <row r="3107" spans="1:8">
      <c r="A3107" s="760"/>
      <c r="B3107" s="539"/>
      <c r="C3107" s="539"/>
      <c r="D3107" s="539"/>
      <c r="E3107" s="539"/>
      <c r="F3107" s="539"/>
      <c r="G3107" s="539"/>
      <c r="H3107" s="539"/>
    </row>
    <row r="3108" spans="1:8">
      <c r="A3108" s="760"/>
      <c r="B3108" s="539"/>
      <c r="C3108" s="539"/>
      <c r="D3108" s="539"/>
      <c r="E3108" s="539"/>
      <c r="F3108" s="539"/>
      <c r="G3108" s="539"/>
      <c r="H3108" s="539"/>
    </row>
    <row r="3109" spans="1:8">
      <c r="A3109" s="760"/>
      <c r="B3109" s="539"/>
      <c r="C3109" s="539"/>
      <c r="D3109" s="539"/>
      <c r="E3109" s="539"/>
      <c r="F3109" s="539"/>
      <c r="G3109" s="539"/>
      <c r="H3109" s="539"/>
    </row>
    <row r="3110" spans="1:8">
      <c r="A3110" s="760"/>
      <c r="B3110" s="539"/>
      <c r="C3110" s="539"/>
      <c r="D3110" s="539"/>
      <c r="E3110" s="539"/>
      <c r="F3110" s="539"/>
      <c r="G3110" s="539"/>
      <c r="H3110" s="539"/>
    </row>
    <row r="3111" spans="1:8">
      <c r="A3111" s="760"/>
      <c r="B3111" s="539"/>
      <c r="C3111" s="539"/>
      <c r="D3111" s="539"/>
      <c r="E3111" s="539"/>
      <c r="F3111" s="539"/>
      <c r="G3111" s="539"/>
      <c r="H3111" s="539"/>
    </row>
    <row r="3112" spans="1:8">
      <c r="A3112" s="760"/>
      <c r="B3112" s="539"/>
      <c r="C3112" s="539"/>
      <c r="D3112" s="539"/>
      <c r="E3112" s="539"/>
      <c r="F3112" s="539"/>
      <c r="G3112" s="539"/>
      <c r="H3112" s="539"/>
    </row>
    <row r="3113" spans="1:8">
      <c r="A3113" s="760"/>
      <c r="B3113" s="539"/>
      <c r="C3113" s="539"/>
      <c r="D3113" s="539"/>
      <c r="E3113" s="539"/>
      <c r="F3113" s="539"/>
      <c r="G3113" s="539"/>
      <c r="H3113" s="539"/>
    </row>
    <row r="3114" spans="1:8">
      <c r="A3114" s="760"/>
      <c r="B3114" s="539"/>
      <c r="C3114" s="539"/>
      <c r="D3114" s="539"/>
      <c r="E3114" s="539"/>
      <c r="F3114" s="539"/>
      <c r="G3114" s="539"/>
      <c r="H3114" s="539"/>
    </row>
    <row r="3115" spans="1:8">
      <c r="A3115" s="760"/>
      <c r="B3115" s="539"/>
      <c r="C3115" s="539"/>
      <c r="D3115" s="539"/>
      <c r="E3115" s="539"/>
      <c r="F3115" s="539"/>
      <c r="G3115" s="539"/>
      <c r="H3115" s="539"/>
    </row>
    <row r="3116" spans="1:8">
      <c r="A3116" s="760"/>
      <c r="B3116" s="539"/>
      <c r="C3116" s="539"/>
      <c r="D3116" s="539"/>
      <c r="E3116" s="539"/>
      <c r="F3116" s="539"/>
      <c r="G3116" s="539"/>
      <c r="H3116" s="539"/>
    </row>
    <row r="3117" spans="1:8">
      <c r="A3117" s="760"/>
      <c r="B3117" s="539"/>
      <c r="C3117" s="539"/>
      <c r="D3117" s="539"/>
      <c r="E3117" s="539"/>
      <c r="F3117" s="539"/>
      <c r="G3117" s="539"/>
      <c r="H3117" s="539"/>
    </row>
    <row r="3118" spans="1:8">
      <c r="A3118" s="760"/>
      <c r="B3118" s="539"/>
      <c r="C3118" s="539"/>
      <c r="D3118" s="539"/>
      <c r="E3118" s="539"/>
      <c r="F3118" s="539"/>
      <c r="G3118" s="539"/>
      <c r="H3118" s="539"/>
    </row>
    <row r="3119" spans="1:8">
      <c r="A3119" s="760"/>
      <c r="B3119" s="539"/>
      <c r="C3119" s="539"/>
      <c r="D3119" s="539"/>
      <c r="E3119" s="539"/>
      <c r="F3119" s="539"/>
      <c r="G3119" s="539"/>
      <c r="H3119" s="539"/>
    </row>
    <row r="3120" spans="1:8">
      <c r="A3120" s="760"/>
      <c r="B3120" s="539"/>
      <c r="C3120" s="539"/>
      <c r="D3120" s="539"/>
      <c r="E3120" s="539"/>
      <c r="F3120" s="539"/>
      <c r="G3120" s="539"/>
      <c r="H3120" s="539"/>
    </row>
    <row r="3121" spans="1:8">
      <c r="A3121" s="760"/>
      <c r="B3121" s="539"/>
      <c r="C3121" s="539"/>
      <c r="D3121" s="539"/>
      <c r="E3121" s="539"/>
      <c r="F3121" s="539"/>
      <c r="G3121" s="539"/>
      <c r="H3121" s="539"/>
    </row>
    <row r="3122" spans="1:8">
      <c r="A3122" s="760"/>
      <c r="B3122" s="539"/>
      <c r="C3122" s="539"/>
      <c r="D3122" s="539"/>
      <c r="E3122" s="539"/>
      <c r="F3122" s="539"/>
      <c r="G3122" s="539"/>
      <c r="H3122" s="539"/>
    </row>
    <row r="3123" spans="1:8">
      <c r="A3123" s="760"/>
      <c r="B3123" s="539"/>
      <c r="C3123" s="539"/>
      <c r="D3123" s="539"/>
      <c r="E3123" s="539"/>
      <c r="F3123" s="539"/>
      <c r="G3123" s="539"/>
      <c r="H3123" s="539"/>
    </row>
    <row r="3124" spans="1:8">
      <c r="A3124" s="760"/>
      <c r="B3124" s="539"/>
      <c r="C3124" s="539"/>
      <c r="D3124" s="539"/>
      <c r="E3124" s="539"/>
      <c r="F3124" s="539"/>
      <c r="G3124" s="539"/>
      <c r="H3124" s="539"/>
    </row>
    <row r="3125" spans="1:8">
      <c r="A3125" s="760"/>
      <c r="B3125" s="539"/>
      <c r="C3125" s="539"/>
      <c r="D3125" s="539"/>
      <c r="E3125" s="539"/>
      <c r="F3125" s="539"/>
      <c r="G3125" s="539"/>
      <c r="H3125" s="539"/>
    </row>
    <row r="3126" spans="1:8">
      <c r="A3126" s="760"/>
      <c r="B3126" s="539"/>
      <c r="C3126" s="539"/>
      <c r="D3126" s="539"/>
      <c r="E3126" s="539"/>
      <c r="F3126" s="539"/>
      <c r="G3126" s="539"/>
      <c r="H3126" s="539"/>
    </row>
    <row r="3127" spans="1:8">
      <c r="A3127" s="760"/>
      <c r="B3127" s="539"/>
      <c r="C3127" s="539"/>
      <c r="D3127" s="539"/>
      <c r="E3127" s="539"/>
      <c r="F3127" s="539"/>
      <c r="G3127" s="539"/>
      <c r="H3127" s="539"/>
    </row>
    <row r="3128" spans="1:8">
      <c r="A3128" s="760"/>
      <c r="B3128" s="539"/>
      <c r="C3128" s="539"/>
      <c r="D3128" s="539"/>
      <c r="E3128" s="539"/>
      <c r="F3128" s="539"/>
      <c r="G3128" s="539"/>
      <c r="H3128" s="539"/>
    </row>
    <row r="3129" spans="1:8">
      <c r="A3129" s="760"/>
      <c r="B3129" s="539"/>
      <c r="C3129" s="539"/>
      <c r="D3129" s="539"/>
      <c r="E3129" s="539"/>
      <c r="F3129" s="539"/>
      <c r="G3129" s="539"/>
      <c r="H3129" s="539"/>
    </row>
    <row r="3130" spans="1:8">
      <c r="A3130" s="760"/>
      <c r="B3130" s="539"/>
      <c r="C3130" s="539"/>
      <c r="D3130" s="539"/>
      <c r="E3130" s="539"/>
      <c r="F3130" s="539"/>
      <c r="G3130" s="539"/>
      <c r="H3130" s="539"/>
    </row>
    <row r="3131" spans="1:8">
      <c r="A3131" s="760"/>
      <c r="B3131" s="539"/>
      <c r="C3131" s="539"/>
      <c r="D3131" s="539"/>
      <c r="E3131" s="539"/>
      <c r="F3131" s="539"/>
      <c r="G3131" s="539"/>
      <c r="H3131" s="539"/>
    </row>
    <row r="3132" spans="1:8">
      <c r="A3132" s="760"/>
      <c r="B3132" s="539"/>
      <c r="C3132" s="539"/>
      <c r="D3132" s="539"/>
      <c r="E3132" s="539"/>
      <c r="F3132" s="539"/>
      <c r="G3132" s="539"/>
      <c r="H3132" s="539"/>
    </row>
    <row r="3133" spans="1:8">
      <c r="A3133" s="760"/>
      <c r="B3133" s="539"/>
      <c r="C3133" s="539"/>
      <c r="D3133" s="539"/>
      <c r="E3133" s="539"/>
      <c r="F3133" s="539"/>
      <c r="G3133" s="539"/>
      <c r="H3133" s="539"/>
    </row>
    <row r="3134" spans="1:8">
      <c r="A3134" s="760"/>
      <c r="B3134" s="539"/>
      <c r="C3134" s="539"/>
      <c r="D3134" s="539"/>
      <c r="E3134" s="539"/>
      <c r="F3134" s="539"/>
      <c r="G3134" s="539"/>
      <c r="H3134" s="539"/>
    </row>
    <row r="3135" spans="1:8">
      <c r="A3135" s="760"/>
      <c r="B3135" s="539"/>
      <c r="C3135" s="539"/>
      <c r="D3135" s="539"/>
      <c r="E3135" s="539"/>
      <c r="F3135" s="539"/>
      <c r="G3135" s="539"/>
      <c r="H3135" s="539"/>
    </row>
    <row r="3136" spans="1:8">
      <c r="A3136" s="760"/>
      <c r="B3136" s="539"/>
      <c r="C3136" s="539"/>
      <c r="D3136" s="539"/>
      <c r="E3136" s="539"/>
      <c r="F3136" s="539"/>
      <c r="G3136" s="539"/>
      <c r="H3136" s="539"/>
    </row>
    <row r="3137" spans="1:8">
      <c r="A3137" s="760"/>
      <c r="B3137" s="539"/>
      <c r="C3137" s="539"/>
      <c r="D3137" s="539"/>
      <c r="E3137" s="539"/>
      <c r="F3137" s="539"/>
      <c r="G3137" s="539"/>
      <c r="H3137" s="539"/>
    </row>
    <row r="3138" spans="1:8">
      <c r="A3138" s="760"/>
      <c r="B3138" s="539"/>
      <c r="C3138" s="539"/>
      <c r="D3138" s="539"/>
      <c r="E3138" s="539"/>
      <c r="F3138" s="539"/>
      <c r="G3138" s="539"/>
      <c r="H3138" s="539"/>
    </row>
    <row r="3139" spans="1:8">
      <c r="A3139" s="760"/>
      <c r="B3139" s="539"/>
      <c r="C3139" s="539"/>
      <c r="D3139" s="539"/>
      <c r="E3139" s="539"/>
      <c r="F3139" s="539"/>
      <c r="G3139" s="539"/>
      <c r="H3139" s="539"/>
    </row>
    <row r="3140" spans="1:8">
      <c r="A3140" s="760"/>
      <c r="B3140" s="539"/>
      <c r="C3140" s="539"/>
      <c r="D3140" s="539"/>
      <c r="E3140" s="539"/>
      <c r="F3140" s="539"/>
      <c r="G3140" s="539"/>
      <c r="H3140" s="539"/>
    </row>
    <row r="3141" spans="1:8">
      <c r="A3141" s="760"/>
      <c r="B3141" s="539"/>
      <c r="C3141" s="539"/>
      <c r="D3141" s="539"/>
      <c r="E3141" s="539"/>
      <c r="F3141" s="539"/>
      <c r="G3141" s="539"/>
      <c r="H3141" s="539"/>
    </row>
    <row r="3142" spans="1:8">
      <c r="A3142" s="760"/>
      <c r="B3142" s="539"/>
      <c r="C3142" s="539"/>
      <c r="D3142" s="539"/>
      <c r="E3142" s="539"/>
      <c r="F3142" s="539"/>
      <c r="G3142" s="539"/>
      <c r="H3142" s="539"/>
    </row>
    <row r="3143" spans="1:8">
      <c r="A3143" s="760"/>
      <c r="B3143" s="539"/>
      <c r="C3143" s="539"/>
      <c r="D3143" s="539"/>
      <c r="E3143" s="539"/>
      <c r="F3143" s="539"/>
      <c r="G3143" s="539"/>
      <c r="H3143" s="539"/>
    </row>
    <row r="3144" spans="1:8">
      <c r="A3144" s="760"/>
      <c r="B3144" s="539"/>
      <c r="C3144" s="539"/>
      <c r="D3144" s="539"/>
      <c r="E3144" s="539"/>
      <c r="F3144" s="539"/>
      <c r="G3144" s="539"/>
      <c r="H3144" s="539"/>
    </row>
    <row r="3145" spans="1:8">
      <c r="A3145" s="760"/>
      <c r="B3145" s="539"/>
      <c r="C3145" s="539"/>
      <c r="D3145" s="539"/>
      <c r="E3145" s="539"/>
      <c r="F3145" s="539"/>
      <c r="G3145" s="539"/>
      <c r="H3145" s="539"/>
    </row>
    <row r="3146" spans="1:8">
      <c r="A3146" s="760"/>
      <c r="B3146" s="539"/>
      <c r="C3146" s="539"/>
      <c r="D3146" s="539"/>
      <c r="E3146" s="539"/>
      <c r="F3146" s="539"/>
      <c r="G3146" s="539"/>
      <c r="H3146" s="539"/>
    </row>
    <row r="3147" spans="1:8">
      <c r="A3147" s="760"/>
      <c r="B3147" s="539"/>
      <c r="C3147" s="539"/>
      <c r="D3147" s="539"/>
      <c r="E3147" s="539"/>
      <c r="F3147" s="539"/>
      <c r="G3147" s="539"/>
      <c r="H3147" s="539"/>
    </row>
    <row r="3148" spans="1:8">
      <c r="A3148" s="760"/>
      <c r="B3148" s="539"/>
      <c r="C3148" s="539"/>
      <c r="D3148" s="539"/>
      <c r="E3148" s="539"/>
      <c r="F3148" s="539"/>
      <c r="G3148" s="539"/>
      <c r="H3148" s="539"/>
    </row>
    <row r="3149" spans="1:8">
      <c r="A3149" s="760"/>
      <c r="B3149" s="539"/>
      <c r="C3149" s="539"/>
      <c r="D3149" s="539"/>
      <c r="E3149" s="539"/>
      <c r="F3149" s="539"/>
      <c r="G3149" s="539"/>
      <c r="H3149" s="539"/>
    </row>
    <row r="3150" spans="1:8">
      <c r="A3150" s="760"/>
      <c r="B3150" s="539"/>
      <c r="C3150" s="539"/>
      <c r="D3150" s="539"/>
      <c r="E3150" s="539"/>
      <c r="F3150" s="539"/>
      <c r="G3150" s="539"/>
      <c r="H3150" s="539"/>
    </row>
    <row r="3151" spans="1:8">
      <c r="A3151" s="760"/>
      <c r="B3151" s="539"/>
      <c r="C3151" s="539"/>
      <c r="D3151" s="539"/>
      <c r="E3151" s="539"/>
      <c r="F3151" s="539"/>
      <c r="G3151" s="539"/>
      <c r="H3151" s="539"/>
    </row>
    <row r="3152" spans="1:8">
      <c r="A3152" s="760"/>
      <c r="B3152" s="539"/>
      <c r="C3152" s="539"/>
      <c r="D3152" s="539"/>
      <c r="E3152" s="539"/>
      <c r="F3152" s="539"/>
      <c r="G3152" s="539"/>
      <c r="H3152" s="539"/>
    </row>
    <row r="3153" spans="1:8">
      <c r="A3153" s="760"/>
      <c r="B3153" s="539"/>
      <c r="C3153" s="539"/>
      <c r="D3153" s="539"/>
      <c r="E3153" s="539"/>
      <c r="F3153" s="539"/>
      <c r="G3153" s="539"/>
      <c r="H3153" s="539"/>
    </row>
    <row r="3154" spans="1:8">
      <c r="A3154" s="760"/>
      <c r="B3154" s="539"/>
      <c r="C3154" s="539"/>
      <c r="D3154" s="539"/>
      <c r="E3154" s="539"/>
      <c r="F3154" s="539"/>
      <c r="G3154" s="539"/>
      <c r="H3154" s="539"/>
    </row>
    <row r="3155" spans="1:8">
      <c r="A3155" s="760"/>
      <c r="B3155" s="539"/>
      <c r="C3155" s="539"/>
      <c r="D3155" s="539"/>
      <c r="E3155" s="539"/>
      <c r="F3155" s="539"/>
      <c r="G3155" s="539"/>
      <c r="H3155" s="539"/>
    </row>
    <row r="3156" spans="1:8">
      <c r="A3156" s="760"/>
      <c r="B3156" s="539"/>
      <c r="C3156" s="539"/>
      <c r="D3156" s="539"/>
      <c r="E3156" s="539"/>
      <c r="F3156" s="539"/>
      <c r="G3156" s="539"/>
      <c r="H3156" s="539"/>
    </row>
    <row r="3157" spans="1:8">
      <c r="A3157" s="760"/>
      <c r="B3157" s="539"/>
      <c r="C3157" s="539"/>
      <c r="D3157" s="539"/>
      <c r="E3157" s="539"/>
      <c r="F3157" s="539"/>
      <c r="G3157" s="539"/>
      <c r="H3157" s="539"/>
    </row>
    <row r="3158" spans="1:8">
      <c r="A3158" s="760"/>
      <c r="B3158" s="539"/>
      <c r="C3158" s="539"/>
      <c r="D3158" s="539"/>
      <c r="E3158" s="539"/>
      <c r="F3158" s="539"/>
      <c r="G3158" s="539"/>
      <c r="H3158" s="539"/>
    </row>
    <row r="3159" spans="1:8">
      <c r="A3159" s="760"/>
      <c r="B3159" s="539"/>
      <c r="C3159" s="539"/>
      <c r="D3159" s="539"/>
      <c r="E3159" s="539"/>
      <c r="F3159" s="539"/>
      <c r="G3159" s="539"/>
      <c r="H3159" s="539"/>
    </row>
    <row r="3160" spans="1:8">
      <c r="A3160" s="760"/>
      <c r="B3160" s="539"/>
      <c r="C3160" s="539"/>
      <c r="D3160" s="539"/>
      <c r="E3160" s="539"/>
      <c r="F3160" s="539"/>
      <c r="G3160" s="539"/>
      <c r="H3160" s="539"/>
    </row>
    <row r="3161" spans="1:8">
      <c r="A3161" s="760"/>
      <c r="B3161" s="539"/>
      <c r="C3161" s="539"/>
      <c r="D3161" s="539"/>
      <c r="E3161" s="539"/>
      <c r="F3161" s="539"/>
      <c r="G3161" s="539"/>
      <c r="H3161" s="539"/>
    </row>
    <row r="3162" spans="1:8">
      <c r="A3162" s="760"/>
      <c r="B3162" s="539"/>
      <c r="C3162" s="539"/>
      <c r="D3162" s="539"/>
      <c r="E3162" s="539"/>
      <c r="F3162" s="539"/>
      <c r="G3162" s="539"/>
      <c r="H3162" s="539"/>
    </row>
    <row r="3163" spans="1:8">
      <c r="A3163" s="760"/>
      <c r="B3163" s="539"/>
      <c r="C3163" s="539"/>
      <c r="D3163" s="539"/>
      <c r="E3163" s="539"/>
      <c r="F3163" s="539"/>
      <c r="G3163" s="539"/>
      <c r="H3163" s="539"/>
    </row>
    <row r="3164" spans="1:8">
      <c r="A3164" s="760"/>
      <c r="B3164" s="539"/>
      <c r="C3164" s="539"/>
      <c r="D3164" s="539"/>
      <c r="E3164" s="539"/>
      <c r="F3164" s="539"/>
      <c r="G3164" s="539"/>
      <c r="H3164" s="539"/>
    </row>
    <row r="3165" spans="1:8">
      <c r="A3165" s="760"/>
      <c r="B3165" s="539"/>
      <c r="C3165" s="539"/>
      <c r="D3165" s="539"/>
      <c r="E3165" s="539"/>
      <c r="F3165" s="539"/>
      <c r="G3165" s="539"/>
      <c r="H3165" s="539"/>
    </row>
    <row r="3166" spans="1:8">
      <c r="A3166" s="760"/>
      <c r="B3166" s="539"/>
      <c r="C3166" s="539"/>
      <c r="D3166" s="539"/>
      <c r="E3166" s="539"/>
      <c r="F3166" s="539"/>
      <c r="G3166" s="539"/>
      <c r="H3166" s="539"/>
    </row>
    <row r="3167" spans="1:8">
      <c r="A3167" s="760"/>
      <c r="B3167" s="539"/>
      <c r="C3167" s="539"/>
      <c r="D3167" s="539"/>
      <c r="E3167" s="539"/>
      <c r="F3167" s="539"/>
      <c r="G3167" s="539"/>
      <c r="H3167" s="539"/>
    </row>
    <row r="3168" spans="1:8">
      <c r="A3168" s="760"/>
      <c r="B3168" s="539"/>
      <c r="C3168" s="539"/>
      <c r="D3168" s="539"/>
      <c r="E3168" s="539"/>
      <c r="F3168" s="539"/>
      <c r="G3168" s="539"/>
      <c r="H3168" s="539"/>
    </row>
    <row r="3169" spans="1:8">
      <c r="A3169" s="760"/>
      <c r="B3169" s="539"/>
      <c r="C3169" s="539"/>
      <c r="D3169" s="539"/>
      <c r="E3169" s="539"/>
      <c r="F3169" s="539"/>
      <c r="G3169" s="539"/>
      <c r="H3169" s="539"/>
    </row>
    <row r="3170" spans="1:8">
      <c r="A3170" s="760"/>
      <c r="B3170" s="539"/>
      <c r="C3170" s="539"/>
      <c r="D3170" s="539"/>
      <c r="E3170" s="539"/>
      <c r="F3170" s="539"/>
      <c r="G3170" s="539"/>
      <c r="H3170" s="539"/>
    </row>
    <row r="3171" spans="1:8">
      <c r="A3171" s="760"/>
      <c r="B3171" s="539"/>
      <c r="C3171" s="539"/>
      <c r="D3171" s="539"/>
      <c r="E3171" s="539"/>
      <c r="F3171" s="539"/>
      <c r="G3171" s="539"/>
      <c r="H3171" s="539"/>
    </row>
    <row r="3172" spans="1:8">
      <c r="A3172" s="760"/>
      <c r="B3172" s="539"/>
      <c r="C3172" s="539"/>
      <c r="D3172" s="539"/>
      <c r="E3172" s="539"/>
      <c r="F3172" s="539"/>
      <c r="G3172" s="539"/>
      <c r="H3172" s="539"/>
    </row>
    <row r="3173" spans="1:8">
      <c r="A3173" s="760"/>
      <c r="B3173" s="539"/>
      <c r="C3173" s="539"/>
      <c r="D3173" s="539"/>
      <c r="E3173" s="539"/>
      <c r="F3173" s="539"/>
      <c r="G3173" s="539"/>
      <c r="H3173" s="539"/>
    </row>
    <row r="3174" spans="1:8">
      <c r="A3174" s="760"/>
      <c r="B3174" s="539"/>
      <c r="C3174" s="539"/>
      <c r="D3174" s="539"/>
      <c r="E3174" s="539"/>
      <c r="F3174" s="539"/>
      <c r="G3174" s="539"/>
      <c r="H3174" s="539"/>
    </row>
    <row r="3175" spans="1:8">
      <c r="A3175" s="760"/>
      <c r="B3175" s="539"/>
      <c r="C3175" s="539"/>
      <c r="D3175" s="539"/>
      <c r="E3175" s="539"/>
      <c r="F3175" s="539"/>
      <c r="G3175" s="539"/>
      <c r="H3175" s="539"/>
    </row>
    <row r="3176" spans="1:8">
      <c r="A3176" s="760"/>
      <c r="B3176" s="539"/>
      <c r="C3176" s="539"/>
      <c r="D3176" s="539"/>
      <c r="E3176" s="539"/>
      <c r="F3176" s="539"/>
      <c r="G3176" s="539"/>
      <c r="H3176" s="539"/>
    </row>
    <row r="3177" spans="1:8">
      <c r="A3177" s="760"/>
      <c r="B3177" s="539"/>
      <c r="C3177" s="539"/>
      <c r="D3177" s="539"/>
      <c r="E3177" s="539"/>
      <c r="F3177" s="539"/>
      <c r="G3177" s="539"/>
      <c r="H3177" s="539"/>
    </row>
    <row r="3178" spans="1:8">
      <c r="A3178" s="760"/>
      <c r="B3178" s="539"/>
      <c r="C3178" s="539"/>
      <c r="D3178" s="539"/>
      <c r="E3178" s="539"/>
      <c r="F3178" s="539"/>
      <c r="G3178" s="539"/>
      <c r="H3178" s="539"/>
    </row>
    <row r="3179" spans="1:8">
      <c r="A3179" s="760"/>
      <c r="B3179" s="539"/>
      <c r="C3179" s="539"/>
      <c r="D3179" s="539"/>
      <c r="E3179" s="539"/>
      <c r="F3179" s="539"/>
      <c r="G3179" s="539"/>
      <c r="H3179" s="539"/>
    </row>
    <row r="3180" spans="1:8">
      <c r="A3180" s="760"/>
      <c r="B3180" s="539"/>
      <c r="C3180" s="539"/>
      <c r="D3180" s="539"/>
      <c r="E3180" s="539"/>
      <c r="F3180" s="539"/>
      <c r="G3180" s="539"/>
      <c r="H3180" s="539"/>
    </row>
    <row r="3181" spans="1:8">
      <c r="A3181" s="760"/>
      <c r="B3181" s="539"/>
      <c r="C3181" s="539"/>
      <c r="D3181" s="539"/>
      <c r="E3181" s="539"/>
      <c r="F3181" s="539"/>
      <c r="G3181" s="539"/>
      <c r="H3181" s="539"/>
    </row>
    <row r="3182" spans="1:8">
      <c r="A3182" s="760"/>
      <c r="B3182" s="539"/>
      <c r="C3182" s="539"/>
      <c r="D3182" s="539"/>
      <c r="E3182" s="539"/>
      <c r="F3182" s="539"/>
      <c r="G3182" s="539"/>
      <c r="H3182" s="539"/>
    </row>
    <row r="3183" spans="1:8">
      <c r="A3183" s="760"/>
      <c r="B3183" s="539"/>
      <c r="C3183" s="539"/>
      <c r="D3183" s="539"/>
      <c r="E3183" s="539"/>
      <c r="F3183" s="539"/>
      <c r="G3183" s="539"/>
      <c r="H3183" s="539"/>
    </row>
    <row r="3184" spans="1:8">
      <c r="A3184" s="760"/>
      <c r="B3184" s="539"/>
      <c r="C3184" s="539"/>
      <c r="D3184" s="539"/>
      <c r="E3184" s="539"/>
      <c r="F3184" s="539"/>
      <c r="G3184" s="539"/>
      <c r="H3184" s="539"/>
    </row>
    <row r="3185" spans="1:8">
      <c r="A3185" s="760"/>
      <c r="B3185" s="539"/>
      <c r="C3185" s="539"/>
      <c r="D3185" s="539"/>
      <c r="E3185" s="539"/>
      <c r="F3185" s="539"/>
      <c r="G3185" s="539"/>
      <c r="H3185" s="539"/>
    </row>
    <row r="3186" spans="1:8">
      <c r="A3186" s="760"/>
      <c r="B3186" s="539"/>
      <c r="C3186" s="539"/>
      <c r="D3186" s="539"/>
      <c r="E3186" s="539"/>
      <c r="F3186" s="539"/>
      <c r="G3186" s="539"/>
      <c r="H3186" s="539"/>
    </row>
    <row r="3187" spans="1:8">
      <c r="A3187" s="760"/>
      <c r="B3187" s="539"/>
      <c r="C3187" s="539"/>
      <c r="D3187" s="539"/>
      <c r="E3187" s="539"/>
      <c r="F3187" s="539"/>
      <c r="G3187" s="539"/>
      <c r="H3187" s="539"/>
    </row>
    <row r="3188" spans="1:8">
      <c r="A3188" s="760"/>
      <c r="B3188" s="539"/>
      <c r="C3188" s="539"/>
      <c r="D3188" s="539"/>
      <c r="E3188" s="539"/>
      <c r="F3188" s="539"/>
      <c r="G3188" s="539"/>
      <c r="H3188" s="539"/>
    </row>
    <row r="3189" spans="1:8">
      <c r="A3189" s="760"/>
      <c r="B3189" s="539"/>
      <c r="C3189" s="539"/>
      <c r="D3189" s="539"/>
      <c r="E3189" s="539"/>
      <c r="F3189" s="539"/>
      <c r="G3189" s="539"/>
      <c r="H3189" s="539"/>
    </row>
    <row r="3190" spans="1:8">
      <c r="A3190" s="760"/>
      <c r="B3190" s="539"/>
      <c r="C3190" s="539"/>
      <c r="D3190" s="539"/>
      <c r="E3190" s="539"/>
      <c r="F3190" s="539"/>
      <c r="G3190" s="539"/>
      <c r="H3190" s="539"/>
    </row>
    <row r="3191" spans="1:8">
      <c r="A3191" s="760"/>
      <c r="B3191" s="539"/>
      <c r="C3191" s="539"/>
      <c r="D3191" s="539"/>
      <c r="E3191" s="539"/>
      <c r="F3191" s="539"/>
      <c r="G3191" s="539"/>
      <c r="H3191" s="539"/>
    </row>
    <row r="3192" spans="1:8">
      <c r="A3192" s="760"/>
      <c r="B3192" s="539"/>
      <c r="C3192" s="539"/>
      <c r="D3192" s="539"/>
      <c r="E3192" s="539"/>
      <c r="F3192" s="539"/>
      <c r="G3192" s="539"/>
      <c r="H3192" s="539"/>
    </row>
    <row r="3193" spans="1:8">
      <c r="A3193" s="760"/>
      <c r="B3193" s="539"/>
      <c r="C3193" s="539"/>
      <c r="D3193" s="539"/>
      <c r="E3193" s="539"/>
      <c r="F3193" s="539"/>
      <c r="G3193" s="539"/>
      <c r="H3193" s="539"/>
    </row>
    <row r="3194" spans="1:8">
      <c r="A3194" s="760"/>
      <c r="B3194" s="539"/>
      <c r="C3194" s="539"/>
      <c r="D3194" s="539"/>
      <c r="E3194" s="539"/>
      <c r="F3194" s="539"/>
      <c r="G3194" s="539"/>
      <c r="H3194" s="539"/>
    </row>
    <row r="3195" spans="1:8">
      <c r="A3195" s="760"/>
      <c r="B3195" s="539"/>
      <c r="C3195" s="539"/>
      <c r="D3195" s="539"/>
      <c r="E3195" s="539"/>
      <c r="F3195" s="539"/>
      <c r="G3195" s="539"/>
      <c r="H3195" s="539"/>
    </row>
    <row r="3196" spans="1:8">
      <c r="A3196" s="760"/>
      <c r="B3196" s="539"/>
      <c r="C3196" s="539"/>
      <c r="D3196" s="539"/>
      <c r="E3196" s="539"/>
      <c r="F3196" s="539"/>
      <c r="G3196" s="539"/>
      <c r="H3196" s="539"/>
    </row>
    <row r="3197" spans="1:8">
      <c r="A3197" s="760"/>
      <c r="B3197" s="539"/>
      <c r="C3197" s="539"/>
      <c r="D3197" s="539"/>
      <c r="E3197" s="539"/>
      <c r="F3197" s="539"/>
      <c r="G3197" s="539"/>
      <c r="H3197" s="539"/>
    </row>
    <row r="3198" spans="1:8">
      <c r="A3198" s="760"/>
      <c r="B3198" s="539"/>
      <c r="C3198" s="539"/>
      <c r="D3198" s="539"/>
      <c r="E3198" s="539"/>
      <c r="F3198" s="539"/>
      <c r="G3198" s="539"/>
      <c r="H3198" s="539"/>
    </row>
    <row r="3199" spans="1:8">
      <c r="A3199" s="760"/>
      <c r="B3199" s="539"/>
      <c r="C3199" s="539"/>
      <c r="D3199" s="539"/>
      <c r="E3199" s="539"/>
      <c r="F3199" s="539"/>
      <c r="G3199" s="539"/>
      <c r="H3199" s="539"/>
    </row>
    <row r="3200" spans="1:8">
      <c r="A3200" s="760"/>
      <c r="B3200" s="539"/>
      <c r="C3200" s="539"/>
      <c r="D3200" s="539"/>
      <c r="E3200" s="539"/>
      <c r="F3200" s="539"/>
      <c r="G3200" s="539"/>
      <c r="H3200" s="539"/>
    </row>
    <row r="3201" spans="1:8">
      <c r="A3201" s="760"/>
      <c r="B3201" s="539"/>
      <c r="C3201" s="539"/>
      <c r="D3201" s="539"/>
      <c r="E3201" s="539"/>
      <c r="F3201" s="539"/>
      <c r="G3201" s="539"/>
      <c r="H3201" s="539"/>
    </row>
    <row r="3202" spans="1:8">
      <c r="A3202" s="760"/>
      <c r="B3202" s="539"/>
      <c r="C3202" s="539"/>
      <c r="D3202" s="539"/>
      <c r="E3202" s="539"/>
      <c r="F3202" s="539"/>
      <c r="G3202" s="539"/>
      <c r="H3202" s="539"/>
    </row>
    <row r="3203" spans="1:8">
      <c r="A3203" s="760"/>
      <c r="B3203" s="539"/>
      <c r="C3203" s="539"/>
      <c r="D3203" s="539"/>
      <c r="E3203" s="539"/>
      <c r="F3203" s="539"/>
      <c r="G3203" s="539"/>
      <c r="H3203" s="539"/>
    </row>
    <row r="3204" spans="1:8">
      <c r="A3204" s="760"/>
      <c r="B3204" s="539"/>
      <c r="C3204" s="539"/>
      <c r="D3204" s="539"/>
      <c r="E3204" s="539"/>
      <c r="F3204" s="539"/>
      <c r="G3204" s="539"/>
      <c r="H3204" s="539"/>
    </row>
    <row r="3205" spans="1:8">
      <c r="A3205" s="760"/>
      <c r="B3205" s="539"/>
      <c r="C3205" s="539"/>
      <c r="D3205" s="539"/>
      <c r="E3205" s="539"/>
      <c r="F3205" s="539"/>
      <c r="G3205" s="539"/>
      <c r="H3205" s="539"/>
    </row>
    <row r="3206" spans="1:8">
      <c r="A3206" s="760"/>
      <c r="B3206" s="539"/>
      <c r="C3206" s="539"/>
      <c r="D3206" s="539"/>
      <c r="E3206" s="539"/>
      <c r="F3206" s="539"/>
      <c r="G3206" s="539"/>
      <c r="H3206" s="539"/>
    </row>
    <row r="3207" spans="1:8">
      <c r="A3207" s="760"/>
      <c r="B3207" s="539"/>
      <c r="C3207" s="539"/>
      <c r="D3207" s="539"/>
      <c r="E3207" s="539"/>
      <c r="F3207" s="539"/>
      <c r="G3207" s="539"/>
      <c r="H3207" s="539"/>
    </row>
    <row r="3208" spans="1:8">
      <c r="A3208" s="760"/>
      <c r="B3208" s="539"/>
      <c r="C3208" s="539"/>
      <c r="D3208" s="539"/>
      <c r="E3208" s="539"/>
      <c r="F3208" s="539"/>
      <c r="G3208" s="539"/>
      <c r="H3208" s="539"/>
    </row>
    <row r="3209" spans="1:8">
      <c r="A3209" s="760"/>
      <c r="B3209" s="539"/>
      <c r="C3209" s="539"/>
      <c r="D3209" s="539"/>
      <c r="E3209" s="539"/>
      <c r="F3209" s="539"/>
      <c r="G3209" s="539"/>
      <c r="H3209" s="539"/>
    </row>
    <row r="3210" spans="1:8">
      <c r="A3210" s="760"/>
      <c r="B3210" s="539"/>
      <c r="C3210" s="539"/>
      <c r="D3210" s="539"/>
      <c r="E3210" s="539"/>
      <c r="F3210" s="539"/>
      <c r="G3210" s="539"/>
      <c r="H3210" s="539"/>
    </row>
    <row r="3211" spans="1:8">
      <c r="A3211" s="760"/>
      <c r="B3211" s="539"/>
      <c r="C3211" s="539"/>
      <c r="D3211" s="539"/>
      <c r="E3211" s="539"/>
      <c r="F3211" s="539"/>
      <c r="G3211" s="539"/>
      <c r="H3211" s="539"/>
    </row>
    <row r="3212" spans="1:8">
      <c r="A3212" s="760"/>
      <c r="B3212" s="539"/>
      <c r="C3212" s="539"/>
      <c r="D3212" s="539"/>
      <c r="E3212" s="539"/>
      <c r="F3212" s="539"/>
      <c r="G3212" s="539"/>
      <c r="H3212" s="539"/>
    </row>
    <row r="3213" spans="1:8">
      <c r="A3213" s="760"/>
      <c r="B3213" s="539"/>
      <c r="C3213" s="539"/>
      <c r="D3213" s="539"/>
      <c r="E3213" s="539"/>
      <c r="F3213" s="539"/>
      <c r="G3213" s="539"/>
      <c r="H3213" s="539"/>
    </row>
    <row r="3214" spans="1:8">
      <c r="A3214" s="760"/>
      <c r="B3214" s="539"/>
      <c r="C3214" s="539"/>
      <c r="D3214" s="539"/>
      <c r="E3214" s="539"/>
      <c r="F3214" s="539"/>
      <c r="G3214" s="539"/>
      <c r="H3214" s="539"/>
    </row>
    <row r="3215" spans="1:8">
      <c r="A3215" s="760"/>
      <c r="B3215" s="539"/>
      <c r="C3215" s="539"/>
      <c r="D3215" s="539"/>
      <c r="E3215" s="539"/>
      <c r="F3215" s="539"/>
      <c r="G3215" s="539"/>
      <c r="H3215" s="539"/>
    </row>
    <row r="3216" spans="1:8">
      <c r="A3216" s="760"/>
      <c r="B3216" s="539"/>
      <c r="C3216" s="539"/>
      <c r="D3216" s="539"/>
      <c r="E3216" s="539"/>
      <c r="F3216" s="539"/>
      <c r="G3216" s="539"/>
      <c r="H3216" s="539"/>
    </row>
    <row r="3217" spans="1:8">
      <c r="A3217" s="760"/>
      <c r="B3217" s="539"/>
      <c r="C3217" s="539"/>
      <c r="D3217" s="539"/>
      <c r="E3217" s="539"/>
      <c r="F3217" s="539"/>
      <c r="G3217" s="539"/>
      <c r="H3217" s="539"/>
    </row>
    <row r="3218" spans="1:8">
      <c r="A3218" s="760"/>
      <c r="B3218" s="539"/>
      <c r="C3218" s="539"/>
      <c r="D3218" s="539"/>
      <c r="E3218" s="539"/>
      <c r="F3218" s="539"/>
      <c r="G3218" s="539"/>
      <c r="H3218" s="539"/>
    </row>
    <row r="3219" spans="1:8">
      <c r="A3219" s="760"/>
      <c r="B3219" s="539"/>
      <c r="C3219" s="539"/>
      <c r="D3219" s="539"/>
      <c r="E3219" s="539"/>
      <c r="F3219" s="539"/>
      <c r="G3219" s="539"/>
      <c r="H3219" s="539"/>
    </row>
    <row r="3220" spans="1:8">
      <c r="A3220" s="760"/>
      <c r="B3220" s="539"/>
      <c r="C3220" s="539"/>
      <c r="D3220" s="539"/>
      <c r="E3220" s="539"/>
      <c r="F3220" s="539"/>
      <c r="G3220" s="539"/>
      <c r="H3220" s="539"/>
    </row>
    <row r="3221" spans="1:8">
      <c r="A3221" s="760"/>
      <c r="B3221" s="539"/>
      <c r="C3221" s="539"/>
      <c r="D3221" s="539"/>
      <c r="E3221" s="539"/>
      <c r="F3221" s="539"/>
      <c r="G3221" s="539"/>
      <c r="H3221" s="539"/>
    </row>
    <row r="3222" spans="1:8">
      <c r="A3222" s="760"/>
      <c r="B3222" s="539"/>
      <c r="C3222" s="539"/>
      <c r="D3222" s="539"/>
      <c r="E3222" s="539"/>
      <c r="F3222" s="539"/>
      <c r="G3222" s="539"/>
      <c r="H3222" s="539"/>
    </row>
    <row r="3223" spans="1:8">
      <c r="A3223" s="760"/>
      <c r="B3223" s="539"/>
      <c r="C3223" s="539"/>
      <c r="D3223" s="539"/>
      <c r="E3223" s="539"/>
      <c r="F3223" s="539"/>
      <c r="G3223" s="539"/>
      <c r="H3223" s="539"/>
    </row>
    <row r="3224" spans="1:8">
      <c r="A3224" s="760"/>
      <c r="B3224" s="539"/>
      <c r="C3224" s="539"/>
      <c r="D3224" s="539"/>
      <c r="E3224" s="539"/>
      <c r="F3224" s="539"/>
      <c r="G3224" s="539"/>
      <c r="H3224" s="539"/>
    </row>
    <row r="3225" spans="1:8">
      <c r="A3225" s="760"/>
      <c r="B3225" s="539"/>
      <c r="C3225" s="539"/>
      <c r="D3225" s="539"/>
      <c r="E3225" s="539"/>
      <c r="F3225" s="539"/>
      <c r="G3225" s="539"/>
      <c r="H3225" s="539"/>
    </row>
    <row r="3226" spans="1:8">
      <c r="A3226" s="760"/>
      <c r="B3226" s="539"/>
      <c r="C3226" s="539"/>
      <c r="D3226" s="539"/>
      <c r="E3226" s="539"/>
      <c r="F3226" s="539"/>
      <c r="G3226" s="539"/>
      <c r="H3226" s="539"/>
    </row>
    <row r="3227" spans="1:8">
      <c r="A3227" s="760"/>
      <c r="B3227" s="539"/>
      <c r="C3227" s="539"/>
      <c r="D3227" s="539"/>
      <c r="E3227" s="539"/>
      <c r="F3227" s="539"/>
      <c r="G3227" s="539"/>
      <c r="H3227" s="539"/>
    </row>
    <row r="3228" spans="1:8">
      <c r="A3228" s="760"/>
      <c r="B3228" s="539"/>
      <c r="C3228" s="539"/>
      <c r="D3228" s="539"/>
      <c r="E3228" s="539"/>
      <c r="F3228" s="539"/>
      <c r="G3228" s="539"/>
      <c r="H3228" s="539"/>
    </row>
    <row r="3229" spans="1:8">
      <c r="A3229" s="760"/>
      <c r="B3229" s="539"/>
      <c r="C3229" s="539"/>
      <c r="D3229" s="539"/>
      <c r="E3229" s="539"/>
      <c r="F3229" s="539"/>
      <c r="G3229" s="539"/>
      <c r="H3229" s="539"/>
    </row>
    <row r="3230" spans="1:8">
      <c r="A3230" s="760"/>
      <c r="B3230" s="539"/>
      <c r="C3230" s="539"/>
      <c r="D3230" s="539"/>
      <c r="E3230" s="539"/>
      <c r="F3230" s="539"/>
      <c r="G3230" s="539"/>
      <c r="H3230" s="539"/>
    </row>
    <row r="3231" spans="1:8">
      <c r="A3231" s="760"/>
      <c r="B3231" s="539"/>
      <c r="C3231" s="539"/>
      <c r="D3231" s="539"/>
      <c r="E3231" s="539"/>
      <c r="F3231" s="539"/>
      <c r="G3231" s="539"/>
      <c r="H3231" s="539"/>
    </row>
    <row r="3232" spans="1:8">
      <c r="A3232" s="760"/>
      <c r="B3232" s="539"/>
      <c r="C3232" s="539"/>
      <c r="D3232" s="539"/>
      <c r="E3232" s="539"/>
      <c r="F3232" s="539"/>
      <c r="G3232" s="539"/>
      <c r="H3232" s="539"/>
    </row>
    <row r="3233" spans="1:8">
      <c r="A3233" s="760"/>
      <c r="B3233" s="539"/>
      <c r="C3233" s="539"/>
      <c r="D3233" s="539"/>
      <c r="E3233" s="539"/>
      <c r="F3233" s="539"/>
      <c r="G3233" s="539"/>
      <c r="H3233" s="539"/>
    </row>
    <row r="3234" spans="1:8">
      <c r="A3234" s="760"/>
      <c r="B3234" s="539"/>
      <c r="C3234" s="539"/>
      <c r="D3234" s="539"/>
      <c r="E3234" s="539"/>
      <c r="F3234" s="539"/>
      <c r="G3234" s="539"/>
      <c r="H3234" s="539"/>
    </row>
    <row r="3235" spans="1:8">
      <c r="A3235" s="760"/>
      <c r="B3235" s="539"/>
      <c r="C3235" s="539"/>
      <c r="D3235" s="539"/>
      <c r="E3235" s="539"/>
      <c r="F3235" s="539"/>
      <c r="G3235" s="539"/>
      <c r="H3235" s="539"/>
    </row>
    <row r="3236" spans="1:8">
      <c r="A3236" s="760"/>
      <c r="B3236" s="539"/>
      <c r="C3236" s="539"/>
      <c r="D3236" s="539"/>
      <c r="E3236" s="539"/>
      <c r="F3236" s="539"/>
      <c r="G3236" s="539"/>
      <c r="H3236" s="539"/>
    </row>
    <row r="3237" spans="1:8">
      <c r="A3237" s="760"/>
      <c r="B3237" s="539"/>
      <c r="C3237" s="539"/>
      <c r="D3237" s="539"/>
      <c r="E3237" s="539"/>
      <c r="F3237" s="539"/>
      <c r="G3237" s="539"/>
      <c r="H3237" s="539"/>
    </row>
    <row r="3238" spans="1:8">
      <c r="A3238" s="760"/>
      <c r="B3238" s="539"/>
      <c r="C3238" s="539"/>
      <c r="D3238" s="539"/>
      <c r="E3238" s="539"/>
      <c r="F3238" s="539"/>
      <c r="G3238" s="539"/>
      <c r="H3238" s="539"/>
    </row>
    <row r="3239" spans="1:8">
      <c r="A3239" s="760"/>
      <c r="B3239" s="539"/>
      <c r="C3239" s="539"/>
      <c r="D3239" s="539"/>
      <c r="E3239" s="539"/>
      <c r="F3239" s="539"/>
      <c r="G3239" s="539"/>
      <c r="H3239" s="539"/>
    </row>
    <row r="3240" spans="1:8">
      <c r="A3240" s="760"/>
      <c r="B3240" s="539"/>
      <c r="C3240" s="539"/>
      <c r="D3240" s="539"/>
      <c r="E3240" s="539"/>
      <c r="F3240" s="539"/>
      <c r="G3240" s="539"/>
      <c r="H3240" s="539"/>
    </row>
    <row r="3241" spans="1:8">
      <c r="A3241" s="760"/>
      <c r="B3241" s="539"/>
      <c r="C3241" s="539"/>
      <c r="D3241" s="539"/>
      <c r="E3241" s="539"/>
      <c r="F3241" s="539"/>
      <c r="G3241" s="539"/>
      <c r="H3241" s="539"/>
    </row>
    <row r="3242" spans="1:8">
      <c r="A3242" s="760"/>
      <c r="B3242" s="539"/>
      <c r="C3242" s="539"/>
      <c r="D3242" s="539"/>
      <c r="E3242" s="539"/>
      <c r="F3242" s="539"/>
      <c r="G3242" s="539"/>
      <c r="H3242" s="539"/>
    </row>
    <row r="3243" spans="1:8">
      <c r="A3243" s="760"/>
      <c r="B3243" s="539"/>
      <c r="C3243" s="539"/>
      <c r="D3243" s="539"/>
      <c r="E3243" s="539"/>
      <c r="F3243" s="539"/>
      <c r="G3243" s="539"/>
      <c r="H3243" s="539"/>
    </row>
    <row r="3244" spans="1:8">
      <c r="A3244" s="760"/>
      <c r="B3244" s="539"/>
      <c r="C3244" s="539"/>
      <c r="D3244" s="539"/>
      <c r="E3244" s="539"/>
      <c r="F3244" s="539"/>
      <c r="G3244" s="539"/>
      <c r="H3244" s="539"/>
    </row>
    <row r="3245" spans="1:8">
      <c r="A3245" s="760"/>
      <c r="B3245" s="539"/>
      <c r="C3245" s="539"/>
      <c r="D3245" s="539"/>
      <c r="E3245" s="539"/>
      <c r="F3245" s="539"/>
      <c r="G3245" s="539"/>
      <c r="H3245" s="539"/>
    </row>
    <row r="3246" spans="1:8">
      <c r="A3246" s="760"/>
      <c r="B3246" s="539"/>
      <c r="C3246" s="539"/>
      <c r="D3246" s="539"/>
      <c r="E3246" s="539"/>
      <c r="F3246" s="539"/>
      <c r="G3246" s="539"/>
      <c r="H3246" s="539"/>
    </row>
    <row r="3247" spans="1:8">
      <c r="A3247" s="760"/>
      <c r="B3247" s="539"/>
      <c r="C3247" s="539"/>
      <c r="D3247" s="539"/>
      <c r="E3247" s="539"/>
      <c r="F3247" s="539"/>
      <c r="G3247" s="539"/>
      <c r="H3247" s="539"/>
    </row>
    <row r="3248" spans="1:8">
      <c r="A3248" s="760"/>
      <c r="B3248" s="539"/>
      <c r="C3248" s="539"/>
      <c r="D3248" s="539"/>
      <c r="E3248" s="539"/>
      <c r="F3248" s="539"/>
      <c r="G3248" s="539"/>
      <c r="H3248" s="539"/>
    </row>
    <row r="3249" spans="1:8">
      <c r="A3249" s="760"/>
      <c r="B3249" s="539"/>
      <c r="C3249" s="539"/>
      <c r="D3249" s="539"/>
      <c r="E3249" s="539"/>
      <c r="F3249" s="539"/>
      <c r="G3249" s="539"/>
      <c r="H3249" s="539"/>
    </row>
    <row r="3250" spans="1:8">
      <c r="A3250" s="760"/>
      <c r="B3250" s="539"/>
      <c r="C3250" s="539"/>
      <c r="D3250" s="539"/>
      <c r="E3250" s="539"/>
      <c r="F3250" s="539"/>
      <c r="G3250" s="539"/>
      <c r="H3250" s="539"/>
    </row>
    <row r="3251" spans="1:8">
      <c r="A3251" s="760"/>
      <c r="B3251" s="539"/>
      <c r="C3251" s="539"/>
      <c r="D3251" s="539"/>
      <c r="E3251" s="539"/>
      <c r="F3251" s="539"/>
      <c r="G3251" s="539"/>
      <c r="H3251" s="539"/>
    </row>
    <row r="3252" spans="1:8">
      <c r="A3252" s="760"/>
      <c r="B3252" s="539"/>
      <c r="C3252" s="539"/>
      <c r="D3252" s="539"/>
      <c r="E3252" s="539"/>
      <c r="F3252" s="539"/>
      <c r="G3252" s="539"/>
      <c r="H3252" s="539"/>
    </row>
    <row r="3253" spans="1:8">
      <c r="A3253" s="760"/>
      <c r="B3253" s="539"/>
      <c r="C3253" s="539"/>
      <c r="D3253" s="539"/>
      <c r="E3253" s="539"/>
      <c r="F3253" s="539"/>
      <c r="G3253" s="539"/>
      <c r="H3253" s="539"/>
    </row>
    <row r="3254" spans="1:8">
      <c r="A3254" s="760"/>
      <c r="B3254" s="539"/>
      <c r="C3254" s="539"/>
      <c r="D3254" s="539"/>
      <c r="E3254" s="539"/>
      <c r="F3254" s="539"/>
      <c r="G3254" s="539"/>
      <c r="H3254" s="539"/>
    </row>
    <row r="3255" spans="1:8">
      <c r="A3255" s="760"/>
      <c r="B3255" s="539"/>
      <c r="C3255" s="539"/>
      <c r="D3255" s="539"/>
      <c r="E3255" s="539"/>
      <c r="F3255" s="539"/>
      <c r="G3255" s="539"/>
      <c r="H3255" s="539"/>
    </row>
    <row r="3256" spans="1:8">
      <c r="A3256" s="760"/>
      <c r="B3256" s="539"/>
      <c r="C3256" s="539"/>
      <c r="D3256" s="539"/>
      <c r="E3256" s="539"/>
      <c r="F3256" s="539"/>
      <c r="G3256" s="539"/>
      <c r="H3256" s="539"/>
    </row>
    <row r="3257" spans="1:8">
      <c r="A3257" s="760"/>
      <c r="B3257" s="539"/>
      <c r="C3257" s="539"/>
      <c r="D3257" s="539"/>
      <c r="E3257" s="539"/>
      <c r="F3257" s="539"/>
      <c r="G3257" s="539"/>
      <c r="H3257" s="539"/>
    </row>
    <row r="3258" spans="1:8">
      <c r="A3258" s="760"/>
      <c r="B3258" s="539"/>
      <c r="C3258" s="539"/>
      <c r="D3258" s="539"/>
      <c r="E3258" s="539"/>
      <c r="F3258" s="539"/>
      <c r="G3258" s="539"/>
      <c r="H3258" s="539"/>
    </row>
    <row r="3259" spans="1:8">
      <c r="A3259" s="760"/>
      <c r="B3259" s="539"/>
      <c r="C3259" s="539"/>
      <c r="D3259" s="539"/>
      <c r="E3259" s="539"/>
      <c r="F3259" s="539"/>
      <c r="G3259" s="539"/>
      <c r="H3259" s="539"/>
    </row>
    <row r="3260" spans="1:8">
      <c r="A3260" s="760"/>
      <c r="B3260" s="539"/>
      <c r="C3260" s="539"/>
      <c r="D3260" s="539"/>
      <c r="E3260" s="539"/>
      <c r="F3260" s="539"/>
      <c r="G3260" s="539"/>
      <c r="H3260" s="539"/>
    </row>
    <row r="3261" spans="1:8">
      <c r="A3261" s="760"/>
      <c r="B3261" s="539"/>
      <c r="C3261" s="539"/>
      <c r="D3261" s="539"/>
      <c r="E3261" s="539"/>
      <c r="F3261" s="539"/>
      <c r="G3261" s="539"/>
      <c r="H3261" s="539"/>
    </row>
    <row r="3262" spans="1:8">
      <c r="A3262" s="760"/>
      <c r="B3262" s="539"/>
      <c r="C3262" s="539"/>
      <c r="D3262" s="539"/>
      <c r="E3262" s="539"/>
      <c r="F3262" s="539"/>
      <c r="G3262" s="539"/>
      <c r="H3262" s="539"/>
    </row>
    <row r="3263" spans="1:8">
      <c r="A3263" s="760"/>
      <c r="B3263" s="539"/>
      <c r="C3263" s="539"/>
      <c r="D3263" s="539"/>
      <c r="E3263" s="539"/>
      <c r="F3263" s="539"/>
      <c r="G3263" s="539"/>
      <c r="H3263" s="539"/>
    </row>
    <row r="3264" spans="1:8">
      <c r="A3264" s="760"/>
      <c r="B3264" s="539"/>
      <c r="C3264" s="539"/>
      <c r="D3264" s="539"/>
      <c r="E3264" s="539"/>
      <c r="F3264" s="539"/>
      <c r="G3264" s="539"/>
      <c r="H3264" s="539"/>
    </row>
    <row r="3265" spans="1:8">
      <c r="A3265" s="760"/>
      <c r="B3265" s="539"/>
      <c r="C3265" s="539"/>
      <c r="D3265" s="539"/>
      <c r="E3265" s="539"/>
      <c r="F3265" s="539"/>
      <c r="G3265" s="539"/>
      <c r="H3265" s="539"/>
    </row>
    <row r="3266" spans="1:8">
      <c r="A3266" s="760"/>
      <c r="B3266" s="539"/>
      <c r="C3266" s="539"/>
      <c r="D3266" s="539"/>
      <c r="E3266" s="539"/>
      <c r="F3266" s="539"/>
      <c r="G3266" s="539"/>
      <c r="H3266" s="539"/>
    </row>
    <row r="3267" spans="1:8">
      <c r="A3267" s="760"/>
      <c r="B3267" s="539"/>
      <c r="C3267" s="539"/>
      <c r="D3267" s="539"/>
      <c r="E3267" s="539"/>
      <c r="F3267" s="539"/>
      <c r="G3267" s="539"/>
      <c r="H3267" s="539"/>
    </row>
    <row r="3268" spans="1:8">
      <c r="A3268" s="760"/>
      <c r="B3268" s="539"/>
      <c r="C3268" s="539"/>
      <c r="D3268" s="539"/>
      <c r="E3268" s="539"/>
      <c r="F3268" s="539"/>
      <c r="G3268" s="539"/>
      <c r="H3268" s="539"/>
    </row>
    <row r="3269" spans="1:8">
      <c r="A3269" s="760"/>
      <c r="B3269" s="539"/>
      <c r="C3269" s="539"/>
      <c r="D3269" s="539"/>
      <c r="E3269" s="539"/>
      <c r="F3269" s="539"/>
      <c r="G3269" s="539"/>
      <c r="H3269" s="539"/>
    </row>
    <row r="3270" spans="1:8">
      <c r="A3270" s="760"/>
      <c r="B3270" s="539"/>
      <c r="C3270" s="539"/>
      <c r="D3270" s="539"/>
      <c r="E3270" s="539"/>
      <c r="F3270" s="539"/>
      <c r="G3270" s="539"/>
      <c r="H3270" s="539"/>
    </row>
    <row r="3271" spans="1:8">
      <c r="A3271" s="760"/>
      <c r="B3271" s="539"/>
      <c r="C3271" s="539"/>
      <c r="D3271" s="539"/>
      <c r="E3271" s="539"/>
      <c r="F3271" s="539"/>
      <c r="G3271" s="539"/>
      <c r="H3271" s="539"/>
    </row>
    <row r="3272" spans="1:8">
      <c r="A3272" s="760"/>
      <c r="B3272" s="539"/>
      <c r="C3272" s="539"/>
      <c r="D3272" s="539"/>
      <c r="E3272" s="539"/>
      <c r="F3272" s="539"/>
      <c r="G3272" s="539"/>
      <c r="H3272" s="539"/>
    </row>
    <row r="3273" spans="1:8">
      <c r="A3273" s="760"/>
      <c r="B3273" s="539"/>
      <c r="C3273" s="539"/>
      <c r="D3273" s="539"/>
      <c r="E3273" s="539"/>
      <c r="F3273" s="539"/>
      <c r="G3273" s="539"/>
      <c r="H3273" s="539"/>
    </row>
    <row r="3274" spans="1:8">
      <c r="A3274" s="760"/>
      <c r="B3274" s="539"/>
      <c r="C3274" s="539"/>
      <c r="D3274" s="539"/>
      <c r="E3274" s="539"/>
      <c r="F3274" s="539"/>
      <c r="G3274" s="539"/>
      <c r="H3274" s="539"/>
    </row>
    <row r="3275" spans="1:8">
      <c r="A3275" s="760"/>
      <c r="B3275" s="539"/>
      <c r="C3275" s="539"/>
      <c r="D3275" s="539"/>
      <c r="E3275" s="539"/>
      <c r="F3275" s="539"/>
      <c r="G3275" s="539"/>
      <c r="H3275" s="539"/>
    </row>
    <row r="3276" spans="1:8">
      <c r="A3276" s="760"/>
      <c r="B3276" s="539"/>
      <c r="C3276" s="539"/>
      <c r="D3276" s="539"/>
      <c r="E3276" s="539"/>
      <c r="F3276" s="539"/>
      <c r="G3276" s="539"/>
      <c r="H3276" s="539"/>
    </row>
    <row r="3277" spans="1:8">
      <c r="A3277" s="760"/>
      <c r="B3277" s="539"/>
      <c r="C3277" s="539"/>
      <c r="D3277" s="539"/>
      <c r="E3277" s="539"/>
      <c r="F3277" s="539"/>
      <c r="G3277" s="539"/>
      <c r="H3277" s="539"/>
    </row>
    <row r="3278" spans="1:8">
      <c r="A3278" s="760"/>
      <c r="B3278" s="539"/>
      <c r="C3278" s="539"/>
      <c r="D3278" s="539"/>
      <c r="E3278" s="539"/>
      <c r="F3278" s="539"/>
      <c r="G3278" s="539"/>
      <c r="H3278" s="539"/>
    </row>
    <row r="3279" spans="1:8">
      <c r="A3279" s="760"/>
      <c r="B3279" s="539"/>
      <c r="C3279" s="539"/>
      <c r="D3279" s="539"/>
      <c r="E3279" s="539"/>
      <c r="F3279" s="539"/>
      <c r="G3279" s="539"/>
      <c r="H3279" s="539"/>
    </row>
    <row r="3280" spans="1:8">
      <c r="A3280" s="760"/>
      <c r="B3280" s="539"/>
      <c r="C3280" s="539"/>
      <c r="D3280" s="539"/>
      <c r="E3280" s="539"/>
      <c r="F3280" s="539"/>
      <c r="G3280" s="539"/>
      <c r="H3280" s="539"/>
    </row>
    <row r="3281" spans="1:8">
      <c r="A3281" s="760"/>
      <c r="B3281" s="539"/>
      <c r="C3281" s="539"/>
      <c r="D3281" s="539"/>
      <c r="E3281" s="539"/>
      <c r="F3281" s="539"/>
      <c r="G3281" s="539"/>
      <c r="H3281" s="539"/>
    </row>
    <row r="3282" spans="1:8">
      <c r="A3282" s="760"/>
      <c r="B3282" s="539"/>
      <c r="C3282" s="539"/>
      <c r="D3282" s="539"/>
      <c r="E3282" s="539"/>
      <c r="F3282" s="539"/>
      <c r="G3282" s="539"/>
      <c r="H3282" s="539"/>
    </row>
    <row r="3283" spans="1:8">
      <c r="A3283" s="760"/>
      <c r="B3283" s="539"/>
      <c r="C3283" s="539"/>
      <c r="D3283" s="539"/>
      <c r="E3283" s="539"/>
      <c r="F3283" s="539"/>
      <c r="G3283" s="539"/>
      <c r="H3283" s="539"/>
    </row>
    <row r="3284" spans="1:8">
      <c r="A3284" s="760"/>
      <c r="B3284" s="539"/>
      <c r="C3284" s="539"/>
      <c r="D3284" s="539"/>
      <c r="E3284" s="539"/>
      <c r="F3284" s="539"/>
      <c r="G3284" s="539"/>
      <c r="H3284" s="539"/>
    </row>
    <row r="3285" spans="1:8">
      <c r="A3285" s="760"/>
      <c r="B3285" s="539"/>
      <c r="C3285" s="539"/>
      <c r="D3285" s="539"/>
      <c r="E3285" s="539"/>
      <c r="F3285" s="539"/>
      <c r="G3285" s="539"/>
      <c r="H3285" s="539"/>
    </row>
    <row r="3286" spans="1:8">
      <c r="A3286" s="760"/>
      <c r="B3286" s="539"/>
      <c r="C3286" s="539"/>
      <c r="D3286" s="539"/>
      <c r="E3286" s="539"/>
      <c r="F3286" s="539"/>
      <c r="G3286" s="539"/>
      <c r="H3286" s="539"/>
    </row>
    <row r="3287" spans="1:8">
      <c r="A3287" s="760"/>
      <c r="B3287" s="539"/>
      <c r="C3287" s="539"/>
      <c r="D3287" s="539"/>
      <c r="E3287" s="539"/>
      <c r="F3287" s="539"/>
      <c r="G3287" s="539"/>
      <c r="H3287" s="539"/>
    </row>
    <row r="3288" spans="1:8">
      <c r="A3288" s="760"/>
      <c r="B3288" s="539"/>
      <c r="C3288" s="539"/>
      <c r="D3288" s="539"/>
      <c r="E3288" s="539"/>
      <c r="F3288" s="539"/>
      <c r="G3288" s="539"/>
      <c r="H3288" s="539"/>
    </row>
    <row r="3289" spans="1:8">
      <c r="A3289" s="760"/>
      <c r="B3289" s="539"/>
      <c r="C3289" s="539"/>
      <c r="D3289" s="539"/>
      <c r="E3289" s="539"/>
      <c r="F3289" s="539"/>
      <c r="G3289" s="539"/>
      <c r="H3289" s="539"/>
    </row>
    <row r="3290" spans="1:8">
      <c r="A3290" s="760"/>
      <c r="B3290" s="539"/>
      <c r="C3290" s="539"/>
      <c r="D3290" s="539"/>
      <c r="E3290" s="539"/>
      <c r="F3290" s="539"/>
      <c r="G3290" s="539"/>
      <c r="H3290" s="539"/>
    </row>
    <row r="3291" spans="1:8">
      <c r="A3291" s="760"/>
      <c r="B3291" s="539"/>
      <c r="C3291" s="539"/>
      <c r="D3291" s="539"/>
      <c r="E3291" s="539"/>
      <c r="F3291" s="539"/>
      <c r="G3291" s="539"/>
      <c r="H3291" s="539"/>
    </row>
    <row r="3292" spans="1:8">
      <c r="A3292" s="760"/>
      <c r="B3292" s="539"/>
      <c r="C3292" s="539"/>
      <c r="D3292" s="539"/>
      <c r="E3292" s="539"/>
      <c r="F3292" s="539"/>
      <c r="G3292" s="539"/>
      <c r="H3292" s="539"/>
    </row>
    <row r="3293" spans="1:8">
      <c r="A3293" s="760"/>
      <c r="B3293" s="539"/>
      <c r="C3293" s="539"/>
      <c r="D3293" s="539"/>
      <c r="E3293" s="539"/>
      <c r="F3293" s="539"/>
      <c r="G3293" s="539"/>
      <c r="H3293" s="539"/>
    </row>
    <row r="3294" spans="1:8">
      <c r="A3294" s="760"/>
      <c r="B3294" s="539"/>
      <c r="C3294" s="539"/>
      <c r="D3294" s="539"/>
      <c r="E3294" s="539"/>
      <c r="F3294" s="539"/>
      <c r="G3294" s="539"/>
      <c r="H3294" s="539"/>
    </row>
    <row r="3295" spans="1:8">
      <c r="A3295" s="760"/>
      <c r="B3295" s="539"/>
      <c r="C3295" s="539"/>
      <c r="D3295" s="539"/>
      <c r="E3295" s="539"/>
      <c r="F3295" s="539"/>
      <c r="G3295" s="539"/>
      <c r="H3295" s="539"/>
    </row>
    <row r="3296" spans="1:8">
      <c r="A3296" s="760"/>
      <c r="B3296" s="539"/>
      <c r="C3296" s="539"/>
      <c r="D3296" s="539"/>
      <c r="E3296" s="539"/>
      <c r="F3296" s="539"/>
      <c r="G3296" s="539"/>
      <c r="H3296" s="539"/>
    </row>
    <row r="3297" spans="1:8">
      <c r="A3297" s="760"/>
      <c r="B3297" s="539"/>
      <c r="C3297" s="539"/>
      <c r="D3297" s="539"/>
      <c r="E3297" s="539"/>
      <c r="F3297" s="539"/>
      <c r="G3297" s="539"/>
      <c r="H3297" s="539"/>
    </row>
    <row r="3298" spans="1:8">
      <c r="A3298" s="760"/>
      <c r="B3298" s="539"/>
      <c r="C3298" s="539"/>
      <c r="D3298" s="539"/>
      <c r="E3298" s="539"/>
      <c r="F3298" s="539"/>
      <c r="G3298" s="539"/>
      <c r="H3298" s="539"/>
    </row>
    <row r="3299" spans="1:8">
      <c r="A3299" s="760"/>
      <c r="B3299" s="539"/>
      <c r="C3299" s="539"/>
      <c r="D3299" s="539"/>
      <c r="E3299" s="539"/>
      <c r="F3299" s="539"/>
      <c r="G3299" s="539"/>
      <c r="H3299" s="539"/>
    </row>
    <row r="3300" spans="1:8">
      <c r="A3300" s="760"/>
      <c r="B3300" s="539"/>
      <c r="C3300" s="539"/>
      <c r="D3300" s="539"/>
      <c r="E3300" s="539"/>
      <c r="F3300" s="539"/>
      <c r="G3300" s="539"/>
      <c r="H3300" s="539"/>
    </row>
    <row r="3301" spans="1:8">
      <c r="A3301" s="760"/>
      <c r="B3301" s="539"/>
      <c r="C3301" s="539"/>
      <c r="D3301" s="539"/>
      <c r="E3301" s="539"/>
      <c r="F3301" s="539"/>
      <c r="G3301" s="539"/>
      <c r="H3301" s="539"/>
    </row>
    <row r="3302" spans="1:8">
      <c r="A3302" s="760"/>
      <c r="B3302" s="539"/>
      <c r="C3302" s="539"/>
      <c r="D3302" s="539"/>
      <c r="E3302" s="539"/>
      <c r="F3302" s="539"/>
      <c r="G3302" s="539"/>
      <c r="H3302" s="539"/>
    </row>
    <row r="3303" spans="1:8">
      <c r="A3303" s="760"/>
      <c r="B3303" s="539"/>
      <c r="C3303" s="539"/>
      <c r="D3303" s="539"/>
      <c r="E3303" s="539"/>
      <c r="F3303" s="539"/>
      <c r="G3303" s="539"/>
      <c r="H3303" s="539"/>
    </row>
    <row r="3304" spans="1:8">
      <c r="A3304" s="760"/>
      <c r="B3304" s="539"/>
      <c r="C3304" s="539"/>
      <c r="D3304" s="539"/>
      <c r="E3304" s="539"/>
      <c r="F3304" s="539"/>
      <c r="G3304" s="539"/>
      <c r="H3304" s="539"/>
    </row>
    <row r="3305" spans="1:8">
      <c r="A3305" s="760"/>
      <c r="B3305" s="539"/>
      <c r="C3305" s="539"/>
      <c r="D3305" s="539"/>
      <c r="E3305" s="539"/>
      <c r="F3305" s="539"/>
      <c r="G3305" s="539"/>
      <c r="H3305" s="539"/>
    </row>
    <row r="3306" spans="1:8">
      <c r="A3306" s="760"/>
      <c r="B3306" s="539"/>
      <c r="C3306" s="539"/>
      <c r="D3306" s="539"/>
      <c r="E3306" s="539"/>
      <c r="F3306" s="539"/>
      <c r="G3306" s="539"/>
      <c r="H3306" s="539"/>
    </row>
    <row r="3307" spans="1:8">
      <c r="A3307" s="760"/>
      <c r="B3307" s="539"/>
      <c r="C3307" s="539"/>
      <c r="D3307" s="539"/>
      <c r="E3307" s="539"/>
      <c r="F3307" s="539"/>
      <c r="G3307" s="539"/>
      <c r="H3307" s="539"/>
    </row>
    <row r="3308" spans="1:8">
      <c r="A3308" s="760"/>
      <c r="B3308" s="539"/>
      <c r="C3308" s="539"/>
      <c r="D3308" s="539"/>
      <c r="E3308" s="539"/>
      <c r="F3308" s="539"/>
      <c r="G3308" s="539"/>
      <c r="H3308" s="539"/>
    </row>
    <row r="3309" spans="1:8">
      <c r="A3309" s="760"/>
      <c r="B3309" s="539"/>
      <c r="C3309" s="539"/>
      <c r="D3309" s="539"/>
      <c r="E3309" s="539"/>
      <c r="F3309" s="539"/>
      <c r="G3309" s="539"/>
      <c r="H3309" s="539"/>
    </row>
    <row r="3310" spans="1:8">
      <c r="A3310" s="760"/>
      <c r="B3310" s="539"/>
      <c r="C3310" s="539"/>
      <c r="D3310" s="539"/>
      <c r="E3310" s="539"/>
      <c r="F3310" s="539"/>
      <c r="G3310" s="539"/>
      <c r="H3310" s="539"/>
    </row>
    <row r="3311" spans="1:8">
      <c r="A3311" s="760"/>
      <c r="B3311" s="539"/>
      <c r="C3311" s="539"/>
      <c r="D3311" s="539"/>
      <c r="E3311" s="539"/>
      <c r="F3311" s="539"/>
      <c r="G3311" s="539"/>
      <c r="H3311" s="539"/>
    </row>
    <row r="3312" spans="1:8">
      <c r="A3312" s="760"/>
      <c r="B3312" s="539"/>
      <c r="C3312" s="539"/>
      <c r="D3312" s="539"/>
      <c r="E3312" s="539"/>
      <c r="F3312" s="539"/>
      <c r="G3312" s="539"/>
      <c r="H3312" s="539"/>
    </row>
    <row r="3313" spans="1:8">
      <c r="A3313" s="760"/>
      <c r="B3313" s="539"/>
      <c r="C3313" s="539"/>
      <c r="D3313" s="539"/>
      <c r="E3313" s="539"/>
      <c r="F3313" s="539"/>
      <c r="G3313" s="539"/>
      <c r="H3313" s="539"/>
    </row>
    <row r="3314" spans="1:8">
      <c r="A3314" s="760"/>
      <c r="B3314" s="539"/>
      <c r="C3314" s="539"/>
      <c r="D3314" s="539"/>
      <c r="E3314" s="539"/>
      <c r="F3314" s="539"/>
      <c r="G3314" s="539"/>
      <c r="H3314" s="539"/>
    </row>
    <row r="3315" spans="1:8">
      <c r="A3315" s="760"/>
      <c r="B3315" s="539"/>
      <c r="C3315" s="539"/>
      <c r="D3315" s="539"/>
      <c r="E3315" s="539"/>
      <c r="F3315" s="539"/>
      <c r="G3315" s="539"/>
      <c r="H3315" s="539"/>
    </row>
    <row r="3316" spans="1:8">
      <c r="A3316" s="760"/>
      <c r="B3316" s="539"/>
      <c r="C3316" s="539"/>
      <c r="D3316" s="539"/>
      <c r="E3316" s="539"/>
      <c r="F3316" s="539"/>
      <c r="G3316" s="539"/>
      <c r="H3316" s="539"/>
    </row>
    <row r="3317" spans="1:8">
      <c r="A3317" s="760"/>
      <c r="B3317" s="539"/>
      <c r="C3317" s="539"/>
      <c r="D3317" s="539"/>
      <c r="E3317" s="539"/>
      <c r="F3317" s="539"/>
      <c r="G3317" s="539"/>
      <c r="H3317" s="539"/>
    </row>
    <row r="3318" spans="1:8">
      <c r="A3318" s="760"/>
      <c r="B3318" s="539"/>
      <c r="C3318" s="539"/>
      <c r="D3318" s="539"/>
      <c r="E3318" s="539"/>
      <c r="F3318" s="539"/>
      <c r="G3318" s="539"/>
      <c r="H3318" s="539"/>
    </row>
    <row r="3319" spans="1:8">
      <c r="A3319" s="760"/>
      <c r="B3319" s="539"/>
      <c r="C3319" s="539"/>
      <c r="D3319" s="539"/>
      <c r="E3319" s="539"/>
      <c r="F3319" s="539"/>
      <c r="G3319" s="539"/>
      <c r="H3319" s="539"/>
    </row>
    <row r="3320" spans="1:8">
      <c r="A3320" s="760"/>
      <c r="B3320" s="539"/>
      <c r="C3320" s="539"/>
      <c r="D3320" s="539"/>
      <c r="E3320" s="539"/>
      <c r="F3320" s="539"/>
      <c r="G3320" s="539"/>
      <c r="H3320" s="539"/>
    </row>
    <row r="3321" spans="1:8">
      <c r="A3321" s="760"/>
      <c r="B3321" s="539"/>
      <c r="C3321" s="539"/>
      <c r="D3321" s="539"/>
      <c r="E3321" s="539"/>
      <c r="F3321" s="539"/>
      <c r="G3321" s="539"/>
      <c r="H3321" s="539"/>
    </row>
    <row r="3322" spans="1:8">
      <c r="A3322" s="760"/>
      <c r="B3322" s="539"/>
      <c r="C3322" s="539"/>
      <c r="D3322" s="539"/>
      <c r="E3322" s="539"/>
      <c r="F3322" s="539"/>
      <c r="G3322" s="539"/>
      <c r="H3322" s="539"/>
    </row>
    <row r="3323" spans="1:8">
      <c r="A3323" s="760"/>
      <c r="B3323" s="539"/>
      <c r="C3323" s="539"/>
      <c r="D3323" s="539"/>
      <c r="E3323" s="539"/>
      <c r="F3323" s="539"/>
      <c r="G3323" s="539"/>
      <c r="H3323" s="539"/>
    </row>
    <row r="3324" spans="1:8">
      <c r="A3324" s="760"/>
      <c r="B3324" s="539"/>
      <c r="C3324" s="539"/>
      <c r="D3324" s="539"/>
      <c r="E3324" s="539"/>
      <c r="F3324" s="539"/>
      <c r="G3324" s="539"/>
      <c r="H3324" s="539"/>
    </row>
    <row r="3325" spans="1:8">
      <c r="A3325" s="760"/>
      <c r="B3325" s="539"/>
      <c r="C3325" s="539"/>
      <c r="D3325" s="539"/>
      <c r="E3325" s="539"/>
      <c r="F3325" s="539"/>
      <c r="G3325" s="539"/>
      <c r="H3325" s="539"/>
    </row>
    <row r="3326" spans="1:8">
      <c r="A3326" s="760"/>
      <c r="B3326" s="539"/>
      <c r="C3326" s="539"/>
      <c r="D3326" s="539"/>
      <c r="E3326" s="539"/>
      <c r="F3326" s="539"/>
      <c r="G3326" s="539"/>
      <c r="H3326" s="539"/>
    </row>
    <row r="3327" spans="1:8">
      <c r="A3327" s="760"/>
      <c r="B3327" s="539"/>
      <c r="C3327" s="539"/>
      <c r="D3327" s="539"/>
      <c r="E3327" s="539"/>
      <c r="F3327" s="539"/>
      <c r="G3327" s="539"/>
      <c r="H3327" s="539"/>
    </row>
    <row r="3328" spans="1:8">
      <c r="A3328" s="760"/>
      <c r="B3328" s="539"/>
      <c r="C3328" s="539"/>
      <c r="D3328" s="539"/>
      <c r="E3328" s="539"/>
      <c r="F3328" s="539"/>
      <c r="G3328" s="539"/>
      <c r="H3328" s="539"/>
    </row>
    <row r="3329" spans="1:8">
      <c r="A3329" s="760"/>
      <c r="B3329" s="539"/>
      <c r="C3329" s="539"/>
      <c r="D3329" s="539"/>
      <c r="E3329" s="539"/>
      <c r="F3329" s="539"/>
      <c r="G3329" s="539"/>
      <c r="H3329" s="539"/>
    </row>
    <row r="3330" spans="1:8">
      <c r="A3330" s="760"/>
      <c r="B3330" s="539"/>
      <c r="C3330" s="539"/>
      <c r="D3330" s="539"/>
      <c r="E3330" s="539"/>
      <c r="F3330" s="539"/>
      <c r="G3330" s="539"/>
      <c r="H3330" s="539"/>
    </row>
    <row r="3331" spans="1:8">
      <c r="A3331" s="760"/>
      <c r="B3331" s="539"/>
      <c r="C3331" s="539"/>
      <c r="D3331" s="539"/>
      <c r="E3331" s="539"/>
      <c r="F3331" s="539"/>
      <c r="G3331" s="539"/>
      <c r="H3331" s="539"/>
    </row>
    <row r="3332" spans="1:8">
      <c r="A3332" s="760"/>
      <c r="B3332" s="539"/>
      <c r="C3332" s="539"/>
      <c r="D3332" s="539"/>
      <c r="E3332" s="539"/>
      <c r="F3332" s="539"/>
      <c r="G3332" s="539"/>
      <c r="H3332" s="539"/>
    </row>
    <row r="3333" spans="1:8">
      <c r="A3333" s="760"/>
      <c r="B3333" s="539"/>
      <c r="C3333" s="539"/>
      <c r="D3333" s="539"/>
      <c r="E3333" s="539"/>
      <c r="F3333" s="539"/>
      <c r="G3333" s="539"/>
      <c r="H3333" s="539"/>
    </row>
    <row r="3334" spans="1:8">
      <c r="A3334" s="760"/>
      <c r="B3334" s="539"/>
      <c r="C3334" s="539"/>
      <c r="D3334" s="539"/>
      <c r="E3334" s="539"/>
      <c r="F3334" s="539"/>
      <c r="G3334" s="539"/>
      <c r="H3334" s="539"/>
    </row>
    <row r="3335" spans="1:8">
      <c r="A3335" s="760"/>
      <c r="B3335" s="539"/>
      <c r="C3335" s="539"/>
      <c r="D3335" s="539"/>
      <c r="E3335" s="539"/>
      <c r="F3335" s="539"/>
      <c r="G3335" s="539"/>
      <c r="H3335" s="539"/>
    </row>
    <row r="3336" spans="1:8">
      <c r="A3336" s="760"/>
      <c r="B3336" s="539"/>
      <c r="C3336" s="539"/>
      <c r="D3336" s="539"/>
      <c r="E3336" s="539"/>
      <c r="F3336" s="539"/>
      <c r="G3336" s="539"/>
      <c r="H3336" s="539"/>
    </row>
    <row r="3337" spans="1:8">
      <c r="A3337" s="760"/>
      <c r="B3337" s="539"/>
      <c r="C3337" s="539"/>
      <c r="D3337" s="539"/>
      <c r="E3337" s="539"/>
      <c r="F3337" s="539"/>
      <c r="G3337" s="539"/>
      <c r="H3337" s="539"/>
    </row>
    <row r="3338" spans="1:8">
      <c r="A3338" s="760"/>
      <c r="B3338" s="539"/>
      <c r="C3338" s="539"/>
      <c r="D3338" s="539"/>
      <c r="E3338" s="539"/>
      <c r="F3338" s="539"/>
      <c r="G3338" s="539"/>
      <c r="H3338" s="539"/>
    </row>
    <row r="3339" spans="1:8">
      <c r="A3339" s="760"/>
      <c r="B3339" s="539"/>
      <c r="C3339" s="539"/>
      <c r="D3339" s="539"/>
      <c r="E3339" s="539"/>
      <c r="F3339" s="539"/>
      <c r="G3339" s="539"/>
      <c r="H3339" s="539"/>
    </row>
    <row r="3340" spans="1:8">
      <c r="A3340" s="760"/>
      <c r="B3340" s="539"/>
      <c r="C3340" s="539"/>
      <c r="D3340" s="539"/>
      <c r="E3340" s="539"/>
      <c r="F3340" s="539"/>
      <c r="G3340" s="539"/>
      <c r="H3340" s="539"/>
    </row>
    <row r="3341" spans="1:8">
      <c r="A3341" s="760"/>
      <c r="B3341" s="539"/>
      <c r="C3341" s="539"/>
      <c r="D3341" s="539"/>
      <c r="E3341" s="539"/>
      <c r="F3341" s="539"/>
      <c r="G3341" s="539"/>
      <c r="H3341" s="539"/>
    </row>
    <row r="3342" spans="1:8">
      <c r="A3342" s="760"/>
      <c r="B3342" s="539"/>
      <c r="C3342" s="539"/>
      <c r="D3342" s="539"/>
      <c r="E3342" s="539"/>
      <c r="F3342" s="539"/>
      <c r="G3342" s="539"/>
      <c r="H3342" s="539"/>
    </row>
    <row r="3343" spans="1:8">
      <c r="A3343" s="760"/>
      <c r="B3343" s="539"/>
      <c r="C3343" s="539"/>
      <c r="D3343" s="539"/>
      <c r="E3343" s="539"/>
      <c r="F3343" s="539"/>
      <c r="G3343" s="539"/>
      <c r="H3343" s="539"/>
    </row>
    <row r="3344" spans="1:8">
      <c r="A3344" s="760"/>
      <c r="B3344" s="539"/>
      <c r="C3344" s="539"/>
      <c r="D3344" s="539"/>
      <c r="E3344" s="539"/>
      <c r="F3344" s="539"/>
      <c r="G3344" s="539"/>
      <c r="H3344" s="539"/>
    </row>
    <row r="3345" spans="1:8">
      <c r="A3345" s="760"/>
      <c r="B3345" s="539"/>
      <c r="C3345" s="539"/>
      <c r="D3345" s="539"/>
      <c r="E3345" s="539"/>
      <c r="F3345" s="539"/>
      <c r="G3345" s="539"/>
      <c r="H3345" s="539"/>
    </row>
    <row r="3346" spans="1:8">
      <c r="A3346" s="760"/>
      <c r="B3346" s="539"/>
      <c r="C3346" s="539"/>
      <c r="D3346" s="539"/>
      <c r="E3346" s="539"/>
      <c r="F3346" s="539"/>
      <c r="G3346" s="539"/>
      <c r="H3346" s="539"/>
    </row>
    <row r="3347" spans="1:8">
      <c r="A3347" s="760"/>
      <c r="B3347" s="539"/>
      <c r="C3347" s="539"/>
      <c r="D3347" s="539"/>
      <c r="E3347" s="539"/>
      <c r="F3347" s="539"/>
      <c r="G3347" s="539"/>
      <c r="H3347" s="539"/>
    </row>
    <row r="3348" spans="1:8">
      <c r="A3348" s="760"/>
      <c r="B3348" s="539"/>
      <c r="C3348" s="539"/>
      <c r="D3348" s="539"/>
      <c r="E3348" s="539"/>
      <c r="F3348" s="539"/>
      <c r="G3348" s="539"/>
      <c r="H3348" s="539"/>
    </row>
    <row r="3349" spans="1:8">
      <c r="A3349" s="760"/>
      <c r="B3349" s="539"/>
      <c r="C3349" s="539"/>
      <c r="D3349" s="539"/>
      <c r="E3349" s="539"/>
      <c r="F3349" s="539"/>
      <c r="G3349" s="539"/>
      <c r="H3349" s="539"/>
    </row>
    <row r="3350" spans="1:8">
      <c r="A3350" s="760"/>
      <c r="B3350" s="539"/>
      <c r="C3350" s="539"/>
      <c r="D3350" s="539"/>
      <c r="E3350" s="539"/>
      <c r="F3350" s="539"/>
      <c r="G3350" s="539"/>
      <c r="H3350" s="539"/>
    </row>
    <row r="3351" spans="1:8">
      <c r="A3351" s="760"/>
      <c r="B3351" s="539"/>
      <c r="C3351" s="539"/>
      <c r="D3351" s="539"/>
      <c r="E3351" s="539"/>
      <c r="F3351" s="539"/>
      <c r="G3351" s="539"/>
      <c r="H3351" s="539"/>
    </row>
    <row r="3352" spans="1:8">
      <c r="A3352" s="760"/>
      <c r="B3352" s="539"/>
      <c r="C3352" s="539"/>
      <c r="D3352" s="539"/>
      <c r="E3352" s="539"/>
      <c r="F3352" s="539"/>
      <c r="G3352" s="539"/>
      <c r="H3352" s="539"/>
    </row>
    <row r="3353" spans="1:8">
      <c r="A3353" s="760"/>
      <c r="B3353" s="539"/>
      <c r="C3353" s="539"/>
      <c r="D3353" s="539"/>
      <c r="E3353" s="539"/>
      <c r="F3353" s="539"/>
      <c r="G3353" s="539"/>
      <c r="H3353" s="539"/>
    </row>
    <row r="3354" spans="1:8">
      <c r="A3354" s="760"/>
      <c r="B3354" s="539"/>
      <c r="C3354" s="539"/>
      <c r="D3354" s="539"/>
      <c r="E3354" s="539"/>
      <c r="F3354" s="539"/>
      <c r="G3354" s="539"/>
      <c r="H3354" s="539"/>
    </row>
    <row r="3355" spans="1:8">
      <c r="A3355" s="760"/>
      <c r="B3355" s="539"/>
      <c r="C3355" s="539"/>
      <c r="D3355" s="539"/>
      <c r="E3355" s="539"/>
      <c r="F3355" s="539"/>
      <c r="G3355" s="539"/>
      <c r="H3355" s="539"/>
    </row>
    <row r="3356" spans="1:8">
      <c r="A3356" s="760"/>
      <c r="B3356" s="539"/>
      <c r="C3356" s="539"/>
      <c r="D3356" s="539"/>
      <c r="E3356" s="539"/>
      <c r="F3356" s="539"/>
      <c r="G3356" s="539"/>
      <c r="H3356" s="539"/>
    </row>
    <row r="3357" spans="1:8">
      <c r="A3357" s="760"/>
      <c r="B3357" s="539"/>
      <c r="C3357" s="539"/>
      <c r="D3357" s="539"/>
      <c r="E3357" s="539"/>
      <c r="F3357" s="539"/>
      <c r="G3357" s="539"/>
      <c r="H3357" s="539"/>
    </row>
    <row r="3358" spans="1:8">
      <c r="A3358" s="760"/>
      <c r="B3358" s="539"/>
      <c r="C3358" s="539"/>
      <c r="D3358" s="539"/>
      <c r="E3358" s="539"/>
      <c r="F3358" s="539"/>
      <c r="G3358" s="539"/>
      <c r="H3358" s="539"/>
    </row>
    <row r="3359" spans="1:8">
      <c r="A3359" s="760"/>
      <c r="B3359" s="539"/>
      <c r="C3359" s="539"/>
      <c r="D3359" s="539"/>
      <c r="E3359" s="539"/>
      <c r="F3359" s="539"/>
      <c r="G3359" s="539"/>
      <c r="H3359" s="539"/>
    </row>
    <row r="3360" spans="1:8">
      <c r="A3360" s="760"/>
      <c r="B3360" s="539"/>
      <c r="C3360" s="539"/>
      <c r="D3360" s="539"/>
      <c r="E3360" s="539"/>
      <c r="F3360" s="539"/>
      <c r="G3360" s="539"/>
      <c r="H3360" s="539"/>
    </row>
    <row r="3361" spans="1:8">
      <c r="A3361" s="760"/>
      <c r="B3361" s="539"/>
      <c r="C3361" s="539"/>
      <c r="D3361" s="539"/>
      <c r="E3361" s="539"/>
      <c r="F3361" s="539"/>
      <c r="G3361" s="539"/>
      <c r="H3361" s="539"/>
    </row>
    <row r="3362" spans="1:8">
      <c r="A3362" s="760"/>
      <c r="B3362" s="539"/>
      <c r="C3362" s="539"/>
      <c r="D3362" s="539"/>
      <c r="E3362" s="539"/>
      <c r="F3362" s="539"/>
      <c r="G3362" s="539"/>
      <c r="H3362" s="539"/>
    </row>
    <row r="3363" spans="1:8">
      <c r="A3363" s="760"/>
      <c r="B3363" s="539"/>
      <c r="C3363" s="539"/>
      <c r="D3363" s="539"/>
      <c r="E3363" s="539"/>
      <c r="F3363" s="539"/>
      <c r="G3363" s="539"/>
      <c r="H3363" s="539"/>
    </row>
    <row r="3364" spans="1:8">
      <c r="A3364" s="760"/>
      <c r="B3364" s="539"/>
      <c r="C3364" s="539"/>
      <c r="D3364" s="539"/>
      <c r="E3364" s="539"/>
      <c r="F3364" s="539"/>
      <c r="G3364" s="539"/>
      <c r="H3364" s="539"/>
    </row>
    <row r="3365" spans="1:8">
      <c r="A3365" s="760"/>
      <c r="B3365" s="539"/>
      <c r="C3365" s="539"/>
      <c r="D3365" s="539"/>
      <c r="E3365" s="539"/>
      <c r="F3365" s="539"/>
      <c r="G3365" s="539"/>
      <c r="H3365" s="539"/>
    </row>
    <row r="3366" spans="1:8">
      <c r="A3366" s="760"/>
      <c r="B3366" s="539"/>
      <c r="C3366" s="539"/>
      <c r="D3366" s="539"/>
      <c r="E3366" s="539"/>
      <c r="F3366" s="539"/>
      <c r="G3366" s="539"/>
      <c r="H3366" s="539"/>
    </row>
    <row r="3367" spans="1:8">
      <c r="A3367" s="760"/>
      <c r="B3367" s="539"/>
      <c r="C3367" s="539"/>
      <c r="D3367" s="539"/>
      <c r="E3367" s="539"/>
      <c r="F3367" s="539"/>
      <c r="G3367" s="539"/>
      <c r="H3367" s="539"/>
    </row>
    <row r="3368" spans="1:8">
      <c r="A3368" s="760"/>
      <c r="B3368" s="539"/>
      <c r="C3368" s="539"/>
      <c r="D3368" s="539"/>
      <c r="E3368" s="539"/>
      <c r="F3368" s="539"/>
      <c r="G3368" s="539"/>
      <c r="H3368" s="539"/>
    </row>
    <row r="3369" spans="1:8">
      <c r="A3369" s="760"/>
      <c r="B3369" s="539"/>
      <c r="C3369" s="539"/>
      <c r="D3369" s="539"/>
      <c r="E3369" s="539"/>
      <c r="F3369" s="539"/>
      <c r="G3369" s="539"/>
      <c r="H3369" s="539"/>
    </row>
    <row r="3370" spans="1:8">
      <c r="A3370" s="760"/>
      <c r="B3370" s="539"/>
      <c r="C3370" s="539"/>
      <c r="D3370" s="539"/>
      <c r="E3370" s="539"/>
      <c r="F3370" s="539"/>
      <c r="G3370" s="539"/>
      <c r="H3370" s="539"/>
    </row>
    <row r="3371" spans="1:8">
      <c r="A3371" s="760"/>
      <c r="B3371" s="539"/>
      <c r="C3371" s="539"/>
      <c r="D3371" s="539"/>
      <c r="E3371" s="539"/>
      <c r="F3371" s="539"/>
      <c r="G3371" s="539"/>
      <c r="H3371" s="539"/>
    </row>
    <row r="3372" spans="1:8">
      <c r="A3372" s="760"/>
      <c r="B3372" s="539"/>
      <c r="C3372" s="539"/>
      <c r="D3372" s="539"/>
      <c r="E3372" s="539"/>
      <c r="F3372" s="539"/>
      <c r="G3372" s="539"/>
      <c r="H3372" s="539"/>
    </row>
    <row r="3373" spans="1:8">
      <c r="A3373" s="760"/>
      <c r="B3373" s="539"/>
      <c r="C3373" s="539"/>
      <c r="D3373" s="539"/>
      <c r="E3373" s="539"/>
      <c r="F3373" s="539"/>
      <c r="G3373" s="539"/>
      <c r="H3373" s="539"/>
    </row>
    <row r="3374" spans="1:8">
      <c r="A3374" s="760"/>
      <c r="B3374" s="539"/>
      <c r="C3374" s="539"/>
      <c r="D3374" s="539"/>
      <c r="E3374" s="539"/>
      <c r="F3374" s="539"/>
      <c r="G3374" s="539"/>
      <c r="H3374" s="539"/>
    </row>
    <row r="3375" spans="1:8">
      <c r="A3375" s="760"/>
      <c r="B3375" s="539"/>
      <c r="C3375" s="539"/>
      <c r="D3375" s="539"/>
      <c r="E3375" s="539"/>
      <c r="F3375" s="539"/>
      <c r="G3375" s="539"/>
      <c r="H3375" s="539"/>
    </row>
    <row r="3376" spans="1:8">
      <c r="A3376" s="760"/>
      <c r="B3376" s="539"/>
      <c r="C3376" s="539"/>
      <c r="D3376" s="539"/>
      <c r="E3376" s="539"/>
      <c r="F3376" s="539"/>
      <c r="G3376" s="539"/>
      <c r="H3376" s="539"/>
    </row>
    <row r="3377" spans="1:8">
      <c r="A3377" s="760"/>
      <c r="B3377" s="539"/>
      <c r="C3377" s="539"/>
      <c r="D3377" s="539"/>
      <c r="E3377" s="539"/>
      <c r="F3377" s="539"/>
      <c r="G3377" s="539"/>
      <c r="H3377" s="539"/>
    </row>
    <row r="3378" spans="1:8">
      <c r="A3378" s="760"/>
      <c r="B3378" s="539"/>
      <c r="C3378" s="539"/>
      <c r="D3378" s="539"/>
      <c r="E3378" s="539"/>
      <c r="F3378" s="539"/>
      <c r="G3378" s="539"/>
      <c r="H3378" s="539"/>
    </row>
    <row r="3379" spans="1:8">
      <c r="A3379" s="760"/>
      <c r="B3379" s="539"/>
      <c r="C3379" s="539"/>
      <c r="D3379" s="539"/>
      <c r="E3379" s="539"/>
      <c r="F3379" s="539"/>
      <c r="G3379" s="539"/>
      <c r="H3379" s="539"/>
    </row>
    <row r="3380" spans="1:8">
      <c r="A3380" s="760"/>
      <c r="B3380" s="539"/>
      <c r="C3380" s="539"/>
      <c r="D3380" s="539"/>
      <c r="E3380" s="539"/>
      <c r="F3380" s="539"/>
      <c r="G3380" s="539"/>
      <c r="H3380" s="539"/>
    </row>
    <row r="3381" spans="1:8">
      <c r="A3381" s="760"/>
      <c r="B3381" s="539"/>
      <c r="C3381" s="539"/>
      <c r="D3381" s="539"/>
      <c r="E3381" s="539"/>
      <c r="F3381" s="539"/>
      <c r="G3381" s="539"/>
      <c r="H3381" s="539"/>
    </row>
    <row r="3382" spans="1:8">
      <c r="A3382" s="760"/>
      <c r="B3382" s="539"/>
      <c r="C3382" s="539"/>
      <c r="D3382" s="539"/>
      <c r="E3382" s="539"/>
      <c r="F3382" s="539"/>
      <c r="G3382" s="539"/>
      <c r="H3382" s="539"/>
    </row>
    <row r="3383" spans="1:8">
      <c r="A3383" s="760"/>
      <c r="B3383" s="539"/>
      <c r="C3383" s="539"/>
      <c r="D3383" s="539"/>
      <c r="E3383" s="539"/>
      <c r="F3383" s="539"/>
      <c r="G3383" s="539"/>
      <c r="H3383" s="539"/>
    </row>
    <row r="3384" spans="1:8">
      <c r="A3384" s="760"/>
      <c r="B3384" s="539"/>
      <c r="C3384" s="539"/>
      <c r="D3384" s="539"/>
      <c r="E3384" s="539"/>
      <c r="F3384" s="539"/>
      <c r="G3384" s="539"/>
      <c r="H3384" s="539"/>
    </row>
    <row r="3385" spans="1:8">
      <c r="A3385" s="760"/>
      <c r="B3385" s="539"/>
      <c r="C3385" s="539"/>
      <c r="D3385" s="539"/>
      <c r="E3385" s="539"/>
      <c r="F3385" s="539"/>
      <c r="G3385" s="539"/>
      <c r="H3385" s="539"/>
    </row>
    <row r="3386" spans="1:8">
      <c r="A3386" s="760"/>
      <c r="B3386" s="539"/>
      <c r="C3386" s="539"/>
      <c r="D3386" s="539"/>
      <c r="E3386" s="539"/>
      <c r="F3386" s="539"/>
      <c r="G3386" s="539"/>
      <c r="H3386" s="539"/>
    </row>
    <row r="3387" spans="1:8">
      <c r="A3387" s="760"/>
      <c r="B3387" s="539"/>
      <c r="C3387" s="539"/>
      <c r="D3387" s="539"/>
      <c r="E3387" s="539"/>
      <c r="F3387" s="539"/>
      <c r="G3387" s="539"/>
      <c r="H3387" s="539"/>
    </row>
    <row r="3388" spans="1:8">
      <c r="A3388" s="760"/>
      <c r="B3388" s="539"/>
      <c r="C3388" s="539"/>
      <c r="D3388" s="539"/>
      <c r="E3388" s="539"/>
      <c r="F3388" s="539"/>
      <c r="G3388" s="539"/>
      <c r="H3388" s="539"/>
    </row>
    <row r="3389" spans="1:8">
      <c r="A3389" s="760"/>
      <c r="B3389" s="539"/>
      <c r="C3389" s="539"/>
      <c r="D3389" s="539"/>
      <c r="E3389" s="539"/>
      <c r="F3389" s="539"/>
      <c r="G3389" s="539"/>
      <c r="H3389" s="539"/>
    </row>
    <row r="3390" spans="1:8">
      <c r="A3390" s="760"/>
      <c r="B3390" s="539"/>
      <c r="C3390" s="539"/>
      <c r="D3390" s="539"/>
      <c r="E3390" s="539"/>
      <c r="F3390" s="539"/>
      <c r="G3390" s="539"/>
      <c r="H3390" s="539"/>
    </row>
    <row r="3391" spans="1:8">
      <c r="A3391" s="760"/>
      <c r="B3391" s="539"/>
      <c r="C3391" s="539"/>
      <c r="D3391" s="539"/>
      <c r="E3391" s="539"/>
      <c r="F3391" s="539"/>
      <c r="G3391" s="539"/>
      <c r="H3391" s="539"/>
    </row>
    <row r="3392" spans="1:8">
      <c r="A3392" s="760"/>
      <c r="B3392" s="539"/>
      <c r="C3392" s="539"/>
      <c r="D3392" s="539"/>
      <c r="E3392" s="539"/>
      <c r="F3392" s="539"/>
      <c r="G3392" s="539"/>
      <c r="H3392" s="539"/>
    </row>
    <row r="3393" spans="1:8">
      <c r="A3393" s="760"/>
      <c r="B3393" s="539"/>
      <c r="C3393" s="539"/>
      <c r="D3393" s="539"/>
      <c r="E3393" s="539"/>
      <c r="F3393" s="539"/>
      <c r="G3393" s="539"/>
      <c r="H3393" s="539"/>
    </row>
    <row r="3394" spans="1:8">
      <c r="A3394" s="760"/>
      <c r="B3394" s="539"/>
      <c r="C3394" s="539"/>
      <c r="D3394" s="539"/>
      <c r="E3394" s="539"/>
      <c r="F3394" s="539"/>
      <c r="G3394" s="539"/>
      <c r="H3394" s="539"/>
    </row>
    <row r="3395" spans="1:8">
      <c r="A3395" s="760"/>
      <c r="B3395" s="539"/>
      <c r="C3395" s="539"/>
      <c r="D3395" s="539"/>
      <c r="E3395" s="539"/>
      <c r="F3395" s="539"/>
      <c r="G3395" s="539"/>
      <c r="H3395" s="539"/>
    </row>
    <row r="3396" spans="1:8">
      <c r="A3396" s="760"/>
      <c r="B3396" s="539"/>
      <c r="C3396" s="539"/>
      <c r="D3396" s="539"/>
      <c r="E3396" s="539"/>
      <c r="F3396" s="539"/>
      <c r="G3396" s="539"/>
      <c r="H3396" s="539"/>
    </row>
    <row r="3397" spans="1:8">
      <c r="A3397" s="760"/>
      <c r="B3397" s="539"/>
      <c r="C3397" s="539"/>
      <c r="D3397" s="539"/>
      <c r="E3397" s="539"/>
      <c r="F3397" s="539"/>
      <c r="G3397" s="539"/>
      <c r="H3397" s="539"/>
    </row>
    <row r="3398" spans="1:8">
      <c r="A3398" s="760"/>
      <c r="B3398" s="539"/>
      <c r="C3398" s="539"/>
      <c r="D3398" s="539"/>
      <c r="E3398" s="539"/>
      <c r="F3398" s="539"/>
      <c r="G3398" s="539"/>
      <c r="H3398" s="539"/>
    </row>
    <row r="3399" spans="1:8">
      <c r="A3399" s="760"/>
      <c r="B3399" s="539"/>
      <c r="C3399" s="539"/>
      <c r="D3399" s="539"/>
      <c r="E3399" s="539"/>
      <c r="F3399" s="539"/>
      <c r="G3399" s="539"/>
      <c r="H3399" s="539"/>
    </row>
    <row r="3400" spans="1:8">
      <c r="A3400" s="760"/>
      <c r="B3400" s="539"/>
      <c r="C3400" s="539"/>
      <c r="D3400" s="539"/>
      <c r="E3400" s="539"/>
      <c r="F3400" s="539"/>
      <c r="G3400" s="539"/>
      <c r="H3400" s="539"/>
    </row>
    <row r="3401" spans="1:8">
      <c r="A3401" s="760"/>
      <c r="B3401" s="539"/>
      <c r="C3401" s="539"/>
      <c r="D3401" s="539"/>
      <c r="E3401" s="539"/>
      <c r="F3401" s="539"/>
      <c r="G3401" s="539"/>
      <c r="H3401" s="539"/>
    </row>
    <row r="3402" spans="1:8">
      <c r="A3402" s="760"/>
      <c r="B3402" s="539"/>
      <c r="C3402" s="539"/>
      <c r="D3402" s="539"/>
      <c r="E3402" s="539"/>
      <c r="F3402" s="539"/>
      <c r="G3402" s="539"/>
      <c r="H3402" s="539"/>
    </row>
    <row r="3403" spans="1:8">
      <c r="A3403" s="760"/>
      <c r="B3403" s="539"/>
      <c r="C3403" s="539"/>
      <c r="D3403" s="539"/>
      <c r="E3403" s="539"/>
      <c r="F3403" s="539"/>
      <c r="G3403" s="539"/>
      <c r="H3403" s="539"/>
    </row>
    <row r="3404" spans="1:8">
      <c r="A3404" s="760"/>
      <c r="B3404" s="539"/>
      <c r="C3404" s="539"/>
      <c r="D3404" s="539"/>
      <c r="E3404" s="539"/>
      <c r="F3404" s="539"/>
      <c r="G3404" s="539"/>
      <c r="H3404" s="539"/>
    </row>
    <row r="3405" spans="1:8">
      <c r="A3405" s="760"/>
      <c r="B3405" s="539"/>
      <c r="C3405" s="539"/>
      <c r="D3405" s="539"/>
      <c r="E3405" s="539"/>
      <c r="F3405" s="539"/>
      <c r="G3405" s="539"/>
      <c r="H3405" s="539"/>
    </row>
    <row r="3406" spans="1:8">
      <c r="A3406" s="760"/>
      <c r="B3406" s="539"/>
      <c r="C3406" s="539"/>
      <c r="D3406" s="539"/>
      <c r="E3406" s="539"/>
      <c r="F3406" s="539"/>
      <c r="G3406" s="539"/>
      <c r="H3406" s="539"/>
    </row>
    <row r="3407" spans="1:8">
      <c r="A3407" s="760"/>
      <c r="B3407" s="539"/>
      <c r="C3407" s="539"/>
      <c r="D3407" s="539"/>
      <c r="E3407" s="539"/>
      <c r="F3407" s="539"/>
      <c r="G3407" s="539"/>
      <c r="H3407" s="539"/>
    </row>
    <row r="3408" spans="1:8">
      <c r="A3408" s="760"/>
      <c r="B3408" s="539"/>
      <c r="C3408" s="539"/>
      <c r="D3408" s="539"/>
      <c r="E3408" s="539"/>
      <c r="F3408" s="539"/>
      <c r="G3408" s="539"/>
      <c r="H3408" s="539"/>
    </row>
    <row r="3409" spans="1:8">
      <c r="A3409" s="760"/>
      <c r="B3409" s="539"/>
      <c r="C3409" s="539"/>
      <c r="D3409" s="539"/>
      <c r="E3409" s="539"/>
      <c r="F3409" s="539"/>
      <c r="G3409" s="539"/>
      <c r="H3409" s="539"/>
    </row>
    <row r="3410" spans="1:8">
      <c r="A3410" s="760"/>
      <c r="B3410" s="539"/>
      <c r="C3410" s="539"/>
      <c r="D3410" s="539"/>
      <c r="E3410" s="539"/>
      <c r="F3410" s="539"/>
      <c r="G3410" s="539"/>
      <c r="H3410" s="539"/>
    </row>
    <row r="3411" spans="1:8">
      <c r="A3411" s="760"/>
      <c r="B3411" s="539"/>
      <c r="C3411" s="539"/>
      <c r="D3411" s="539"/>
      <c r="E3411" s="539"/>
      <c r="F3411" s="539"/>
      <c r="G3411" s="539"/>
      <c r="H3411" s="539"/>
    </row>
    <row r="3412" spans="1:8">
      <c r="A3412" s="760"/>
      <c r="B3412" s="539"/>
      <c r="C3412" s="539"/>
      <c r="D3412" s="539"/>
      <c r="E3412" s="539"/>
      <c r="F3412" s="539"/>
      <c r="G3412" s="539"/>
      <c r="H3412" s="539"/>
    </row>
    <row r="3413" spans="1:8">
      <c r="A3413" s="760"/>
      <c r="B3413" s="539"/>
      <c r="C3413" s="539"/>
      <c r="D3413" s="539"/>
      <c r="E3413" s="539"/>
      <c r="F3413" s="539"/>
      <c r="G3413" s="539"/>
      <c r="H3413" s="539"/>
    </row>
    <row r="3414" spans="1:8">
      <c r="A3414" s="760"/>
      <c r="B3414" s="539"/>
      <c r="C3414" s="539"/>
      <c r="D3414" s="539"/>
      <c r="E3414" s="539"/>
      <c r="F3414" s="539"/>
      <c r="G3414" s="539"/>
      <c r="H3414" s="539"/>
    </row>
    <row r="3415" spans="1:8">
      <c r="A3415" s="760"/>
      <c r="B3415" s="539"/>
      <c r="C3415" s="539"/>
      <c r="D3415" s="539"/>
      <c r="E3415" s="539"/>
      <c r="F3415" s="539"/>
      <c r="G3415" s="539"/>
      <c r="H3415" s="539"/>
    </row>
    <row r="3416" spans="1:8">
      <c r="A3416" s="760"/>
      <c r="B3416" s="539"/>
      <c r="C3416" s="539"/>
      <c r="D3416" s="539"/>
      <c r="E3416" s="539"/>
      <c r="F3416" s="539"/>
      <c r="G3416" s="539"/>
      <c r="H3416" s="539"/>
    </row>
    <row r="3417" spans="1:8">
      <c r="A3417" s="760"/>
      <c r="B3417" s="539"/>
      <c r="C3417" s="539"/>
      <c r="D3417" s="539"/>
      <c r="E3417" s="539"/>
      <c r="F3417" s="539"/>
      <c r="G3417" s="539"/>
      <c r="H3417" s="539"/>
    </row>
    <row r="3418" spans="1:8">
      <c r="A3418" s="760"/>
      <c r="B3418" s="539"/>
      <c r="C3418" s="539"/>
      <c r="D3418" s="539"/>
      <c r="E3418" s="539"/>
      <c r="F3418" s="539"/>
      <c r="G3418" s="539"/>
      <c r="H3418" s="539"/>
    </row>
    <row r="3419" spans="1:8">
      <c r="A3419" s="760"/>
      <c r="B3419" s="539"/>
      <c r="C3419" s="539"/>
      <c r="D3419" s="539"/>
      <c r="E3419" s="539"/>
      <c r="F3419" s="539"/>
      <c r="G3419" s="539"/>
      <c r="H3419" s="539"/>
    </row>
    <row r="3420" spans="1:8">
      <c r="A3420" s="760"/>
      <c r="B3420" s="539"/>
      <c r="C3420" s="539"/>
      <c r="D3420" s="539"/>
      <c r="E3420" s="539"/>
      <c r="F3420" s="539"/>
      <c r="G3420" s="539"/>
      <c r="H3420" s="539"/>
    </row>
    <row r="3421" spans="1:8">
      <c r="A3421" s="760"/>
      <c r="B3421" s="539"/>
      <c r="C3421" s="539"/>
      <c r="D3421" s="539"/>
      <c r="E3421" s="539"/>
      <c r="F3421" s="539"/>
      <c r="G3421" s="539"/>
      <c r="H3421" s="539"/>
    </row>
    <row r="3422" spans="1:8">
      <c r="A3422" s="760"/>
      <c r="B3422" s="539"/>
      <c r="C3422" s="539"/>
      <c r="D3422" s="539"/>
      <c r="E3422" s="539"/>
      <c r="F3422" s="539"/>
      <c r="G3422" s="539"/>
      <c r="H3422" s="539"/>
    </row>
    <row r="3423" spans="1:8">
      <c r="A3423" s="760"/>
      <c r="B3423" s="539"/>
      <c r="C3423" s="539"/>
      <c r="D3423" s="539"/>
      <c r="E3423" s="539"/>
      <c r="F3423" s="539"/>
      <c r="G3423" s="539"/>
      <c r="H3423" s="539"/>
    </row>
    <row r="3424" spans="1:8">
      <c r="A3424" s="760"/>
      <c r="B3424" s="539"/>
      <c r="C3424" s="539"/>
      <c r="D3424" s="539"/>
      <c r="E3424" s="539"/>
      <c r="F3424" s="539"/>
      <c r="G3424" s="539"/>
      <c r="H3424" s="539"/>
    </row>
    <row r="3425" spans="1:8">
      <c r="A3425" s="760"/>
      <c r="B3425" s="539"/>
      <c r="C3425" s="539"/>
      <c r="D3425" s="539"/>
      <c r="E3425" s="539"/>
      <c r="F3425" s="539"/>
      <c r="G3425" s="539"/>
      <c r="H3425" s="539"/>
    </row>
    <row r="3426" spans="1:8">
      <c r="A3426" s="760"/>
      <c r="B3426" s="539"/>
      <c r="C3426" s="539"/>
      <c r="D3426" s="539"/>
      <c r="E3426" s="539"/>
      <c r="F3426" s="539"/>
      <c r="G3426" s="539"/>
      <c r="H3426" s="539"/>
    </row>
    <row r="3427" spans="1:8">
      <c r="A3427" s="760"/>
      <c r="B3427" s="539"/>
      <c r="C3427" s="539"/>
      <c r="D3427" s="539"/>
      <c r="E3427" s="539"/>
      <c r="F3427" s="539"/>
      <c r="G3427" s="539"/>
      <c r="H3427" s="539"/>
    </row>
    <row r="3428" spans="1:8">
      <c r="A3428" s="760"/>
      <c r="B3428" s="539"/>
      <c r="C3428" s="539"/>
      <c r="D3428" s="539"/>
      <c r="E3428" s="539"/>
      <c r="F3428" s="539"/>
      <c r="G3428" s="539"/>
      <c r="H3428" s="539"/>
    </row>
    <row r="3429" spans="1:8">
      <c r="A3429" s="760"/>
      <c r="B3429" s="539"/>
      <c r="C3429" s="539"/>
      <c r="D3429" s="539"/>
      <c r="E3429" s="539"/>
      <c r="F3429" s="539"/>
      <c r="G3429" s="539"/>
      <c r="H3429" s="539"/>
    </row>
    <row r="3430" spans="1:8">
      <c r="A3430" s="760"/>
      <c r="B3430" s="539"/>
      <c r="C3430" s="539"/>
      <c r="D3430" s="539"/>
      <c r="E3430" s="539"/>
      <c r="F3430" s="539"/>
      <c r="G3430" s="539"/>
      <c r="H3430" s="539"/>
    </row>
    <row r="3431" spans="1:8">
      <c r="A3431" s="760"/>
      <c r="B3431" s="539"/>
      <c r="C3431" s="539"/>
      <c r="D3431" s="539"/>
      <c r="E3431" s="539"/>
      <c r="F3431" s="539"/>
      <c r="G3431" s="539"/>
      <c r="H3431" s="539"/>
    </row>
    <row r="3432" spans="1:8">
      <c r="A3432" s="760"/>
      <c r="B3432" s="539"/>
      <c r="C3432" s="539"/>
      <c r="D3432" s="539"/>
      <c r="E3432" s="539"/>
      <c r="F3432" s="539"/>
      <c r="G3432" s="539"/>
      <c r="H3432" s="539"/>
    </row>
    <row r="3433" spans="1:8">
      <c r="A3433" s="760"/>
      <c r="B3433" s="539"/>
      <c r="C3433" s="539"/>
      <c r="D3433" s="539"/>
      <c r="E3433" s="539"/>
      <c r="F3433" s="539"/>
      <c r="G3433" s="539"/>
      <c r="H3433" s="539"/>
    </row>
    <row r="3434" spans="1:8">
      <c r="A3434" s="760"/>
      <c r="B3434" s="539"/>
      <c r="C3434" s="539"/>
      <c r="D3434" s="539"/>
      <c r="E3434" s="539"/>
      <c r="F3434" s="539"/>
      <c r="G3434" s="539"/>
      <c r="H3434" s="539"/>
    </row>
    <row r="3435" spans="1:8">
      <c r="A3435" s="760"/>
      <c r="B3435" s="539"/>
      <c r="C3435" s="539"/>
      <c r="D3435" s="539"/>
      <c r="E3435" s="539"/>
      <c r="F3435" s="539"/>
      <c r="G3435" s="539"/>
      <c r="H3435" s="539"/>
    </row>
    <row r="3436" spans="1:8">
      <c r="A3436" s="760"/>
      <c r="B3436" s="539"/>
      <c r="C3436" s="539"/>
      <c r="D3436" s="539"/>
      <c r="E3436" s="539"/>
      <c r="F3436" s="539"/>
      <c r="G3436" s="539"/>
      <c r="H3436" s="539"/>
    </row>
    <row r="3437" spans="1:8">
      <c r="A3437" s="760"/>
      <c r="B3437" s="539"/>
      <c r="C3437" s="539"/>
      <c r="D3437" s="539"/>
      <c r="E3437" s="539"/>
      <c r="F3437" s="539"/>
      <c r="G3437" s="539"/>
      <c r="H3437" s="539"/>
    </row>
    <row r="3438" spans="1:8">
      <c r="A3438" s="760"/>
      <c r="B3438" s="539"/>
      <c r="C3438" s="539"/>
      <c r="D3438" s="539"/>
      <c r="E3438" s="539"/>
      <c r="F3438" s="539"/>
      <c r="G3438" s="539"/>
      <c r="H3438" s="539"/>
    </row>
    <row r="3439" spans="1:8">
      <c r="A3439" s="760"/>
      <c r="B3439" s="539"/>
      <c r="C3439" s="539"/>
      <c r="D3439" s="539"/>
      <c r="E3439" s="539"/>
      <c r="F3439" s="539"/>
      <c r="G3439" s="539"/>
      <c r="H3439" s="539"/>
    </row>
    <row r="3440" spans="1:8">
      <c r="A3440" s="760"/>
      <c r="B3440" s="539"/>
      <c r="C3440" s="539"/>
      <c r="D3440" s="539"/>
      <c r="E3440" s="539"/>
      <c r="F3440" s="539"/>
      <c r="G3440" s="539"/>
      <c r="H3440" s="539"/>
    </row>
    <row r="3441" spans="1:8">
      <c r="A3441" s="760"/>
      <c r="B3441" s="539"/>
      <c r="C3441" s="539"/>
      <c r="D3441" s="539"/>
      <c r="E3441" s="539"/>
      <c r="F3441" s="539"/>
      <c r="G3441" s="539"/>
      <c r="H3441" s="539"/>
    </row>
    <row r="3442" spans="1:8">
      <c r="A3442" s="760"/>
      <c r="B3442" s="539"/>
      <c r="C3442" s="539"/>
      <c r="D3442" s="539"/>
      <c r="E3442" s="539"/>
      <c r="F3442" s="539"/>
      <c r="G3442" s="539"/>
      <c r="H3442" s="539"/>
    </row>
    <row r="3443" spans="1:8">
      <c r="A3443" s="760"/>
      <c r="B3443" s="539"/>
      <c r="C3443" s="539"/>
      <c r="D3443" s="539"/>
      <c r="E3443" s="539"/>
      <c r="F3443" s="539"/>
      <c r="G3443" s="539"/>
      <c r="H3443" s="539"/>
    </row>
    <row r="3444" spans="1:8">
      <c r="A3444" s="760"/>
      <c r="B3444" s="539"/>
      <c r="C3444" s="539"/>
      <c r="D3444" s="539"/>
      <c r="E3444" s="539"/>
      <c r="F3444" s="539"/>
      <c r="G3444" s="539"/>
      <c r="H3444" s="539"/>
    </row>
    <row r="3445" spans="1:8">
      <c r="A3445" s="760"/>
      <c r="B3445" s="539"/>
      <c r="C3445" s="539"/>
      <c r="D3445" s="539"/>
      <c r="E3445" s="539"/>
      <c r="F3445" s="539"/>
      <c r="G3445" s="539"/>
      <c r="H3445" s="539"/>
    </row>
    <row r="3446" spans="1:8">
      <c r="A3446" s="760"/>
      <c r="B3446" s="539"/>
      <c r="C3446" s="539"/>
      <c r="D3446" s="539"/>
      <c r="E3446" s="539"/>
      <c r="F3446" s="539"/>
      <c r="G3446" s="539"/>
      <c r="H3446" s="539"/>
    </row>
    <row r="3447" spans="1:8">
      <c r="A3447" s="760"/>
      <c r="B3447" s="539"/>
      <c r="C3447" s="539"/>
      <c r="D3447" s="539"/>
      <c r="E3447" s="539"/>
      <c r="F3447" s="539"/>
      <c r="G3447" s="539"/>
      <c r="H3447" s="539"/>
    </row>
    <row r="3448" spans="1:8">
      <c r="A3448" s="760"/>
      <c r="B3448" s="539"/>
      <c r="C3448" s="539"/>
      <c r="D3448" s="539"/>
      <c r="E3448" s="539"/>
      <c r="F3448" s="539"/>
      <c r="G3448" s="539"/>
      <c r="H3448" s="539"/>
    </row>
    <row r="3449" spans="1:8">
      <c r="A3449" s="760"/>
      <c r="B3449" s="539"/>
      <c r="C3449" s="539"/>
      <c r="D3449" s="539"/>
      <c r="E3449" s="539"/>
      <c r="F3449" s="539"/>
      <c r="G3449" s="539"/>
      <c r="H3449" s="539"/>
    </row>
    <row r="3450" spans="1:8">
      <c r="A3450" s="760"/>
      <c r="B3450" s="539"/>
      <c r="C3450" s="539"/>
      <c r="D3450" s="539"/>
      <c r="E3450" s="539"/>
      <c r="F3450" s="539"/>
      <c r="G3450" s="539"/>
      <c r="H3450" s="539"/>
    </row>
    <row r="3451" spans="1:8">
      <c r="A3451" s="760"/>
      <c r="B3451" s="539"/>
      <c r="C3451" s="539"/>
      <c r="D3451" s="539"/>
      <c r="E3451" s="539"/>
      <c r="F3451" s="539"/>
      <c r="G3451" s="539"/>
      <c r="H3451" s="539"/>
    </row>
    <row r="3452" spans="1:8">
      <c r="A3452" s="760"/>
      <c r="B3452" s="539"/>
      <c r="C3452" s="539"/>
      <c r="D3452" s="539"/>
      <c r="E3452" s="539"/>
      <c r="F3452" s="539"/>
      <c r="G3452" s="539"/>
      <c r="H3452" s="539"/>
    </row>
    <row r="3453" spans="1:8">
      <c r="A3453" s="760"/>
      <c r="B3453" s="539"/>
      <c r="C3453" s="539"/>
      <c r="D3453" s="539"/>
      <c r="E3453" s="539"/>
      <c r="F3453" s="539"/>
      <c r="G3453" s="539"/>
      <c r="H3453" s="539"/>
    </row>
    <row r="3454" spans="1:8">
      <c r="A3454" s="760"/>
      <c r="B3454" s="539"/>
      <c r="C3454" s="539"/>
      <c r="D3454" s="539"/>
      <c r="E3454" s="539"/>
      <c r="F3454" s="539"/>
      <c r="G3454" s="539"/>
      <c r="H3454" s="539"/>
    </row>
    <row r="3455" spans="1:8">
      <c r="A3455" s="760"/>
      <c r="B3455" s="539"/>
      <c r="C3455" s="539"/>
      <c r="D3455" s="539"/>
      <c r="E3455" s="539"/>
      <c r="F3455" s="539"/>
      <c r="G3455" s="539"/>
      <c r="H3455" s="539"/>
    </row>
    <row r="3456" spans="1:8">
      <c r="A3456" s="760"/>
      <c r="B3456" s="539"/>
      <c r="C3456" s="539"/>
      <c r="D3456" s="539"/>
      <c r="E3456" s="539"/>
      <c r="F3456" s="539"/>
      <c r="G3456" s="539"/>
      <c r="H3456" s="539"/>
    </row>
    <row r="3457" spans="1:8">
      <c r="A3457" s="760"/>
      <c r="B3457" s="539"/>
      <c r="C3457" s="539"/>
      <c r="D3457" s="539"/>
      <c r="E3457" s="539"/>
      <c r="F3457" s="539"/>
      <c r="G3457" s="539"/>
      <c r="H3457" s="539"/>
    </row>
    <row r="3458" spans="1:8">
      <c r="A3458" s="760"/>
      <c r="B3458" s="539"/>
      <c r="C3458" s="539"/>
      <c r="D3458" s="539"/>
      <c r="E3458" s="539"/>
      <c r="F3458" s="539"/>
      <c r="G3458" s="539"/>
      <c r="H3458" s="539"/>
    </row>
    <row r="3459" spans="1:8">
      <c r="A3459" s="760"/>
      <c r="B3459" s="539"/>
      <c r="C3459" s="539"/>
      <c r="D3459" s="539"/>
      <c r="E3459" s="539"/>
      <c r="F3459" s="539"/>
      <c r="G3459" s="539"/>
      <c r="H3459" s="539"/>
    </row>
    <row r="3460" spans="1:8">
      <c r="A3460" s="760"/>
      <c r="B3460" s="539"/>
      <c r="C3460" s="539"/>
      <c r="D3460" s="539"/>
      <c r="E3460" s="539"/>
      <c r="F3460" s="539"/>
      <c r="G3460" s="539"/>
      <c r="H3460" s="539"/>
    </row>
    <row r="3461" spans="1:8">
      <c r="A3461" s="760"/>
      <c r="B3461" s="539"/>
      <c r="C3461" s="539"/>
      <c r="D3461" s="539"/>
      <c r="E3461" s="539"/>
      <c r="F3461" s="539"/>
      <c r="G3461" s="539"/>
      <c r="H3461" s="539"/>
    </row>
    <row r="3462" spans="1:8">
      <c r="A3462" s="760"/>
      <c r="B3462" s="539"/>
      <c r="C3462" s="539"/>
      <c r="D3462" s="539"/>
      <c r="E3462" s="539"/>
      <c r="F3462" s="539"/>
      <c r="G3462" s="539"/>
      <c r="H3462" s="539"/>
    </row>
    <row r="3463" spans="1:8">
      <c r="A3463" s="760"/>
      <c r="B3463" s="539"/>
      <c r="C3463" s="539"/>
      <c r="D3463" s="539"/>
      <c r="E3463" s="539"/>
      <c r="F3463" s="539"/>
      <c r="G3463" s="539"/>
      <c r="H3463" s="539"/>
    </row>
    <row r="3464" spans="1:8">
      <c r="A3464" s="760"/>
      <c r="B3464" s="539"/>
      <c r="C3464" s="539"/>
      <c r="D3464" s="539"/>
      <c r="E3464" s="539"/>
      <c r="F3464" s="539"/>
      <c r="G3464" s="539"/>
      <c r="H3464" s="539"/>
    </row>
    <row r="3465" spans="1:8">
      <c r="A3465" s="760"/>
      <c r="B3465" s="539"/>
      <c r="C3465" s="539"/>
      <c r="D3465" s="539"/>
      <c r="E3465" s="539"/>
      <c r="F3465" s="539"/>
      <c r="G3465" s="539"/>
      <c r="H3465" s="539"/>
    </row>
    <row r="3466" spans="1:8">
      <c r="A3466" s="760"/>
      <c r="B3466" s="539"/>
      <c r="C3466" s="539"/>
      <c r="D3466" s="539"/>
      <c r="E3466" s="539"/>
      <c r="F3466" s="539"/>
      <c r="G3466" s="539"/>
      <c r="H3466" s="539"/>
    </row>
    <row r="3467" spans="1:8">
      <c r="A3467" s="760"/>
      <c r="B3467" s="539"/>
      <c r="C3467" s="539"/>
      <c r="D3467" s="539"/>
      <c r="E3467" s="539"/>
      <c r="F3467" s="539"/>
      <c r="G3467" s="539"/>
      <c r="H3467" s="539"/>
    </row>
    <row r="3468" spans="1:8">
      <c r="A3468" s="760"/>
      <c r="B3468" s="539"/>
      <c r="C3468" s="539"/>
      <c r="D3468" s="539"/>
      <c r="E3468" s="539"/>
      <c r="F3468" s="539"/>
      <c r="G3468" s="539"/>
      <c r="H3468" s="539"/>
    </row>
    <row r="3469" spans="1:8">
      <c r="A3469" s="760"/>
      <c r="B3469" s="539"/>
      <c r="C3469" s="539"/>
      <c r="D3469" s="539"/>
      <c r="E3469" s="539"/>
      <c r="F3469" s="539"/>
      <c r="G3469" s="539"/>
      <c r="H3469" s="539"/>
    </row>
    <row r="3470" spans="1:8">
      <c r="A3470" s="760"/>
      <c r="B3470" s="539"/>
      <c r="C3470" s="539"/>
      <c r="D3470" s="539"/>
      <c r="E3470" s="539"/>
      <c r="F3470" s="539"/>
      <c r="G3470" s="539"/>
      <c r="H3470" s="539"/>
    </row>
    <row r="3471" spans="1:8">
      <c r="A3471" s="760"/>
      <c r="B3471" s="539"/>
      <c r="C3471" s="539"/>
      <c r="D3471" s="539"/>
      <c r="E3471" s="539"/>
      <c r="F3471" s="539"/>
      <c r="G3471" s="539"/>
      <c r="H3471" s="539"/>
    </row>
    <row r="3472" spans="1:8">
      <c r="A3472" s="760"/>
      <c r="B3472" s="539"/>
      <c r="C3472" s="539"/>
      <c r="D3472" s="539"/>
      <c r="E3472" s="539"/>
      <c r="F3472" s="539"/>
      <c r="G3472" s="539"/>
      <c r="H3472" s="539"/>
    </row>
    <row r="3473" spans="1:8">
      <c r="A3473" s="760"/>
      <c r="B3473" s="539"/>
      <c r="C3473" s="539"/>
      <c r="D3473" s="539"/>
      <c r="E3473" s="539"/>
      <c r="F3473" s="539"/>
      <c r="G3473" s="539"/>
      <c r="H3473" s="539"/>
    </row>
    <row r="3474" spans="1:8">
      <c r="A3474" s="760"/>
      <c r="B3474" s="539"/>
      <c r="C3474" s="539"/>
      <c r="D3474" s="539"/>
      <c r="E3474" s="539"/>
      <c r="F3474" s="539"/>
      <c r="G3474" s="539"/>
      <c r="H3474" s="539"/>
    </row>
    <row r="3475" spans="1:8">
      <c r="A3475" s="760"/>
      <c r="B3475" s="539"/>
      <c r="C3475" s="539"/>
      <c r="D3475" s="539"/>
      <c r="E3475" s="539"/>
      <c r="F3475" s="539"/>
      <c r="G3475" s="539"/>
      <c r="H3475" s="539"/>
    </row>
    <row r="3476" spans="1:8">
      <c r="A3476" s="760"/>
      <c r="B3476" s="539"/>
      <c r="C3476" s="539"/>
      <c r="D3476" s="539"/>
      <c r="E3476" s="539"/>
      <c r="F3476" s="539"/>
      <c r="G3476" s="539"/>
      <c r="H3476" s="539"/>
    </row>
    <row r="3477" spans="1:8">
      <c r="A3477" s="760"/>
      <c r="B3477" s="539"/>
      <c r="C3477" s="539"/>
      <c r="D3477" s="539"/>
      <c r="E3477" s="539"/>
      <c r="F3477" s="539"/>
      <c r="G3477" s="539"/>
      <c r="H3477" s="539"/>
    </row>
    <row r="3478" spans="1:8">
      <c r="A3478" s="760"/>
      <c r="B3478" s="539"/>
      <c r="C3478" s="539"/>
      <c r="D3478" s="539"/>
      <c r="E3478" s="539"/>
      <c r="F3478" s="539"/>
      <c r="G3478" s="539"/>
      <c r="H3478" s="539"/>
    </row>
    <row r="3479" spans="1:8">
      <c r="A3479" s="760"/>
      <c r="B3479" s="539"/>
      <c r="C3479" s="539"/>
      <c r="D3479" s="539"/>
      <c r="E3479" s="539"/>
      <c r="F3479" s="539"/>
      <c r="G3479" s="539"/>
      <c r="H3479" s="539"/>
    </row>
    <row r="3480" spans="1:8">
      <c r="A3480" s="760"/>
      <c r="B3480" s="539"/>
      <c r="C3480" s="539"/>
      <c r="D3480" s="539"/>
      <c r="E3480" s="539"/>
      <c r="F3480" s="539"/>
      <c r="G3480" s="539"/>
      <c r="H3480" s="539"/>
    </row>
    <row r="3481" spans="1:8">
      <c r="A3481" s="760"/>
      <c r="B3481" s="539"/>
      <c r="C3481" s="539"/>
      <c r="D3481" s="539"/>
      <c r="E3481" s="539"/>
      <c r="F3481" s="539"/>
      <c r="G3481" s="539"/>
      <c r="H3481" s="539"/>
    </row>
    <row r="3482" spans="1:8">
      <c r="A3482" s="760"/>
      <c r="B3482" s="539"/>
      <c r="C3482" s="539"/>
      <c r="D3482" s="539"/>
      <c r="E3482" s="539"/>
      <c r="F3482" s="539"/>
      <c r="G3482" s="539"/>
      <c r="H3482" s="539"/>
    </row>
    <row r="3483" spans="1:8">
      <c r="A3483" s="760"/>
      <c r="B3483" s="539"/>
      <c r="C3483" s="539"/>
      <c r="D3483" s="539"/>
      <c r="E3483" s="539"/>
      <c r="F3483" s="539"/>
      <c r="G3483" s="539"/>
      <c r="H3483" s="539"/>
    </row>
    <row r="3484" spans="1:8">
      <c r="A3484" s="760"/>
      <c r="B3484" s="539"/>
      <c r="C3484" s="539"/>
      <c r="D3484" s="539"/>
      <c r="E3484" s="539"/>
      <c r="F3484" s="539"/>
      <c r="G3484" s="539"/>
      <c r="H3484" s="539"/>
    </row>
    <row r="3485" spans="1:8">
      <c r="A3485" s="760"/>
      <c r="B3485" s="539"/>
      <c r="C3485" s="539"/>
      <c r="D3485" s="539"/>
      <c r="E3485" s="539"/>
      <c r="F3485" s="539"/>
      <c r="G3485" s="539"/>
      <c r="H3485" s="539"/>
    </row>
    <row r="3486" spans="1:8">
      <c r="A3486" s="760"/>
      <c r="B3486" s="539"/>
      <c r="C3486" s="539"/>
      <c r="D3486" s="539"/>
      <c r="E3486" s="539"/>
      <c r="F3486" s="539"/>
      <c r="G3486" s="539"/>
      <c r="H3486" s="539"/>
    </row>
    <row r="3487" spans="1:8">
      <c r="A3487" s="760"/>
      <c r="B3487" s="539"/>
      <c r="C3487" s="539"/>
      <c r="D3487" s="539"/>
      <c r="E3487" s="539"/>
      <c r="F3487" s="539"/>
      <c r="G3487" s="539"/>
      <c r="H3487" s="539"/>
    </row>
    <row r="3488" spans="1:8">
      <c r="A3488" s="760"/>
      <c r="B3488" s="539"/>
      <c r="C3488" s="539"/>
      <c r="D3488" s="539"/>
      <c r="E3488" s="539"/>
      <c r="F3488" s="539"/>
      <c r="G3488" s="539"/>
      <c r="H3488" s="539"/>
    </row>
    <row r="3489" spans="1:8">
      <c r="A3489" s="760"/>
      <c r="B3489" s="539"/>
      <c r="C3489" s="539"/>
      <c r="D3489" s="539"/>
      <c r="E3489" s="539"/>
      <c r="F3489" s="539"/>
      <c r="G3489" s="539"/>
      <c r="H3489" s="539"/>
    </row>
    <row r="3490" spans="1:8">
      <c r="A3490" s="760"/>
      <c r="B3490" s="539"/>
      <c r="C3490" s="539"/>
      <c r="D3490" s="539"/>
      <c r="E3490" s="539"/>
      <c r="F3490" s="539"/>
      <c r="G3490" s="539"/>
      <c r="H3490" s="539"/>
    </row>
    <row r="3491" spans="1:8">
      <c r="A3491" s="760"/>
      <c r="B3491" s="539"/>
      <c r="C3491" s="539"/>
      <c r="D3491" s="539"/>
      <c r="E3491" s="539"/>
      <c r="F3491" s="539"/>
      <c r="G3491" s="539"/>
      <c r="H3491" s="539"/>
    </row>
    <row r="3492" spans="1:8">
      <c r="A3492" s="760"/>
      <c r="B3492" s="539"/>
      <c r="C3492" s="539"/>
      <c r="D3492" s="539"/>
      <c r="E3492" s="539"/>
      <c r="F3492" s="539"/>
      <c r="G3492" s="539"/>
      <c r="H3492" s="539"/>
    </row>
    <row r="3493" spans="1:8">
      <c r="A3493" s="760"/>
      <c r="B3493" s="539"/>
      <c r="C3493" s="539"/>
      <c r="D3493" s="539"/>
      <c r="E3493" s="539"/>
      <c r="F3493" s="539"/>
      <c r="G3493" s="539"/>
      <c r="H3493" s="539"/>
    </row>
    <row r="3494" spans="1:8">
      <c r="A3494" s="760"/>
      <c r="B3494" s="539"/>
      <c r="C3494" s="539"/>
      <c r="D3494" s="539"/>
      <c r="E3494" s="539"/>
      <c r="F3494" s="539"/>
      <c r="G3494" s="539"/>
      <c r="H3494" s="539"/>
    </row>
    <row r="3495" spans="1:8">
      <c r="A3495" s="760"/>
      <c r="B3495" s="539"/>
      <c r="C3495" s="539"/>
      <c r="D3495" s="539"/>
      <c r="E3495" s="539"/>
      <c r="F3495" s="539"/>
      <c r="G3495" s="539"/>
      <c r="H3495" s="539"/>
    </row>
    <row r="3496" spans="1:8">
      <c r="A3496" s="760"/>
      <c r="B3496" s="539"/>
      <c r="C3496" s="539"/>
      <c r="D3496" s="539"/>
      <c r="E3496" s="539"/>
      <c r="F3496" s="539"/>
      <c r="G3496" s="539"/>
      <c r="H3496" s="539"/>
    </row>
    <row r="3497" spans="1:8">
      <c r="A3497" s="760"/>
      <c r="B3497" s="539"/>
      <c r="C3497" s="539"/>
      <c r="D3497" s="539"/>
      <c r="E3497" s="539"/>
      <c r="F3497" s="539"/>
      <c r="G3497" s="539"/>
      <c r="H3497" s="539"/>
    </row>
    <row r="3498" spans="1:8">
      <c r="A3498" s="760"/>
      <c r="B3498" s="539"/>
      <c r="C3498" s="539"/>
      <c r="D3498" s="539"/>
      <c r="E3498" s="539"/>
      <c r="F3498" s="539"/>
      <c r="G3498" s="539"/>
      <c r="H3498" s="539"/>
    </row>
    <row r="3499" spans="1:8">
      <c r="A3499" s="760"/>
      <c r="B3499" s="539"/>
      <c r="C3499" s="539"/>
      <c r="D3499" s="539"/>
      <c r="E3499" s="539"/>
      <c r="F3499" s="539"/>
      <c r="G3499" s="539"/>
      <c r="H3499" s="539"/>
    </row>
    <row r="3500" spans="1:8">
      <c r="A3500" s="760"/>
      <c r="B3500" s="539"/>
      <c r="C3500" s="539"/>
      <c r="D3500" s="539"/>
      <c r="E3500" s="539"/>
      <c r="F3500" s="539"/>
      <c r="G3500" s="539"/>
      <c r="H3500" s="539"/>
    </row>
    <row r="3501" spans="1:8">
      <c r="A3501" s="760"/>
      <c r="B3501" s="539"/>
      <c r="C3501" s="539"/>
      <c r="D3501" s="539"/>
      <c r="E3501" s="539"/>
      <c r="F3501" s="539"/>
      <c r="G3501" s="539"/>
      <c r="H3501" s="539"/>
    </row>
    <row r="3502" spans="1:8">
      <c r="A3502" s="760"/>
      <c r="B3502" s="539"/>
      <c r="C3502" s="539"/>
      <c r="D3502" s="539"/>
      <c r="E3502" s="539"/>
      <c r="F3502" s="539"/>
      <c r="G3502" s="539"/>
      <c r="H3502" s="539"/>
    </row>
    <row r="3503" spans="1:8">
      <c r="A3503" s="760"/>
      <c r="B3503" s="539"/>
      <c r="C3503" s="539"/>
      <c r="D3503" s="539"/>
      <c r="E3503" s="539"/>
      <c r="F3503" s="539"/>
      <c r="G3503" s="539"/>
      <c r="H3503" s="539"/>
    </row>
    <row r="3504" spans="1:8">
      <c r="A3504" s="760"/>
      <c r="B3504" s="539"/>
      <c r="C3504" s="539"/>
      <c r="D3504" s="539"/>
      <c r="E3504" s="539"/>
      <c r="F3504" s="539"/>
      <c r="G3504" s="539"/>
      <c r="H3504" s="539"/>
    </row>
    <row r="3505" spans="1:8">
      <c r="A3505" s="760"/>
      <c r="B3505" s="539"/>
      <c r="C3505" s="539"/>
      <c r="D3505" s="539"/>
      <c r="E3505" s="539"/>
      <c r="F3505" s="539"/>
      <c r="G3505" s="539"/>
      <c r="H3505" s="539"/>
    </row>
    <row r="3506" spans="1:8">
      <c r="A3506" s="760"/>
      <c r="B3506" s="539"/>
      <c r="C3506" s="539"/>
      <c r="D3506" s="539"/>
      <c r="E3506" s="539"/>
      <c r="F3506" s="539"/>
      <c r="G3506" s="539"/>
      <c r="H3506" s="539"/>
    </row>
    <row r="3507" spans="1:8">
      <c r="A3507" s="760"/>
      <c r="B3507" s="539"/>
      <c r="C3507" s="539"/>
      <c r="D3507" s="539"/>
      <c r="E3507" s="539"/>
      <c r="F3507" s="539"/>
      <c r="G3507" s="539"/>
      <c r="H3507" s="539"/>
    </row>
    <row r="3508" spans="1:8">
      <c r="A3508" s="760"/>
      <c r="B3508" s="539"/>
      <c r="C3508" s="539"/>
      <c r="D3508" s="539"/>
      <c r="E3508" s="539"/>
      <c r="F3508" s="539"/>
      <c r="G3508" s="539"/>
      <c r="H3508" s="539"/>
    </row>
    <row r="3509" spans="1:8">
      <c r="A3509" s="760"/>
      <c r="B3509" s="539"/>
      <c r="C3509" s="539"/>
      <c r="D3509" s="539"/>
      <c r="E3509" s="539"/>
      <c r="F3509" s="539"/>
      <c r="G3509" s="539"/>
      <c r="H3509" s="539"/>
    </row>
    <row r="3510" spans="1:8">
      <c r="A3510" s="760"/>
      <c r="B3510" s="539"/>
      <c r="C3510" s="539"/>
      <c r="D3510" s="539"/>
      <c r="E3510" s="539"/>
      <c r="F3510" s="539"/>
      <c r="G3510" s="539"/>
      <c r="H3510" s="539"/>
    </row>
    <row r="3511" spans="1:8">
      <c r="A3511" s="760"/>
      <c r="B3511" s="539"/>
      <c r="C3511" s="539"/>
      <c r="D3511" s="539"/>
      <c r="E3511" s="539"/>
      <c r="F3511" s="539"/>
      <c r="G3511" s="539"/>
      <c r="H3511" s="539"/>
    </row>
    <row r="3512" spans="1:8">
      <c r="A3512" s="760"/>
      <c r="B3512" s="539"/>
      <c r="C3512" s="539"/>
      <c r="D3512" s="539"/>
      <c r="E3512" s="539"/>
      <c r="F3512" s="539"/>
      <c r="G3512" s="539"/>
      <c r="H3512" s="539"/>
    </row>
    <row r="3513" spans="1:8">
      <c r="A3513" s="760"/>
      <c r="B3513" s="539"/>
      <c r="C3513" s="539"/>
      <c r="D3513" s="539"/>
      <c r="E3513" s="539"/>
      <c r="F3513" s="539"/>
      <c r="G3513" s="539"/>
      <c r="H3513" s="539"/>
    </row>
    <row r="3514" spans="1:8">
      <c r="A3514" s="760"/>
      <c r="B3514" s="539"/>
      <c r="C3514" s="539"/>
      <c r="D3514" s="539"/>
      <c r="E3514" s="539"/>
      <c r="F3514" s="539"/>
      <c r="G3514" s="539"/>
      <c r="H3514" s="539"/>
    </row>
    <row r="3515" spans="1:8">
      <c r="A3515" s="760"/>
      <c r="B3515" s="539"/>
      <c r="C3515" s="539"/>
      <c r="D3515" s="539"/>
      <c r="E3515" s="539"/>
      <c r="F3515" s="539"/>
      <c r="G3515" s="539"/>
      <c r="H3515" s="539"/>
    </row>
    <row r="3516" spans="1:8">
      <c r="A3516" s="760"/>
      <c r="B3516" s="539"/>
      <c r="C3516" s="539"/>
      <c r="D3516" s="539"/>
      <c r="E3516" s="539"/>
      <c r="F3516" s="539"/>
      <c r="G3516" s="539"/>
      <c r="H3516" s="539"/>
    </row>
    <row r="3517" spans="1:8">
      <c r="A3517" s="760"/>
      <c r="B3517" s="539"/>
      <c r="C3517" s="539"/>
      <c r="D3517" s="539"/>
      <c r="E3517" s="539"/>
      <c r="F3517" s="539"/>
      <c r="G3517" s="539"/>
      <c r="H3517" s="539"/>
    </row>
    <row r="3518" spans="1:8">
      <c r="A3518" s="760"/>
      <c r="B3518" s="539"/>
      <c r="C3518" s="539"/>
      <c r="D3518" s="539"/>
      <c r="E3518" s="539"/>
      <c r="F3518" s="539"/>
      <c r="G3518" s="539"/>
      <c r="H3518" s="539"/>
    </row>
    <row r="3519" spans="1:8">
      <c r="A3519" s="760"/>
      <c r="B3519" s="539"/>
      <c r="C3519" s="539"/>
      <c r="D3519" s="539"/>
      <c r="E3519" s="539"/>
      <c r="F3519" s="539"/>
      <c r="G3519" s="539"/>
      <c r="H3519" s="539"/>
    </row>
    <row r="3520" spans="1:8">
      <c r="A3520" s="760"/>
      <c r="B3520" s="539"/>
      <c r="C3520" s="539"/>
      <c r="D3520" s="539"/>
      <c r="E3520" s="539"/>
      <c r="F3520" s="539"/>
      <c r="G3520" s="539"/>
      <c r="H3520" s="539"/>
    </row>
    <row r="3521" spans="1:8">
      <c r="A3521" s="760"/>
      <c r="B3521" s="539"/>
      <c r="C3521" s="539"/>
      <c r="D3521" s="539"/>
      <c r="E3521" s="539"/>
      <c r="F3521" s="539"/>
      <c r="G3521" s="539"/>
      <c r="H3521" s="539"/>
    </row>
    <row r="3522" spans="1:8">
      <c r="A3522" s="760"/>
      <c r="B3522" s="539"/>
      <c r="C3522" s="539"/>
      <c r="D3522" s="539"/>
      <c r="E3522" s="539"/>
      <c r="F3522" s="539"/>
      <c r="G3522" s="539"/>
      <c r="H3522" s="539"/>
    </row>
    <row r="3523" spans="1:8">
      <c r="A3523" s="760"/>
      <c r="B3523" s="539"/>
      <c r="C3523" s="539"/>
      <c r="D3523" s="539"/>
      <c r="E3523" s="539"/>
      <c r="F3523" s="539"/>
      <c r="G3523" s="539"/>
      <c r="H3523" s="539"/>
    </row>
    <row r="3524" spans="1:8">
      <c r="A3524" s="760"/>
      <c r="B3524" s="539"/>
      <c r="C3524" s="539"/>
      <c r="D3524" s="539"/>
      <c r="E3524" s="539"/>
      <c r="F3524" s="539"/>
      <c r="G3524" s="539"/>
      <c r="H3524" s="539"/>
    </row>
    <row r="3525" spans="1:8">
      <c r="A3525" s="760"/>
      <c r="B3525" s="539"/>
      <c r="C3525" s="539"/>
      <c r="D3525" s="539"/>
      <c r="E3525" s="539"/>
      <c r="F3525" s="539"/>
      <c r="G3525" s="539"/>
      <c r="H3525" s="539"/>
    </row>
    <row r="3526" spans="1:8">
      <c r="A3526" s="760"/>
      <c r="B3526" s="539"/>
      <c r="C3526" s="539"/>
      <c r="D3526" s="539"/>
      <c r="E3526" s="539"/>
      <c r="F3526" s="539"/>
      <c r="G3526" s="539"/>
      <c r="H3526" s="539"/>
    </row>
    <row r="3527" spans="1:8">
      <c r="A3527" s="760"/>
      <c r="B3527" s="539"/>
      <c r="C3527" s="539"/>
      <c r="D3527" s="539"/>
      <c r="E3527" s="539"/>
      <c r="F3527" s="539"/>
      <c r="G3527" s="539"/>
      <c r="H3527" s="539"/>
    </row>
    <row r="3528" spans="1:8">
      <c r="A3528" s="760"/>
      <c r="B3528" s="539"/>
      <c r="C3528" s="539"/>
      <c r="D3528" s="539"/>
      <c r="E3528" s="539"/>
      <c r="F3528" s="539"/>
      <c r="G3528" s="539"/>
      <c r="H3528" s="539"/>
    </row>
    <row r="3529" spans="1:8">
      <c r="A3529" s="760"/>
      <c r="B3529" s="539"/>
      <c r="C3529" s="539"/>
      <c r="D3529" s="539"/>
      <c r="E3529" s="539"/>
      <c r="F3529" s="539"/>
      <c r="G3529" s="539"/>
      <c r="H3529" s="539"/>
    </row>
    <row r="3530" spans="1:8">
      <c r="A3530" s="760"/>
      <c r="B3530" s="539"/>
      <c r="C3530" s="539"/>
      <c r="D3530" s="539"/>
      <c r="E3530" s="539"/>
      <c r="F3530" s="539"/>
      <c r="G3530" s="539"/>
      <c r="H3530" s="539"/>
    </row>
    <row r="3531" spans="1:8">
      <c r="A3531" s="760"/>
      <c r="B3531" s="539"/>
      <c r="C3531" s="539"/>
      <c r="D3531" s="539"/>
      <c r="E3531" s="539"/>
      <c r="F3531" s="539"/>
      <c r="G3531" s="539"/>
      <c r="H3531" s="539"/>
    </row>
    <row r="3532" spans="1:8">
      <c r="A3532" s="760"/>
      <c r="B3532" s="539"/>
      <c r="C3532" s="539"/>
      <c r="D3532" s="539"/>
      <c r="E3532" s="539"/>
      <c r="F3532" s="539"/>
      <c r="G3532" s="539"/>
      <c r="H3532" s="539"/>
    </row>
    <row r="3533" spans="1:8">
      <c r="A3533" s="760"/>
      <c r="B3533" s="539"/>
      <c r="C3533" s="539"/>
      <c r="D3533" s="539"/>
      <c r="E3533" s="539"/>
      <c r="F3533" s="539"/>
      <c r="G3533" s="539"/>
      <c r="H3533" s="539"/>
    </row>
    <row r="3534" spans="1:8">
      <c r="A3534" s="760"/>
      <c r="B3534" s="539"/>
      <c r="C3534" s="539"/>
      <c r="D3534" s="539"/>
      <c r="E3534" s="539"/>
      <c r="F3534" s="539"/>
      <c r="G3534" s="539"/>
      <c r="H3534" s="539"/>
    </row>
    <row r="3535" spans="1:8">
      <c r="A3535" s="760"/>
      <c r="B3535" s="539"/>
      <c r="C3535" s="539"/>
      <c r="D3535" s="539"/>
      <c r="E3535" s="539"/>
      <c r="F3535" s="539"/>
      <c r="G3535" s="539"/>
      <c r="H3535" s="539"/>
    </row>
    <row r="3536" spans="1:8">
      <c r="A3536" s="760"/>
      <c r="B3536" s="539"/>
      <c r="C3536" s="539"/>
      <c r="D3536" s="539"/>
      <c r="E3536" s="539"/>
      <c r="F3536" s="539"/>
      <c r="G3536" s="539"/>
      <c r="H3536" s="539"/>
    </row>
    <row r="3537" spans="1:8">
      <c r="A3537" s="760"/>
      <c r="B3537" s="539"/>
      <c r="C3537" s="539"/>
      <c r="D3537" s="539"/>
      <c r="E3537" s="539"/>
      <c r="F3537" s="539"/>
      <c r="G3537" s="539"/>
      <c r="H3537" s="539"/>
    </row>
    <row r="3538" spans="1:8">
      <c r="A3538" s="760"/>
      <c r="B3538" s="539"/>
      <c r="C3538" s="539"/>
      <c r="D3538" s="539"/>
      <c r="E3538" s="539"/>
      <c r="F3538" s="539"/>
      <c r="G3538" s="539"/>
      <c r="H3538" s="539"/>
    </row>
    <row r="3539" spans="1:8">
      <c r="A3539" s="760"/>
      <c r="B3539" s="539"/>
      <c r="C3539" s="539"/>
      <c r="D3539" s="539"/>
      <c r="E3539" s="539"/>
      <c r="F3539" s="539"/>
      <c r="G3539" s="539"/>
      <c r="H3539" s="539"/>
    </row>
    <row r="3540" spans="1:8">
      <c r="A3540" s="760"/>
      <c r="B3540" s="539"/>
      <c r="C3540" s="539"/>
      <c r="D3540" s="539"/>
      <c r="E3540" s="539"/>
      <c r="F3540" s="539"/>
      <c r="G3540" s="539"/>
      <c r="H3540" s="539"/>
    </row>
    <row r="3541" spans="1:8">
      <c r="A3541" s="760"/>
      <c r="B3541" s="539"/>
      <c r="C3541" s="539"/>
      <c r="D3541" s="539"/>
      <c r="E3541" s="539"/>
      <c r="F3541" s="539"/>
      <c r="G3541" s="539"/>
      <c r="H3541" s="539"/>
    </row>
    <row r="3542" spans="1:8">
      <c r="A3542" s="760"/>
      <c r="B3542" s="539"/>
      <c r="C3542" s="539"/>
      <c r="D3542" s="539"/>
      <c r="E3542" s="539"/>
      <c r="F3542" s="539"/>
      <c r="G3542" s="539"/>
      <c r="H3542" s="539"/>
    </row>
    <row r="3543" spans="1:8">
      <c r="A3543" s="760"/>
      <c r="B3543" s="539"/>
      <c r="C3543" s="539"/>
      <c r="D3543" s="539"/>
      <c r="E3543" s="539"/>
      <c r="F3543" s="539"/>
      <c r="G3543" s="539"/>
      <c r="H3543" s="539"/>
    </row>
    <row r="3544" spans="1:8">
      <c r="A3544" s="760"/>
      <c r="B3544" s="539"/>
      <c r="C3544" s="539"/>
      <c r="D3544" s="539"/>
      <c r="E3544" s="539"/>
      <c r="F3544" s="539"/>
      <c r="G3544" s="539"/>
      <c r="H3544" s="539"/>
    </row>
    <row r="3545" spans="1:8">
      <c r="A3545" s="760"/>
      <c r="B3545" s="539"/>
      <c r="C3545" s="539"/>
      <c r="D3545" s="539"/>
      <c r="E3545" s="539"/>
      <c r="F3545" s="539"/>
      <c r="G3545" s="539"/>
      <c r="H3545" s="539"/>
    </row>
    <row r="3546" spans="1:8">
      <c r="A3546" s="760"/>
      <c r="B3546" s="539"/>
      <c r="C3546" s="539"/>
      <c r="D3546" s="539"/>
      <c r="E3546" s="539"/>
      <c r="F3546" s="539"/>
      <c r="G3546" s="539"/>
      <c r="H3546" s="539"/>
    </row>
    <row r="3547" spans="1:8">
      <c r="A3547" s="760"/>
      <c r="B3547" s="539"/>
      <c r="C3547" s="539"/>
      <c r="D3547" s="539"/>
      <c r="E3547" s="539"/>
      <c r="F3547" s="539"/>
      <c r="G3547" s="539"/>
      <c r="H3547" s="539"/>
    </row>
    <row r="3548" spans="1:8">
      <c r="A3548" s="760"/>
      <c r="B3548" s="539"/>
      <c r="C3548" s="539"/>
      <c r="D3548" s="539"/>
      <c r="E3548" s="539"/>
      <c r="F3548" s="539"/>
      <c r="G3548" s="539"/>
      <c r="H3548" s="539"/>
    </row>
    <row r="3549" spans="1:8">
      <c r="A3549" s="760"/>
      <c r="B3549" s="539"/>
      <c r="C3549" s="539"/>
      <c r="D3549" s="539"/>
      <c r="E3549" s="539"/>
      <c r="F3549" s="539"/>
      <c r="G3549" s="539"/>
      <c r="H3549" s="539"/>
    </row>
    <row r="3550" spans="1:8">
      <c r="A3550" s="760"/>
      <c r="B3550" s="539"/>
      <c r="C3550" s="539"/>
      <c r="D3550" s="539"/>
      <c r="E3550" s="539"/>
      <c r="F3550" s="539"/>
      <c r="G3550" s="539"/>
      <c r="H3550" s="539"/>
    </row>
    <row r="3551" spans="1:8">
      <c r="A3551" s="760"/>
      <c r="B3551" s="539"/>
      <c r="C3551" s="539"/>
      <c r="D3551" s="539"/>
      <c r="E3551" s="539"/>
      <c r="F3551" s="539"/>
      <c r="G3551" s="539"/>
      <c r="H3551" s="539"/>
    </row>
    <row r="3552" spans="1:8">
      <c r="A3552" s="760"/>
      <c r="B3552" s="539"/>
      <c r="C3552" s="539"/>
      <c r="D3552" s="539"/>
      <c r="E3552" s="539"/>
      <c r="F3552" s="539"/>
      <c r="G3552" s="539"/>
      <c r="H3552" s="539"/>
    </row>
    <row r="3553" spans="1:8">
      <c r="A3553" s="760"/>
      <c r="B3553" s="539"/>
      <c r="C3553" s="539"/>
      <c r="D3553" s="539"/>
      <c r="E3553" s="539"/>
      <c r="F3553" s="539"/>
      <c r="G3553" s="539"/>
      <c r="H3553" s="539"/>
    </row>
    <row r="3554" spans="1:8">
      <c r="A3554" s="760"/>
      <c r="B3554" s="539"/>
      <c r="C3554" s="539"/>
      <c r="D3554" s="539"/>
      <c r="E3554" s="539"/>
      <c r="F3554" s="539"/>
      <c r="G3554" s="539"/>
      <c r="H3554" s="539"/>
    </row>
    <row r="3555" spans="1:8">
      <c r="A3555" s="760"/>
      <c r="B3555" s="539"/>
      <c r="C3555" s="539"/>
      <c r="D3555" s="539"/>
      <c r="E3555" s="539"/>
      <c r="F3555" s="539"/>
      <c r="G3555" s="539"/>
      <c r="H3555" s="539"/>
    </row>
    <row r="3556" spans="1:8">
      <c r="A3556" s="760"/>
      <c r="B3556" s="539"/>
      <c r="C3556" s="539"/>
      <c r="D3556" s="539"/>
      <c r="E3556" s="539"/>
      <c r="F3556" s="539"/>
      <c r="G3556" s="539"/>
      <c r="H3556" s="539"/>
    </row>
    <row r="3557" spans="1:8">
      <c r="A3557" s="760"/>
      <c r="B3557" s="539"/>
      <c r="C3557" s="539"/>
      <c r="D3557" s="539"/>
      <c r="E3557" s="539"/>
      <c r="F3557" s="539"/>
      <c r="G3557" s="539"/>
      <c r="H3557" s="539"/>
    </row>
    <row r="3558" spans="1:8">
      <c r="A3558" s="760"/>
      <c r="B3558" s="539"/>
      <c r="C3558" s="539"/>
      <c r="D3558" s="539"/>
      <c r="E3558" s="539"/>
      <c r="F3558" s="539"/>
      <c r="G3558" s="539"/>
      <c r="H3558" s="539"/>
    </row>
    <row r="3559" spans="1:8">
      <c r="A3559" s="760"/>
      <c r="B3559" s="539"/>
      <c r="C3559" s="539"/>
      <c r="D3559" s="539"/>
      <c r="E3559" s="539"/>
      <c r="F3559" s="539"/>
      <c r="G3559" s="539"/>
      <c r="H3559" s="539"/>
    </row>
    <row r="3560" spans="1:8">
      <c r="A3560" s="760"/>
      <c r="B3560" s="539"/>
      <c r="C3560" s="539"/>
      <c r="D3560" s="539"/>
      <c r="E3560" s="539"/>
      <c r="F3560" s="539"/>
      <c r="G3560" s="539"/>
      <c r="H3560" s="539"/>
    </row>
    <row r="3561" spans="1:8">
      <c r="A3561" s="760"/>
      <c r="B3561" s="539"/>
      <c r="C3561" s="539"/>
      <c r="D3561" s="539"/>
      <c r="E3561" s="539"/>
      <c r="F3561" s="539"/>
      <c r="G3561" s="539"/>
      <c r="H3561" s="539"/>
    </row>
    <row r="3562" spans="1:8">
      <c r="A3562" s="760"/>
      <c r="B3562" s="539"/>
      <c r="C3562" s="539"/>
      <c r="D3562" s="539"/>
      <c r="E3562" s="539"/>
      <c r="F3562" s="539"/>
      <c r="G3562" s="539"/>
      <c r="H3562" s="539"/>
    </row>
    <row r="3563" spans="1:8">
      <c r="A3563" s="760"/>
      <c r="B3563" s="539"/>
      <c r="C3563" s="539"/>
      <c r="D3563" s="539"/>
      <c r="E3563" s="539"/>
      <c r="F3563" s="539"/>
      <c r="G3563" s="539"/>
      <c r="H3563" s="539"/>
    </row>
    <row r="3564" spans="1:8">
      <c r="A3564" s="760"/>
      <c r="B3564" s="539"/>
      <c r="C3564" s="539"/>
      <c r="D3564" s="539"/>
      <c r="E3564" s="539"/>
      <c r="F3564" s="539"/>
      <c r="G3564" s="539"/>
      <c r="H3564" s="539"/>
    </row>
    <row r="3565" spans="1:8">
      <c r="A3565" s="760"/>
      <c r="B3565" s="539"/>
      <c r="C3565" s="539"/>
      <c r="D3565" s="539"/>
      <c r="E3565" s="539"/>
      <c r="F3565" s="539"/>
      <c r="G3565" s="539"/>
      <c r="H3565" s="539"/>
    </row>
    <row r="3566" spans="1:8">
      <c r="A3566" s="760"/>
      <c r="B3566" s="539"/>
      <c r="C3566" s="539"/>
      <c r="D3566" s="539"/>
      <c r="E3566" s="539"/>
      <c r="F3566" s="539"/>
      <c r="G3566" s="539"/>
      <c r="H3566" s="539"/>
    </row>
    <row r="3567" spans="1:8">
      <c r="A3567" s="760"/>
      <c r="B3567" s="539"/>
      <c r="C3567" s="539"/>
      <c r="D3567" s="539"/>
      <c r="E3567" s="539"/>
      <c r="F3567" s="539"/>
      <c r="G3567" s="539"/>
      <c r="H3567" s="539"/>
    </row>
    <row r="3568" spans="1:8">
      <c r="A3568" s="760"/>
      <c r="B3568" s="539"/>
      <c r="C3568" s="539"/>
      <c r="D3568" s="539"/>
      <c r="E3568" s="539"/>
      <c r="F3568" s="539"/>
      <c r="G3568" s="539"/>
      <c r="H3568" s="539"/>
    </row>
    <row r="3569" spans="1:8">
      <c r="A3569" s="760"/>
      <c r="B3569" s="539"/>
      <c r="C3569" s="539"/>
      <c r="D3569" s="539"/>
      <c r="E3569" s="539"/>
      <c r="F3569" s="539"/>
      <c r="G3569" s="539"/>
      <c r="H3569" s="539"/>
    </row>
    <row r="3570" spans="1:8">
      <c r="A3570" s="760"/>
      <c r="B3570" s="539"/>
      <c r="C3570" s="539"/>
      <c r="D3570" s="539"/>
      <c r="E3570" s="539"/>
      <c r="F3570" s="539"/>
      <c r="G3570" s="539"/>
      <c r="H3570" s="539"/>
    </row>
    <row r="3571" spans="1:8">
      <c r="A3571" s="760"/>
      <c r="B3571" s="539"/>
      <c r="C3571" s="539"/>
      <c r="D3571" s="539"/>
      <c r="E3571" s="539"/>
      <c r="F3571" s="539"/>
      <c r="G3571" s="539"/>
      <c r="H3571" s="539"/>
    </row>
    <row r="3572" spans="1:8">
      <c r="A3572" s="760"/>
      <c r="B3572" s="539"/>
      <c r="C3572" s="539"/>
      <c r="D3572" s="539"/>
      <c r="E3572" s="539"/>
      <c r="F3572" s="539"/>
      <c r="G3572" s="539"/>
      <c r="H3572" s="539"/>
    </row>
    <row r="3573" spans="1:8">
      <c r="A3573" s="760"/>
      <c r="B3573" s="539"/>
      <c r="C3573" s="539"/>
      <c r="D3573" s="539"/>
      <c r="E3573" s="539"/>
      <c r="F3573" s="539"/>
      <c r="G3573" s="539"/>
      <c r="H3573" s="539"/>
    </row>
    <row r="3574" spans="1:8">
      <c r="A3574" s="760"/>
      <c r="B3574" s="539"/>
      <c r="C3574" s="539"/>
      <c r="D3574" s="539"/>
      <c r="E3574" s="539"/>
      <c r="F3574" s="539"/>
      <c r="G3574" s="539"/>
      <c r="H3574" s="539"/>
    </row>
    <row r="3575" spans="1:8">
      <c r="A3575" s="760"/>
      <c r="B3575" s="539"/>
      <c r="C3575" s="539"/>
      <c r="D3575" s="539"/>
      <c r="E3575" s="539"/>
      <c r="F3575" s="539"/>
      <c r="G3575" s="539"/>
      <c r="H3575" s="539"/>
    </row>
    <row r="3576" spans="1:8">
      <c r="A3576" s="760"/>
      <c r="B3576" s="539"/>
      <c r="C3576" s="539"/>
      <c r="D3576" s="539"/>
      <c r="E3576" s="539"/>
      <c r="F3576" s="539"/>
      <c r="G3576" s="539"/>
      <c r="H3576" s="539"/>
    </row>
    <row r="3577" spans="1:8">
      <c r="A3577" s="760"/>
      <c r="B3577" s="539"/>
      <c r="C3577" s="539"/>
      <c r="D3577" s="539"/>
      <c r="E3577" s="539"/>
      <c r="F3577" s="539"/>
      <c r="G3577" s="539"/>
      <c r="H3577" s="539"/>
    </row>
    <row r="3578" spans="1:8">
      <c r="A3578" s="760"/>
      <c r="B3578" s="539"/>
      <c r="C3578" s="539"/>
      <c r="D3578" s="539"/>
      <c r="E3578" s="539"/>
      <c r="F3578" s="539"/>
      <c r="G3578" s="539"/>
      <c r="H3578" s="539"/>
    </row>
    <row r="3579" spans="1:8">
      <c r="A3579" s="760"/>
      <c r="B3579" s="539"/>
      <c r="C3579" s="539"/>
      <c r="D3579" s="539"/>
      <c r="E3579" s="539"/>
      <c r="F3579" s="539"/>
      <c r="G3579" s="539"/>
      <c r="H3579" s="539"/>
    </row>
    <row r="3580" spans="1:8">
      <c r="A3580" s="760"/>
      <c r="B3580" s="539"/>
      <c r="C3580" s="539"/>
      <c r="D3580" s="539"/>
      <c r="E3580" s="539"/>
      <c r="F3580" s="539"/>
      <c r="G3580" s="539"/>
      <c r="H3580" s="539"/>
    </row>
    <row r="3581" spans="1:8">
      <c r="A3581" s="760"/>
      <c r="B3581" s="539"/>
      <c r="C3581" s="539"/>
      <c r="D3581" s="539"/>
      <c r="E3581" s="539"/>
      <c r="F3581" s="539"/>
      <c r="G3581" s="539"/>
      <c r="H3581" s="539"/>
    </row>
    <row r="3582" spans="1:8">
      <c r="A3582" s="760"/>
      <c r="B3582" s="539"/>
      <c r="C3582" s="539"/>
      <c r="D3582" s="539"/>
      <c r="E3582" s="539"/>
      <c r="F3582" s="539"/>
      <c r="G3582" s="539"/>
      <c r="H3582" s="539"/>
    </row>
    <row r="3583" spans="1:8">
      <c r="A3583" s="760"/>
      <c r="B3583" s="539"/>
      <c r="C3583" s="539"/>
      <c r="D3583" s="539"/>
      <c r="E3583" s="539"/>
      <c r="F3583" s="539"/>
      <c r="G3583" s="539"/>
      <c r="H3583" s="539"/>
    </row>
    <row r="3584" spans="1:8">
      <c r="A3584" s="760"/>
      <c r="B3584" s="539"/>
      <c r="C3584" s="539"/>
      <c r="D3584" s="539"/>
      <c r="E3584" s="539"/>
      <c r="F3584" s="539"/>
      <c r="G3584" s="539"/>
      <c r="H3584" s="539"/>
    </row>
    <row r="3585" spans="1:8">
      <c r="A3585" s="760"/>
      <c r="B3585" s="539"/>
      <c r="C3585" s="539"/>
      <c r="D3585" s="539"/>
      <c r="E3585" s="539"/>
      <c r="F3585" s="539"/>
      <c r="G3585" s="539"/>
      <c r="H3585" s="539"/>
    </row>
    <row r="3586" spans="1:8">
      <c r="A3586" s="760"/>
      <c r="B3586" s="539"/>
      <c r="C3586" s="539"/>
      <c r="D3586" s="539"/>
      <c r="E3586" s="539"/>
      <c r="F3586" s="539"/>
      <c r="G3586" s="539"/>
      <c r="H3586" s="539"/>
    </row>
    <row r="3587" spans="1:8">
      <c r="A3587" s="760"/>
      <c r="B3587" s="539"/>
      <c r="C3587" s="539"/>
      <c r="D3587" s="539"/>
      <c r="E3587" s="539"/>
      <c r="F3587" s="539"/>
      <c r="G3587" s="539"/>
      <c r="H3587" s="539"/>
    </row>
    <row r="3588" spans="1:8">
      <c r="A3588" s="760"/>
      <c r="B3588" s="539"/>
      <c r="C3588" s="539"/>
      <c r="D3588" s="539"/>
      <c r="E3588" s="539"/>
      <c r="F3588" s="539"/>
      <c r="G3588" s="539"/>
      <c r="H3588" s="539"/>
    </row>
    <row r="3589" spans="1:8">
      <c r="A3589" s="760"/>
      <c r="B3589" s="539"/>
      <c r="C3589" s="539"/>
      <c r="D3589" s="539"/>
      <c r="E3589" s="539"/>
      <c r="F3589" s="539"/>
      <c r="G3589" s="539"/>
      <c r="H3589" s="539"/>
    </row>
    <row r="3590" spans="1:8">
      <c r="A3590" s="760"/>
      <c r="B3590" s="539"/>
      <c r="C3590" s="539"/>
      <c r="D3590" s="539"/>
      <c r="E3590" s="539"/>
      <c r="F3590" s="539"/>
      <c r="G3590" s="539"/>
      <c r="H3590" s="539"/>
    </row>
    <row r="3591" spans="1:8">
      <c r="A3591" s="760"/>
      <c r="B3591" s="539"/>
      <c r="C3591" s="539"/>
      <c r="D3591" s="539"/>
      <c r="E3591" s="539"/>
      <c r="F3591" s="539"/>
      <c r="G3591" s="539"/>
      <c r="H3591" s="539"/>
    </row>
    <row r="3592" spans="1:8">
      <c r="A3592" s="760"/>
      <c r="B3592" s="539"/>
      <c r="C3592" s="539"/>
      <c r="D3592" s="539"/>
      <c r="E3592" s="539"/>
      <c r="F3592" s="539"/>
      <c r="G3592" s="539"/>
      <c r="H3592" s="539"/>
    </row>
    <row r="3593" spans="1:8">
      <c r="A3593" s="760"/>
      <c r="B3593" s="539"/>
      <c r="C3593" s="539"/>
      <c r="D3593" s="539"/>
      <c r="E3593" s="539"/>
      <c r="F3593" s="539"/>
      <c r="G3593" s="539"/>
      <c r="H3593" s="539"/>
    </row>
    <row r="3594" spans="1:8">
      <c r="A3594" s="760"/>
      <c r="B3594" s="539"/>
      <c r="C3594" s="539"/>
      <c r="D3594" s="539"/>
      <c r="E3594" s="539"/>
      <c r="F3594" s="539"/>
      <c r="G3594" s="539"/>
      <c r="H3594" s="539"/>
    </row>
    <row r="3595" spans="1:8">
      <c r="A3595" s="760"/>
      <c r="B3595" s="539"/>
      <c r="C3595" s="539"/>
      <c r="D3595" s="539"/>
      <c r="E3595" s="539"/>
      <c r="F3595" s="539"/>
      <c r="G3595" s="539"/>
      <c r="H3595" s="539"/>
    </row>
    <row r="3596" spans="1:8">
      <c r="A3596" s="760"/>
      <c r="B3596" s="539"/>
      <c r="C3596" s="539"/>
      <c r="D3596" s="539"/>
      <c r="E3596" s="539"/>
      <c r="F3596" s="539"/>
      <c r="G3596" s="539"/>
      <c r="H3596" s="539"/>
    </row>
    <row r="3597" spans="1:8">
      <c r="A3597" s="760"/>
      <c r="B3597" s="539"/>
      <c r="C3597" s="539"/>
      <c r="D3597" s="539"/>
      <c r="E3597" s="539"/>
      <c r="F3597" s="539"/>
      <c r="G3597" s="539"/>
      <c r="H3597" s="539"/>
    </row>
    <row r="3598" spans="1:8">
      <c r="A3598" s="760"/>
      <c r="B3598" s="539"/>
      <c r="C3598" s="539"/>
      <c r="D3598" s="539"/>
      <c r="E3598" s="539"/>
      <c r="F3598" s="539"/>
      <c r="G3598" s="539"/>
      <c r="H3598" s="539"/>
    </row>
    <row r="3599" spans="1:8">
      <c r="A3599" s="760"/>
      <c r="B3599" s="539"/>
      <c r="C3599" s="539"/>
      <c r="D3599" s="539"/>
      <c r="E3599" s="539"/>
      <c r="F3599" s="539"/>
      <c r="G3599" s="539"/>
      <c r="H3599" s="539"/>
    </row>
    <row r="3600" spans="1:8">
      <c r="A3600" s="760"/>
      <c r="B3600" s="539"/>
      <c r="C3600" s="539"/>
      <c r="D3600" s="539"/>
      <c r="E3600" s="539"/>
      <c r="F3600" s="539"/>
      <c r="G3600" s="539"/>
      <c r="H3600" s="539"/>
    </row>
    <row r="3601" spans="1:8">
      <c r="A3601" s="760"/>
      <c r="B3601" s="539"/>
      <c r="C3601" s="539"/>
      <c r="D3601" s="539"/>
      <c r="E3601" s="539"/>
      <c r="F3601" s="539"/>
      <c r="G3601" s="539"/>
      <c r="H3601" s="539"/>
    </row>
    <row r="3602" spans="1:8">
      <c r="A3602" s="760"/>
      <c r="B3602" s="539"/>
      <c r="C3602" s="539"/>
      <c r="D3602" s="539"/>
      <c r="E3602" s="539"/>
      <c r="F3602" s="539"/>
      <c r="G3602" s="539"/>
      <c r="H3602" s="539"/>
    </row>
    <row r="3603" spans="1:8">
      <c r="A3603" s="760"/>
      <c r="B3603" s="539"/>
      <c r="C3603" s="539"/>
      <c r="D3603" s="539"/>
      <c r="E3603" s="539"/>
      <c r="F3603" s="539"/>
      <c r="G3603" s="539"/>
      <c r="H3603" s="539"/>
    </row>
    <row r="3604" spans="1:8">
      <c r="A3604" s="760"/>
      <c r="B3604" s="539"/>
      <c r="C3604" s="539"/>
      <c r="D3604" s="539"/>
      <c r="E3604" s="539"/>
      <c r="F3604" s="539"/>
      <c r="G3604" s="539"/>
      <c r="H3604" s="539"/>
    </row>
    <row r="3605" spans="1:8">
      <c r="A3605" s="760"/>
      <c r="B3605" s="539"/>
      <c r="C3605" s="539"/>
      <c r="D3605" s="539"/>
      <c r="E3605" s="539"/>
      <c r="F3605" s="539"/>
      <c r="G3605" s="539"/>
      <c r="H3605" s="539"/>
    </row>
    <row r="3606" spans="1:8">
      <c r="A3606" s="760"/>
      <c r="B3606" s="539"/>
      <c r="C3606" s="539"/>
      <c r="D3606" s="539"/>
      <c r="E3606" s="539"/>
      <c r="F3606" s="539"/>
      <c r="G3606" s="539"/>
      <c r="H3606" s="539"/>
    </row>
    <row r="3607" spans="1:8">
      <c r="A3607" s="760"/>
      <c r="B3607" s="539"/>
      <c r="C3607" s="539"/>
      <c r="D3607" s="539"/>
      <c r="E3607" s="539"/>
      <c r="F3607" s="539"/>
      <c r="G3607" s="539"/>
      <c r="H3607" s="539"/>
    </row>
    <row r="3608" spans="1:8">
      <c r="A3608" s="760"/>
      <c r="B3608" s="539"/>
      <c r="C3608" s="539"/>
      <c r="D3608" s="539"/>
      <c r="E3608" s="539"/>
      <c r="F3608" s="539"/>
      <c r="G3608" s="539"/>
      <c r="H3608" s="539"/>
    </row>
    <row r="3609" spans="1:8">
      <c r="A3609" s="760"/>
      <c r="B3609" s="539"/>
      <c r="C3609" s="539"/>
      <c r="D3609" s="539"/>
      <c r="E3609" s="539"/>
      <c r="F3609" s="539"/>
      <c r="G3609" s="539"/>
      <c r="H3609" s="539"/>
    </row>
    <row r="3610" spans="1:8">
      <c r="A3610" s="760"/>
      <c r="B3610" s="539"/>
      <c r="C3610" s="539"/>
      <c r="D3610" s="539"/>
      <c r="E3610" s="539"/>
      <c r="F3610" s="539"/>
      <c r="G3610" s="539"/>
      <c r="H3610" s="539"/>
    </row>
    <row r="3611" spans="1:8">
      <c r="A3611" s="760"/>
      <c r="B3611" s="539"/>
      <c r="C3611" s="539"/>
      <c r="D3611" s="539"/>
      <c r="E3611" s="539"/>
      <c r="F3611" s="539"/>
      <c r="G3611" s="539"/>
      <c r="H3611" s="539"/>
    </row>
    <row r="3612" spans="1:8">
      <c r="A3612" s="760"/>
      <c r="B3612" s="539"/>
      <c r="C3612" s="539"/>
      <c r="D3612" s="539"/>
      <c r="E3612" s="539"/>
      <c r="F3612" s="539"/>
      <c r="G3612" s="539"/>
      <c r="H3612" s="539"/>
    </row>
    <row r="3613" spans="1:8">
      <c r="A3613" s="760"/>
      <c r="B3613" s="539"/>
      <c r="C3613" s="539"/>
      <c r="D3613" s="539"/>
      <c r="E3613" s="539"/>
      <c r="F3613" s="539"/>
      <c r="G3613" s="539"/>
      <c r="H3613" s="539"/>
    </row>
    <row r="3614" spans="1:8">
      <c r="A3614" s="760"/>
      <c r="B3614" s="539"/>
      <c r="C3614" s="539"/>
      <c r="D3614" s="539"/>
      <c r="E3614" s="539"/>
      <c r="F3614" s="539"/>
      <c r="G3614" s="539"/>
      <c r="H3614" s="539"/>
    </row>
    <row r="3615" spans="1:8">
      <c r="A3615" s="760"/>
      <c r="B3615" s="539"/>
      <c r="C3615" s="539"/>
      <c r="D3615" s="539"/>
      <c r="E3615" s="539"/>
      <c r="F3615" s="539"/>
      <c r="G3615" s="539"/>
      <c r="H3615" s="539"/>
    </row>
    <row r="3616" spans="1:8">
      <c r="A3616" s="760"/>
      <c r="B3616" s="539"/>
      <c r="C3616" s="539"/>
      <c r="D3616" s="539"/>
      <c r="E3616" s="539"/>
      <c r="F3616" s="539"/>
      <c r="G3616" s="539"/>
      <c r="H3616" s="539"/>
    </row>
    <row r="3617" spans="1:8">
      <c r="A3617" s="760"/>
      <c r="B3617" s="539"/>
      <c r="C3617" s="539"/>
      <c r="D3617" s="539"/>
      <c r="E3617" s="539"/>
      <c r="F3617" s="539"/>
      <c r="G3617" s="539"/>
      <c r="H3617" s="539"/>
    </row>
    <row r="3618" spans="1:8">
      <c r="A3618" s="760"/>
      <c r="B3618" s="539"/>
      <c r="C3618" s="539"/>
      <c r="D3618" s="539"/>
      <c r="E3618" s="539"/>
      <c r="F3618" s="539"/>
      <c r="G3618" s="539"/>
      <c r="H3618" s="539"/>
    </row>
    <row r="3619" spans="1:8">
      <c r="A3619" s="760"/>
      <c r="B3619" s="539"/>
      <c r="C3619" s="539"/>
      <c r="D3619" s="539"/>
      <c r="E3619" s="539"/>
      <c r="F3619" s="539"/>
      <c r="G3619" s="539"/>
      <c r="H3619" s="539"/>
    </row>
    <row r="3620" spans="1:8">
      <c r="A3620" s="760"/>
      <c r="B3620" s="539"/>
      <c r="C3620" s="539"/>
      <c r="D3620" s="539"/>
      <c r="E3620" s="539"/>
      <c r="F3620" s="539"/>
      <c r="G3620" s="539"/>
      <c r="H3620" s="539"/>
    </row>
    <row r="3621" spans="1:8">
      <c r="A3621" s="760"/>
      <c r="B3621" s="539"/>
      <c r="C3621" s="539"/>
      <c r="D3621" s="539"/>
      <c r="E3621" s="539"/>
      <c r="F3621" s="539"/>
      <c r="G3621" s="539"/>
      <c r="H3621" s="539"/>
    </row>
    <row r="3622" spans="1:8">
      <c r="A3622" s="760"/>
      <c r="B3622" s="539"/>
      <c r="C3622" s="539"/>
      <c r="D3622" s="539"/>
      <c r="E3622" s="539"/>
      <c r="F3622" s="539"/>
      <c r="G3622" s="539"/>
      <c r="H3622" s="539"/>
    </row>
    <row r="3623" spans="1:8">
      <c r="A3623" s="760"/>
      <c r="B3623" s="539"/>
      <c r="C3623" s="539"/>
      <c r="D3623" s="539"/>
      <c r="E3623" s="539"/>
      <c r="F3623" s="539"/>
      <c r="G3623" s="539"/>
      <c r="H3623" s="539"/>
    </row>
    <row r="3624" spans="1:8">
      <c r="A3624" s="760"/>
      <c r="B3624" s="539"/>
      <c r="C3624" s="539"/>
      <c r="D3624" s="539"/>
      <c r="E3624" s="539"/>
      <c r="F3624" s="539"/>
      <c r="G3624" s="539"/>
      <c r="H3624" s="539"/>
    </row>
    <row r="3625" spans="1:8">
      <c r="A3625" s="760"/>
      <c r="B3625" s="539"/>
      <c r="C3625" s="539"/>
      <c r="D3625" s="539"/>
      <c r="E3625" s="539"/>
      <c r="F3625" s="539"/>
      <c r="G3625" s="539"/>
      <c r="H3625" s="539"/>
    </row>
    <row r="3626" spans="1:8">
      <c r="A3626" s="760"/>
      <c r="B3626" s="539"/>
      <c r="C3626" s="539"/>
      <c r="D3626" s="539"/>
      <c r="E3626" s="539"/>
      <c r="F3626" s="539"/>
      <c r="G3626" s="539"/>
      <c r="H3626" s="539"/>
    </row>
    <row r="3627" spans="1:8">
      <c r="A3627" s="760"/>
      <c r="B3627" s="539"/>
      <c r="C3627" s="539"/>
      <c r="D3627" s="539"/>
      <c r="E3627" s="539"/>
      <c r="F3627" s="539"/>
      <c r="G3627" s="539"/>
      <c r="H3627" s="539"/>
    </row>
    <row r="3628" spans="1:8">
      <c r="A3628" s="760"/>
      <c r="B3628" s="539"/>
      <c r="C3628" s="539"/>
      <c r="D3628" s="539"/>
      <c r="E3628" s="539"/>
      <c r="F3628" s="539"/>
      <c r="G3628" s="539"/>
      <c r="H3628" s="539"/>
    </row>
    <row r="3629" spans="1:8">
      <c r="A3629" s="760"/>
      <c r="B3629" s="539"/>
      <c r="C3629" s="539"/>
      <c r="D3629" s="539"/>
      <c r="E3629" s="539"/>
      <c r="F3629" s="539"/>
      <c r="G3629" s="539"/>
      <c r="H3629" s="539"/>
    </row>
    <row r="3630" spans="1:8">
      <c r="A3630" s="760"/>
      <c r="B3630" s="539"/>
      <c r="C3630" s="539"/>
      <c r="D3630" s="539"/>
      <c r="E3630" s="539"/>
      <c r="F3630" s="539"/>
      <c r="G3630" s="539"/>
      <c r="H3630" s="539"/>
    </row>
    <row r="3631" spans="1:8">
      <c r="A3631" s="760"/>
      <c r="B3631" s="539"/>
      <c r="C3631" s="539"/>
      <c r="D3631" s="539"/>
      <c r="E3631" s="539"/>
      <c r="F3631" s="539"/>
      <c r="G3631" s="539"/>
      <c r="H3631" s="539"/>
    </row>
    <row r="3632" spans="1:8">
      <c r="A3632" s="760"/>
      <c r="B3632" s="539"/>
      <c r="C3632" s="539"/>
      <c r="D3632" s="539"/>
      <c r="E3632" s="539"/>
      <c r="F3632" s="539"/>
      <c r="G3632" s="539"/>
      <c r="H3632" s="539"/>
    </row>
    <row r="3633" spans="1:8">
      <c r="A3633" s="760"/>
      <c r="B3633" s="539"/>
      <c r="C3633" s="539"/>
      <c r="D3633" s="539"/>
      <c r="E3633" s="539"/>
      <c r="F3633" s="539"/>
      <c r="G3633" s="539"/>
      <c r="H3633" s="539"/>
    </row>
    <row r="3634" spans="1:8">
      <c r="A3634" s="760"/>
      <c r="B3634" s="539"/>
      <c r="C3634" s="539"/>
      <c r="D3634" s="539"/>
      <c r="E3634" s="539"/>
      <c r="F3634" s="539"/>
      <c r="G3634" s="539"/>
      <c r="H3634" s="539"/>
    </row>
    <row r="3635" spans="1:8">
      <c r="A3635" s="760"/>
      <c r="B3635" s="539"/>
      <c r="C3635" s="539"/>
      <c r="D3635" s="539"/>
      <c r="E3635" s="539"/>
      <c r="F3635" s="539"/>
      <c r="G3635" s="539"/>
      <c r="H3635" s="539"/>
    </row>
    <row r="3636" spans="1:8">
      <c r="A3636" s="760"/>
      <c r="B3636" s="539"/>
      <c r="C3636" s="539"/>
      <c r="D3636" s="539"/>
      <c r="E3636" s="539"/>
      <c r="F3636" s="539"/>
      <c r="G3636" s="539"/>
      <c r="H3636" s="539"/>
    </row>
    <row r="3637" spans="1:8">
      <c r="A3637" s="760"/>
      <c r="B3637" s="539"/>
      <c r="C3637" s="539"/>
      <c r="D3637" s="539"/>
      <c r="E3637" s="539"/>
      <c r="F3637" s="539"/>
      <c r="G3637" s="539"/>
      <c r="H3637" s="539"/>
    </row>
    <row r="3638" spans="1:8">
      <c r="A3638" s="760"/>
      <c r="B3638" s="539"/>
      <c r="C3638" s="539"/>
      <c r="D3638" s="539"/>
      <c r="E3638" s="539"/>
      <c r="F3638" s="539"/>
      <c r="G3638" s="539"/>
      <c r="H3638" s="539"/>
    </row>
    <row r="3639" spans="1:8">
      <c r="A3639" s="760"/>
      <c r="B3639" s="539"/>
      <c r="C3639" s="539"/>
      <c r="D3639" s="539"/>
      <c r="E3639" s="539"/>
      <c r="F3639" s="539"/>
      <c r="G3639" s="539"/>
      <c r="H3639" s="539"/>
    </row>
    <row r="3640" spans="1:8">
      <c r="A3640" s="760"/>
      <c r="B3640" s="539"/>
      <c r="C3640" s="539"/>
      <c r="D3640" s="539"/>
      <c r="E3640" s="539"/>
      <c r="F3640" s="539"/>
      <c r="G3640" s="539"/>
      <c r="H3640" s="539"/>
    </row>
    <row r="3641" spans="1:8">
      <c r="A3641" s="760"/>
      <c r="B3641" s="539"/>
      <c r="C3641" s="539"/>
      <c r="D3641" s="539"/>
      <c r="E3641" s="539"/>
      <c r="F3641" s="539"/>
      <c r="G3641" s="539"/>
      <c r="H3641" s="539"/>
    </row>
    <row r="3642" spans="1:8">
      <c r="A3642" s="760"/>
      <c r="B3642" s="539"/>
      <c r="C3642" s="539"/>
      <c r="D3642" s="539"/>
      <c r="E3642" s="539"/>
      <c r="F3642" s="539"/>
      <c r="G3642" s="539"/>
      <c r="H3642" s="539"/>
    </row>
    <row r="3643" spans="1:8">
      <c r="A3643" s="760"/>
      <c r="B3643" s="539"/>
      <c r="C3643" s="539"/>
      <c r="D3643" s="539"/>
      <c r="E3643" s="539"/>
      <c r="F3643" s="539"/>
      <c r="G3643" s="539"/>
      <c r="H3643" s="539"/>
    </row>
    <row r="3644" spans="1:8">
      <c r="A3644" s="760"/>
      <c r="B3644" s="539"/>
      <c r="C3644" s="539"/>
      <c r="D3644" s="539"/>
      <c r="E3644" s="539"/>
      <c r="F3644" s="539"/>
      <c r="G3644" s="539"/>
      <c r="H3644" s="539"/>
    </row>
    <row r="3645" spans="1:8">
      <c r="A3645" s="760"/>
      <c r="B3645" s="539"/>
      <c r="C3645" s="539"/>
      <c r="D3645" s="539"/>
      <c r="E3645" s="539"/>
      <c r="F3645" s="539"/>
      <c r="G3645" s="539"/>
      <c r="H3645" s="539"/>
    </row>
    <row r="3646" spans="1:8">
      <c r="A3646" s="760"/>
      <c r="B3646" s="539"/>
      <c r="C3646" s="539"/>
      <c r="D3646" s="539"/>
      <c r="E3646" s="539"/>
      <c r="F3646" s="539"/>
      <c r="G3646" s="539"/>
      <c r="H3646" s="539"/>
    </row>
    <row r="3647" spans="1:8">
      <c r="A3647" s="760"/>
      <c r="B3647" s="539"/>
      <c r="C3647" s="539"/>
      <c r="D3647" s="539"/>
      <c r="E3647" s="539"/>
      <c r="F3647" s="539"/>
      <c r="G3647" s="539"/>
      <c r="H3647" s="539"/>
    </row>
    <row r="3648" spans="1:8">
      <c r="A3648" s="760"/>
      <c r="B3648" s="539"/>
      <c r="C3648" s="539"/>
      <c r="D3648" s="539"/>
      <c r="E3648" s="539"/>
      <c r="F3648" s="539"/>
      <c r="G3648" s="539"/>
      <c r="H3648" s="539"/>
    </row>
    <row r="3649" spans="1:8">
      <c r="A3649" s="760"/>
      <c r="B3649" s="539"/>
      <c r="C3649" s="539"/>
      <c r="D3649" s="539"/>
      <c r="E3649" s="539"/>
      <c r="F3649" s="539"/>
      <c r="G3649" s="539"/>
      <c r="H3649" s="539"/>
    </row>
    <row r="3650" spans="1:8">
      <c r="A3650" s="760"/>
      <c r="B3650" s="539"/>
      <c r="C3650" s="539"/>
      <c r="D3650" s="539"/>
      <c r="E3650" s="539"/>
      <c r="F3650" s="539"/>
      <c r="G3650" s="539"/>
      <c r="H3650" s="539"/>
    </row>
    <row r="3651" spans="1:8">
      <c r="A3651" s="760"/>
      <c r="B3651" s="539"/>
      <c r="C3651" s="539"/>
      <c r="D3651" s="539"/>
      <c r="E3651" s="539"/>
      <c r="F3651" s="539"/>
      <c r="G3651" s="539"/>
      <c r="H3651" s="539"/>
    </row>
    <row r="3652" spans="1:8">
      <c r="A3652" s="760"/>
      <c r="B3652" s="539"/>
      <c r="C3652" s="539"/>
      <c r="D3652" s="539"/>
      <c r="E3652" s="539"/>
      <c r="F3652" s="539"/>
      <c r="G3652" s="539"/>
      <c r="H3652" s="539"/>
    </row>
    <row r="3653" spans="1:8">
      <c r="A3653" s="760"/>
      <c r="B3653" s="539"/>
      <c r="C3653" s="539"/>
      <c r="D3653" s="539"/>
      <c r="E3653" s="539"/>
      <c r="F3653" s="539"/>
      <c r="G3653" s="539"/>
      <c r="H3653" s="539"/>
    </row>
    <row r="3654" spans="1:8">
      <c r="A3654" s="760"/>
      <c r="B3654" s="539"/>
      <c r="C3654" s="539"/>
      <c r="D3654" s="539"/>
      <c r="E3654" s="539"/>
      <c r="F3654" s="539"/>
      <c r="G3654" s="539"/>
      <c r="H3654" s="539"/>
    </row>
    <row r="3655" spans="1:8">
      <c r="A3655" s="760"/>
      <c r="B3655" s="539"/>
      <c r="C3655" s="539"/>
      <c r="D3655" s="539"/>
      <c r="E3655" s="539"/>
      <c r="F3655" s="539"/>
      <c r="G3655" s="539"/>
      <c r="H3655" s="539"/>
    </row>
    <row r="3656" spans="1:8">
      <c r="A3656" s="760"/>
      <c r="B3656" s="539"/>
      <c r="C3656" s="539"/>
      <c r="D3656" s="539"/>
      <c r="E3656" s="539"/>
      <c r="F3656" s="539"/>
      <c r="G3656" s="539"/>
      <c r="H3656" s="539"/>
    </row>
    <row r="3657" spans="1:8">
      <c r="A3657" s="760"/>
      <c r="B3657" s="539"/>
      <c r="C3657" s="539"/>
      <c r="D3657" s="539"/>
      <c r="E3657" s="539"/>
      <c r="F3657" s="539"/>
      <c r="G3657" s="539"/>
      <c r="H3657" s="539"/>
    </row>
    <row r="3658" spans="1:8">
      <c r="A3658" s="760"/>
      <c r="B3658" s="539"/>
      <c r="C3658" s="539"/>
      <c r="D3658" s="539"/>
      <c r="E3658" s="539"/>
      <c r="F3658" s="539"/>
      <c r="G3658" s="539"/>
      <c r="H3658" s="539"/>
    </row>
    <row r="3659" spans="1:8">
      <c r="A3659" s="760"/>
      <c r="B3659" s="539"/>
      <c r="C3659" s="539"/>
      <c r="D3659" s="539"/>
      <c r="E3659" s="539"/>
      <c r="F3659" s="539"/>
      <c r="G3659" s="539"/>
      <c r="H3659" s="539"/>
    </row>
    <row r="3660" spans="1:8">
      <c r="A3660" s="760"/>
      <c r="B3660" s="539"/>
      <c r="C3660" s="539"/>
      <c r="D3660" s="539"/>
      <c r="E3660" s="539"/>
      <c r="F3660" s="539"/>
      <c r="G3660" s="539"/>
      <c r="H3660" s="539"/>
    </row>
    <row r="3661" spans="1:8">
      <c r="A3661" s="760"/>
      <c r="B3661" s="539"/>
      <c r="C3661" s="539"/>
      <c r="D3661" s="539"/>
      <c r="E3661" s="539"/>
      <c r="F3661" s="539"/>
      <c r="G3661" s="539"/>
      <c r="H3661" s="539"/>
    </row>
    <row r="3662" spans="1:8">
      <c r="A3662" s="760"/>
      <c r="B3662" s="539"/>
      <c r="C3662" s="539"/>
      <c r="D3662" s="539"/>
      <c r="E3662" s="539"/>
      <c r="F3662" s="539"/>
      <c r="G3662" s="539"/>
      <c r="H3662" s="539"/>
    </row>
    <row r="3663" spans="1:8">
      <c r="A3663" s="760"/>
      <c r="B3663" s="539"/>
      <c r="C3663" s="539"/>
      <c r="D3663" s="539"/>
      <c r="E3663" s="539"/>
      <c r="F3663" s="539"/>
      <c r="G3663" s="539"/>
      <c r="H3663" s="539"/>
    </row>
    <row r="3664" spans="1:8">
      <c r="A3664" s="760"/>
      <c r="B3664" s="539"/>
      <c r="C3664" s="539"/>
      <c r="D3664" s="539"/>
      <c r="E3664" s="539"/>
      <c r="F3664" s="539"/>
      <c r="G3664" s="539"/>
      <c r="H3664" s="539"/>
    </row>
    <row r="3665" spans="1:8">
      <c r="A3665" s="760"/>
      <c r="B3665" s="539"/>
      <c r="C3665" s="539"/>
      <c r="D3665" s="539"/>
      <c r="E3665" s="539"/>
      <c r="F3665" s="539"/>
      <c r="G3665" s="539"/>
      <c r="H3665" s="539"/>
    </row>
    <row r="3666" spans="1:8">
      <c r="A3666" s="760"/>
      <c r="B3666" s="539"/>
      <c r="C3666" s="539"/>
      <c r="D3666" s="539"/>
      <c r="E3666" s="539"/>
      <c r="F3666" s="539"/>
      <c r="G3666" s="539"/>
      <c r="H3666" s="539"/>
    </row>
    <row r="3667" spans="1:8">
      <c r="A3667" s="760"/>
      <c r="B3667" s="539"/>
      <c r="C3667" s="539"/>
      <c r="D3667" s="539"/>
      <c r="E3667" s="539"/>
      <c r="F3667" s="539"/>
      <c r="G3667" s="539"/>
      <c r="H3667" s="539"/>
    </row>
    <row r="3668" spans="1:8">
      <c r="A3668" s="760"/>
      <c r="B3668" s="539"/>
      <c r="C3668" s="539"/>
      <c r="D3668" s="539"/>
      <c r="E3668" s="539"/>
      <c r="F3668" s="539"/>
      <c r="G3668" s="539"/>
      <c r="H3668" s="539"/>
    </row>
    <row r="3669" spans="1:8">
      <c r="A3669" s="760"/>
      <c r="B3669" s="539"/>
      <c r="C3669" s="539"/>
      <c r="D3669" s="539"/>
      <c r="E3669" s="539"/>
      <c r="F3669" s="539"/>
      <c r="G3669" s="539"/>
      <c r="H3669" s="539"/>
    </row>
    <row r="3670" spans="1:8">
      <c r="A3670" s="760"/>
      <c r="B3670" s="539"/>
      <c r="C3670" s="539"/>
      <c r="D3670" s="539"/>
      <c r="E3670" s="539"/>
      <c r="F3670" s="539"/>
      <c r="G3670" s="539"/>
      <c r="H3670" s="539"/>
    </row>
    <row r="3671" spans="1:8">
      <c r="A3671" s="760"/>
      <c r="B3671" s="539"/>
      <c r="C3671" s="539"/>
      <c r="D3671" s="539"/>
      <c r="E3671" s="539"/>
      <c r="F3671" s="539"/>
      <c r="G3671" s="539"/>
      <c r="H3671" s="539"/>
    </row>
    <row r="3672" spans="1:8">
      <c r="A3672" s="760"/>
      <c r="B3672" s="539"/>
      <c r="C3672" s="539"/>
      <c r="D3672" s="539"/>
      <c r="E3672" s="539"/>
      <c r="F3672" s="539"/>
      <c r="G3672" s="539"/>
      <c r="H3672" s="539"/>
    </row>
    <row r="3673" spans="1:8">
      <c r="A3673" s="760"/>
      <c r="B3673" s="539"/>
      <c r="C3673" s="539"/>
      <c r="D3673" s="539"/>
      <c r="E3673" s="539"/>
      <c r="F3673" s="539"/>
      <c r="G3673" s="539"/>
      <c r="H3673" s="539"/>
    </row>
    <row r="3674" spans="1:8">
      <c r="A3674" s="760"/>
      <c r="B3674" s="539"/>
      <c r="C3674" s="539"/>
      <c r="D3674" s="539"/>
      <c r="E3674" s="539"/>
      <c r="F3674" s="539"/>
      <c r="G3674" s="539"/>
      <c r="H3674" s="539"/>
    </row>
    <row r="3675" spans="1:8">
      <c r="A3675" s="760"/>
      <c r="B3675" s="539"/>
      <c r="C3675" s="539"/>
      <c r="D3675" s="539"/>
      <c r="E3675" s="539"/>
      <c r="F3675" s="539"/>
      <c r="G3675" s="539"/>
      <c r="H3675" s="539"/>
    </row>
    <row r="3676" spans="1:8">
      <c r="A3676" s="760"/>
      <c r="B3676" s="539"/>
      <c r="C3676" s="539"/>
      <c r="D3676" s="539"/>
      <c r="E3676" s="539"/>
      <c r="F3676" s="539"/>
      <c r="G3676" s="539"/>
      <c r="H3676" s="539"/>
    </row>
    <row r="3677" spans="1:8">
      <c r="A3677" s="760"/>
      <c r="B3677" s="539"/>
      <c r="C3677" s="539"/>
      <c r="D3677" s="539"/>
      <c r="E3677" s="539"/>
      <c r="F3677" s="539"/>
      <c r="G3677" s="539"/>
      <c r="H3677" s="539"/>
    </row>
    <row r="3678" spans="1:8">
      <c r="A3678" s="760"/>
      <c r="B3678" s="539"/>
      <c r="C3678" s="539"/>
      <c r="D3678" s="539"/>
      <c r="E3678" s="539"/>
      <c r="F3678" s="539"/>
      <c r="G3678" s="539"/>
      <c r="H3678" s="539"/>
    </row>
    <row r="3679" spans="1:8">
      <c r="A3679" s="760"/>
      <c r="B3679" s="539"/>
      <c r="C3679" s="539"/>
      <c r="D3679" s="539"/>
      <c r="E3679" s="539"/>
      <c r="F3679" s="539"/>
      <c r="G3679" s="539"/>
      <c r="H3679" s="539"/>
    </row>
    <row r="3680" spans="1:8">
      <c r="A3680" s="760"/>
      <c r="B3680" s="539"/>
      <c r="C3680" s="539"/>
      <c r="D3680" s="539"/>
      <c r="E3680" s="539"/>
      <c r="F3680" s="539"/>
      <c r="G3680" s="539"/>
      <c r="H3680" s="539"/>
    </row>
    <row r="3681" spans="1:8">
      <c r="A3681" s="760"/>
      <c r="B3681" s="539"/>
      <c r="C3681" s="539"/>
      <c r="D3681" s="539"/>
      <c r="E3681" s="539"/>
      <c r="F3681" s="539"/>
      <c r="G3681" s="539"/>
      <c r="H3681" s="539"/>
    </row>
    <row r="3682" spans="1:8">
      <c r="A3682" s="760"/>
      <c r="B3682" s="539"/>
      <c r="C3682" s="539"/>
      <c r="D3682" s="539"/>
      <c r="E3682" s="539"/>
      <c r="F3682" s="539"/>
      <c r="G3682" s="539"/>
      <c r="H3682" s="539"/>
    </row>
    <row r="3683" spans="1:8">
      <c r="A3683" s="760"/>
      <c r="B3683" s="539"/>
      <c r="C3683" s="539"/>
      <c r="D3683" s="539"/>
      <c r="E3683" s="539"/>
      <c r="F3683" s="539"/>
      <c r="G3683" s="539"/>
      <c r="H3683" s="539"/>
    </row>
    <row r="3684" spans="1:8">
      <c r="A3684" s="760"/>
      <c r="B3684" s="539"/>
      <c r="C3684" s="539"/>
      <c r="D3684" s="539"/>
      <c r="E3684" s="539"/>
      <c r="F3684" s="539"/>
      <c r="G3684" s="539"/>
      <c r="H3684" s="539"/>
    </row>
    <row r="3685" spans="1:8">
      <c r="A3685" s="760"/>
      <c r="B3685" s="539"/>
      <c r="C3685" s="539"/>
      <c r="D3685" s="539"/>
      <c r="E3685" s="539"/>
      <c r="F3685" s="539"/>
      <c r="G3685" s="539"/>
      <c r="H3685" s="539"/>
    </row>
    <row r="3686" spans="1:8">
      <c r="A3686" s="760"/>
      <c r="B3686" s="539"/>
      <c r="C3686" s="539"/>
      <c r="D3686" s="539"/>
      <c r="E3686" s="539"/>
      <c r="F3686" s="539"/>
      <c r="G3686" s="539"/>
      <c r="H3686" s="539"/>
    </row>
    <row r="3687" spans="1:8">
      <c r="A3687" s="760"/>
      <c r="B3687" s="539"/>
      <c r="C3687" s="539"/>
      <c r="D3687" s="539"/>
      <c r="E3687" s="539"/>
      <c r="F3687" s="539"/>
      <c r="G3687" s="539"/>
      <c r="H3687" s="539"/>
    </row>
    <row r="3688" spans="1:8">
      <c r="A3688" s="760"/>
      <c r="B3688" s="539"/>
      <c r="C3688" s="539"/>
      <c r="D3688" s="539"/>
      <c r="E3688" s="539"/>
      <c r="F3688" s="539"/>
      <c r="G3688" s="539"/>
      <c r="H3688" s="539"/>
    </row>
    <row r="3689" spans="1:8">
      <c r="A3689" s="760"/>
      <c r="B3689" s="539"/>
      <c r="C3689" s="539"/>
      <c r="D3689" s="539"/>
      <c r="E3689" s="539"/>
      <c r="F3689" s="539"/>
      <c r="G3689" s="539"/>
      <c r="H3689" s="539"/>
    </row>
    <row r="3690" spans="1:8">
      <c r="A3690" s="760"/>
      <c r="B3690" s="539"/>
      <c r="C3690" s="539"/>
      <c r="D3690" s="539"/>
      <c r="E3690" s="539"/>
      <c r="F3690" s="539"/>
      <c r="G3690" s="539"/>
      <c r="H3690" s="539"/>
    </row>
    <row r="3691" spans="1:8">
      <c r="A3691" s="760"/>
      <c r="B3691" s="539"/>
      <c r="C3691" s="539"/>
      <c r="D3691" s="539"/>
      <c r="E3691" s="539"/>
      <c r="F3691" s="539"/>
      <c r="G3691" s="539"/>
      <c r="H3691" s="539"/>
    </row>
    <row r="3692" spans="1:8">
      <c r="A3692" s="760"/>
      <c r="B3692" s="539"/>
      <c r="C3692" s="539"/>
      <c r="D3692" s="539"/>
      <c r="E3692" s="539"/>
      <c r="F3692" s="539"/>
      <c r="G3692" s="539"/>
      <c r="H3692" s="539"/>
    </row>
    <row r="3693" spans="1:8">
      <c r="A3693" s="760"/>
      <c r="B3693" s="539"/>
      <c r="C3693" s="539"/>
      <c r="D3693" s="539"/>
      <c r="E3693" s="539"/>
      <c r="F3693" s="539"/>
      <c r="G3693" s="539"/>
      <c r="H3693" s="539"/>
    </row>
    <row r="3694" spans="1:8">
      <c r="A3694" s="760"/>
      <c r="B3694" s="539"/>
      <c r="C3694" s="539"/>
      <c r="D3694" s="539"/>
      <c r="E3694" s="539"/>
      <c r="F3694" s="539"/>
      <c r="G3694" s="539"/>
      <c r="H3694" s="539"/>
    </row>
    <row r="3695" spans="1:8">
      <c r="A3695" s="760"/>
      <c r="B3695" s="539"/>
      <c r="C3695" s="539"/>
      <c r="D3695" s="539"/>
      <c r="E3695" s="539"/>
      <c r="F3695" s="539"/>
      <c r="G3695" s="539"/>
      <c r="H3695" s="539"/>
    </row>
    <row r="3696" spans="1:8">
      <c r="A3696" s="760"/>
      <c r="B3696" s="539"/>
      <c r="C3696" s="539"/>
      <c r="D3696" s="539"/>
      <c r="E3696" s="539"/>
      <c r="F3696" s="539"/>
      <c r="G3696" s="539"/>
      <c r="H3696" s="539"/>
    </row>
    <row r="3697" spans="1:8">
      <c r="A3697" s="760"/>
      <c r="B3697" s="539"/>
      <c r="C3697" s="539"/>
      <c r="D3697" s="539"/>
      <c r="E3697" s="539"/>
      <c r="F3697" s="539"/>
      <c r="G3697" s="539"/>
      <c r="H3697" s="539"/>
    </row>
    <row r="3698" spans="1:8">
      <c r="A3698" s="760"/>
      <c r="B3698" s="539"/>
      <c r="C3698" s="539"/>
      <c r="D3698" s="539"/>
      <c r="E3698" s="539"/>
      <c r="F3698" s="539"/>
      <c r="G3698" s="539"/>
      <c r="H3698" s="539"/>
    </row>
    <row r="3699" spans="1:8">
      <c r="A3699" s="760"/>
      <c r="B3699" s="539"/>
      <c r="C3699" s="539"/>
      <c r="D3699" s="539"/>
      <c r="E3699" s="539"/>
      <c r="F3699" s="539"/>
      <c r="G3699" s="539"/>
      <c r="H3699" s="539"/>
    </row>
    <row r="3700" spans="1:8">
      <c r="A3700" s="760"/>
      <c r="B3700" s="539"/>
      <c r="C3700" s="539"/>
      <c r="D3700" s="539"/>
      <c r="E3700" s="539"/>
      <c r="F3700" s="539"/>
      <c r="G3700" s="539"/>
      <c r="H3700" s="539"/>
    </row>
    <row r="3701" spans="1:8">
      <c r="A3701" s="760"/>
      <c r="B3701" s="539"/>
      <c r="C3701" s="539"/>
      <c r="D3701" s="539"/>
      <c r="E3701" s="539"/>
      <c r="F3701" s="539"/>
      <c r="G3701" s="539"/>
      <c r="H3701" s="539"/>
    </row>
    <row r="3702" spans="1:8">
      <c r="A3702" s="760"/>
      <c r="B3702" s="539"/>
      <c r="C3702" s="539"/>
      <c r="D3702" s="539"/>
      <c r="E3702" s="539"/>
      <c r="F3702" s="539"/>
      <c r="G3702" s="539"/>
      <c r="H3702" s="539"/>
    </row>
    <row r="3703" spans="1:8">
      <c r="A3703" s="760"/>
      <c r="B3703" s="539"/>
      <c r="C3703" s="539"/>
      <c r="D3703" s="539"/>
      <c r="E3703" s="539"/>
      <c r="F3703" s="539"/>
      <c r="G3703" s="539"/>
      <c r="H3703" s="539"/>
    </row>
    <row r="3704" spans="1:8">
      <c r="A3704" s="760"/>
      <c r="B3704" s="539"/>
      <c r="C3704" s="539"/>
      <c r="D3704" s="539"/>
      <c r="E3704" s="539"/>
      <c r="F3704" s="539"/>
      <c r="G3704" s="539"/>
      <c r="H3704" s="539"/>
    </row>
    <row r="3705" spans="1:8">
      <c r="A3705" s="760"/>
      <c r="B3705" s="539"/>
      <c r="C3705" s="539"/>
      <c r="D3705" s="539"/>
      <c r="E3705" s="539"/>
      <c r="F3705" s="539"/>
      <c r="G3705" s="539"/>
      <c r="H3705" s="539"/>
    </row>
    <row r="3706" spans="1:8">
      <c r="A3706" s="760"/>
      <c r="B3706" s="539"/>
      <c r="C3706" s="539"/>
      <c r="D3706" s="539"/>
      <c r="E3706" s="539"/>
      <c r="F3706" s="539"/>
      <c r="G3706" s="539"/>
      <c r="H3706" s="539"/>
    </row>
    <row r="3707" spans="1:8">
      <c r="A3707" s="760"/>
      <c r="B3707" s="539"/>
      <c r="C3707" s="539"/>
      <c r="D3707" s="539"/>
      <c r="E3707" s="539"/>
      <c r="F3707" s="539"/>
      <c r="G3707" s="539"/>
      <c r="H3707" s="539"/>
    </row>
    <row r="3708" spans="1:8">
      <c r="A3708" s="760"/>
      <c r="B3708" s="539"/>
      <c r="C3708" s="539"/>
      <c r="D3708" s="539"/>
      <c r="E3708" s="539"/>
      <c r="F3708" s="539"/>
      <c r="G3708" s="539"/>
      <c r="H3708" s="539"/>
    </row>
    <row r="3709" spans="1:8">
      <c r="A3709" s="760"/>
      <c r="B3709" s="539"/>
      <c r="C3709" s="539"/>
      <c r="D3709" s="539"/>
      <c r="E3709" s="539"/>
      <c r="F3709" s="539"/>
      <c r="G3709" s="539"/>
      <c r="H3709" s="539"/>
    </row>
    <row r="3710" spans="1:8">
      <c r="A3710" s="760"/>
      <c r="B3710" s="539"/>
      <c r="C3710" s="539"/>
      <c r="D3710" s="539"/>
      <c r="E3710" s="539"/>
      <c r="F3710" s="539"/>
      <c r="G3710" s="539"/>
      <c r="H3710" s="539"/>
    </row>
    <row r="3711" spans="1:8">
      <c r="A3711" s="760"/>
      <c r="B3711" s="539"/>
      <c r="C3711" s="539"/>
      <c r="D3711" s="539"/>
      <c r="E3711" s="539"/>
      <c r="F3711" s="539"/>
      <c r="G3711" s="539"/>
      <c r="H3711" s="539"/>
    </row>
    <row r="3712" spans="1:8">
      <c r="A3712" s="760"/>
      <c r="B3712" s="539"/>
      <c r="C3712" s="539"/>
      <c r="D3712" s="539"/>
      <c r="E3712" s="539"/>
      <c r="F3712" s="539"/>
      <c r="G3712" s="539"/>
      <c r="H3712" s="539"/>
    </row>
    <row r="3713" spans="1:8">
      <c r="A3713" s="760"/>
      <c r="B3713" s="539"/>
      <c r="C3713" s="539"/>
      <c r="D3713" s="539"/>
      <c r="E3713" s="539"/>
      <c r="F3713" s="539"/>
      <c r="G3713" s="539"/>
      <c r="H3713" s="539"/>
    </row>
    <row r="3714" spans="1:8">
      <c r="A3714" s="760"/>
      <c r="B3714" s="539"/>
      <c r="C3714" s="539"/>
      <c r="D3714" s="539"/>
      <c r="E3714" s="539"/>
      <c r="F3714" s="539"/>
      <c r="G3714" s="539"/>
      <c r="H3714" s="539"/>
    </row>
    <row r="3715" spans="1:8">
      <c r="A3715" s="760"/>
      <c r="B3715" s="539"/>
      <c r="C3715" s="539"/>
      <c r="D3715" s="539"/>
      <c r="E3715" s="539"/>
      <c r="F3715" s="539"/>
      <c r="G3715" s="539"/>
      <c r="H3715" s="539"/>
    </row>
    <row r="3716" spans="1:8">
      <c r="A3716" s="760"/>
      <c r="B3716" s="539"/>
      <c r="C3716" s="539"/>
      <c r="D3716" s="539"/>
      <c r="E3716" s="539"/>
      <c r="F3716" s="539"/>
      <c r="G3716" s="539"/>
      <c r="H3716" s="539"/>
    </row>
    <row r="3717" spans="1:8">
      <c r="A3717" s="760"/>
      <c r="B3717" s="539"/>
      <c r="C3717" s="539"/>
      <c r="D3717" s="539"/>
      <c r="E3717" s="539"/>
      <c r="F3717" s="539"/>
      <c r="G3717" s="539"/>
      <c r="H3717" s="539"/>
    </row>
    <row r="3718" spans="1:8">
      <c r="A3718" s="760"/>
      <c r="B3718" s="539"/>
      <c r="C3718" s="539"/>
      <c r="D3718" s="539"/>
      <c r="E3718" s="539"/>
      <c r="F3718" s="539"/>
      <c r="G3718" s="539"/>
      <c r="H3718" s="539"/>
    </row>
    <row r="3719" spans="1:8">
      <c r="A3719" s="760"/>
      <c r="B3719" s="539"/>
      <c r="C3719" s="539"/>
      <c r="D3719" s="539"/>
      <c r="E3719" s="539"/>
      <c r="F3719" s="539"/>
      <c r="G3719" s="539"/>
      <c r="H3719" s="539"/>
    </row>
    <row r="3720" spans="1:8">
      <c r="A3720" s="760"/>
      <c r="B3720" s="539"/>
      <c r="C3720" s="539"/>
      <c r="D3720" s="539"/>
      <c r="E3720" s="539"/>
      <c r="F3720" s="539"/>
      <c r="G3720" s="539"/>
      <c r="H3720" s="539"/>
    </row>
    <row r="3721" spans="1:8">
      <c r="A3721" s="760"/>
      <c r="B3721" s="539"/>
      <c r="C3721" s="539"/>
      <c r="D3721" s="539"/>
      <c r="E3721" s="539"/>
      <c r="F3721" s="539"/>
      <c r="G3721" s="539"/>
      <c r="H3721" s="539"/>
    </row>
    <row r="3722" spans="1:8">
      <c r="A3722" s="760"/>
      <c r="B3722" s="539"/>
      <c r="C3722" s="539"/>
      <c r="D3722" s="539"/>
      <c r="E3722" s="539"/>
      <c r="F3722" s="539"/>
      <c r="G3722" s="539"/>
      <c r="H3722" s="539"/>
    </row>
    <row r="3723" spans="1:8">
      <c r="A3723" s="760"/>
      <c r="B3723" s="539"/>
      <c r="C3723" s="539"/>
      <c r="D3723" s="539"/>
      <c r="E3723" s="539"/>
      <c r="F3723" s="539"/>
      <c r="G3723" s="539"/>
      <c r="H3723" s="539"/>
    </row>
    <row r="3724" spans="1:8">
      <c r="A3724" s="760"/>
      <c r="B3724" s="539"/>
      <c r="C3724" s="539"/>
      <c r="D3724" s="539"/>
      <c r="E3724" s="539"/>
      <c r="F3724" s="539"/>
      <c r="G3724" s="539"/>
      <c r="H3724" s="539"/>
    </row>
    <row r="3725" spans="1:8">
      <c r="A3725" s="760"/>
      <c r="B3725" s="539"/>
      <c r="C3725" s="539"/>
      <c r="D3725" s="539"/>
      <c r="E3725" s="539"/>
      <c r="F3725" s="539"/>
      <c r="G3725" s="539"/>
      <c r="H3725" s="539"/>
    </row>
    <row r="3726" spans="1:8">
      <c r="A3726" s="760"/>
      <c r="B3726" s="539"/>
      <c r="C3726" s="539"/>
      <c r="D3726" s="539"/>
      <c r="E3726" s="539"/>
      <c r="F3726" s="539"/>
      <c r="G3726" s="539"/>
      <c r="H3726" s="539"/>
    </row>
    <row r="3727" spans="1:8">
      <c r="A3727" s="760"/>
      <c r="B3727" s="539"/>
      <c r="C3727" s="539"/>
      <c r="D3727" s="539"/>
      <c r="E3727" s="539"/>
      <c r="F3727" s="539"/>
      <c r="G3727" s="539"/>
      <c r="H3727" s="539"/>
    </row>
    <row r="3728" spans="1:8">
      <c r="A3728" s="760"/>
      <c r="B3728" s="539"/>
      <c r="C3728" s="539"/>
      <c r="D3728" s="539"/>
      <c r="E3728" s="539"/>
      <c r="F3728" s="539"/>
      <c r="G3728" s="539"/>
      <c r="H3728" s="539"/>
    </row>
    <row r="3729" spans="1:8">
      <c r="A3729" s="760"/>
      <c r="B3729" s="539"/>
      <c r="C3729" s="539"/>
      <c r="D3729" s="539"/>
      <c r="E3729" s="539"/>
      <c r="F3729" s="539"/>
      <c r="G3729" s="539"/>
      <c r="H3729" s="539"/>
    </row>
    <row r="3730" spans="1:8">
      <c r="A3730" s="760"/>
      <c r="B3730" s="539"/>
      <c r="C3730" s="539"/>
      <c r="D3730" s="539"/>
      <c r="E3730" s="539"/>
      <c r="F3730" s="539"/>
      <c r="G3730" s="539"/>
      <c r="H3730" s="539"/>
    </row>
    <row r="3731" spans="1:8">
      <c r="A3731" s="760"/>
      <c r="B3731" s="539"/>
      <c r="C3731" s="539"/>
      <c r="D3731" s="539"/>
      <c r="E3731" s="539"/>
      <c r="F3731" s="539"/>
      <c r="G3731" s="539"/>
      <c r="H3731" s="539"/>
    </row>
    <row r="3732" spans="1:8">
      <c r="A3732" s="760"/>
      <c r="B3732" s="539"/>
      <c r="C3732" s="539"/>
      <c r="D3732" s="539"/>
      <c r="E3732" s="539"/>
      <c r="F3732" s="539"/>
      <c r="G3732" s="539"/>
      <c r="H3732" s="539"/>
    </row>
    <row r="3733" spans="1:8">
      <c r="A3733" s="760"/>
      <c r="B3733" s="539"/>
      <c r="C3733" s="539"/>
      <c r="D3733" s="539"/>
      <c r="E3733" s="539"/>
      <c r="F3733" s="539"/>
      <c r="G3733" s="539"/>
      <c r="H3733" s="539"/>
    </row>
    <row r="3734" spans="1:8">
      <c r="A3734" s="760"/>
      <c r="B3734" s="539"/>
      <c r="C3734" s="539"/>
      <c r="D3734" s="539"/>
      <c r="E3734" s="539"/>
      <c r="F3734" s="539"/>
      <c r="G3734" s="539"/>
      <c r="H3734" s="539"/>
    </row>
    <row r="3735" spans="1:8">
      <c r="A3735" s="760"/>
      <c r="B3735" s="539"/>
      <c r="C3735" s="539"/>
      <c r="D3735" s="539"/>
      <c r="E3735" s="539"/>
      <c r="F3735" s="539"/>
      <c r="G3735" s="539"/>
      <c r="H3735" s="539"/>
    </row>
    <row r="3736" spans="1:8">
      <c r="A3736" s="760"/>
      <c r="B3736" s="539"/>
      <c r="C3736" s="539"/>
      <c r="D3736" s="539"/>
      <c r="E3736" s="539"/>
      <c r="F3736" s="539"/>
      <c r="G3736" s="539"/>
      <c r="H3736" s="539"/>
    </row>
    <row r="3737" spans="1:8">
      <c r="A3737" s="760"/>
      <c r="B3737" s="539"/>
      <c r="C3737" s="539"/>
      <c r="D3737" s="539"/>
      <c r="E3737" s="539"/>
      <c r="F3737" s="539"/>
      <c r="G3737" s="539"/>
      <c r="H3737" s="539"/>
    </row>
    <row r="3738" spans="1:8">
      <c r="A3738" s="760"/>
      <c r="B3738" s="539"/>
      <c r="C3738" s="539"/>
      <c r="D3738" s="539"/>
      <c r="E3738" s="539"/>
      <c r="F3738" s="539"/>
      <c r="G3738" s="539"/>
      <c r="H3738" s="539"/>
    </row>
    <row r="3739" spans="1:8">
      <c r="A3739" s="760"/>
      <c r="B3739" s="539"/>
      <c r="C3739" s="539"/>
      <c r="D3739" s="539"/>
      <c r="E3739" s="539"/>
      <c r="F3739" s="539"/>
      <c r="G3739" s="539"/>
      <c r="H3739" s="539"/>
    </row>
    <row r="3740" spans="1:8">
      <c r="A3740" s="760"/>
      <c r="B3740" s="539"/>
      <c r="C3740" s="539"/>
      <c r="D3740" s="539"/>
      <c r="E3740" s="539"/>
      <c r="F3740" s="539"/>
      <c r="G3740" s="539"/>
      <c r="H3740" s="539"/>
    </row>
    <row r="3741" spans="1:8">
      <c r="A3741" s="760"/>
      <c r="B3741" s="539"/>
      <c r="C3741" s="539"/>
      <c r="D3741" s="539"/>
      <c r="E3741" s="539"/>
      <c r="F3741" s="539"/>
      <c r="G3741" s="539"/>
      <c r="H3741" s="539"/>
    </row>
    <row r="3742" spans="1:8">
      <c r="A3742" s="760"/>
      <c r="B3742" s="539"/>
      <c r="C3742" s="539"/>
      <c r="D3742" s="539"/>
      <c r="E3742" s="539"/>
      <c r="F3742" s="539"/>
      <c r="G3742" s="539"/>
      <c r="H3742" s="539"/>
    </row>
    <row r="3743" spans="1:8">
      <c r="A3743" s="760"/>
      <c r="B3743" s="539"/>
      <c r="C3743" s="539"/>
      <c r="D3743" s="539"/>
      <c r="E3743" s="539"/>
      <c r="F3743" s="539"/>
      <c r="G3743" s="539"/>
      <c r="H3743" s="539"/>
    </row>
    <row r="3744" spans="1:8">
      <c r="A3744" s="760"/>
      <c r="B3744" s="539"/>
      <c r="C3744" s="539"/>
      <c r="D3744" s="539"/>
      <c r="E3744" s="539"/>
      <c r="F3744" s="539"/>
      <c r="G3744" s="539"/>
      <c r="H3744" s="539"/>
    </row>
    <row r="3745" spans="1:8">
      <c r="A3745" s="760"/>
      <c r="B3745" s="539"/>
      <c r="C3745" s="539"/>
      <c r="D3745" s="539"/>
      <c r="E3745" s="539"/>
      <c r="F3745" s="539"/>
      <c r="G3745" s="539"/>
      <c r="H3745" s="539"/>
    </row>
    <row r="3746" spans="1:8">
      <c r="A3746" s="760"/>
      <c r="B3746" s="539"/>
      <c r="C3746" s="539"/>
      <c r="D3746" s="539"/>
      <c r="E3746" s="539"/>
      <c r="F3746" s="539"/>
      <c r="G3746" s="539"/>
      <c r="H3746" s="539"/>
    </row>
    <row r="3747" spans="1:8">
      <c r="A3747" s="760"/>
      <c r="B3747" s="539"/>
      <c r="C3747" s="539"/>
      <c r="D3747" s="539"/>
      <c r="E3747" s="539"/>
      <c r="F3747" s="539"/>
      <c r="G3747" s="539"/>
      <c r="H3747" s="539"/>
    </row>
    <row r="3748" spans="1:8">
      <c r="A3748" s="760"/>
      <c r="B3748" s="539"/>
      <c r="C3748" s="539"/>
      <c r="D3748" s="539"/>
      <c r="E3748" s="539"/>
      <c r="F3748" s="539"/>
      <c r="G3748" s="539"/>
      <c r="H3748" s="539"/>
    </row>
    <row r="3749" spans="1:8">
      <c r="A3749" s="760"/>
      <c r="B3749" s="539"/>
      <c r="C3749" s="539"/>
      <c r="D3749" s="539"/>
      <c r="E3749" s="539"/>
      <c r="F3749" s="539"/>
      <c r="G3749" s="539"/>
      <c r="H3749" s="539"/>
    </row>
    <row r="3750" spans="1:8">
      <c r="A3750" s="760"/>
      <c r="B3750" s="539"/>
      <c r="C3750" s="539"/>
      <c r="D3750" s="539"/>
      <c r="E3750" s="539"/>
      <c r="F3750" s="539"/>
      <c r="G3750" s="539"/>
      <c r="H3750" s="539"/>
    </row>
    <row r="3751" spans="1:8">
      <c r="A3751" s="760"/>
      <c r="B3751" s="539"/>
      <c r="C3751" s="539"/>
      <c r="D3751" s="539"/>
      <c r="E3751" s="539"/>
      <c r="F3751" s="539"/>
      <c r="G3751" s="539"/>
      <c r="H3751" s="539"/>
    </row>
    <row r="3752" spans="1:8">
      <c r="A3752" s="760"/>
      <c r="B3752" s="539"/>
      <c r="C3752" s="539"/>
      <c r="D3752" s="539"/>
      <c r="E3752" s="539"/>
      <c r="F3752" s="539"/>
      <c r="G3752" s="539"/>
      <c r="H3752" s="539"/>
    </row>
    <row r="3753" spans="1:8">
      <c r="A3753" s="760"/>
      <c r="B3753" s="539"/>
      <c r="C3753" s="539"/>
      <c r="D3753" s="539"/>
      <c r="E3753" s="539"/>
      <c r="F3753" s="539"/>
      <c r="G3753" s="539"/>
      <c r="H3753" s="539"/>
    </row>
    <row r="3754" spans="1:8">
      <c r="A3754" s="760"/>
      <c r="B3754" s="539"/>
      <c r="C3754" s="539"/>
      <c r="D3754" s="539"/>
      <c r="E3754" s="539"/>
      <c r="F3754" s="539"/>
      <c r="G3754" s="539"/>
      <c r="H3754" s="539"/>
    </row>
    <row r="3755" spans="1:8">
      <c r="A3755" s="760"/>
      <c r="B3755" s="539"/>
      <c r="C3755" s="539"/>
      <c r="D3755" s="539"/>
      <c r="E3755" s="539"/>
      <c r="F3755" s="539"/>
      <c r="G3755" s="539"/>
      <c r="H3755" s="539"/>
    </row>
    <row r="3756" spans="1:8">
      <c r="A3756" s="760"/>
      <c r="B3756" s="539"/>
      <c r="C3756" s="539"/>
      <c r="D3756" s="539"/>
      <c r="E3756" s="539"/>
      <c r="F3756" s="539"/>
      <c r="G3756" s="539"/>
      <c r="H3756" s="539"/>
    </row>
    <row r="3757" spans="1:8">
      <c r="A3757" s="760"/>
      <c r="B3757" s="539"/>
      <c r="C3757" s="539"/>
      <c r="D3757" s="539"/>
      <c r="E3757" s="539"/>
      <c r="F3757" s="539"/>
      <c r="G3757" s="539"/>
      <c r="H3757" s="539"/>
    </row>
    <row r="3758" spans="1:8">
      <c r="A3758" s="760"/>
      <c r="B3758" s="539"/>
      <c r="C3758" s="539"/>
      <c r="D3758" s="539"/>
      <c r="E3758" s="539"/>
      <c r="F3758" s="539"/>
      <c r="G3758" s="539"/>
      <c r="H3758" s="539"/>
    </row>
    <row r="3759" spans="1:8">
      <c r="A3759" s="760"/>
      <c r="B3759" s="539"/>
      <c r="C3759" s="539"/>
      <c r="D3759" s="539"/>
      <c r="E3759" s="539"/>
      <c r="F3759" s="539"/>
      <c r="G3759" s="539"/>
      <c r="H3759" s="539"/>
    </row>
    <row r="3760" spans="1:8">
      <c r="A3760" s="760"/>
      <c r="B3760" s="539"/>
      <c r="C3760" s="539"/>
      <c r="D3760" s="539"/>
      <c r="E3760" s="539"/>
      <c r="F3760" s="539"/>
      <c r="G3760" s="539"/>
      <c r="H3760" s="539"/>
    </row>
    <row r="3761" spans="1:8">
      <c r="A3761" s="760"/>
      <c r="B3761" s="539"/>
      <c r="C3761" s="539"/>
      <c r="D3761" s="539"/>
      <c r="E3761" s="539"/>
      <c r="F3761" s="539"/>
      <c r="G3761" s="539"/>
      <c r="H3761" s="539"/>
    </row>
    <row r="3762" spans="1:8">
      <c r="A3762" s="760"/>
      <c r="B3762" s="539"/>
      <c r="C3762" s="539"/>
      <c r="D3762" s="539"/>
      <c r="E3762" s="539"/>
      <c r="F3762" s="539"/>
      <c r="G3762" s="539"/>
      <c r="H3762" s="539"/>
    </row>
    <row r="3763" spans="1:8">
      <c r="A3763" s="760"/>
      <c r="B3763" s="539"/>
      <c r="C3763" s="539"/>
      <c r="D3763" s="539"/>
      <c r="E3763" s="539"/>
      <c r="F3763" s="539"/>
      <c r="G3763" s="539"/>
      <c r="H3763" s="539"/>
    </row>
    <row r="3764" spans="1:8">
      <c r="A3764" s="760"/>
      <c r="B3764" s="539"/>
      <c r="C3764" s="539"/>
      <c r="D3764" s="539"/>
      <c r="E3764" s="539"/>
      <c r="F3764" s="539"/>
      <c r="G3764" s="539"/>
      <c r="H3764" s="539"/>
    </row>
    <row r="3765" spans="1:8">
      <c r="A3765" s="760"/>
      <c r="B3765" s="539"/>
      <c r="C3765" s="539"/>
      <c r="D3765" s="539"/>
      <c r="E3765" s="539"/>
      <c r="F3765" s="539"/>
      <c r="G3765" s="539"/>
      <c r="H3765" s="539"/>
    </row>
    <row r="3766" spans="1:8">
      <c r="A3766" s="760"/>
      <c r="B3766" s="539"/>
      <c r="C3766" s="539"/>
      <c r="D3766" s="539"/>
      <c r="E3766" s="539"/>
      <c r="F3766" s="539"/>
      <c r="G3766" s="539"/>
      <c r="H3766" s="539"/>
    </row>
    <row r="3767" spans="1:8">
      <c r="A3767" s="760"/>
      <c r="B3767" s="539"/>
      <c r="C3767" s="539"/>
      <c r="D3767" s="539"/>
      <c r="E3767" s="539"/>
      <c r="F3767" s="539"/>
      <c r="G3767" s="539"/>
      <c r="H3767" s="539"/>
    </row>
    <row r="3768" spans="1:8">
      <c r="A3768" s="760"/>
      <c r="B3768" s="539"/>
      <c r="C3768" s="539"/>
      <c r="D3768" s="539"/>
      <c r="E3768" s="539"/>
      <c r="F3768" s="539"/>
      <c r="G3768" s="539"/>
      <c r="H3768" s="539"/>
    </row>
    <row r="3769" spans="1:8">
      <c r="A3769" s="760"/>
      <c r="B3769" s="539"/>
      <c r="C3769" s="539"/>
      <c r="D3769" s="539"/>
      <c r="E3769" s="539"/>
      <c r="F3769" s="539"/>
      <c r="G3769" s="539"/>
      <c r="H3769" s="539"/>
    </row>
    <row r="3770" spans="1:8">
      <c r="A3770" s="760"/>
      <c r="B3770" s="539"/>
      <c r="C3770" s="539"/>
      <c r="D3770" s="539"/>
      <c r="E3770" s="539"/>
      <c r="F3770" s="539"/>
      <c r="G3770" s="539"/>
      <c r="H3770" s="539"/>
    </row>
    <row r="3771" spans="1:8">
      <c r="A3771" s="760"/>
      <c r="B3771" s="539"/>
      <c r="C3771" s="539"/>
      <c r="D3771" s="539"/>
      <c r="E3771" s="539"/>
      <c r="F3771" s="539"/>
      <c r="G3771" s="539"/>
      <c r="H3771" s="539"/>
    </row>
    <row r="3772" spans="1:8">
      <c r="A3772" s="760"/>
      <c r="B3772" s="539"/>
      <c r="C3772" s="539"/>
      <c r="D3772" s="539"/>
      <c r="E3772" s="539"/>
      <c r="F3772" s="539"/>
      <c r="G3772" s="539"/>
      <c r="H3772" s="539"/>
    </row>
    <row r="3773" spans="1:8">
      <c r="A3773" s="760"/>
      <c r="B3773" s="539"/>
      <c r="C3773" s="539"/>
      <c r="D3773" s="539"/>
      <c r="E3773" s="539"/>
      <c r="F3773" s="539"/>
      <c r="G3773" s="539"/>
      <c r="H3773" s="539"/>
    </row>
    <row r="3774" spans="1:8">
      <c r="A3774" s="760"/>
      <c r="B3774" s="539"/>
      <c r="C3774" s="539"/>
      <c r="D3774" s="539"/>
      <c r="E3774" s="539"/>
      <c r="F3774" s="539"/>
      <c r="G3774" s="539"/>
      <c r="H3774" s="539"/>
    </row>
    <row r="3775" spans="1:8">
      <c r="A3775" s="760"/>
      <c r="B3775" s="539"/>
      <c r="C3775" s="539"/>
      <c r="D3775" s="539"/>
      <c r="E3775" s="539"/>
      <c r="F3775" s="539"/>
      <c r="G3775" s="539"/>
      <c r="H3775" s="539"/>
    </row>
    <row r="3776" spans="1:8">
      <c r="A3776" s="760"/>
      <c r="B3776" s="539"/>
      <c r="C3776" s="539"/>
      <c r="D3776" s="539"/>
      <c r="E3776" s="539"/>
      <c r="F3776" s="539"/>
      <c r="G3776" s="539"/>
      <c r="H3776" s="539"/>
    </row>
    <row r="3777" spans="1:8">
      <c r="A3777" s="760"/>
      <c r="B3777" s="539"/>
      <c r="C3777" s="539"/>
      <c r="D3777" s="539"/>
      <c r="E3777" s="539"/>
      <c r="F3777" s="539"/>
      <c r="G3777" s="539"/>
      <c r="H3777" s="539"/>
    </row>
    <row r="3778" spans="1:8">
      <c r="A3778" s="760"/>
      <c r="B3778" s="539"/>
      <c r="C3778" s="539"/>
      <c r="D3778" s="539"/>
      <c r="E3778" s="539"/>
      <c r="F3778" s="539"/>
      <c r="G3778" s="539"/>
      <c r="H3778" s="539"/>
    </row>
    <row r="3779" spans="1:8">
      <c r="A3779" s="760"/>
      <c r="B3779" s="539"/>
      <c r="C3779" s="539"/>
      <c r="D3779" s="539"/>
      <c r="E3779" s="539"/>
      <c r="F3779" s="539"/>
      <c r="G3779" s="539"/>
      <c r="H3779" s="539"/>
    </row>
    <row r="3780" spans="1:8">
      <c r="A3780" s="760"/>
      <c r="B3780" s="539"/>
      <c r="C3780" s="539"/>
      <c r="D3780" s="539"/>
      <c r="E3780" s="539"/>
      <c r="F3780" s="539"/>
      <c r="G3780" s="539"/>
      <c r="H3780" s="539"/>
    </row>
    <row r="3781" spans="1:8">
      <c r="A3781" s="760"/>
      <c r="B3781" s="539"/>
      <c r="C3781" s="539"/>
      <c r="D3781" s="539"/>
      <c r="E3781" s="539"/>
      <c r="F3781" s="539"/>
      <c r="G3781" s="539"/>
      <c r="H3781" s="539"/>
    </row>
    <row r="3782" spans="1:8">
      <c r="A3782" s="760"/>
      <c r="B3782" s="539"/>
      <c r="C3782" s="539"/>
      <c r="D3782" s="539"/>
      <c r="E3782" s="539"/>
      <c r="F3782" s="539"/>
      <c r="G3782" s="539"/>
      <c r="H3782" s="539"/>
    </row>
    <row r="3783" spans="1:8">
      <c r="A3783" s="760"/>
      <c r="B3783" s="539"/>
      <c r="C3783" s="539"/>
      <c r="D3783" s="539"/>
      <c r="E3783" s="539"/>
      <c r="F3783" s="539"/>
      <c r="G3783" s="539"/>
      <c r="H3783" s="539"/>
    </row>
    <row r="3784" spans="1:8">
      <c r="A3784" s="760"/>
      <c r="B3784" s="539"/>
      <c r="C3784" s="539"/>
      <c r="D3784" s="539"/>
      <c r="E3784" s="539"/>
      <c r="F3784" s="539"/>
      <c r="G3784" s="539"/>
      <c r="H3784" s="539"/>
    </row>
    <row r="3785" spans="1:8">
      <c r="A3785" s="760"/>
      <c r="B3785" s="539"/>
      <c r="C3785" s="539"/>
      <c r="D3785" s="539"/>
      <c r="E3785" s="539"/>
      <c r="F3785" s="539"/>
      <c r="G3785" s="539"/>
      <c r="H3785" s="539"/>
    </row>
    <row r="3786" spans="1:8">
      <c r="A3786" s="760"/>
      <c r="B3786" s="539"/>
      <c r="C3786" s="539"/>
      <c r="D3786" s="539"/>
      <c r="E3786" s="539"/>
      <c r="F3786" s="539"/>
      <c r="G3786" s="539"/>
      <c r="H3786" s="539"/>
    </row>
    <row r="3787" spans="1:8">
      <c r="A3787" s="760"/>
      <c r="B3787" s="539"/>
      <c r="C3787" s="539"/>
      <c r="D3787" s="539"/>
      <c r="E3787" s="539"/>
      <c r="F3787" s="539"/>
      <c r="G3787" s="539"/>
      <c r="H3787" s="539"/>
    </row>
    <row r="3788" spans="1:8">
      <c r="A3788" s="760"/>
      <c r="B3788" s="539"/>
      <c r="C3788" s="539"/>
      <c r="D3788" s="539"/>
      <c r="E3788" s="539"/>
      <c r="F3788" s="539"/>
      <c r="G3788" s="539"/>
      <c r="H3788" s="539"/>
    </row>
    <row r="3789" spans="1:8">
      <c r="A3789" s="760"/>
      <c r="B3789" s="539"/>
      <c r="C3789" s="539"/>
      <c r="D3789" s="539"/>
      <c r="E3789" s="539"/>
      <c r="F3789" s="539"/>
      <c r="G3789" s="539"/>
      <c r="H3789" s="539"/>
    </row>
    <row r="3790" spans="1:8">
      <c r="A3790" s="760"/>
      <c r="B3790" s="539"/>
      <c r="C3790" s="539"/>
      <c r="D3790" s="539"/>
      <c r="E3790" s="539"/>
      <c r="F3790" s="539"/>
      <c r="G3790" s="539"/>
      <c r="H3790" s="539"/>
    </row>
    <row r="3791" spans="1:8">
      <c r="A3791" s="760"/>
      <c r="B3791" s="539"/>
      <c r="C3791" s="539"/>
      <c r="D3791" s="539"/>
      <c r="E3791" s="539"/>
      <c r="F3791" s="539"/>
      <c r="G3791" s="539"/>
      <c r="H3791" s="539"/>
    </row>
    <row r="3792" spans="1:8">
      <c r="A3792" s="760"/>
      <c r="B3792" s="539"/>
      <c r="C3792" s="539"/>
      <c r="D3792" s="539"/>
      <c r="E3792" s="539"/>
      <c r="F3792" s="539"/>
      <c r="G3792" s="539"/>
      <c r="H3792" s="539"/>
    </row>
    <row r="3793" spans="1:8">
      <c r="A3793" s="760"/>
      <c r="B3793" s="539"/>
      <c r="C3793" s="539"/>
      <c r="D3793" s="539"/>
      <c r="E3793" s="539"/>
      <c r="F3793" s="539"/>
      <c r="G3793" s="539"/>
      <c r="H3793" s="539"/>
    </row>
    <row r="3794" spans="1:8">
      <c r="A3794" s="760"/>
      <c r="B3794" s="539"/>
      <c r="C3794" s="539"/>
      <c r="D3794" s="539"/>
      <c r="E3794" s="539"/>
      <c r="F3794" s="539"/>
      <c r="G3794" s="539"/>
      <c r="H3794" s="539"/>
    </row>
    <row r="3795" spans="1:8">
      <c r="A3795" s="760"/>
      <c r="B3795" s="539"/>
      <c r="C3795" s="539"/>
      <c r="D3795" s="539"/>
      <c r="E3795" s="539"/>
      <c r="F3795" s="539"/>
      <c r="G3795" s="539"/>
      <c r="H3795" s="539"/>
    </row>
    <row r="3796" spans="1:8">
      <c r="A3796" s="760"/>
      <c r="B3796" s="539"/>
      <c r="C3796" s="539"/>
      <c r="D3796" s="539"/>
      <c r="E3796" s="539"/>
      <c r="F3796" s="539"/>
      <c r="G3796" s="539"/>
      <c r="H3796" s="539"/>
    </row>
    <row r="3797" spans="1:8">
      <c r="A3797" s="760"/>
      <c r="B3797" s="539"/>
      <c r="C3797" s="539"/>
      <c r="D3797" s="539"/>
      <c r="E3797" s="539"/>
      <c r="F3797" s="539"/>
      <c r="G3797" s="539"/>
      <c r="H3797" s="539"/>
    </row>
    <row r="3798" spans="1:8">
      <c r="A3798" s="760"/>
      <c r="B3798" s="539"/>
      <c r="C3798" s="539"/>
      <c r="D3798" s="539"/>
      <c r="E3798" s="539"/>
      <c r="F3798" s="539"/>
      <c r="G3798" s="539"/>
      <c r="H3798" s="539"/>
    </row>
    <row r="3799" spans="1:8">
      <c r="A3799" s="760"/>
      <c r="B3799" s="539"/>
      <c r="C3799" s="539"/>
      <c r="D3799" s="539"/>
      <c r="E3799" s="539"/>
      <c r="F3799" s="539"/>
      <c r="G3799" s="539"/>
      <c r="H3799" s="539"/>
    </row>
    <row r="3800" spans="1:8">
      <c r="A3800" s="760"/>
      <c r="B3800" s="539"/>
      <c r="C3800" s="539"/>
      <c r="D3800" s="539"/>
      <c r="E3800" s="539"/>
      <c r="F3800" s="539"/>
      <c r="G3800" s="539"/>
      <c r="H3800" s="539"/>
    </row>
    <row r="3801" spans="1:8">
      <c r="A3801" s="760"/>
      <c r="B3801" s="539"/>
      <c r="C3801" s="539"/>
      <c r="D3801" s="539"/>
      <c r="E3801" s="539"/>
      <c r="F3801" s="539"/>
      <c r="G3801" s="539"/>
      <c r="H3801" s="539"/>
    </row>
    <row r="3802" spans="1:8">
      <c r="A3802" s="760"/>
      <c r="B3802" s="539"/>
      <c r="C3802" s="539"/>
      <c r="D3802" s="539"/>
      <c r="E3802" s="539"/>
      <c r="F3802" s="539"/>
      <c r="G3802" s="539"/>
      <c r="H3802" s="539"/>
    </row>
    <row r="3803" spans="1:8">
      <c r="A3803" s="760"/>
      <c r="B3803" s="539"/>
      <c r="C3803" s="539"/>
      <c r="D3803" s="539"/>
      <c r="E3803" s="539"/>
      <c r="F3803" s="539"/>
      <c r="G3803" s="539"/>
      <c r="H3803" s="539"/>
    </row>
    <row r="3804" spans="1:8">
      <c r="A3804" s="760"/>
      <c r="B3804" s="539"/>
      <c r="C3804" s="539"/>
      <c r="D3804" s="539"/>
      <c r="E3804" s="539"/>
      <c r="F3804" s="539"/>
      <c r="G3804" s="539"/>
      <c r="H3804" s="539"/>
    </row>
    <row r="3805" spans="1:8">
      <c r="A3805" s="760"/>
      <c r="B3805" s="539"/>
      <c r="C3805" s="539"/>
      <c r="D3805" s="539"/>
      <c r="E3805" s="539"/>
      <c r="F3805" s="539"/>
      <c r="G3805" s="539"/>
      <c r="H3805" s="539"/>
    </row>
    <row r="3806" spans="1:8">
      <c r="A3806" s="760"/>
      <c r="B3806" s="539"/>
      <c r="C3806" s="539"/>
      <c r="D3806" s="539"/>
      <c r="E3806" s="539"/>
      <c r="F3806" s="539"/>
      <c r="G3806" s="539"/>
      <c r="H3806" s="539"/>
    </row>
    <row r="3807" spans="1:8">
      <c r="A3807" s="760"/>
      <c r="B3807" s="539"/>
      <c r="C3807" s="539"/>
      <c r="D3807" s="539"/>
      <c r="E3807" s="539"/>
      <c r="F3807" s="539"/>
      <c r="G3807" s="539"/>
      <c r="H3807" s="539"/>
    </row>
    <row r="3808" spans="1:8">
      <c r="A3808" s="760"/>
      <c r="B3808" s="539"/>
      <c r="C3808" s="539"/>
      <c r="D3808" s="539"/>
      <c r="E3808" s="539"/>
      <c r="F3808" s="539"/>
      <c r="G3808" s="539"/>
      <c r="H3808" s="539"/>
    </row>
    <row r="3809" spans="1:8">
      <c r="A3809" s="760"/>
      <c r="B3809" s="539"/>
      <c r="C3809" s="539"/>
      <c r="D3809" s="539"/>
      <c r="E3809" s="539"/>
      <c r="F3809" s="539"/>
      <c r="G3809" s="539"/>
      <c r="H3809" s="539"/>
    </row>
    <row r="3810" spans="1:8">
      <c r="A3810" s="760"/>
      <c r="B3810" s="539"/>
      <c r="C3810" s="539"/>
      <c r="D3810" s="539"/>
      <c r="E3810" s="539"/>
      <c r="F3810" s="539"/>
      <c r="G3810" s="539"/>
      <c r="H3810" s="539"/>
    </row>
    <row r="3811" spans="1:8">
      <c r="A3811" s="760"/>
      <c r="B3811" s="539"/>
      <c r="C3811" s="539"/>
      <c r="D3811" s="539"/>
      <c r="E3811" s="539"/>
      <c r="F3811" s="539"/>
      <c r="G3811" s="539"/>
      <c r="H3811" s="539"/>
    </row>
    <row r="3812" spans="1:8">
      <c r="A3812" s="760"/>
      <c r="B3812" s="539"/>
      <c r="C3812" s="539"/>
      <c r="D3812" s="539"/>
      <c r="E3812" s="539"/>
      <c r="F3812" s="539"/>
      <c r="G3812" s="539"/>
      <c r="H3812" s="539"/>
    </row>
    <row r="3813" spans="1:8">
      <c r="A3813" s="760"/>
      <c r="B3813" s="539"/>
      <c r="C3813" s="539"/>
      <c r="D3813" s="539"/>
      <c r="E3813" s="539"/>
      <c r="F3813" s="539"/>
      <c r="G3813" s="539"/>
      <c r="H3813" s="539"/>
    </row>
    <row r="3814" spans="1:8">
      <c r="A3814" s="760"/>
      <c r="B3814" s="539"/>
      <c r="C3814" s="539"/>
      <c r="D3814" s="539"/>
      <c r="E3814" s="539"/>
      <c r="F3814" s="539"/>
      <c r="G3814" s="539"/>
      <c r="H3814" s="539"/>
    </row>
    <row r="3815" spans="1:8">
      <c r="A3815" s="760"/>
      <c r="B3815" s="539"/>
      <c r="C3815" s="539"/>
      <c r="D3815" s="539"/>
      <c r="E3815" s="539"/>
      <c r="F3815" s="539"/>
      <c r="G3815" s="539"/>
      <c r="H3815" s="539"/>
    </row>
    <row r="3816" spans="1:8">
      <c r="A3816" s="760"/>
      <c r="B3816" s="539"/>
      <c r="C3816" s="539"/>
      <c r="D3816" s="539"/>
      <c r="E3816" s="539"/>
      <c r="F3816" s="539"/>
      <c r="G3816" s="539"/>
      <c r="H3816" s="539"/>
    </row>
    <row r="3817" spans="1:8">
      <c r="A3817" s="760"/>
      <c r="B3817" s="539"/>
      <c r="C3817" s="539"/>
      <c r="D3817" s="539"/>
      <c r="E3817" s="539"/>
      <c r="F3817" s="539"/>
      <c r="G3817" s="539"/>
      <c r="H3817" s="539"/>
    </row>
    <row r="3818" spans="1:8">
      <c r="A3818" s="760"/>
      <c r="B3818" s="539"/>
      <c r="C3818" s="539"/>
      <c r="D3818" s="539"/>
      <c r="E3818" s="539"/>
      <c r="F3818" s="539"/>
      <c r="G3818" s="539"/>
      <c r="H3818" s="539"/>
    </row>
    <row r="3819" spans="1:8">
      <c r="A3819" s="760"/>
      <c r="B3819" s="539"/>
      <c r="C3819" s="539"/>
      <c r="D3819" s="539"/>
      <c r="E3819" s="539"/>
      <c r="F3819" s="539"/>
      <c r="G3819" s="539"/>
      <c r="H3819" s="539"/>
    </row>
    <row r="3820" spans="1:8">
      <c r="A3820" s="760"/>
      <c r="B3820" s="539"/>
      <c r="C3820" s="539"/>
      <c r="D3820" s="539"/>
      <c r="E3820" s="539"/>
      <c r="F3820" s="539"/>
      <c r="G3820" s="539"/>
      <c r="H3820" s="539"/>
    </row>
    <row r="3821" spans="1:8">
      <c r="A3821" s="760"/>
      <c r="B3821" s="539"/>
      <c r="C3821" s="539"/>
      <c r="D3821" s="539"/>
      <c r="E3821" s="539"/>
      <c r="F3821" s="539"/>
      <c r="G3821" s="539"/>
      <c r="H3821" s="539"/>
    </row>
    <row r="3822" spans="1:8">
      <c r="A3822" s="760"/>
      <c r="B3822" s="539"/>
      <c r="C3822" s="539"/>
      <c r="D3822" s="539"/>
      <c r="E3822" s="539"/>
      <c r="F3822" s="539"/>
      <c r="G3822" s="539"/>
      <c r="H3822" s="539"/>
    </row>
    <row r="3823" spans="1:8">
      <c r="A3823" s="760"/>
      <c r="B3823" s="539"/>
      <c r="C3823" s="539"/>
      <c r="D3823" s="539"/>
      <c r="E3823" s="539"/>
      <c r="F3823" s="539"/>
      <c r="G3823" s="539"/>
      <c r="H3823" s="539"/>
    </row>
    <row r="3824" spans="1:8">
      <c r="A3824" s="760"/>
      <c r="B3824" s="539"/>
      <c r="C3824" s="539"/>
      <c r="D3824" s="539"/>
      <c r="E3824" s="539"/>
      <c r="F3824" s="539"/>
      <c r="G3824" s="539"/>
      <c r="H3824" s="539"/>
    </row>
    <row r="3825" spans="1:8">
      <c r="A3825" s="760"/>
      <c r="B3825" s="539"/>
      <c r="C3825" s="539"/>
      <c r="D3825" s="539"/>
      <c r="E3825" s="539"/>
      <c r="F3825" s="539"/>
      <c r="G3825" s="539"/>
      <c r="H3825" s="539"/>
    </row>
    <row r="3826" spans="1:8">
      <c r="A3826" s="760"/>
      <c r="B3826" s="539"/>
      <c r="C3826" s="539"/>
      <c r="D3826" s="539"/>
      <c r="E3826" s="539"/>
      <c r="F3826" s="539"/>
      <c r="G3826" s="539"/>
      <c r="H3826" s="539"/>
    </row>
    <row r="3827" spans="1:8">
      <c r="A3827" s="760"/>
      <c r="B3827" s="539"/>
      <c r="C3827" s="539"/>
      <c r="D3827" s="539"/>
      <c r="E3827" s="539"/>
      <c r="F3827" s="539"/>
      <c r="G3827" s="539"/>
      <c r="H3827" s="539"/>
    </row>
    <row r="3828" spans="1:8">
      <c r="A3828" s="760"/>
      <c r="B3828" s="539"/>
      <c r="C3828" s="539"/>
      <c r="D3828" s="539"/>
      <c r="E3828" s="539"/>
      <c r="F3828" s="539"/>
      <c r="G3828" s="539"/>
      <c r="H3828" s="539"/>
    </row>
    <row r="3829" spans="1:8">
      <c r="A3829" s="760"/>
      <c r="B3829" s="539"/>
      <c r="C3829" s="539"/>
      <c r="D3829" s="539"/>
      <c r="E3829" s="539"/>
      <c r="F3829" s="539"/>
      <c r="G3829" s="539"/>
      <c r="H3829" s="539"/>
    </row>
    <row r="3830" spans="1:8">
      <c r="A3830" s="760"/>
      <c r="B3830" s="539"/>
      <c r="C3830" s="539"/>
      <c r="D3830" s="539"/>
      <c r="E3830" s="539"/>
      <c r="F3830" s="539"/>
      <c r="G3830" s="539"/>
      <c r="H3830" s="539"/>
    </row>
    <row r="3831" spans="1:8">
      <c r="A3831" s="760"/>
      <c r="B3831" s="539"/>
      <c r="C3831" s="539"/>
      <c r="D3831" s="539"/>
      <c r="E3831" s="539"/>
      <c r="F3831" s="539"/>
      <c r="G3831" s="539"/>
      <c r="H3831" s="539"/>
    </row>
    <row r="3832" spans="1:8">
      <c r="A3832" s="760"/>
      <c r="B3832" s="539"/>
      <c r="C3832" s="539"/>
      <c r="D3832" s="539"/>
      <c r="E3832" s="539"/>
      <c r="F3832" s="539"/>
      <c r="G3832" s="539"/>
      <c r="H3832" s="539"/>
    </row>
    <row r="3833" spans="1:8">
      <c r="A3833" s="760"/>
      <c r="B3833" s="539"/>
      <c r="C3833" s="539"/>
      <c r="D3833" s="539"/>
      <c r="E3833" s="539"/>
      <c r="F3833" s="539"/>
      <c r="G3833" s="539"/>
      <c r="H3833" s="539"/>
    </row>
    <row r="3834" spans="1:8">
      <c r="A3834" s="760"/>
      <c r="B3834" s="539"/>
      <c r="C3834" s="539"/>
      <c r="D3834" s="539"/>
      <c r="E3834" s="539"/>
      <c r="F3834" s="539"/>
      <c r="G3834" s="539"/>
      <c r="H3834" s="539"/>
    </row>
    <row r="3835" spans="1:8">
      <c r="A3835" s="760"/>
      <c r="B3835" s="539"/>
      <c r="C3835" s="539"/>
      <c r="D3835" s="539"/>
      <c r="E3835" s="539"/>
      <c r="F3835" s="539"/>
      <c r="G3835" s="539"/>
      <c r="H3835" s="539"/>
    </row>
    <row r="3836" spans="1:8">
      <c r="A3836" s="760"/>
      <c r="B3836" s="539"/>
      <c r="C3836" s="539"/>
      <c r="D3836" s="539"/>
      <c r="E3836" s="539"/>
      <c r="F3836" s="539"/>
      <c r="G3836" s="539"/>
      <c r="H3836" s="539"/>
    </row>
    <row r="3837" spans="1:8">
      <c r="A3837" s="760"/>
      <c r="B3837" s="539"/>
      <c r="C3837" s="539"/>
      <c r="D3837" s="539"/>
      <c r="E3837" s="539"/>
      <c r="F3837" s="539"/>
      <c r="G3837" s="539"/>
      <c r="H3837" s="539"/>
    </row>
    <row r="3838" spans="1:8">
      <c r="A3838" s="760"/>
      <c r="B3838" s="539"/>
      <c r="C3838" s="539"/>
      <c r="D3838" s="539"/>
      <c r="E3838" s="539"/>
      <c r="F3838" s="539"/>
      <c r="G3838" s="539"/>
      <c r="H3838" s="539"/>
    </row>
    <row r="3839" spans="1:8">
      <c r="A3839" s="760"/>
      <c r="B3839" s="539"/>
      <c r="C3839" s="539"/>
      <c r="D3839" s="539"/>
      <c r="E3839" s="539"/>
      <c r="F3839" s="539"/>
      <c r="G3839" s="539"/>
      <c r="H3839" s="539"/>
    </row>
    <row r="3840" spans="1:8">
      <c r="A3840" s="760"/>
      <c r="B3840" s="539"/>
      <c r="C3840" s="539"/>
      <c r="D3840" s="539"/>
      <c r="E3840" s="539"/>
      <c r="F3840" s="539"/>
      <c r="G3840" s="539"/>
      <c r="H3840" s="539"/>
    </row>
    <row r="3841" spans="1:8">
      <c r="A3841" s="760"/>
      <c r="B3841" s="539"/>
      <c r="C3841" s="539"/>
      <c r="D3841" s="539"/>
      <c r="E3841" s="539"/>
      <c r="F3841" s="539"/>
      <c r="G3841" s="539"/>
      <c r="H3841" s="539"/>
    </row>
    <row r="3842" spans="1:8">
      <c r="A3842" s="760"/>
      <c r="B3842" s="539"/>
      <c r="C3842" s="539"/>
      <c r="D3842" s="539"/>
      <c r="E3842" s="539"/>
      <c r="F3842" s="539"/>
      <c r="G3842" s="539"/>
      <c r="H3842" s="539"/>
    </row>
    <row r="3843" spans="1:8">
      <c r="A3843" s="760"/>
      <c r="B3843" s="539"/>
      <c r="C3843" s="539"/>
      <c r="D3843" s="539"/>
      <c r="E3843" s="539"/>
      <c r="F3843" s="539"/>
      <c r="G3843" s="539"/>
      <c r="H3843" s="539"/>
    </row>
    <row r="3844" spans="1:8">
      <c r="A3844" s="760"/>
      <c r="B3844" s="539"/>
      <c r="C3844" s="539"/>
      <c r="D3844" s="539"/>
      <c r="E3844" s="539"/>
      <c r="F3844" s="539"/>
      <c r="G3844" s="539"/>
      <c r="H3844" s="539"/>
    </row>
    <row r="3845" spans="1:8">
      <c r="A3845" s="760"/>
      <c r="B3845" s="539"/>
      <c r="C3845" s="539"/>
      <c r="D3845" s="539"/>
      <c r="E3845" s="539"/>
      <c r="F3845" s="539"/>
      <c r="G3845" s="539"/>
      <c r="H3845" s="539"/>
    </row>
    <row r="3846" spans="1:8">
      <c r="A3846" s="760"/>
      <c r="B3846" s="539"/>
      <c r="C3846" s="539"/>
      <c r="D3846" s="539"/>
      <c r="E3846" s="539"/>
      <c r="F3846" s="539"/>
      <c r="G3846" s="539"/>
      <c r="H3846" s="539"/>
    </row>
    <row r="3847" spans="1:8">
      <c r="A3847" s="760"/>
      <c r="B3847" s="539"/>
      <c r="C3847" s="539"/>
      <c r="D3847" s="539"/>
      <c r="E3847" s="539"/>
      <c r="F3847" s="539"/>
      <c r="G3847" s="539"/>
      <c r="H3847" s="539"/>
    </row>
    <row r="3848" spans="1:8">
      <c r="A3848" s="760"/>
      <c r="B3848" s="539"/>
      <c r="C3848" s="539"/>
      <c r="D3848" s="539"/>
      <c r="E3848" s="539"/>
      <c r="F3848" s="539"/>
      <c r="G3848" s="539"/>
      <c r="H3848" s="539"/>
    </row>
    <row r="3849" spans="1:8">
      <c r="A3849" s="760"/>
      <c r="B3849" s="539"/>
      <c r="C3849" s="539"/>
      <c r="D3849" s="539"/>
      <c r="E3849" s="539"/>
      <c r="F3849" s="539"/>
      <c r="G3849" s="539"/>
      <c r="H3849" s="539"/>
    </row>
    <row r="3850" spans="1:8">
      <c r="A3850" s="760"/>
      <c r="B3850" s="539"/>
      <c r="C3850" s="539"/>
      <c r="D3850" s="539"/>
      <c r="E3850" s="539"/>
      <c r="F3850" s="539"/>
      <c r="G3850" s="539"/>
      <c r="H3850" s="539"/>
    </row>
    <row r="3851" spans="1:8">
      <c r="A3851" s="760"/>
      <c r="B3851" s="539"/>
      <c r="C3851" s="539"/>
      <c r="D3851" s="539"/>
      <c r="E3851" s="539"/>
      <c r="F3851" s="539"/>
      <c r="G3851" s="539"/>
      <c r="H3851" s="539"/>
    </row>
    <row r="3852" spans="1:8">
      <c r="A3852" s="760"/>
      <c r="B3852" s="539"/>
      <c r="C3852" s="539"/>
      <c r="D3852" s="539"/>
      <c r="E3852" s="539"/>
      <c r="F3852" s="539"/>
      <c r="G3852" s="539"/>
      <c r="H3852" s="539"/>
    </row>
    <row r="3853" spans="1:8">
      <c r="A3853" s="760"/>
      <c r="B3853" s="539"/>
      <c r="C3853" s="539"/>
      <c r="D3853" s="539"/>
      <c r="E3853" s="539"/>
      <c r="F3853" s="539"/>
      <c r="G3853" s="539"/>
      <c r="H3853" s="539"/>
    </row>
    <row r="3854" spans="1:8">
      <c r="A3854" s="760"/>
      <c r="B3854" s="539"/>
      <c r="C3854" s="539"/>
      <c r="D3854" s="539"/>
      <c r="E3854" s="539"/>
      <c r="F3854" s="539"/>
      <c r="G3854" s="539"/>
      <c r="H3854" s="539"/>
    </row>
    <row r="3855" spans="1:8">
      <c r="A3855" s="760"/>
      <c r="B3855" s="539"/>
      <c r="C3855" s="539"/>
      <c r="D3855" s="539"/>
      <c r="E3855" s="539"/>
      <c r="F3855" s="539"/>
      <c r="G3855" s="539"/>
      <c r="H3855" s="539"/>
    </row>
    <row r="3856" spans="1:8">
      <c r="A3856" s="760"/>
      <c r="B3856" s="539"/>
      <c r="C3856" s="539"/>
      <c r="D3856" s="539"/>
      <c r="E3856" s="539"/>
      <c r="F3856" s="539"/>
      <c r="G3856" s="539"/>
      <c r="H3856" s="539"/>
    </row>
    <row r="3857" spans="1:8">
      <c r="A3857" s="760"/>
      <c r="B3857" s="539"/>
      <c r="C3857" s="539"/>
      <c r="D3857" s="539"/>
      <c r="E3857" s="539"/>
      <c r="F3857" s="539"/>
      <c r="G3857" s="539"/>
      <c r="H3857" s="539"/>
    </row>
    <row r="3858" spans="1:8">
      <c r="A3858" s="760"/>
      <c r="B3858" s="539"/>
      <c r="C3858" s="539"/>
      <c r="D3858" s="539"/>
      <c r="E3858" s="539"/>
      <c r="F3858" s="539"/>
      <c r="G3858" s="539"/>
      <c r="H3858" s="539"/>
    </row>
    <row r="3859" spans="1:8">
      <c r="A3859" s="760"/>
      <c r="B3859" s="539"/>
      <c r="C3859" s="539"/>
      <c r="D3859" s="539"/>
      <c r="E3859" s="539"/>
      <c r="F3859" s="539"/>
      <c r="G3859" s="539"/>
      <c r="H3859" s="539"/>
    </row>
    <row r="3860" spans="1:8">
      <c r="A3860" s="760"/>
      <c r="B3860" s="539"/>
      <c r="C3860" s="539"/>
      <c r="D3860" s="539"/>
      <c r="E3860" s="539"/>
      <c r="F3860" s="539"/>
      <c r="G3860" s="539"/>
      <c r="H3860" s="539"/>
    </row>
    <row r="3861" spans="1:8">
      <c r="A3861" s="760"/>
      <c r="B3861" s="539"/>
      <c r="C3861" s="539"/>
      <c r="D3861" s="539"/>
      <c r="E3861" s="539"/>
      <c r="F3861" s="539"/>
      <c r="G3861" s="539"/>
      <c r="H3861" s="539"/>
    </row>
    <row r="3862" spans="1:8">
      <c r="A3862" s="760"/>
      <c r="B3862" s="539"/>
      <c r="C3862" s="539"/>
      <c r="D3862" s="539"/>
      <c r="E3862" s="539"/>
      <c r="F3862" s="539"/>
      <c r="G3862" s="539"/>
      <c r="H3862" s="539"/>
    </row>
    <row r="3863" spans="1:8">
      <c r="A3863" s="760"/>
      <c r="B3863" s="539"/>
      <c r="C3863" s="539"/>
      <c r="D3863" s="539"/>
      <c r="E3863" s="539"/>
      <c r="F3863" s="539"/>
      <c r="G3863" s="539"/>
      <c r="H3863" s="539"/>
    </row>
    <row r="3864" spans="1:8">
      <c r="A3864" s="760"/>
      <c r="B3864" s="539"/>
      <c r="C3864" s="539"/>
      <c r="D3864" s="539"/>
      <c r="E3864" s="539"/>
      <c r="F3864" s="539"/>
      <c r="G3864" s="539"/>
      <c r="H3864" s="539"/>
    </row>
    <row r="3865" spans="1:8">
      <c r="A3865" s="760"/>
      <c r="B3865" s="539"/>
      <c r="C3865" s="539"/>
      <c r="D3865" s="539"/>
      <c r="E3865" s="539"/>
      <c r="F3865" s="539"/>
      <c r="G3865" s="539"/>
      <c r="H3865" s="539"/>
    </row>
    <row r="3866" spans="1:8">
      <c r="A3866" s="760"/>
      <c r="B3866" s="539"/>
      <c r="C3866" s="539"/>
      <c r="D3866" s="539"/>
      <c r="E3866" s="539"/>
      <c r="F3866" s="539"/>
      <c r="G3866" s="539"/>
      <c r="H3866" s="539"/>
    </row>
    <row r="3867" spans="1:8">
      <c r="A3867" s="760"/>
      <c r="B3867" s="539"/>
      <c r="C3867" s="539"/>
      <c r="D3867" s="539"/>
      <c r="E3867" s="539"/>
      <c r="F3867" s="539"/>
      <c r="G3867" s="539"/>
      <c r="H3867" s="539"/>
    </row>
    <row r="3868" spans="1:8">
      <c r="A3868" s="760"/>
      <c r="B3868" s="539"/>
      <c r="C3868" s="539"/>
      <c r="D3868" s="539"/>
      <c r="E3868" s="539"/>
      <c r="F3868" s="539"/>
      <c r="G3868" s="539"/>
      <c r="H3868" s="539"/>
    </row>
    <row r="3869" spans="1:8">
      <c r="A3869" s="760"/>
      <c r="B3869" s="539"/>
      <c r="C3869" s="539"/>
      <c r="D3869" s="539"/>
      <c r="E3869" s="539"/>
      <c r="F3869" s="539"/>
      <c r="G3869" s="539"/>
      <c r="H3869" s="539"/>
    </row>
    <row r="3870" spans="1:8">
      <c r="A3870" s="760"/>
      <c r="B3870" s="539"/>
      <c r="C3870" s="539"/>
      <c r="D3870" s="539"/>
      <c r="E3870" s="539"/>
      <c r="F3870" s="539"/>
      <c r="G3870" s="539"/>
      <c r="H3870" s="539"/>
    </row>
    <row r="3871" spans="1:8">
      <c r="A3871" s="760"/>
      <c r="B3871" s="539"/>
      <c r="C3871" s="539"/>
      <c r="D3871" s="539"/>
      <c r="E3871" s="539"/>
      <c r="F3871" s="539"/>
      <c r="G3871" s="539"/>
      <c r="H3871" s="539"/>
    </row>
    <row r="3872" spans="1:8">
      <c r="A3872" s="760"/>
      <c r="B3872" s="539"/>
      <c r="C3872" s="539"/>
      <c r="D3872" s="539"/>
      <c r="E3872" s="539"/>
      <c r="F3872" s="539"/>
      <c r="G3872" s="539"/>
      <c r="H3872" s="539"/>
    </row>
    <row r="3873" spans="1:8">
      <c r="A3873" s="760"/>
      <c r="B3873" s="539"/>
      <c r="C3873" s="539"/>
      <c r="D3873" s="539"/>
      <c r="E3873" s="539"/>
      <c r="F3873" s="539"/>
      <c r="G3873" s="539"/>
      <c r="H3873" s="539"/>
    </row>
    <row r="3874" spans="1:8">
      <c r="A3874" s="760"/>
      <c r="B3874" s="539"/>
      <c r="C3874" s="539"/>
      <c r="D3874" s="539"/>
      <c r="E3874" s="539"/>
      <c r="F3874" s="539"/>
      <c r="G3874" s="539"/>
      <c r="H3874" s="539"/>
    </row>
    <row r="3875" spans="1:8">
      <c r="A3875" s="760"/>
      <c r="B3875" s="539"/>
      <c r="C3875" s="539"/>
      <c r="D3875" s="539"/>
      <c r="E3875" s="539"/>
      <c r="F3875" s="539"/>
      <c r="G3875" s="539"/>
      <c r="H3875" s="539"/>
    </row>
    <row r="3876" spans="1:8">
      <c r="A3876" s="760"/>
      <c r="B3876" s="539"/>
      <c r="C3876" s="539"/>
      <c r="D3876" s="539"/>
      <c r="E3876" s="539"/>
      <c r="F3876" s="539"/>
      <c r="G3876" s="539"/>
      <c r="H3876" s="539"/>
    </row>
    <row r="3877" spans="1:8">
      <c r="A3877" s="760"/>
      <c r="B3877" s="539"/>
      <c r="C3877" s="539"/>
      <c r="D3877" s="539"/>
      <c r="E3877" s="539"/>
      <c r="F3877" s="539"/>
      <c r="G3877" s="539"/>
      <c r="H3877" s="539"/>
    </row>
    <row r="3878" spans="1:8">
      <c r="A3878" s="760"/>
      <c r="B3878" s="539"/>
      <c r="C3878" s="539"/>
      <c r="D3878" s="539"/>
      <c r="E3878" s="539"/>
      <c r="F3878" s="539"/>
      <c r="G3878" s="539"/>
      <c r="H3878" s="539"/>
    </row>
    <row r="3879" spans="1:8">
      <c r="A3879" s="760"/>
      <c r="B3879" s="539"/>
      <c r="C3879" s="539"/>
      <c r="D3879" s="539"/>
      <c r="E3879" s="539"/>
      <c r="F3879" s="539"/>
      <c r="G3879" s="539"/>
      <c r="H3879" s="539"/>
    </row>
    <row r="3880" spans="1:8">
      <c r="A3880" s="760"/>
      <c r="B3880" s="539"/>
      <c r="C3880" s="539"/>
      <c r="D3880" s="539"/>
      <c r="E3880" s="539"/>
      <c r="F3880" s="539"/>
      <c r="G3880" s="539"/>
      <c r="H3880" s="539"/>
    </row>
    <row r="3881" spans="1:8">
      <c r="A3881" s="760"/>
      <c r="B3881" s="539"/>
      <c r="C3881" s="539"/>
      <c r="D3881" s="539"/>
      <c r="E3881" s="539"/>
      <c r="F3881" s="539"/>
      <c r="G3881" s="539"/>
      <c r="H3881" s="539"/>
    </row>
    <row r="3882" spans="1:8">
      <c r="A3882" s="760"/>
      <c r="B3882" s="539"/>
      <c r="C3882" s="539"/>
      <c r="D3882" s="539"/>
      <c r="E3882" s="539"/>
      <c r="F3882" s="539"/>
      <c r="G3882" s="539"/>
      <c r="H3882" s="539"/>
    </row>
    <row r="3883" spans="1:8">
      <c r="A3883" s="760"/>
      <c r="B3883" s="539"/>
      <c r="C3883" s="539"/>
      <c r="D3883" s="539"/>
      <c r="E3883" s="539"/>
      <c r="F3883" s="539"/>
      <c r="G3883" s="539"/>
      <c r="H3883" s="539"/>
    </row>
    <row r="3884" spans="1:8">
      <c r="A3884" s="760"/>
      <c r="B3884" s="539"/>
      <c r="C3884" s="539"/>
      <c r="D3884" s="539"/>
      <c r="E3884" s="539"/>
      <c r="F3884" s="539"/>
      <c r="G3884" s="539"/>
      <c r="H3884" s="539"/>
    </row>
    <row r="3885" spans="1:8">
      <c r="A3885" s="760"/>
      <c r="B3885" s="539"/>
      <c r="C3885" s="539"/>
      <c r="D3885" s="539"/>
      <c r="E3885" s="539"/>
      <c r="F3885" s="539"/>
      <c r="G3885" s="539"/>
      <c r="H3885" s="539"/>
    </row>
    <row r="3886" spans="1:8">
      <c r="A3886" s="760"/>
      <c r="B3886" s="539"/>
      <c r="C3886" s="539"/>
      <c r="D3886" s="539"/>
      <c r="E3886" s="539"/>
      <c r="F3886" s="539"/>
      <c r="G3886" s="539"/>
      <c r="H3886" s="539"/>
    </row>
    <row r="3887" spans="1:8">
      <c r="A3887" s="760"/>
      <c r="B3887" s="539"/>
      <c r="C3887" s="539"/>
      <c r="D3887" s="539"/>
      <c r="E3887" s="539"/>
      <c r="F3887" s="539"/>
      <c r="G3887" s="539"/>
      <c r="H3887" s="539"/>
    </row>
    <row r="3888" spans="1:8">
      <c r="A3888" s="760"/>
      <c r="B3888" s="539"/>
      <c r="C3888" s="539"/>
      <c r="D3888" s="539"/>
      <c r="E3888" s="539"/>
      <c r="F3888" s="539"/>
      <c r="G3888" s="539"/>
      <c r="H3888" s="539"/>
    </row>
    <row r="3889" spans="1:8">
      <c r="A3889" s="760"/>
      <c r="B3889" s="539"/>
      <c r="C3889" s="539"/>
      <c r="D3889" s="539"/>
      <c r="E3889" s="539"/>
      <c r="F3889" s="539"/>
      <c r="G3889" s="539"/>
      <c r="H3889" s="539"/>
    </row>
    <row r="3890" spans="1:8">
      <c r="A3890" s="760"/>
      <c r="B3890" s="539"/>
      <c r="C3890" s="539"/>
      <c r="D3890" s="539"/>
      <c r="E3890" s="539"/>
      <c r="F3890" s="539"/>
      <c r="G3890" s="539"/>
      <c r="H3890" s="539"/>
    </row>
    <row r="3891" spans="1:8">
      <c r="A3891" s="760"/>
      <c r="B3891" s="539"/>
      <c r="C3891" s="539"/>
      <c r="D3891" s="539"/>
      <c r="E3891" s="539"/>
      <c r="F3891" s="539"/>
      <c r="G3891" s="539"/>
      <c r="H3891" s="539"/>
    </row>
    <row r="3892" spans="1:8">
      <c r="A3892" s="760"/>
      <c r="B3892" s="539"/>
      <c r="C3892" s="539"/>
      <c r="D3892" s="539"/>
      <c r="E3892" s="539"/>
      <c r="F3892" s="539"/>
      <c r="G3892" s="539"/>
      <c r="H3892" s="539"/>
    </row>
    <row r="3893" spans="1:8">
      <c r="A3893" s="760"/>
      <c r="B3893" s="539"/>
      <c r="C3893" s="539"/>
      <c r="D3893" s="539"/>
      <c r="E3893" s="539"/>
      <c r="F3893" s="539"/>
      <c r="G3893" s="539"/>
      <c r="H3893" s="539"/>
    </row>
    <row r="3894" spans="1:8">
      <c r="A3894" s="760"/>
      <c r="B3894" s="539"/>
      <c r="C3894" s="539"/>
      <c r="D3894" s="539"/>
      <c r="E3894" s="539"/>
      <c r="F3894" s="539"/>
      <c r="G3894" s="539"/>
      <c r="H3894" s="539"/>
    </row>
    <row r="3895" spans="1:8">
      <c r="A3895" s="760"/>
      <c r="B3895" s="539"/>
      <c r="C3895" s="539"/>
      <c r="D3895" s="539"/>
      <c r="E3895" s="539"/>
      <c r="F3895" s="539"/>
      <c r="G3895" s="539"/>
      <c r="H3895" s="539"/>
    </row>
    <row r="3896" spans="1:8">
      <c r="A3896" s="760"/>
      <c r="B3896" s="539"/>
      <c r="C3896" s="539"/>
      <c r="D3896" s="539"/>
      <c r="E3896" s="539"/>
      <c r="F3896" s="539"/>
      <c r="G3896" s="539"/>
      <c r="H3896" s="539"/>
    </row>
    <row r="3897" spans="1:8">
      <c r="A3897" s="760"/>
      <c r="B3897" s="539"/>
      <c r="C3897" s="539"/>
      <c r="D3897" s="539"/>
      <c r="E3897" s="539"/>
      <c r="F3897" s="539"/>
      <c r="G3897" s="539"/>
      <c r="H3897" s="539"/>
    </row>
    <row r="3898" spans="1:8">
      <c r="A3898" s="760"/>
      <c r="B3898" s="539"/>
      <c r="C3898" s="539"/>
      <c r="D3898" s="539"/>
      <c r="E3898" s="539"/>
      <c r="F3898" s="539"/>
      <c r="G3898" s="539"/>
      <c r="H3898" s="539"/>
    </row>
    <row r="3899" spans="1:8">
      <c r="A3899" s="760"/>
      <c r="B3899" s="539"/>
      <c r="C3899" s="539"/>
      <c r="D3899" s="539"/>
      <c r="E3899" s="539"/>
      <c r="F3899" s="539"/>
      <c r="G3899" s="539"/>
      <c r="H3899" s="539"/>
    </row>
    <row r="3900" spans="1:8">
      <c r="A3900" s="760"/>
      <c r="B3900" s="539"/>
      <c r="C3900" s="539"/>
      <c r="D3900" s="539"/>
      <c r="E3900" s="539"/>
      <c r="F3900" s="539"/>
      <c r="G3900" s="539"/>
      <c r="H3900" s="539"/>
    </row>
    <row r="3901" spans="1:8">
      <c r="A3901" s="760"/>
      <c r="B3901" s="539"/>
      <c r="C3901" s="539"/>
      <c r="D3901" s="539"/>
      <c r="E3901" s="539"/>
      <c r="F3901" s="539"/>
      <c r="G3901" s="539"/>
      <c r="H3901" s="539"/>
    </row>
    <row r="3902" spans="1:8">
      <c r="A3902" s="760"/>
      <c r="B3902" s="539"/>
      <c r="C3902" s="539"/>
      <c r="D3902" s="539"/>
      <c r="E3902" s="539"/>
      <c r="F3902" s="539"/>
      <c r="G3902" s="539"/>
      <c r="H3902" s="539"/>
    </row>
    <row r="3903" spans="1:8">
      <c r="A3903" s="760"/>
      <c r="B3903" s="539"/>
      <c r="C3903" s="539"/>
      <c r="D3903" s="539"/>
      <c r="E3903" s="539"/>
      <c r="F3903" s="539"/>
      <c r="G3903" s="539"/>
      <c r="H3903" s="539"/>
    </row>
    <row r="3904" spans="1:8">
      <c r="A3904" s="760"/>
      <c r="B3904" s="539"/>
      <c r="C3904" s="539"/>
      <c r="D3904" s="539"/>
      <c r="E3904" s="539"/>
      <c r="F3904" s="539"/>
      <c r="G3904" s="539"/>
      <c r="H3904" s="539"/>
    </row>
    <row r="3905" spans="1:8">
      <c r="A3905" s="760"/>
      <c r="B3905" s="539"/>
      <c r="C3905" s="539"/>
      <c r="D3905" s="539"/>
      <c r="E3905" s="539"/>
      <c r="F3905" s="539"/>
      <c r="G3905" s="539"/>
      <c r="H3905" s="539"/>
    </row>
    <row r="3906" spans="1:8">
      <c r="A3906" s="760"/>
      <c r="B3906" s="539"/>
      <c r="C3906" s="539"/>
      <c r="D3906" s="539"/>
      <c r="E3906" s="539"/>
      <c r="F3906" s="539"/>
      <c r="G3906" s="539"/>
      <c r="H3906" s="539"/>
    </row>
    <row r="3907" spans="1:8">
      <c r="A3907" s="760"/>
      <c r="B3907" s="539"/>
      <c r="C3907" s="539"/>
      <c r="D3907" s="539"/>
      <c r="E3907" s="539"/>
      <c r="F3907" s="539"/>
      <c r="G3907" s="539"/>
      <c r="H3907" s="539"/>
    </row>
    <row r="3908" spans="1:8">
      <c r="A3908" s="760"/>
      <c r="B3908" s="539"/>
      <c r="C3908" s="539"/>
      <c r="D3908" s="539"/>
      <c r="E3908" s="539"/>
      <c r="F3908" s="539"/>
      <c r="G3908" s="539"/>
      <c r="H3908" s="539"/>
    </row>
    <row r="3909" spans="1:8">
      <c r="A3909" s="760"/>
      <c r="B3909" s="539"/>
      <c r="C3909" s="539"/>
      <c r="D3909" s="539"/>
      <c r="E3909" s="539"/>
      <c r="F3909" s="539"/>
      <c r="G3909" s="539"/>
      <c r="H3909" s="539"/>
    </row>
    <row r="3910" spans="1:8">
      <c r="A3910" s="760"/>
      <c r="B3910" s="539"/>
      <c r="C3910" s="539"/>
      <c r="D3910" s="539"/>
      <c r="E3910" s="539"/>
      <c r="F3910" s="539"/>
      <c r="G3910" s="539"/>
      <c r="H3910" s="539"/>
    </row>
    <row r="3911" spans="1:8">
      <c r="A3911" s="760"/>
      <c r="B3911" s="539"/>
      <c r="C3911" s="539"/>
      <c r="D3911" s="539"/>
      <c r="E3911" s="539"/>
      <c r="F3911" s="539"/>
      <c r="G3911" s="539"/>
      <c r="H3911" s="539"/>
    </row>
    <row r="3912" spans="1:8">
      <c r="A3912" s="760"/>
      <c r="B3912" s="539"/>
      <c r="C3912" s="539"/>
      <c r="D3912" s="539"/>
      <c r="E3912" s="539"/>
      <c r="F3912" s="539"/>
      <c r="G3912" s="539"/>
      <c r="H3912" s="539"/>
    </row>
    <row r="3913" spans="1:8">
      <c r="A3913" s="760"/>
      <c r="B3913" s="539"/>
      <c r="C3913" s="539"/>
      <c r="D3913" s="539"/>
      <c r="E3913" s="539"/>
      <c r="F3913" s="539"/>
      <c r="G3913" s="539"/>
      <c r="H3913" s="539"/>
    </row>
    <row r="3914" spans="1:8">
      <c r="A3914" s="760"/>
      <c r="B3914" s="539"/>
      <c r="C3914" s="539"/>
      <c r="D3914" s="539"/>
      <c r="E3914" s="539"/>
      <c r="F3914" s="539"/>
      <c r="G3914" s="539"/>
      <c r="H3914" s="539"/>
    </row>
    <row r="3915" spans="1:8">
      <c r="A3915" s="760"/>
      <c r="B3915" s="539"/>
      <c r="C3915" s="539"/>
      <c r="D3915" s="539"/>
      <c r="E3915" s="539"/>
      <c r="F3915" s="539"/>
      <c r="G3915" s="539"/>
      <c r="H3915" s="539"/>
    </row>
    <row r="3916" spans="1:8">
      <c r="A3916" s="760"/>
      <c r="B3916" s="539"/>
      <c r="C3916" s="539"/>
      <c r="D3916" s="539"/>
      <c r="E3916" s="539"/>
      <c r="F3916" s="539"/>
      <c r="G3916" s="539"/>
      <c r="H3916" s="539"/>
    </row>
    <row r="3917" spans="1:8">
      <c r="A3917" s="760"/>
      <c r="B3917" s="539"/>
      <c r="C3917" s="539"/>
      <c r="D3917" s="539"/>
      <c r="E3917" s="539"/>
      <c r="F3917" s="539"/>
      <c r="G3917" s="539"/>
      <c r="H3917" s="539"/>
    </row>
    <row r="3918" spans="1:8">
      <c r="A3918" s="760"/>
      <c r="B3918" s="539"/>
      <c r="C3918" s="539"/>
      <c r="D3918" s="539"/>
      <c r="E3918" s="539"/>
      <c r="F3918" s="539"/>
      <c r="G3918" s="539"/>
      <c r="H3918" s="539"/>
    </row>
    <row r="3919" spans="1:8">
      <c r="A3919" s="760"/>
      <c r="B3919" s="539"/>
      <c r="C3919" s="539"/>
      <c r="D3919" s="539"/>
      <c r="E3919" s="539"/>
      <c r="F3919" s="539"/>
      <c r="G3919" s="539"/>
      <c r="H3919" s="539"/>
    </row>
    <row r="3920" spans="1:8">
      <c r="A3920" s="760"/>
      <c r="B3920" s="539"/>
      <c r="C3920" s="539"/>
      <c r="D3920" s="539"/>
      <c r="E3920" s="539"/>
      <c r="F3920" s="539"/>
      <c r="G3920" s="539"/>
      <c r="H3920" s="539"/>
    </row>
    <row r="3921" spans="1:8">
      <c r="A3921" s="760"/>
      <c r="B3921" s="539"/>
      <c r="C3921" s="539"/>
      <c r="D3921" s="539"/>
      <c r="E3921" s="539"/>
      <c r="F3921" s="539"/>
      <c r="G3921" s="539"/>
      <c r="H3921" s="539"/>
    </row>
    <row r="3922" spans="1:8">
      <c r="A3922" s="760"/>
      <c r="B3922" s="539"/>
      <c r="C3922" s="539"/>
      <c r="D3922" s="539"/>
      <c r="E3922" s="539"/>
      <c r="F3922" s="539"/>
      <c r="G3922" s="539"/>
      <c r="H3922" s="539"/>
    </row>
    <row r="3923" spans="1:8">
      <c r="A3923" s="760"/>
      <c r="B3923" s="539"/>
      <c r="C3923" s="539"/>
      <c r="D3923" s="539"/>
      <c r="E3923" s="539"/>
      <c r="F3923" s="539"/>
      <c r="G3923" s="539"/>
      <c r="H3923" s="539"/>
    </row>
    <row r="3924" spans="1:8">
      <c r="A3924" s="760"/>
      <c r="B3924" s="539"/>
      <c r="C3924" s="539"/>
      <c r="D3924" s="539"/>
      <c r="E3924" s="539"/>
      <c r="F3924" s="539"/>
      <c r="G3924" s="539"/>
      <c r="H3924" s="539"/>
    </row>
    <row r="3925" spans="1:8">
      <c r="A3925" s="760"/>
      <c r="B3925" s="539"/>
      <c r="C3925" s="539"/>
      <c r="D3925" s="539"/>
      <c r="E3925" s="539"/>
      <c r="F3925" s="539"/>
      <c r="G3925" s="539"/>
      <c r="H3925" s="539"/>
    </row>
    <row r="3926" spans="1:8">
      <c r="A3926" s="760"/>
      <c r="B3926" s="539"/>
      <c r="C3926" s="539"/>
      <c r="D3926" s="539"/>
      <c r="E3926" s="539"/>
      <c r="F3926" s="539"/>
      <c r="G3926" s="539"/>
      <c r="H3926" s="539"/>
    </row>
    <row r="3927" spans="1:8">
      <c r="A3927" s="760"/>
      <c r="B3927" s="539"/>
      <c r="C3927" s="539"/>
      <c r="D3927" s="539"/>
      <c r="E3927" s="539"/>
      <c r="F3927" s="539"/>
      <c r="G3927" s="539"/>
      <c r="H3927" s="539"/>
    </row>
    <row r="3928" spans="1:8">
      <c r="A3928" s="760"/>
      <c r="B3928" s="539"/>
      <c r="C3928" s="539"/>
      <c r="D3928" s="539"/>
      <c r="E3928" s="539"/>
      <c r="F3928" s="539"/>
      <c r="G3928" s="539"/>
      <c r="H3928" s="539"/>
    </row>
    <row r="3929" spans="1:8">
      <c r="A3929" s="760"/>
      <c r="B3929" s="539"/>
      <c r="C3929" s="539"/>
      <c r="D3929" s="539"/>
      <c r="E3929" s="539"/>
      <c r="F3929" s="539"/>
      <c r="G3929" s="539"/>
      <c r="H3929" s="539"/>
    </row>
    <row r="3930" spans="1:8">
      <c r="A3930" s="760"/>
      <c r="B3930" s="539"/>
      <c r="C3930" s="539"/>
      <c r="D3930" s="539"/>
      <c r="E3930" s="539"/>
      <c r="F3930" s="539"/>
      <c r="G3930" s="539"/>
      <c r="H3930" s="539"/>
    </row>
    <row r="3931" spans="1:8">
      <c r="A3931" s="760"/>
      <c r="B3931" s="539"/>
      <c r="C3931" s="539"/>
      <c r="D3931" s="539"/>
      <c r="E3931" s="539"/>
      <c r="F3931" s="539"/>
      <c r="G3931" s="539"/>
      <c r="H3931" s="539"/>
    </row>
    <row r="3932" spans="1:8">
      <c r="A3932" s="760"/>
      <c r="B3932" s="539"/>
      <c r="C3932" s="539"/>
      <c r="D3932" s="539"/>
      <c r="E3932" s="539"/>
      <c r="F3932" s="539"/>
      <c r="G3932" s="539"/>
      <c r="H3932" s="539"/>
    </row>
    <row r="3933" spans="1:8">
      <c r="A3933" s="760"/>
      <c r="B3933" s="539"/>
      <c r="C3933" s="539"/>
      <c r="D3933" s="539"/>
      <c r="E3933" s="539"/>
      <c r="F3933" s="539"/>
      <c r="G3933" s="539"/>
      <c r="H3933" s="539"/>
    </row>
    <row r="3934" spans="1:8">
      <c r="A3934" s="760"/>
      <c r="B3934" s="539"/>
      <c r="C3934" s="539"/>
      <c r="D3934" s="539"/>
      <c r="E3934" s="539"/>
      <c r="F3934" s="539"/>
      <c r="G3934" s="539"/>
      <c r="H3934" s="539"/>
    </row>
    <row r="3935" spans="1:8">
      <c r="A3935" s="760"/>
      <c r="B3935" s="539"/>
      <c r="C3935" s="539"/>
      <c r="D3935" s="539"/>
      <c r="E3935" s="539"/>
      <c r="F3935" s="539"/>
      <c r="G3935" s="539"/>
      <c r="H3935" s="539"/>
    </row>
    <row r="3936" spans="1:8">
      <c r="A3936" s="760"/>
      <c r="B3936" s="539"/>
      <c r="C3936" s="539"/>
      <c r="D3936" s="539"/>
      <c r="E3936" s="539"/>
      <c r="F3936" s="539"/>
      <c r="G3936" s="539"/>
      <c r="H3936" s="539"/>
    </row>
    <row r="3937" spans="1:8">
      <c r="A3937" s="760"/>
      <c r="B3937" s="539"/>
      <c r="C3937" s="539"/>
      <c r="D3937" s="539"/>
      <c r="E3937" s="539"/>
      <c r="F3937" s="539"/>
      <c r="G3937" s="539"/>
      <c r="H3937" s="539"/>
    </row>
    <row r="3938" spans="1:8">
      <c r="A3938" s="760"/>
      <c r="B3938" s="539"/>
      <c r="C3938" s="539"/>
      <c r="D3938" s="539"/>
      <c r="E3938" s="539"/>
      <c r="F3938" s="539"/>
      <c r="G3938" s="539"/>
      <c r="H3938" s="539"/>
    </row>
    <row r="3939" spans="1:8">
      <c r="A3939" s="760"/>
      <c r="B3939" s="539"/>
      <c r="C3939" s="539"/>
      <c r="D3939" s="539"/>
      <c r="E3939" s="539"/>
      <c r="F3939" s="539"/>
      <c r="G3939" s="539"/>
      <c r="H3939" s="539"/>
    </row>
    <row r="3940" spans="1:8">
      <c r="A3940" s="760"/>
      <c r="B3940" s="539"/>
      <c r="C3940" s="539"/>
      <c r="D3940" s="539"/>
      <c r="E3940" s="539"/>
      <c r="F3940" s="539"/>
      <c r="G3940" s="539"/>
      <c r="H3940" s="539"/>
    </row>
    <row r="3941" spans="1:8">
      <c r="A3941" s="760"/>
      <c r="B3941" s="539"/>
      <c r="C3941" s="539"/>
      <c r="D3941" s="539"/>
      <c r="E3941" s="539"/>
      <c r="F3941" s="539"/>
      <c r="G3941" s="539"/>
      <c r="H3941" s="539"/>
    </row>
    <row r="3942" spans="1:8">
      <c r="A3942" s="760"/>
      <c r="B3942" s="539"/>
      <c r="C3942" s="539"/>
      <c r="D3942" s="539"/>
      <c r="E3942" s="539"/>
      <c r="F3942" s="539"/>
      <c r="G3942" s="539"/>
      <c r="H3942" s="539"/>
    </row>
    <row r="3943" spans="1:8">
      <c r="A3943" s="760"/>
      <c r="B3943" s="539"/>
      <c r="C3943" s="539"/>
      <c r="D3943" s="539"/>
      <c r="E3943" s="539"/>
      <c r="F3943" s="539"/>
      <c r="G3943" s="539"/>
      <c r="H3943" s="539"/>
    </row>
    <row r="3944" spans="1:8">
      <c r="A3944" s="760"/>
      <c r="B3944" s="539"/>
      <c r="C3944" s="539"/>
      <c r="D3944" s="539"/>
      <c r="E3944" s="539"/>
      <c r="F3944" s="539"/>
      <c r="G3944" s="539"/>
      <c r="H3944" s="539"/>
    </row>
    <row r="3945" spans="1:8">
      <c r="A3945" s="760"/>
      <c r="B3945" s="539"/>
      <c r="C3945" s="539"/>
      <c r="D3945" s="539"/>
      <c r="E3945" s="539"/>
      <c r="F3945" s="539"/>
      <c r="G3945" s="539"/>
      <c r="H3945" s="539"/>
    </row>
    <row r="3946" spans="1:8">
      <c r="A3946" s="760"/>
      <c r="B3946" s="539"/>
      <c r="C3946" s="539"/>
      <c r="D3946" s="539"/>
      <c r="E3946" s="539"/>
      <c r="F3946" s="539"/>
      <c r="G3946" s="539"/>
      <c r="H3946" s="539"/>
    </row>
    <row r="3947" spans="1:8">
      <c r="A3947" s="760"/>
      <c r="B3947" s="539"/>
      <c r="C3947" s="539"/>
      <c r="D3947" s="539"/>
      <c r="E3947" s="539"/>
      <c r="F3947" s="539"/>
      <c r="G3947" s="539"/>
      <c r="H3947" s="539"/>
    </row>
    <row r="3948" spans="1:8">
      <c r="A3948" s="760"/>
      <c r="B3948" s="539"/>
      <c r="C3948" s="539"/>
      <c r="D3948" s="539"/>
      <c r="E3948" s="539"/>
      <c r="F3948" s="539"/>
      <c r="G3948" s="539"/>
      <c r="H3948" s="539"/>
    </row>
    <row r="3949" spans="1:8">
      <c r="A3949" s="760"/>
      <c r="B3949" s="539"/>
      <c r="C3949" s="539"/>
      <c r="D3949" s="539"/>
      <c r="E3949" s="539"/>
      <c r="F3949" s="539"/>
      <c r="G3949" s="539"/>
      <c r="H3949" s="539"/>
    </row>
    <row r="3950" spans="1:8">
      <c r="A3950" s="760"/>
      <c r="B3950" s="539"/>
      <c r="C3950" s="539"/>
      <c r="D3950" s="539"/>
      <c r="E3950" s="539"/>
      <c r="F3950" s="539"/>
      <c r="G3950" s="539"/>
      <c r="H3950" s="539"/>
    </row>
    <row r="3951" spans="1:8">
      <c r="A3951" s="760"/>
      <c r="B3951" s="539"/>
      <c r="C3951" s="539"/>
      <c r="D3951" s="539"/>
      <c r="E3951" s="539"/>
      <c r="F3951" s="539"/>
      <c r="G3951" s="539"/>
      <c r="H3951" s="539"/>
    </row>
    <row r="3952" spans="1:8">
      <c r="A3952" s="760"/>
      <c r="B3952" s="539"/>
      <c r="C3952" s="539"/>
      <c r="D3952" s="539"/>
      <c r="E3952" s="539"/>
      <c r="F3952" s="539"/>
      <c r="G3952" s="539"/>
      <c r="H3952" s="539"/>
    </row>
    <row r="3953" spans="1:8">
      <c r="A3953" s="760"/>
      <c r="B3953" s="539"/>
      <c r="C3953" s="539"/>
      <c r="D3953" s="539"/>
      <c r="E3953" s="539"/>
      <c r="F3953" s="539"/>
      <c r="G3953" s="539"/>
      <c r="H3953" s="539"/>
    </row>
    <row r="3954" spans="1:8">
      <c r="A3954" s="760"/>
      <c r="B3954" s="539"/>
      <c r="C3954" s="539"/>
      <c r="D3954" s="539"/>
      <c r="E3954" s="539"/>
      <c r="F3954" s="539"/>
      <c r="G3954" s="539"/>
      <c r="H3954" s="539"/>
    </row>
    <row r="3955" spans="1:8">
      <c r="A3955" s="760"/>
      <c r="B3955" s="539"/>
      <c r="C3955" s="539"/>
      <c r="D3955" s="539"/>
      <c r="E3955" s="539"/>
      <c r="F3955" s="539"/>
      <c r="G3955" s="539"/>
      <c r="H3955" s="539"/>
    </row>
    <row r="3956" spans="1:8">
      <c r="A3956" s="760"/>
      <c r="B3956" s="539"/>
      <c r="C3956" s="539"/>
      <c r="D3956" s="539"/>
      <c r="E3956" s="539"/>
      <c r="F3956" s="539"/>
      <c r="G3956" s="539"/>
      <c r="H3956" s="539"/>
    </row>
    <row r="3957" spans="1:8">
      <c r="A3957" s="760"/>
      <c r="B3957" s="539"/>
      <c r="C3957" s="539"/>
      <c r="D3957" s="539"/>
      <c r="E3957" s="539"/>
      <c r="F3957" s="539"/>
      <c r="G3957" s="539"/>
      <c r="H3957" s="539"/>
    </row>
    <row r="3958" spans="1:8">
      <c r="A3958" s="760"/>
      <c r="B3958" s="539"/>
      <c r="C3958" s="539"/>
      <c r="D3958" s="539"/>
      <c r="E3958" s="539"/>
      <c r="F3958" s="539"/>
      <c r="G3958" s="539"/>
      <c r="H3958" s="539"/>
    </row>
    <row r="3959" spans="1:8">
      <c r="A3959" s="760"/>
      <c r="B3959" s="539"/>
      <c r="C3959" s="539"/>
      <c r="D3959" s="539"/>
      <c r="E3959" s="539"/>
      <c r="F3959" s="539"/>
      <c r="G3959" s="539"/>
      <c r="H3959" s="539"/>
    </row>
    <row r="3960" spans="1:8">
      <c r="A3960" s="760"/>
      <c r="B3960" s="539"/>
      <c r="C3960" s="539"/>
      <c r="D3960" s="539"/>
      <c r="E3960" s="539"/>
      <c r="F3960" s="539"/>
      <c r="G3960" s="539"/>
      <c r="H3960" s="539"/>
    </row>
    <row r="3961" spans="1:8">
      <c r="A3961" s="760"/>
      <c r="B3961" s="539"/>
      <c r="C3961" s="539"/>
      <c r="D3961" s="539"/>
      <c r="E3961" s="539"/>
      <c r="F3961" s="539"/>
      <c r="G3961" s="539"/>
      <c r="H3961" s="539"/>
    </row>
    <row r="3962" spans="1:8">
      <c r="A3962" s="760"/>
      <c r="B3962" s="539"/>
      <c r="C3962" s="539"/>
      <c r="D3962" s="539"/>
      <c r="E3962" s="539"/>
      <c r="F3962" s="539"/>
      <c r="G3962" s="539"/>
      <c r="H3962" s="539"/>
    </row>
    <row r="3963" spans="1:8">
      <c r="A3963" s="760"/>
      <c r="B3963" s="539"/>
      <c r="C3963" s="539"/>
      <c r="D3963" s="539"/>
      <c r="E3963" s="539"/>
      <c r="F3963" s="539"/>
      <c r="G3963" s="539"/>
      <c r="H3963" s="539"/>
    </row>
    <row r="3964" spans="1:8">
      <c r="A3964" s="760"/>
      <c r="B3964" s="539"/>
      <c r="C3964" s="539"/>
      <c r="D3964" s="539"/>
      <c r="E3964" s="539"/>
      <c r="F3964" s="539"/>
      <c r="G3964" s="539"/>
      <c r="H3964" s="539"/>
    </row>
    <row r="3965" spans="1:8">
      <c r="A3965" s="760"/>
      <c r="B3965" s="539"/>
      <c r="C3965" s="539"/>
      <c r="D3965" s="539"/>
      <c r="E3965" s="539"/>
      <c r="F3965" s="539"/>
      <c r="G3965" s="539"/>
      <c r="H3965" s="539"/>
    </row>
    <row r="3966" spans="1:8">
      <c r="A3966" s="760"/>
      <c r="B3966" s="539"/>
      <c r="C3966" s="539"/>
      <c r="D3966" s="539"/>
      <c r="E3966" s="539"/>
      <c r="F3966" s="539"/>
      <c r="G3966" s="539"/>
      <c r="H3966" s="539"/>
    </row>
    <row r="3967" spans="1:8">
      <c r="A3967" s="760"/>
      <c r="B3967" s="539"/>
      <c r="C3967" s="539"/>
      <c r="D3967" s="539"/>
      <c r="E3967" s="539"/>
      <c r="F3967" s="539"/>
      <c r="G3967" s="539"/>
      <c r="H3967" s="539"/>
    </row>
    <row r="3968" spans="1:8">
      <c r="A3968" s="760"/>
      <c r="B3968" s="539"/>
      <c r="C3968" s="539"/>
      <c r="D3968" s="539"/>
      <c r="E3968" s="539"/>
      <c r="F3968" s="539"/>
      <c r="G3968" s="539"/>
      <c r="H3968" s="539"/>
    </row>
    <row r="3969" spans="1:8">
      <c r="A3969" s="760"/>
      <c r="B3969" s="539"/>
      <c r="C3969" s="539"/>
      <c r="D3969" s="539"/>
      <c r="E3969" s="539"/>
      <c r="F3969" s="539"/>
      <c r="G3969" s="539"/>
      <c r="H3969" s="539"/>
    </row>
  </sheetData>
  <mergeCells count="2">
    <mergeCell ref="D2:E2"/>
    <mergeCell ref="D3:E3"/>
  </mergeCells>
  <pageMargins bottom="0.75" footer="0.3" header="0.3" left="0.7" right="0.7" top="0.75"/>
</worksheet>
</file>

<file path=xl/worksheets/sheet3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AM7"/>
  <sheetViews>
    <sheetView workbookViewId="0">
      <selection activeCell="A5" sqref="A5"/>
    </sheetView>
  </sheetViews>
  <sheetFormatPr defaultColWidth="9.140625" defaultRowHeight="12.75"/>
  <cols>
    <col min="1" max="1" bestFit="true" customWidth="true" style="23" width="14.28515625" collapsed="false"/>
    <col min="2" max="2" customWidth="true" style="23" width="11.42578125" collapsed="false"/>
    <col min="3" max="3" customWidth="true" style="23" width="17.85546875" collapsed="false"/>
    <col min="4" max="4" customWidth="true" style="23" width="11.28515625" collapsed="false"/>
    <col min="5" max="5" customWidth="true" style="23" width="12.7109375" collapsed="false"/>
    <col min="6" max="6" customWidth="true" style="23" width="10.42578125" collapsed="false"/>
    <col min="7" max="8" customWidth="true" style="23" width="12.42578125" collapsed="false"/>
    <col min="9" max="9" customWidth="true" style="23" width="13.140625" collapsed="false"/>
    <col min="10" max="11" customWidth="true" style="23" width="12.42578125" collapsed="false"/>
    <col min="12" max="12" customWidth="true" style="23" width="15.42578125" collapsed="false"/>
    <col min="13" max="13" customWidth="true" style="23" width="14.28515625" collapsed="false"/>
    <col min="14" max="39" customWidth="true" style="23" width="12.42578125" collapsed="false"/>
    <col min="40" max="16384" style="23" width="9.140625" collapsed="false"/>
  </cols>
  <sheetData>
    <row r="2" spans="1:39">
      <c r="A2" s="684" t="s">
        <v>3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  <c r="M2" s="684" t="s">
        <v>102</v>
      </c>
      <c r="N2" s="684" t="s">
        <v>102</v>
      </c>
      <c r="O2" s="684" t="s">
        <v>102</v>
      </c>
      <c r="P2" s="684" t="s">
        <v>102</v>
      </c>
      <c r="Q2" s="684" t="s">
        <v>102</v>
      </c>
      <c r="R2" s="684" t="s">
        <v>102</v>
      </c>
      <c r="S2" s="684"/>
      <c r="T2" s="684"/>
      <c r="U2" s="684"/>
      <c r="V2" s="684"/>
      <c r="W2" s="684"/>
      <c r="X2" s="684"/>
      <c r="Y2" s="684"/>
      <c r="Z2" s="684"/>
      <c r="AA2" s="684"/>
      <c r="AB2" s="684"/>
      <c r="AC2" s="684"/>
      <c r="AD2" s="684"/>
      <c r="AE2" s="684"/>
      <c r="AF2" s="684"/>
      <c r="AG2" s="684"/>
      <c r="AH2" s="684"/>
      <c r="AI2" s="684"/>
      <c r="AJ2" s="684"/>
      <c r="AK2" s="684"/>
      <c r="AL2" s="684"/>
      <c r="AM2" s="684"/>
    </row>
    <row r="3" spans="1:39">
      <c r="A3" s="147" t="s">
        <v>102</v>
      </c>
      <c r="B3" s="147" t="s">
        <v>102</v>
      </c>
      <c r="C3" s="147" t="s">
        <v>102</v>
      </c>
      <c r="D3" s="147" t="s">
        <v>102</v>
      </c>
      <c r="E3" s="147" t="s">
        <v>102</v>
      </c>
      <c r="F3" s="147" t="s">
        <v>102</v>
      </c>
      <c r="G3" s="147" t="s">
        <v>102</v>
      </c>
      <c r="H3" s="147" t="s">
        <v>102</v>
      </c>
      <c r="I3" s="147" t="s">
        <v>102</v>
      </c>
      <c r="J3" s="147" t="s">
        <v>102</v>
      </c>
      <c r="K3" s="147" t="s">
        <v>102</v>
      </c>
      <c r="L3" s="147" t="s">
        <v>102</v>
      </c>
      <c r="M3" s="147" t="s">
        <v>102</v>
      </c>
      <c r="N3" s="147" t="s">
        <v>102</v>
      </c>
      <c r="O3" s="147" t="s">
        <v>102</v>
      </c>
      <c r="P3" s="147" t="s">
        <v>102</v>
      </c>
      <c r="Q3" s="147" t="s">
        <v>102</v>
      </c>
      <c r="R3" s="147" t="s">
        <v>102</v>
      </c>
      <c r="S3" s="147"/>
      <c r="T3" s="147"/>
      <c r="U3" s="147"/>
      <c r="V3" s="147"/>
      <c r="W3" s="147"/>
      <c r="X3" s="147"/>
      <c r="Y3" s="147"/>
      <c r="Z3" s="147"/>
      <c r="AA3" s="147"/>
      <c r="AB3" s="147"/>
      <c r="AC3" s="147"/>
      <c r="AD3" s="147"/>
      <c r="AE3" s="147"/>
      <c r="AF3" s="147"/>
      <c r="AG3" s="147"/>
      <c r="AH3" s="147"/>
      <c r="AI3" s="147"/>
      <c r="AJ3" s="147"/>
      <c r="AK3" s="147"/>
      <c r="AL3" s="147"/>
      <c r="AM3" s="147"/>
    </row>
    <row customHeight="1" ht="15.75" r="4" spans="1:39">
      <c r="A4" s="721" t="s">
        <v>52</v>
      </c>
      <c r="B4" s="721" t="s">
        <v>102</v>
      </c>
      <c r="C4" s="721" t="s">
        <v>102</v>
      </c>
      <c r="D4" s="721" t="s">
        <v>102</v>
      </c>
      <c r="E4" s="721" t="s">
        <v>102</v>
      </c>
      <c r="F4" s="721" t="s">
        <v>102</v>
      </c>
      <c r="G4" s="722" t="s">
        <v>49</v>
      </c>
      <c r="H4" s="722" t="s">
        <v>102</v>
      </c>
      <c r="I4" s="722" t="s">
        <v>102</v>
      </c>
      <c r="J4" s="726" t="s">
        <v>32</v>
      </c>
      <c r="K4" s="726" t="s">
        <v>102</v>
      </c>
      <c r="L4" s="725" t="s">
        <v>622</v>
      </c>
      <c r="M4" s="725" t="s">
        <v>102</v>
      </c>
      <c r="N4" s="723" t="s">
        <v>33</v>
      </c>
      <c r="O4" s="723" t="s">
        <v>102</v>
      </c>
      <c r="P4" s="723" t="s">
        <v>102</v>
      </c>
      <c r="Q4" s="724" t="s">
        <v>50</v>
      </c>
      <c r="R4" s="724" t="s">
        <v>622</v>
      </c>
      <c r="S4" s="724"/>
      <c r="T4" s="724"/>
      <c r="U4" s="722" t="s">
        <v>54</v>
      </c>
      <c r="V4" s="722"/>
      <c r="W4" s="722"/>
      <c r="X4" s="722"/>
      <c r="Y4" s="722"/>
      <c r="Z4" s="722"/>
      <c r="AA4" s="727" t="s">
        <v>553</v>
      </c>
      <c r="AB4" s="721" t="s">
        <v>51</v>
      </c>
      <c r="AC4" s="721"/>
      <c r="AD4" s="721"/>
      <c r="AE4" s="721"/>
      <c r="AF4" s="721"/>
      <c r="AG4" s="721"/>
      <c r="AH4" s="721"/>
      <c r="AI4" s="721"/>
      <c r="AJ4" s="721"/>
      <c r="AK4" s="721"/>
      <c r="AL4" s="721"/>
      <c r="AM4" s="721"/>
    </row>
    <row ht="51" r="5" spans="1:39">
      <c r="A5" s="161" t="s">
        <v>26</v>
      </c>
      <c r="B5" s="161" t="s">
        <v>44</v>
      </c>
      <c r="C5" s="161" t="s">
        <v>45</v>
      </c>
      <c r="D5" s="161" t="s">
        <v>46</v>
      </c>
      <c r="E5" s="161" t="s">
        <v>47</v>
      </c>
      <c r="F5" s="161" t="s">
        <v>48</v>
      </c>
      <c r="G5" s="164" t="s">
        <v>53</v>
      </c>
      <c r="H5" s="164" t="s">
        <v>36</v>
      </c>
      <c r="I5" s="164" t="s">
        <v>620</v>
      </c>
      <c r="J5" s="92" t="s">
        <v>53</v>
      </c>
      <c r="K5" s="92" t="s">
        <v>36</v>
      </c>
      <c r="L5" s="165" t="s">
        <v>621</v>
      </c>
      <c r="M5" s="165" t="s">
        <v>617</v>
      </c>
      <c r="N5" s="166" t="s">
        <v>53</v>
      </c>
      <c r="O5" s="166" t="s">
        <v>36</v>
      </c>
      <c r="P5" s="166" t="s">
        <v>619</v>
      </c>
      <c r="Q5" s="167" t="s">
        <v>53</v>
      </c>
      <c r="R5" s="167" t="s">
        <v>621</v>
      </c>
      <c r="S5" s="167" t="s">
        <v>620</v>
      </c>
      <c r="T5" s="167" t="s">
        <v>618</v>
      </c>
      <c r="U5" s="164" t="s">
        <v>55</v>
      </c>
      <c r="V5" s="164" t="s">
        <v>119</v>
      </c>
      <c r="W5" s="164" t="s">
        <v>120</v>
      </c>
      <c r="X5" s="164" t="s">
        <v>56</v>
      </c>
      <c r="Y5" s="164" t="s">
        <v>57</v>
      </c>
      <c r="Z5" s="164" t="s">
        <v>58</v>
      </c>
      <c r="AA5" s="727"/>
      <c r="AB5" s="161" t="s">
        <v>14</v>
      </c>
      <c r="AC5" s="161" t="s">
        <v>15</v>
      </c>
      <c r="AD5" s="161" t="s">
        <v>16</v>
      </c>
      <c r="AE5" s="161" t="s">
        <v>17</v>
      </c>
      <c r="AF5" s="161" t="s">
        <v>18</v>
      </c>
      <c r="AG5" s="161" t="s">
        <v>19</v>
      </c>
      <c r="AH5" s="161" t="s">
        <v>20</v>
      </c>
      <c r="AI5" s="161" t="s">
        <v>21</v>
      </c>
      <c r="AJ5" s="161" t="s">
        <v>22</v>
      </c>
      <c r="AK5" s="161" t="s">
        <v>23</v>
      </c>
      <c r="AL5" s="161" t="s">
        <v>24</v>
      </c>
      <c r="AM5" s="161" t="s">
        <v>25</v>
      </c>
    </row>
    <row r="6" spans="1:39">
      <c r="A6" s="162" t="s">
        <v>102</v>
      </c>
      <c r="B6" s="162" t="s">
        <v>102</v>
      </c>
      <c r="C6" s="162" t="s">
        <v>102</v>
      </c>
      <c r="D6" s="162" t="s">
        <v>102</v>
      </c>
      <c r="E6" s="162" t="s">
        <v>102</v>
      </c>
      <c r="F6" s="162" t="s">
        <v>102</v>
      </c>
      <c r="G6" s="162" t="s">
        <v>102</v>
      </c>
      <c r="H6" s="162" t="s">
        <v>102</v>
      </c>
      <c r="I6" s="162" t="s">
        <v>102</v>
      </c>
      <c r="J6" s="162" t="s">
        <v>102</v>
      </c>
      <c r="K6" s="162" t="s">
        <v>102</v>
      </c>
      <c r="L6" s="162" t="s">
        <v>102</v>
      </c>
      <c r="M6" s="162" t="s">
        <v>102</v>
      </c>
      <c r="N6" s="162" t="s">
        <v>102</v>
      </c>
      <c r="O6" s="162" t="s">
        <v>102</v>
      </c>
      <c r="P6" s="162" t="s">
        <v>102</v>
      </c>
      <c r="Q6" s="162" t="s">
        <v>102</v>
      </c>
      <c r="R6" s="162" t="s">
        <v>102</v>
      </c>
      <c r="S6" s="162"/>
      <c r="T6" s="162"/>
      <c r="U6" s="162"/>
      <c r="V6" s="162"/>
      <c r="W6" s="162"/>
      <c r="X6" s="162"/>
      <c r="Y6" s="162"/>
      <c r="Z6" s="162"/>
      <c r="AA6" s="162"/>
      <c r="AB6" s="162"/>
      <c r="AC6" s="162"/>
      <c r="AD6" s="162"/>
      <c r="AE6" s="162"/>
      <c r="AF6" s="162"/>
      <c r="AG6" s="162"/>
      <c r="AH6" s="162"/>
      <c r="AI6" s="162"/>
      <c r="AJ6" s="162"/>
      <c r="AK6" s="162"/>
      <c r="AL6" s="162"/>
      <c r="AM6" s="162"/>
    </row>
    <row r="7" spans="1:39">
      <c r="A7" s="94"/>
      <c r="B7" s="94"/>
      <c r="C7" s="94"/>
      <c r="D7" s="94"/>
      <c r="E7" s="94"/>
      <c r="F7" s="94"/>
      <c r="G7" s="168"/>
      <c r="H7" s="168"/>
      <c r="I7" s="168"/>
      <c r="J7" s="168"/>
      <c r="K7" s="168"/>
      <c r="L7" s="168"/>
      <c r="M7" s="168"/>
      <c r="N7" s="168"/>
      <c r="O7" s="168"/>
      <c r="P7" s="168"/>
      <c r="Q7" s="168"/>
      <c r="R7" s="168"/>
      <c r="S7" s="168"/>
      <c r="T7" s="168"/>
      <c r="U7" s="168"/>
      <c r="V7" s="168"/>
      <c r="W7" s="168"/>
      <c r="X7" s="168"/>
      <c r="Y7" s="168"/>
      <c r="Z7" s="168"/>
      <c r="AA7" s="168"/>
      <c r="AB7" s="168"/>
      <c r="AC7" s="168"/>
      <c r="AD7" s="168"/>
      <c r="AE7" s="168"/>
      <c r="AF7" s="168"/>
      <c r="AG7" s="168"/>
      <c r="AH7" s="168"/>
      <c r="AI7" s="168"/>
      <c r="AJ7" s="168"/>
      <c r="AK7" s="168"/>
      <c r="AL7" s="168"/>
      <c r="AM7" s="168"/>
    </row>
  </sheetData>
  <autoFilter ref="A5:F5"/>
  <mergeCells count="10">
    <mergeCell ref="AB4:AM4"/>
    <mergeCell ref="A2:AM2"/>
    <mergeCell ref="A4:F4"/>
    <mergeCell ref="U4:Z4"/>
    <mergeCell ref="G4:I4"/>
    <mergeCell ref="N4:P4"/>
    <mergeCell ref="Q4:T4"/>
    <mergeCell ref="L4:M4"/>
    <mergeCell ref="J4:K4"/>
    <mergeCell ref="AA4:AA5"/>
  </mergeCells>
  <pageMargins bottom="0.75" footer="0.3" header="0.3" left="0.25" right="0.25" top="0.75"/>
  <pageSetup fitToHeight="0" horizontalDpi="300" orientation="landscape" paperSize="9" r:id="rId1" scale="29" verticalDpi="300"/>
</worksheet>
</file>

<file path=xl/worksheets/sheet3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M10"/>
  <sheetViews>
    <sheetView workbookViewId="0">
      <selection activeCell="A5" sqref="A5"/>
    </sheetView>
  </sheetViews>
  <sheetFormatPr defaultColWidth="9.140625" defaultRowHeight="12.75"/>
  <cols>
    <col min="1" max="1" customWidth="true" style="23" width="11.28515625" collapsed="false"/>
    <col min="2" max="2" customWidth="true" style="23" width="15.0" collapsed="false"/>
    <col min="3" max="3" customWidth="true" style="23" width="11.0" collapsed="false"/>
    <col min="4" max="4" customWidth="true" style="23" width="19.5703125" collapsed="false"/>
    <col min="5" max="5" customWidth="true" style="23" width="15.5703125" collapsed="false"/>
    <col min="6" max="6" customWidth="true" style="23" width="14.28515625" collapsed="false"/>
    <col min="7" max="7" customWidth="true" style="23" width="17.7109375" collapsed="false"/>
    <col min="8" max="8" customWidth="true" style="23" width="14.140625" collapsed="false"/>
    <col min="9" max="9" customWidth="true" style="23" width="17.7109375" collapsed="false"/>
    <col min="10" max="10" customWidth="true" style="23" width="14.85546875" collapsed="false"/>
    <col min="11" max="13" customWidth="true" style="23" width="17.7109375" collapsed="false"/>
    <col min="14" max="16384" style="23" width="9.140625" collapsed="false"/>
  </cols>
  <sheetData>
    <row r="2" spans="1:13">
      <c r="A2" s="684" t="s">
        <v>83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  <c r="M2" s="684" t="s">
        <v>102</v>
      </c>
    </row>
    <row r="3" spans="1:13">
      <c r="A3" s="91" t="s">
        <v>102</v>
      </c>
      <c r="B3" s="91" t="s">
        <v>102</v>
      </c>
      <c r="C3" s="91" t="s">
        <v>102</v>
      </c>
      <c r="D3" s="91" t="s">
        <v>102</v>
      </c>
      <c r="E3" s="91" t="s">
        <v>102</v>
      </c>
      <c r="F3" s="91" t="s">
        <v>102</v>
      </c>
      <c r="G3" s="91" t="s">
        <v>102</v>
      </c>
      <c r="H3" s="91" t="s">
        <v>102</v>
      </c>
      <c r="I3" s="91" t="s">
        <v>102</v>
      </c>
      <c r="J3" s="91" t="s">
        <v>102</v>
      </c>
      <c r="K3" s="91" t="s">
        <v>102</v>
      </c>
      <c r="L3" s="91" t="s">
        <v>102</v>
      </c>
      <c r="M3" s="91" t="s">
        <v>102</v>
      </c>
    </row>
    <row r="4" spans="1:13">
      <c r="A4" s="721" t="s">
        <v>84</v>
      </c>
      <c r="B4" s="721" t="s">
        <v>102</v>
      </c>
      <c r="C4" s="721" t="s">
        <v>102</v>
      </c>
      <c r="D4" s="721" t="s">
        <v>102</v>
      </c>
      <c r="E4" s="721" t="s">
        <v>102</v>
      </c>
      <c r="F4" s="721" t="s">
        <v>49</v>
      </c>
      <c r="G4" s="721" t="s">
        <v>102</v>
      </c>
      <c r="H4" s="721" t="s">
        <v>32</v>
      </c>
      <c r="I4" s="721" t="s">
        <v>102</v>
      </c>
      <c r="J4" s="721" t="s">
        <v>33</v>
      </c>
      <c r="K4" s="721" t="s">
        <v>102</v>
      </c>
      <c r="L4" s="728" t="s">
        <v>50</v>
      </c>
      <c r="M4" s="728" t="s">
        <v>102</v>
      </c>
    </row>
    <row customHeight="1" ht="27.75" r="5" spans="1:13">
      <c r="A5" s="161" t="s">
        <v>1053</v>
      </c>
      <c r="B5" s="161" t="s">
        <v>78</v>
      </c>
      <c r="C5" s="161" t="s">
        <v>11</v>
      </c>
      <c r="D5" s="161" t="s">
        <v>101</v>
      </c>
      <c r="E5" s="161" t="s">
        <v>85</v>
      </c>
      <c r="F5" s="161" t="s">
        <v>53</v>
      </c>
      <c r="G5" s="161" t="s">
        <v>36</v>
      </c>
      <c r="H5" s="161" t="s">
        <v>53</v>
      </c>
      <c r="I5" s="161" t="s">
        <v>36</v>
      </c>
      <c r="J5" s="161" t="s">
        <v>53</v>
      </c>
      <c r="K5" s="161" t="s">
        <v>36</v>
      </c>
      <c r="L5" s="161" t="s">
        <v>53</v>
      </c>
      <c r="M5" s="161" t="s">
        <v>36</v>
      </c>
    </row>
    <row customHeight="1" ht="27.75" r="6" spans="1:13">
      <c r="A6" s="161" t="s">
        <v>102</v>
      </c>
      <c r="B6" s="161" t="s">
        <v>102</v>
      </c>
      <c r="C6" s="161" t="s">
        <v>102</v>
      </c>
      <c r="D6" s="161" t="s">
        <v>102</v>
      </c>
      <c r="E6" s="161" t="s">
        <v>102</v>
      </c>
      <c r="F6" s="161" t="s">
        <v>102</v>
      </c>
      <c r="G6" s="161" t="s">
        <v>102</v>
      </c>
      <c r="H6" s="161" t="s">
        <v>102</v>
      </c>
      <c r="I6" s="161" t="s">
        <v>102</v>
      </c>
      <c r="J6" s="161" t="s">
        <v>102</v>
      </c>
      <c r="K6" s="161" t="s">
        <v>102</v>
      </c>
      <c r="L6" s="161" t="s">
        <v>102</v>
      </c>
      <c r="M6" s="161" t="s">
        <v>102</v>
      </c>
    </row>
    <row customHeight="1" ht="27.75" r="7" spans="1:13">
      <c r="A7" s="161" t="s">
        <v>102</v>
      </c>
      <c r="B7" s="161" t="s">
        <v>102</v>
      </c>
      <c r="C7" s="161" t="s">
        <v>102</v>
      </c>
      <c r="D7" s="161" t="s">
        <v>102</v>
      </c>
      <c r="E7" s="161" t="s">
        <v>102</v>
      </c>
      <c r="F7" s="161" t="s">
        <v>102</v>
      </c>
      <c r="G7" s="161" t="s">
        <v>102</v>
      </c>
      <c r="H7" s="161" t="s">
        <v>102</v>
      </c>
      <c r="I7" s="161" t="s">
        <v>102</v>
      </c>
      <c r="J7" s="161" t="s">
        <v>102</v>
      </c>
      <c r="K7" s="161" t="s">
        <v>102</v>
      </c>
      <c r="L7" s="161" t="s">
        <v>102</v>
      </c>
      <c r="M7" s="161" t="s">
        <v>102</v>
      </c>
    </row>
    <row customHeight="1" ht="27.75" r="8" spans="1:13">
      <c r="A8" s="161" t="s">
        <v>102</v>
      </c>
      <c r="B8" s="161" t="s">
        <v>102</v>
      </c>
      <c r="C8" s="161" t="s">
        <v>102</v>
      </c>
      <c r="D8" s="161" t="s">
        <v>102</v>
      </c>
      <c r="E8" s="161" t="s">
        <v>102</v>
      </c>
      <c r="F8" s="161" t="s">
        <v>102</v>
      </c>
      <c r="G8" s="161" t="s">
        <v>102</v>
      </c>
      <c r="H8" s="161" t="s">
        <v>102</v>
      </c>
      <c r="I8" s="161" t="s">
        <v>102</v>
      </c>
      <c r="J8" s="161" t="s">
        <v>102</v>
      </c>
      <c r="K8" s="161" t="s">
        <v>102</v>
      </c>
      <c r="L8" s="161" t="s">
        <v>102</v>
      </c>
      <c r="M8" s="161" t="s">
        <v>102</v>
      </c>
    </row>
    <row r="9" spans="1:13">
      <c r="A9" s="162"/>
      <c r="B9" s="162"/>
      <c r="C9" s="162"/>
      <c r="D9" s="162"/>
      <c r="E9" s="162"/>
      <c r="F9" s="163"/>
      <c r="G9" s="163"/>
      <c r="H9" s="163"/>
      <c r="I9" s="163"/>
      <c r="J9" s="163"/>
      <c r="K9" s="163"/>
      <c r="L9" s="163"/>
      <c r="M9" s="163"/>
    </row>
    <row r="10" spans="1:13">
      <c r="A10" s="88"/>
      <c r="B10" s="88"/>
      <c r="C10" s="88"/>
      <c r="D10" s="88"/>
      <c r="E10" s="88"/>
      <c r="F10" s="88"/>
      <c r="G10" s="88"/>
      <c r="H10" s="88"/>
      <c r="I10" s="88"/>
      <c r="J10" s="88"/>
      <c r="K10" s="88"/>
      <c r="L10" s="88"/>
      <c r="M10" s="88"/>
    </row>
  </sheetData>
  <autoFilter ref="A5:D5"/>
  <mergeCells count="6">
    <mergeCell ref="A2:M2"/>
    <mergeCell ref="A4:E4"/>
    <mergeCell ref="F4:G4"/>
    <mergeCell ref="L4:M4"/>
    <mergeCell ref="J4:K4"/>
    <mergeCell ref="H4:I4"/>
  </mergeCells>
  <pageMargins bottom="0.75" footer="0.3" header="0.3" left="0.25" right="0.25" top="0.75"/>
  <pageSetup fitToHeight="0" orientation="landscape" paperSize="9" r:id="rId1" scale="69"/>
</worksheet>
</file>

<file path=xl/worksheets/sheet3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0000"/>
    <pageSetUpPr fitToPage="1"/>
  </sheetPr>
  <dimension ref="A2:U38"/>
  <sheetViews>
    <sheetView workbookViewId="0">
      <selection activeCell="A4" sqref="A4:E4"/>
    </sheetView>
  </sheetViews>
  <sheetFormatPr defaultColWidth="9.140625" defaultRowHeight="12.75"/>
  <cols>
    <col min="1" max="1" bestFit="true" customWidth="true" style="1" width="9.5703125" collapsed="false"/>
    <col min="2" max="2" customWidth="true" style="1" width="15.140625" collapsed="false"/>
    <col min="3" max="3" customWidth="true" style="1" width="16.7109375" collapsed="false"/>
    <col min="4" max="4" customWidth="true" style="1" width="15.5703125" collapsed="false"/>
    <col min="5" max="5" customWidth="true" style="1" width="18.140625" collapsed="false"/>
    <col min="6" max="6" customWidth="true" style="1" width="15.28515625" collapsed="false"/>
    <col min="7" max="9" customWidth="true" style="1" width="18.28515625" collapsed="false"/>
    <col min="10" max="11" customWidth="true" style="1" width="17.7109375" collapsed="false"/>
    <col min="12" max="12" customWidth="true" style="1" width="17.85546875" collapsed="false"/>
    <col min="13" max="13" style="1" width="9.140625" collapsed="false"/>
    <col min="14" max="20" customWidth="true" style="1" width="11.28515625" collapsed="false"/>
    <col min="21" max="16384" style="1" width="9.140625" collapsed="false"/>
  </cols>
  <sheetData>
    <row ht="15" r="2" spans="1:21">
      <c r="A2" t="s">
        <v>102</v>
      </c>
      <c r="B2" s="730" t="s">
        <v>4</v>
      </c>
      <c r="C2" s="730" t="s">
        <v>102</v>
      </c>
      <c r="D2" s="730" t="s">
        <v>102</v>
      </c>
      <c r="E2" s="730" t="s">
        <v>102</v>
      </c>
      <c r="F2" s="730" t="s">
        <v>102</v>
      </c>
      <c r="G2" s="730" t="s">
        <v>102</v>
      </c>
      <c r="H2" s="730" t="s">
        <v>102</v>
      </c>
      <c r="I2" s="730" t="s">
        <v>102</v>
      </c>
      <c r="J2" s="730" t="s">
        <v>102</v>
      </c>
      <c r="K2" s="730" t="s">
        <v>102</v>
      </c>
      <c r="L2" s="730" t="s">
        <v>102</v>
      </c>
    </row>
    <row customHeight="1" ht="25.5" r="4" spans="1:21">
      <c r="A4" s="729" t="s">
        <v>1199</v>
      </c>
      <c r="B4" s="729" t="s">
        <v>102</v>
      </c>
      <c r="C4" s="729" t="s">
        <v>102</v>
      </c>
      <c r="D4" s="729" t="s">
        <v>102</v>
      </c>
      <c r="E4" s="729" t="s">
        <v>102</v>
      </c>
      <c r="F4" s="729" t="s">
        <v>1200</v>
      </c>
      <c r="G4" s="729" t="s">
        <v>102</v>
      </c>
      <c r="H4" s="729" t="s">
        <v>102</v>
      </c>
      <c r="I4" s="729" t="s">
        <v>102</v>
      </c>
      <c r="J4" s="729" t="s">
        <v>102</v>
      </c>
      <c r="K4" s="729" t="s">
        <v>102</v>
      </c>
      <c r="L4" s="729" t="s">
        <v>102</v>
      </c>
      <c r="M4" s="729" t="s">
        <v>102</v>
      </c>
      <c r="N4" s="729" t="s">
        <v>1201</v>
      </c>
      <c r="O4" s="729" t="s">
        <v>102</v>
      </c>
      <c r="P4" s="729" t="s">
        <v>102</v>
      </c>
      <c r="Q4" s="729" t="s">
        <v>102</v>
      </c>
      <c r="R4" s="729" t="s">
        <v>102</v>
      </c>
      <c r="S4" s="729"/>
      <c r="T4" s="729"/>
      <c r="U4" s="729" t="s">
        <v>1202</v>
      </c>
    </row>
    <row customFormat="1" ht="25.5" r="5" s="4" spans="1:21">
      <c r="A5" s="152" t="s">
        <v>59</v>
      </c>
      <c r="B5" s="153" t="s">
        <v>60</v>
      </c>
      <c r="C5" s="152" t="s">
        <v>61</v>
      </c>
      <c r="D5" s="152" t="s">
        <v>62</v>
      </c>
      <c r="E5" s="152" t="s">
        <v>79</v>
      </c>
      <c r="F5" s="152" t="s">
        <v>624</v>
      </c>
      <c r="G5" s="152" t="s">
        <v>1203</v>
      </c>
      <c r="H5" s="152" t="s">
        <v>1204</v>
      </c>
      <c r="I5" s="152" t="s">
        <v>1205</v>
      </c>
      <c r="J5" s="152" t="s">
        <v>1206</v>
      </c>
      <c r="K5" s="152" t="s">
        <v>1207</v>
      </c>
      <c r="L5" s="152" t="s">
        <v>1208</v>
      </c>
      <c r="M5" s="152" t="s">
        <v>1209</v>
      </c>
      <c r="N5" s="152" t="s">
        <v>35</v>
      </c>
      <c r="O5" s="152" t="s">
        <v>1210</v>
      </c>
      <c r="P5" s="152" t="s">
        <v>1385</v>
      </c>
      <c r="Q5" s="152" t="s">
        <v>1386</v>
      </c>
      <c r="R5" s="152" t="s">
        <v>1208</v>
      </c>
      <c r="S5" s="152" t="s">
        <v>1211</v>
      </c>
      <c r="T5" s="152" t="s">
        <v>1212</v>
      </c>
      <c r="U5" s="729"/>
    </row>
    <row r="6" spans="1:21">
      <c r="A6" s="154" t="s">
        <v>102</v>
      </c>
      <c r="B6" s="154" t="s">
        <v>102</v>
      </c>
      <c r="C6" s="155" t="s">
        <v>102</v>
      </c>
      <c r="D6" s="156" t="s">
        <v>102</v>
      </c>
      <c r="E6" s="156" t="s">
        <v>102</v>
      </c>
      <c r="F6" s="156" t="s">
        <v>102</v>
      </c>
      <c r="G6" s="156" t="s">
        <v>102</v>
      </c>
      <c r="H6" s="156" t="s">
        <v>102</v>
      </c>
      <c r="I6" s="156" t="s">
        <v>102</v>
      </c>
      <c r="J6" s="156" t="s">
        <v>102</v>
      </c>
      <c r="K6" s="156" t="s">
        <v>102</v>
      </c>
      <c r="L6" s="156" t="s">
        <v>102</v>
      </c>
      <c r="M6" s="157">
        <f ref="M6:M12" si="0" t="shared">SUM(F6:L6)</f>
        <v>0</v>
      </c>
      <c r="N6" s="156" t="s">
        <v>102</v>
      </c>
      <c r="O6" s="156" t="s">
        <v>102</v>
      </c>
      <c r="P6" s="156" t="s">
        <v>102</v>
      </c>
      <c r="Q6" s="156" t="s">
        <v>102</v>
      </c>
      <c r="R6" s="156" t="s">
        <v>102</v>
      </c>
      <c r="S6" s="156"/>
      <c r="T6" s="158">
        <f ref="T6:T12" si="1" t="shared">SUM(N6:S6)</f>
        <v>0</v>
      </c>
      <c r="U6" s="158">
        <f ref="U6:U12" si="2" t="shared">M6-T6</f>
        <v>0</v>
      </c>
    </row>
    <row r="7" spans="1:21">
      <c r="A7" s="159" t="s">
        <v>102</v>
      </c>
      <c r="B7" s="159" t="s">
        <v>102</v>
      </c>
      <c r="C7" s="159" t="s">
        <v>102</v>
      </c>
      <c r="D7" s="159" t="s">
        <v>102</v>
      </c>
      <c r="E7" s="159" t="s">
        <v>102</v>
      </c>
      <c r="F7" s="159" t="s">
        <v>102</v>
      </c>
      <c r="G7" s="159" t="s">
        <v>102</v>
      </c>
      <c r="H7" s="159" t="s">
        <v>102</v>
      </c>
      <c r="I7" s="159" t="s">
        <v>102</v>
      </c>
      <c r="J7" s="159" t="s">
        <v>102</v>
      </c>
      <c r="K7" s="159" t="s">
        <v>102</v>
      </c>
      <c r="L7" s="159" t="s">
        <v>102</v>
      </c>
      <c r="M7" s="157">
        <f si="0" t="shared"/>
        <v>0</v>
      </c>
      <c r="N7" s="159" t="s">
        <v>102</v>
      </c>
      <c r="O7" s="159" t="s">
        <v>102</v>
      </c>
      <c r="P7" s="159" t="s">
        <v>102</v>
      </c>
      <c r="Q7" s="159" t="s">
        <v>102</v>
      </c>
      <c r="R7" s="159" t="s">
        <v>102</v>
      </c>
      <c r="S7" s="159"/>
      <c r="T7" s="158">
        <f si="1" t="shared"/>
        <v>0</v>
      </c>
      <c r="U7" s="158">
        <f si="2" t="shared"/>
        <v>0</v>
      </c>
    </row>
    <row r="8" spans="1:21">
      <c r="A8" s="159" t="s">
        <v>102</v>
      </c>
      <c r="B8" s="159" t="s">
        <v>102</v>
      </c>
      <c r="C8" s="159" t="s">
        <v>102</v>
      </c>
      <c r="D8" s="159" t="s">
        <v>102</v>
      </c>
      <c r="E8" s="159" t="s">
        <v>102</v>
      </c>
      <c r="F8" s="159" t="s">
        <v>102</v>
      </c>
      <c r="G8" s="159" t="s">
        <v>102</v>
      </c>
      <c r="H8" s="159" t="s">
        <v>102</v>
      </c>
      <c r="I8" s="159" t="s">
        <v>102</v>
      </c>
      <c r="J8" s="159" t="s">
        <v>102</v>
      </c>
      <c r="K8" s="159" t="s">
        <v>102</v>
      </c>
      <c r="L8" s="159" t="s">
        <v>102</v>
      </c>
      <c r="M8" s="157">
        <f si="0" t="shared"/>
        <v>0</v>
      </c>
      <c r="N8" s="159" t="s">
        <v>102</v>
      </c>
      <c r="O8" s="159" t="s">
        <v>102</v>
      </c>
      <c r="P8" s="159" t="s">
        <v>102</v>
      </c>
      <c r="Q8" s="159" t="s">
        <v>102</v>
      </c>
      <c r="R8" s="159" t="s">
        <v>102</v>
      </c>
      <c r="S8" s="159"/>
      <c r="T8" s="158">
        <f si="1" t="shared"/>
        <v>0</v>
      </c>
      <c r="U8" s="158">
        <f si="2" t="shared"/>
        <v>0</v>
      </c>
    </row>
    <row r="9" spans="1:21">
      <c r="A9" s="159" t="s">
        <v>102</v>
      </c>
      <c r="B9" s="159" t="s">
        <v>102</v>
      </c>
      <c r="C9" s="159" t="s">
        <v>102</v>
      </c>
      <c r="D9" s="159" t="s">
        <v>102</v>
      </c>
      <c r="E9" s="159" t="s">
        <v>102</v>
      </c>
      <c r="F9" s="159" t="s">
        <v>102</v>
      </c>
      <c r="G9" s="159" t="s">
        <v>102</v>
      </c>
      <c r="H9" s="159" t="s">
        <v>102</v>
      </c>
      <c r="I9" s="159" t="s">
        <v>102</v>
      </c>
      <c r="J9" s="159" t="s">
        <v>102</v>
      </c>
      <c r="K9" s="159" t="s">
        <v>102</v>
      </c>
      <c r="L9" s="159" t="s">
        <v>102</v>
      </c>
      <c r="M9" s="157">
        <f si="0" t="shared"/>
        <v>0</v>
      </c>
      <c r="N9" s="159" t="s">
        <v>102</v>
      </c>
      <c r="O9" s="159" t="s">
        <v>102</v>
      </c>
      <c r="P9" s="159" t="s">
        <v>102</v>
      </c>
      <c r="Q9" s="159" t="s">
        <v>102</v>
      </c>
      <c r="R9" s="159" t="s">
        <v>102</v>
      </c>
      <c r="S9" s="159"/>
      <c r="T9" s="158">
        <f si="1" t="shared"/>
        <v>0</v>
      </c>
      <c r="U9" s="158">
        <f si="2" t="shared"/>
        <v>0</v>
      </c>
    </row>
    <row r="10" spans="1:21">
      <c r="A10" s="159" t="s">
        <v>102</v>
      </c>
      <c r="B10" s="159" t="s">
        <v>102</v>
      </c>
      <c r="C10" s="159" t="s">
        <v>102</v>
      </c>
      <c r="D10" s="159" t="s">
        <v>102</v>
      </c>
      <c r="E10" s="159" t="s">
        <v>102</v>
      </c>
      <c r="F10" s="159" t="s">
        <v>102</v>
      </c>
      <c r="G10" s="159" t="s">
        <v>102</v>
      </c>
      <c r="H10" s="159" t="s">
        <v>102</v>
      </c>
      <c r="I10" s="159" t="s">
        <v>102</v>
      </c>
      <c r="J10" s="159" t="s">
        <v>102</v>
      </c>
      <c r="K10" s="159" t="s">
        <v>102</v>
      </c>
      <c r="L10" s="159" t="s">
        <v>102</v>
      </c>
      <c r="M10" s="157">
        <f si="0" t="shared"/>
        <v>0</v>
      </c>
      <c r="N10" s="159" t="s">
        <v>102</v>
      </c>
      <c r="O10" s="159" t="s">
        <v>102</v>
      </c>
      <c r="P10" s="159" t="s">
        <v>102</v>
      </c>
      <c r="Q10" s="159" t="s">
        <v>102</v>
      </c>
      <c r="R10" s="159" t="s">
        <v>102</v>
      </c>
      <c r="S10" s="159"/>
      <c r="T10" s="158">
        <f si="1" t="shared"/>
        <v>0</v>
      </c>
      <c r="U10" s="158">
        <f si="2" t="shared"/>
        <v>0</v>
      </c>
    </row>
    <row r="11" spans="1:21">
      <c r="A11" s="159" t="s">
        <v>102</v>
      </c>
      <c r="B11" s="159" t="s">
        <v>102</v>
      </c>
      <c r="C11" s="159" t="s">
        <v>102</v>
      </c>
      <c r="D11" s="159" t="s">
        <v>102</v>
      </c>
      <c r="E11" s="159" t="s">
        <v>102</v>
      </c>
      <c r="F11" s="159" t="s">
        <v>102</v>
      </c>
      <c r="G11" s="159" t="s">
        <v>102</v>
      </c>
      <c r="H11" s="159" t="s">
        <v>102</v>
      </c>
      <c r="I11" s="159" t="s">
        <v>102</v>
      </c>
      <c r="J11" s="159" t="s">
        <v>102</v>
      </c>
      <c r="K11" s="159" t="s">
        <v>102</v>
      </c>
      <c r="L11" s="159" t="s">
        <v>102</v>
      </c>
      <c r="M11" s="157">
        <f si="0" t="shared"/>
        <v>0</v>
      </c>
      <c r="N11" s="159" t="s">
        <v>102</v>
      </c>
      <c r="O11" s="159" t="s">
        <v>102</v>
      </c>
      <c r="P11" s="159" t="s">
        <v>102</v>
      </c>
      <c r="Q11" s="159" t="s">
        <v>102</v>
      </c>
      <c r="R11" s="159" t="s">
        <v>102</v>
      </c>
      <c r="S11" s="159"/>
      <c r="T11" s="158">
        <f si="1" t="shared"/>
        <v>0</v>
      </c>
      <c r="U11" s="158">
        <f si="2" t="shared"/>
        <v>0</v>
      </c>
    </row>
    <row r="12" spans="1:21">
      <c r="A12" s="159" t="s">
        <v>102</v>
      </c>
      <c r="B12" s="159" t="s">
        <v>102</v>
      </c>
      <c r="C12" s="159" t="s">
        <v>102</v>
      </c>
      <c r="D12" s="159" t="s">
        <v>102</v>
      </c>
      <c r="E12" s="159" t="s">
        <v>102</v>
      </c>
      <c r="F12" s="159" t="s">
        <v>102</v>
      </c>
      <c r="G12" s="159" t="s">
        <v>102</v>
      </c>
      <c r="H12" s="159" t="s">
        <v>102</v>
      </c>
      <c r="I12" s="159" t="s">
        <v>102</v>
      </c>
      <c r="J12" s="159" t="s">
        <v>102</v>
      </c>
      <c r="K12" s="159" t="s">
        <v>102</v>
      </c>
      <c r="L12" s="159" t="s">
        <v>102</v>
      </c>
      <c r="M12" s="157">
        <f si="0" t="shared"/>
        <v>0</v>
      </c>
      <c r="N12" s="159" t="s">
        <v>102</v>
      </c>
      <c r="O12" s="159" t="s">
        <v>102</v>
      </c>
      <c r="P12" s="159" t="s">
        <v>102</v>
      </c>
      <c r="Q12" s="159" t="s">
        <v>102</v>
      </c>
      <c r="R12" s="159" t="s">
        <v>102</v>
      </c>
      <c r="S12" s="159"/>
      <c r="T12" s="158">
        <f si="1" t="shared"/>
        <v>0</v>
      </c>
      <c r="U12" s="158">
        <f si="2" t="shared"/>
        <v>0</v>
      </c>
    </row>
    <row r="13" spans="1:21">
      <c r="A13" s="159"/>
      <c r="B13" s="159"/>
      <c r="C13" s="159"/>
      <c r="D13" s="159"/>
      <c r="E13" s="159"/>
      <c r="F13" s="160"/>
      <c r="G13" s="160"/>
      <c r="H13" s="160"/>
      <c r="I13" s="160"/>
      <c r="J13" s="160"/>
      <c r="K13" s="160"/>
      <c r="L13" s="160"/>
      <c r="M13" s="160"/>
      <c r="N13" s="160"/>
      <c r="O13" s="160"/>
      <c r="P13" s="160"/>
      <c r="Q13" s="160"/>
      <c r="R13" s="160"/>
      <c r="S13" s="160"/>
      <c r="T13" s="160"/>
      <c r="U13" s="160"/>
    </row>
    <row ht="15" r="38" spans="1:5">
      <c r="A38" s="23">
        <v>1</v>
      </c>
      <c r="B38" t="s">
        <v>1284</v>
      </c>
      <c r="C38" t="s">
        <v>1285</v>
      </c>
      <c r="D38" t="s">
        <v>1286</v>
      </c>
      <c r="E38" t="s">
        <v>1287</v>
      </c>
    </row>
  </sheetData>
  <mergeCells count="5">
    <mergeCell ref="N4:T4"/>
    <mergeCell ref="U4:U5"/>
    <mergeCell ref="B2:L2"/>
    <mergeCell ref="A4:E4"/>
    <mergeCell ref="F4:M4"/>
  </mergeCells>
  <pageMargins bottom="0.75" footer="0.3" header="0.3" left="0.25" right="0.25" top="0.75"/>
  <pageSetup fitToHeight="0" orientation="landscape" paperSize="9" r:id="rId1" scale="53"/>
</worksheet>
</file>

<file path=xl/worksheets/sheet3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</sheetPr>
  <dimension ref="A2:Q114"/>
  <sheetViews>
    <sheetView workbookViewId="0">
      <selection activeCell="A5" sqref="A5"/>
    </sheetView>
  </sheetViews>
  <sheetFormatPr defaultColWidth="9.140625" defaultRowHeight="12.75"/>
  <cols>
    <col min="1" max="1" customWidth="true" style="23" width="12.5703125" collapsed="false"/>
    <col min="2" max="3" customWidth="true" style="23" width="11.5703125" collapsed="false"/>
    <col min="4" max="4" customWidth="true" style="25" width="60.85546875" collapsed="false"/>
    <col min="5" max="5" customWidth="true" style="23" width="22.7109375" collapsed="false"/>
    <col min="6" max="17" customWidth="true" style="23" width="14.140625" collapsed="false"/>
    <col min="18" max="18" customWidth="true" style="23" width="8.140625" collapsed="false"/>
    <col min="19" max="16384" style="23" width="9.140625" collapsed="false"/>
  </cols>
  <sheetData>
    <row customHeight="1" ht="18.75" r="2" spans="1:17">
      <c r="A2" s="731" t="s">
        <v>2</v>
      </c>
      <c r="B2" s="731" t="s">
        <v>102</v>
      </c>
      <c r="C2" s="731" t="s">
        <v>102</v>
      </c>
      <c r="D2" s="731" t="s">
        <v>102</v>
      </c>
      <c r="E2" s="731" t="s">
        <v>102</v>
      </c>
      <c r="F2" s="731" t="s">
        <v>102</v>
      </c>
      <c r="G2" s="731" t="s">
        <v>102</v>
      </c>
      <c r="H2" s="731" t="s">
        <v>102</v>
      </c>
      <c r="I2" s="731" t="s">
        <v>102</v>
      </c>
      <c r="J2" s="731" t="s">
        <v>102</v>
      </c>
      <c r="K2" s="731" t="s">
        <v>102</v>
      </c>
      <c r="L2" s="731" t="s">
        <v>102</v>
      </c>
      <c r="M2" s="731" t="s">
        <v>102</v>
      </c>
      <c r="N2" s="731" t="s">
        <v>102</v>
      </c>
      <c r="O2" s="731" t="s">
        <v>102</v>
      </c>
      <c r="P2" s="731" t="s">
        <v>102</v>
      </c>
      <c r="Q2" s="731" t="s">
        <v>102</v>
      </c>
    </row>
    <row customHeight="1" ht="18.75" r="3" spans="1:17">
      <c r="A3" s="732" t="s">
        <v>451</v>
      </c>
      <c r="B3" s="732" t="s">
        <v>102</v>
      </c>
      <c r="C3" s="732" t="s">
        <v>102</v>
      </c>
      <c r="D3" s="732" t="s">
        <v>102</v>
      </c>
      <c r="E3" s="732" t="s">
        <v>102</v>
      </c>
      <c r="F3" s="732" t="s">
        <v>102</v>
      </c>
      <c r="G3" s="732" t="s">
        <v>102</v>
      </c>
      <c r="H3" s="732" t="s">
        <v>102</v>
      </c>
      <c r="I3" s="732" t="s">
        <v>102</v>
      </c>
      <c r="J3" s="732" t="s">
        <v>102</v>
      </c>
      <c r="K3" s="732" t="s">
        <v>102</v>
      </c>
      <c r="L3" s="732" t="s">
        <v>102</v>
      </c>
      <c r="M3" s="732" t="s">
        <v>102</v>
      </c>
      <c r="N3" s="732" t="s">
        <v>102</v>
      </c>
      <c r="O3" s="732" t="s">
        <v>102</v>
      </c>
      <c r="P3" s="732" t="s">
        <v>102</v>
      </c>
      <c r="Q3" s="732" t="s">
        <v>102</v>
      </c>
    </row>
    <row customHeight="1" ht="15.75" r="4" spans="1:17">
      <c r="A4" s="44" t="s">
        <v>102</v>
      </c>
      <c r="B4" s="44" t="s">
        <v>102</v>
      </c>
      <c r="C4" s="44" t="s">
        <v>102</v>
      </c>
      <c r="D4" s="45" t="s">
        <v>102</v>
      </c>
      <c r="E4" s="44" t="s">
        <v>102</v>
      </c>
      <c r="F4" s="44" t="s">
        <v>102</v>
      </c>
      <c r="G4" s="44" t="s">
        <v>102</v>
      </c>
      <c r="H4" s="44" t="s">
        <v>102</v>
      </c>
      <c r="I4" s="44" t="s">
        <v>102</v>
      </c>
      <c r="J4" s="44" t="s">
        <v>102</v>
      </c>
      <c r="K4" s="44" t="s">
        <v>102</v>
      </c>
      <c r="L4" s="44" t="s">
        <v>102</v>
      </c>
      <c r="M4" s="44" t="s">
        <v>102</v>
      </c>
      <c r="N4" s="44" t="s">
        <v>102</v>
      </c>
      <c r="O4" s="44" t="s">
        <v>102</v>
      </c>
      <c r="P4" s="44" t="s">
        <v>102</v>
      </c>
      <c r="Q4" s="44" t="s">
        <v>102</v>
      </c>
    </row>
    <row customHeight="1" ht="53.25" r="5" spans="1:17">
      <c r="A5" s="46" t="s">
        <v>112</v>
      </c>
      <c r="B5" s="46" t="s">
        <v>113</v>
      </c>
      <c r="C5" s="46" t="s">
        <v>114</v>
      </c>
      <c r="D5" s="46" t="s">
        <v>31</v>
      </c>
      <c r="E5" s="47" t="s">
        <v>13</v>
      </c>
      <c r="F5" s="47" t="s">
        <v>14</v>
      </c>
      <c r="G5" s="47" t="s">
        <v>15</v>
      </c>
      <c r="H5" s="47" t="s">
        <v>16</v>
      </c>
      <c r="I5" s="47" t="s">
        <v>17</v>
      </c>
      <c r="J5" s="47" t="s">
        <v>18</v>
      </c>
      <c r="K5" s="47" t="s">
        <v>19</v>
      </c>
      <c r="L5" s="47" t="s">
        <v>20</v>
      </c>
      <c r="M5" s="47" t="s">
        <v>21</v>
      </c>
      <c r="N5" s="47" t="s">
        <v>22</v>
      </c>
      <c r="O5" s="47" t="s">
        <v>23</v>
      </c>
      <c r="P5" s="47" t="s">
        <v>24</v>
      </c>
      <c r="Q5" s="47" t="s">
        <v>25</v>
      </c>
    </row>
    <row r="6" spans="1:17">
      <c r="A6" s="48">
        <v>70101</v>
      </c>
      <c r="B6" s="48">
        <v>80101</v>
      </c>
      <c r="C6" s="49" t="s">
        <v>327</v>
      </c>
      <c r="D6" s="50" t="s">
        <v>490</v>
      </c>
      <c r="E6" s="51" t="s">
        <v>102</v>
      </c>
      <c r="F6" s="51" t="s">
        <v>102</v>
      </c>
      <c r="G6" s="51" t="s">
        <v>102</v>
      </c>
      <c r="H6" s="51" t="s">
        <v>102</v>
      </c>
      <c r="I6" s="51" t="s">
        <v>102</v>
      </c>
      <c r="J6" s="51" t="s">
        <v>102</v>
      </c>
      <c r="K6" s="51" t="s">
        <v>102</v>
      </c>
      <c r="L6" s="51" t="s">
        <v>102</v>
      </c>
      <c r="M6" s="51" t="s">
        <v>102</v>
      </c>
      <c r="N6" s="51" t="s">
        <v>102</v>
      </c>
      <c r="O6" s="51" t="s">
        <v>102</v>
      </c>
      <c r="P6" s="51" t="s">
        <v>102</v>
      </c>
      <c r="Q6" s="51" t="s">
        <v>102</v>
      </c>
    </row>
    <row r="7" spans="1:17">
      <c r="A7" s="48">
        <v>70101</v>
      </c>
      <c r="B7" s="48">
        <v>80101</v>
      </c>
      <c r="C7" s="52" t="s">
        <v>329</v>
      </c>
      <c r="D7" s="53" t="s">
        <v>330</v>
      </c>
      <c r="E7" s="51" t="s">
        <v>102</v>
      </c>
      <c r="F7" s="51" t="s">
        <v>102</v>
      </c>
      <c r="G7" s="51" t="s">
        <v>102</v>
      </c>
      <c r="H7" s="51" t="s">
        <v>102</v>
      </c>
      <c r="I7" s="51" t="s">
        <v>102</v>
      </c>
      <c r="J7" s="51" t="s">
        <v>102</v>
      </c>
      <c r="K7" s="51" t="s">
        <v>102</v>
      </c>
      <c r="L7" s="51" t="s">
        <v>102</v>
      </c>
      <c r="M7" s="51" t="s">
        <v>102</v>
      </c>
      <c r="N7" s="51" t="s">
        <v>102</v>
      </c>
      <c r="O7" s="51" t="s">
        <v>102</v>
      </c>
      <c r="P7" s="51" t="s">
        <v>102</v>
      </c>
      <c r="Q7" s="51" t="s">
        <v>102</v>
      </c>
    </row>
    <row r="8" spans="1:17">
      <c r="A8" s="48">
        <v>70101</v>
      </c>
      <c r="B8" s="48">
        <v>80101</v>
      </c>
      <c r="C8" s="52" t="s">
        <v>331</v>
      </c>
      <c r="D8" s="53" t="s">
        <v>332</v>
      </c>
      <c r="E8" s="54" t="s">
        <v>102</v>
      </c>
      <c r="F8" s="54" t="s">
        <v>102</v>
      </c>
      <c r="G8" s="54" t="s">
        <v>102</v>
      </c>
      <c r="H8" s="54" t="s">
        <v>102</v>
      </c>
      <c r="I8" s="54" t="s">
        <v>102</v>
      </c>
      <c r="J8" s="54" t="s">
        <v>102</v>
      </c>
      <c r="K8" s="54" t="s">
        <v>102</v>
      </c>
      <c r="L8" s="54" t="s">
        <v>102</v>
      </c>
      <c r="M8" s="54" t="s">
        <v>102</v>
      </c>
      <c r="N8" s="54" t="s">
        <v>102</v>
      </c>
      <c r="O8" s="54" t="s">
        <v>102</v>
      </c>
      <c r="P8" s="54" t="s">
        <v>102</v>
      </c>
      <c r="Q8" s="54" t="s">
        <v>102</v>
      </c>
    </row>
    <row r="9" spans="1:17">
      <c r="A9" s="48">
        <v>70101</v>
      </c>
      <c r="B9" s="48">
        <v>80101</v>
      </c>
      <c r="C9" s="52" t="s">
        <v>1387</v>
      </c>
      <c r="D9" s="53" t="s">
        <v>333</v>
      </c>
      <c r="E9" s="54" t="s">
        <v>102</v>
      </c>
      <c r="F9" s="54" t="s">
        <v>102</v>
      </c>
      <c r="G9" s="54" t="s">
        <v>102</v>
      </c>
      <c r="H9" s="54" t="s">
        <v>102</v>
      </c>
      <c r="I9" s="54" t="s">
        <v>102</v>
      </c>
      <c r="J9" s="54" t="s">
        <v>102</v>
      </c>
      <c r="K9" s="54" t="s">
        <v>102</v>
      </c>
      <c r="L9" s="54" t="s">
        <v>102</v>
      </c>
      <c r="M9" s="54" t="s">
        <v>102</v>
      </c>
      <c r="N9" s="54" t="s">
        <v>102</v>
      </c>
      <c r="O9" s="54" t="s">
        <v>102</v>
      </c>
      <c r="P9" s="54" t="s">
        <v>102</v>
      </c>
      <c r="Q9" s="54" t="s">
        <v>102</v>
      </c>
    </row>
    <row r="10" spans="1:17">
      <c r="A10" s="48">
        <v>70101</v>
      </c>
      <c r="B10" s="48">
        <v>80101</v>
      </c>
      <c r="C10" s="55" t="s">
        <v>1388</v>
      </c>
      <c r="D10" s="56" t="s">
        <v>453</v>
      </c>
      <c r="E10" s="54" t="s">
        <v>102</v>
      </c>
      <c r="F10" s="54" t="s">
        <v>102</v>
      </c>
      <c r="G10" s="54" t="s">
        <v>102</v>
      </c>
      <c r="H10" s="54" t="s">
        <v>102</v>
      </c>
      <c r="I10" s="54" t="s">
        <v>102</v>
      </c>
      <c r="J10" s="54" t="s">
        <v>102</v>
      </c>
      <c r="K10" s="54" t="s">
        <v>102</v>
      </c>
      <c r="L10" s="54" t="s">
        <v>102</v>
      </c>
      <c r="M10" s="54" t="s">
        <v>102</v>
      </c>
      <c r="N10" s="54" t="s">
        <v>102</v>
      </c>
      <c r="O10" s="54" t="s">
        <v>102</v>
      </c>
      <c r="P10" s="54" t="s">
        <v>102</v>
      </c>
      <c r="Q10" s="54" t="s">
        <v>102</v>
      </c>
    </row>
    <row r="11" spans="1:17">
      <c r="A11" s="48">
        <v>70101</v>
      </c>
      <c r="B11" s="48">
        <v>80101</v>
      </c>
      <c r="C11" s="55" t="s">
        <v>1389</v>
      </c>
      <c r="D11" s="56" t="s">
        <v>334</v>
      </c>
      <c r="E11" s="54" t="s">
        <v>102</v>
      </c>
      <c r="F11" s="54" t="s">
        <v>102</v>
      </c>
      <c r="G11" s="54" t="s">
        <v>102</v>
      </c>
      <c r="H11" s="54" t="s">
        <v>102</v>
      </c>
      <c r="I11" s="54" t="s">
        <v>102</v>
      </c>
      <c r="J11" s="54" t="s">
        <v>102</v>
      </c>
      <c r="K11" s="54" t="s">
        <v>102</v>
      </c>
      <c r="L11" s="54" t="s">
        <v>102</v>
      </c>
      <c r="M11" s="54" t="s">
        <v>102</v>
      </c>
      <c r="N11" s="54" t="s">
        <v>102</v>
      </c>
      <c r="O11" s="54" t="s">
        <v>102</v>
      </c>
      <c r="P11" s="54" t="s">
        <v>102</v>
      </c>
      <c r="Q11" s="54" t="s">
        <v>102</v>
      </c>
    </row>
    <row r="12" spans="1:17">
      <c r="A12" s="48">
        <v>70101</v>
      </c>
      <c r="B12" s="48">
        <v>80101</v>
      </c>
      <c r="C12" s="55" t="s">
        <v>1390</v>
      </c>
      <c r="D12" s="56" t="s">
        <v>454</v>
      </c>
      <c r="E12" s="54" t="s">
        <v>102</v>
      </c>
      <c r="F12" s="54" t="s">
        <v>102</v>
      </c>
      <c r="G12" s="54" t="s">
        <v>102</v>
      </c>
      <c r="H12" s="54" t="s">
        <v>102</v>
      </c>
      <c r="I12" s="54" t="s">
        <v>102</v>
      </c>
      <c r="J12" s="54" t="s">
        <v>102</v>
      </c>
      <c r="K12" s="54" t="s">
        <v>102</v>
      </c>
      <c r="L12" s="54" t="s">
        <v>102</v>
      </c>
      <c r="M12" s="54" t="s">
        <v>102</v>
      </c>
      <c r="N12" s="54" t="s">
        <v>102</v>
      </c>
      <c r="O12" s="54" t="s">
        <v>102</v>
      </c>
      <c r="P12" s="54" t="s">
        <v>102</v>
      </c>
      <c r="Q12" s="54" t="s">
        <v>102</v>
      </c>
    </row>
    <row r="13" spans="1:17">
      <c r="A13" s="48">
        <v>70101</v>
      </c>
      <c r="B13" s="48">
        <v>80101</v>
      </c>
      <c r="C13" s="55" t="s">
        <v>1391</v>
      </c>
      <c r="D13" s="56" t="s">
        <v>455</v>
      </c>
      <c r="E13" s="54" t="s">
        <v>102</v>
      </c>
      <c r="F13" s="54" t="s">
        <v>102</v>
      </c>
      <c r="G13" s="54" t="s">
        <v>102</v>
      </c>
      <c r="H13" s="54" t="s">
        <v>102</v>
      </c>
      <c r="I13" s="54" t="s">
        <v>102</v>
      </c>
      <c r="J13" s="54" t="s">
        <v>102</v>
      </c>
      <c r="K13" s="54" t="s">
        <v>102</v>
      </c>
      <c r="L13" s="54" t="s">
        <v>102</v>
      </c>
      <c r="M13" s="54" t="s">
        <v>102</v>
      </c>
      <c r="N13" s="54" t="s">
        <v>102</v>
      </c>
      <c r="O13" s="54" t="s">
        <v>102</v>
      </c>
      <c r="P13" s="54" t="s">
        <v>102</v>
      </c>
      <c r="Q13" s="54" t="s">
        <v>102</v>
      </c>
    </row>
    <row r="14" spans="1:17">
      <c r="A14" s="48">
        <v>70101</v>
      </c>
      <c r="B14" s="48">
        <v>80101</v>
      </c>
      <c r="C14" s="55" t="s">
        <v>1392</v>
      </c>
      <c r="D14" s="56" t="s">
        <v>335</v>
      </c>
      <c r="E14" s="54" t="s">
        <v>102</v>
      </c>
      <c r="F14" s="54" t="s">
        <v>102</v>
      </c>
      <c r="G14" s="54" t="s">
        <v>102</v>
      </c>
      <c r="H14" s="54" t="s">
        <v>102</v>
      </c>
      <c r="I14" s="54" t="s">
        <v>102</v>
      </c>
      <c r="J14" s="54" t="s">
        <v>102</v>
      </c>
      <c r="K14" s="54" t="s">
        <v>102</v>
      </c>
      <c r="L14" s="54" t="s">
        <v>102</v>
      </c>
      <c r="M14" s="54" t="s">
        <v>102</v>
      </c>
      <c r="N14" s="54" t="s">
        <v>102</v>
      </c>
      <c r="O14" s="54" t="s">
        <v>102</v>
      </c>
      <c r="P14" s="54" t="s">
        <v>102</v>
      </c>
      <c r="Q14" s="54" t="s">
        <v>102</v>
      </c>
    </row>
    <row r="15" spans="1:17">
      <c r="A15" s="48">
        <v>70101</v>
      </c>
      <c r="B15" s="48">
        <v>80101</v>
      </c>
      <c r="C15" s="52" t="s">
        <v>1393</v>
      </c>
      <c r="D15" s="53" t="s">
        <v>336</v>
      </c>
      <c r="E15" s="54" t="s">
        <v>102</v>
      </c>
      <c r="F15" s="54" t="s">
        <v>102</v>
      </c>
      <c r="G15" s="54" t="s">
        <v>102</v>
      </c>
      <c r="H15" s="54" t="s">
        <v>102</v>
      </c>
      <c r="I15" s="54" t="s">
        <v>102</v>
      </c>
      <c r="J15" s="54" t="s">
        <v>102</v>
      </c>
      <c r="K15" s="54" t="s">
        <v>102</v>
      </c>
      <c r="L15" s="54" t="s">
        <v>102</v>
      </c>
      <c r="M15" s="54" t="s">
        <v>102</v>
      </c>
      <c r="N15" s="54" t="s">
        <v>102</v>
      </c>
      <c r="O15" s="54" t="s">
        <v>102</v>
      </c>
      <c r="P15" s="54" t="s">
        <v>102</v>
      </c>
      <c r="Q15" s="54" t="s">
        <v>102</v>
      </c>
    </row>
    <row r="16" spans="1:17">
      <c r="A16" s="48">
        <v>70101</v>
      </c>
      <c r="B16" s="48">
        <v>80101</v>
      </c>
      <c r="C16" s="55" t="s">
        <v>1394</v>
      </c>
      <c r="D16" s="56" t="s">
        <v>337</v>
      </c>
      <c r="E16" s="54" t="s">
        <v>102</v>
      </c>
      <c r="F16" s="54" t="s">
        <v>102</v>
      </c>
      <c r="G16" s="54" t="s">
        <v>102</v>
      </c>
      <c r="H16" s="54" t="s">
        <v>102</v>
      </c>
      <c r="I16" s="54" t="s">
        <v>102</v>
      </c>
      <c r="J16" s="54" t="s">
        <v>102</v>
      </c>
      <c r="K16" s="54" t="s">
        <v>102</v>
      </c>
      <c r="L16" s="54" t="s">
        <v>102</v>
      </c>
      <c r="M16" s="54" t="s">
        <v>102</v>
      </c>
      <c r="N16" s="54" t="s">
        <v>102</v>
      </c>
      <c r="O16" s="54" t="s">
        <v>102</v>
      </c>
      <c r="P16" s="54" t="s">
        <v>102</v>
      </c>
      <c r="Q16" s="54" t="s">
        <v>102</v>
      </c>
    </row>
    <row r="17" spans="1:17">
      <c r="A17" s="48">
        <v>70101</v>
      </c>
      <c r="B17" s="48">
        <v>80101</v>
      </c>
      <c r="C17" s="55" t="s">
        <v>1395</v>
      </c>
      <c r="D17" s="56" t="s">
        <v>338</v>
      </c>
      <c r="E17" s="54" t="s">
        <v>102</v>
      </c>
      <c r="F17" s="54" t="s">
        <v>102</v>
      </c>
      <c r="G17" s="54" t="s">
        <v>102</v>
      </c>
      <c r="H17" s="54" t="s">
        <v>102</v>
      </c>
      <c r="I17" s="54" t="s">
        <v>102</v>
      </c>
      <c r="J17" s="54" t="s">
        <v>102</v>
      </c>
      <c r="K17" s="54" t="s">
        <v>102</v>
      </c>
      <c r="L17" s="54" t="s">
        <v>102</v>
      </c>
      <c r="M17" s="54" t="s">
        <v>102</v>
      </c>
      <c r="N17" s="54" t="s">
        <v>102</v>
      </c>
      <c r="O17" s="54" t="s">
        <v>102</v>
      </c>
      <c r="P17" s="54" t="s">
        <v>102</v>
      </c>
      <c r="Q17" s="54" t="s">
        <v>102</v>
      </c>
    </row>
    <row r="18" spans="1:17">
      <c r="A18" s="48">
        <v>70101</v>
      </c>
      <c r="B18" s="48">
        <v>80101</v>
      </c>
      <c r="C18" s="55" t="s">
        <v>1396</v>
      </c>
      <c r="D18" s="56" t="s">
        <v>339</v>
      </c>
      <c r="E18" s="54" t="s">
        <v>102</v>
      </c>
      <c r="F18" s="54" t="s">
        <v>102</v>
      </c>
      <c r="G18" s="54" t="s">
        <v>102</v>
      </c>
      <c r="H18" s="54" t="s">
        <v>102</v>
      </c>
      <c r="I18" s="54" t="s">
        <v>102</v>
      </c>
      <c r="J18" s="54" t="s">
        <v>102</v>
      </c>
      <c r="K18" s="54" t="s">
        <v>102</v>
      </c>
      <c r="L18" s="54" t="s">
        <v>102</v>
      </c>
      <c r="M18" s="54" t="s">
        <v>102</v>
      </c>
      <c r="N18" s="54" t="s">
        <v>102</v>
      </c>
      <c r="O18" s="54" t="s">
        <v>102</v>
      </c>
      <c r="P18" s="54" t="s">
        <v>102</v>
      </c>
      <c r="Q18" s="54" t="s">
        <v>102</v>
      </c>
    </row>
    <row r="19" spans="1:17">
      <c r="A19" s="48">
        <v>70101</v>
      </c>
      <c r="B19" s="48">
        <v>80101</v>
      </c>
      <c r="C19" s="55" t="s">
        <v>1397</v>
      </c>
      <c r="D19" s="56" t="s">
        <v>340</v>
      </c>
      <c r="E19" s="54" t="s">
        <v>102</v>
      </c>
      <c r="F19" s="54" t="s">
        <v>102</v>
      </c>
      <c r="G19" s="54" t="s">
        <v>102</v>
      </c>
      <c r="H19" s="54" t="s">
        <v>102</v>
      </c>
      <c r="I19" s="54" t="s">
        <v>102</v>
      </c>
      <c r="J19" s="54" t="s">
        <v>102</v>
      </c>
      <c r="K19" s="54" t="s">
        <v>102</v>
      </c>
      <c r="L19" s="54" t="s">
        <v>102</v>
      </c>
      <c r="M19" s="54" t="s">
        <v>102</v>
      </c>
      <c r="N19" s="54" t="s">
        <v>102</v>
      </c>
      <c r="O19" s="54" t="s">
        <v>102</v>
      </c>
      <c r="P19" s="54" t="s">
        <v>102</v>
      </c>
      <c r="Q19" s="54" t="s">
        <v>102</v>
      </c>
    </row>
    <row r="20" spans="1:17">
      <c r="A20" s="48">
        <v>70101</v>
      </c>
      <c r="B20" s="48">
        <v>80101</v>
      </c>
      <c r="C20" s="55" t="s">
        <v>1398</v>
      </c>
      <c r="D20" s="56" t="s">
        <v>341</v>
      </c>
      <c r="E20" s="54" t="s">
        <v>102</v>
      </c>
      <c r="F20" s="54" t="s">
        <v>102</v>
      </c>
      <c r="G20" s="54" t="s">
        <v>102</v>
      </c>
      <c r="H20" s="54" t="s">
        <v>102</v>
      </c>
      <c r="I20" s="54" t="s">
        <v>102</v>
      </c>
      <c r="J20" s="54" t="s">
        <v>102</v>
      </c>
      <c r="K20" s="54" t="s">
        <v>102</v>
      </c>
      <c r="L20" s="54" t="s">
        <v>102</v>
      </c>
      <c r="M20" s="54" t="s">
        <v>102</v>
      </c>
      <c r="N20" s="54" t="s">
        <v>102</v>
      </c>
      <c r="O20" s="54" t="s">
        <v>102</v>
      </c>
      <c r="P20" s="54" t="s">
        <v>102</v>
      </c>
      <c r="Q20" s="54" t="s">
        <v>102</v>
      </c>
    </row>
    <row r="21" spans="1:17">
      <c r="A21" s="48">
        <v>70101</v>
      </c>
      <c r="B21" s="48">
        <v>80101</v>
      </c>
      <c r="C21" s="52" t="s">
        <v>1399</v>
      </c>
      <c r="D21" s="53" t="s">
        <v>342</v>
      </c>
      <c r="E21" s="54" t="s">
        <v>102</v>
      </c>
      <c r="F21" s="54" t="s">
        <v>102</v>
      </c>
      <c r="G21" s="54" t="s">
        <v>102</v>
      </c>
      <c r="H21" s="54" t="s">
        <v>102</v>
      </c>
      <c r="I21" s="54" t="s">
        <v>102</v>
      </c>
      <c r="J21" s="54" t="s">
        <v>102</v>
      </c>
      <c r="K21" s="54" t="s">
        <v>102</v>
      </c>
      <c r="L21" s="54" t="s">
        <v>102</v>
      </c>
      <c r="M21" s="54" t="s">
        <v>102</v>
      </c>
      <c r="N21" s="54" t="s">
        <v>102</v>
      </c>
      <c r="O21" s="54" t="s">
        <v>102</v>
      </c>
      <c r="P21" s="54" t="s">
        <v>102</v>
      </c>
      <c r="Q21" s="54" t="s">
        <v>102</v>
      </c>
    </row>
    <row r="22" spans="1:17">
      <c r="A22" s="48">
        <v>70101</v>
      </c>
      <c r="B22" s="48">
        <v>80101</v>
      </c>
      <c r="C22" s="55" t="s">
        <v>1400</v>
      </c>
      <c r="D22" s="56" t="s">
        <v>343</v>
      </c>
      <c r="E22" s="54" t="s">
        <v>102</v>
      </c>
      <c r="F22" s="54" t="s">
        <v>102</v>
      </c>
      <c r="G22" s="54" t="s">
        <v>102</v>
      </c>
      <c r="H22" s="54" t="s">
        <v>102</v>
      </c>
      <c r="I22" s="54" t="s">
        <v>102</v>
      </c>
      <c r="J22" s="54" t="s">
        <v>102</v>
      </c>
      <c r="K22" s="54" t="s">
        <v>102</v>
      </c>
      <c r="L22" s="54" t="s">
        <v>102</v>
      </c>
      <c r="M22" s="54" t="s">
        <v>102</v>
      </c>
      <c r="N22" s="54" t="s">
        <v>102</v>
      </c>
      <c r="O22" s="54" t="s">
        <v>102</v>
      </c>
      <c r="P22" s="54" t="s">
        <v>102</v>
      </c>
      <c r="Q22" s="54" t="s">
        <v>102</v>
      </c>
    </row>
    <row r="23" spans="1:17">
      <c r="A23" s="48">
        <v>70101</v>
      </c>
      <c r="B23" s="48">
        <v>80101</v>
      </c>
      <c r="C23" s="55" t="s">
        <v>1401</v>
      </c>
      <c r="D23" s="56" t="s">
        <v>344</v>
      </c>
      <c r="E23" s="54" t="s">
        <v>102</v>
      </c>
      <c r="F23" s="54" t="s">
        <v>102</v>
      </c>
      <c r="G23" s="54" t="s">
        <v>102</v>
      </c>
      <c r="H23" s="54" t="s">
        <v>102</v>
      </c>
      <c r="I23" s="54" t="s">
        <v>102</v>
      </c>
      <c r="J23" s="54" t="s">
        <v>102</v>
      </c>
      <c r="K23" s="54" t="s">
        <v>102</v>
      </c>
      <c r="L23" s="54" t="s">
        <v>102</v>
      </c>
      <c r="M23" s="54" t="s">
        <v>102</v>
      </c>
      <c r="N23" s="54" t="s">
        <v>102</v>
      </c>
      <c r="O23" s="54" t="s">
        <v>102</v>
      </c>
      <c r="P23" s="54" t="s">
        <v>102</v>
      </c>
      <c r="Q23" s="54" t="s">
        <v>102</v>
      </c>
    </row>
    <row r="24" spans="1:17">
      <c r="A24" s="48">
        <v>70101</v>
      </c>
      <c r="B24" s="48">
        <v>80101</v>
      </c>
      <c r="C24" s="55" t="s">
        <v>1402</v>
      </c>
      <c r="D24" s="56" t="s">
        <v>345</v>
      </c>
      <c r="E24" s="54" t="s">
        <v>102</v>
      </c>
      <c r="F24" s="54" t="s">
        <v>102</v>
      </c>
      <c r="G24" s="54" t="s">
        <v>102</v>
      </c>
      <c r="H24" s="54" t="s">
        <v>102</v>
      </c>
      <c r="I24" s="54" t="s">
        <v>102</v>
      </c>
      <c r="J24" s="54" t="s">
        <v>102</v>
      </c>
      <c r="K24" s="54" t="s">
        <v>102</v>
      </c>
      <c r="L24" s="54" t="s">
        <v>102</v>
      </c>
      <c r="M24" s="54" t="s">
        <v>102</v>
      </c>
      <c r="N24" s="54" t="s">
        <v>102</v>
      </c>
      <c r="O24" s="54" t="s">
        <v>102</v>
      </c>
      <c r="P24" s="54" t="s">
        <v>102</v>
      </c>
      <c r="Q24" s="54" t="s">
        <v>102</v>
      </c>
    </row>
    <row r="25" spans="1:17">
      <c r="A25" s="48">
        <v>70101</v>
      </c>
      <c r="B25" s="48">
        <v>80101</v>
      </c>
      <c r="C25" s="55" t="s">
        <v>1403</v>
      </c>
      <c r="D25" s="56" t="s">
        <v>346</v>
      </c>
      <c r="E25" s="54" t="s">
        <v>102</v>
      </c>
      <c r="F25" s="54" t="s">
        <v>102</v>
      </c>
      <c r="G25" s="54" t="s">
        <v>102</v>
      </c>
      <c r="H25" s="54" t="s">
        <v>102</v>
      </c>
      <c r="I25" s="54" t="s">
        <v>102</v>
      </c>
      <c r="J25" s="54" t="s">
        <v>102</v>
      </c>
      <c r="K25" s="54" t="s">
        <v>102</v>
      </c>
      <c r="L25" s="54" t="s">
        <v>102</v>
      </c>
      <c r="M25" s="54" t="s">
        <v>102</v>
      </c>
      <c r="N25" s="54" t="s">
        <v>102</v>
      </c>
      <c r="O25" s="54" t="s">
        <v>102</v>
      </c>
      <c r="P25" s="54" t="s">
        <v>102</v>
      </c>
      <c r="Q25" s="54" t="s">
        <v>102</v>
      </c>
    </row>
    <row r="26" spans="1:17">
      <c r="A26" s="48">
        <v>70101</v>
      </c>
      <c r="B26" s="48">
        <v>80101</v>
      </c>
      <c r="C26" s="52" t="s">
        <v>1404</v>
      </c>
      <c r="D26" s="53" t="s">
        <v>347</v>
      </c>
      <c r="E26" s="54" t="s">
        <v>102</v>
      </c>
      <c r="F26" s="54" t="s">
        <v>102</v>
      </c>
      <c r="G26" s="54" t="s">
        <v>102</v>
      </c>
      <c r="H26" s="54" t="s">
        <v>102</v>
      </c>
      <c r="I26" s="54" t="s">
        <v>102</v>
      </c>
      <c r="J26" s="54" t="s">
        <v>102</v>
      </c>
      <c r="K26" s="54" t="s">
        <v>102</v>
      </c>
      <c r="L26" s="54" t="s">
        <v>102</v>
      </c>
      <c r="M26" s="54" t="s">
        <v>102</v>
      </c>
      <c r="N26" s="54" t="s">
        <v>102</v>
      </c>
      <c r="O26" s="54" t="s">
        <v>102</v>
      </c>
      <c r="P26" s="54" t="s">
        <v>102</v>
      </c>
      <c r="Q26" s="54" t="s">
        <v>102</v>
      </c>
    </row>
    <row r="27" spans="1:17">
      <c r="A27" s="48">
        <v>70101</v>
      </c>
      <c r="B27" s="48">
        <v>80101</v>
      </c>
      <c r="C27" s="55" t="s">
        <v>1405</v>
      </c>
      <c r="D27" s="56" t="s">
        <v>348</v>
      </c>
      <c r="E27" s="54" t="s">
        <v>102</v>
      </c>
      <c r="F27" s="54" t="s">
        <v>102</v>
      </c>
      <c r="G27" s="54" t="s">
        <v>102</v>
      </c>
      <c r="H27" s="54" t="s">
        <v>102</v>
      </c>
      <c r="I27" s="54" t="s">
        <v>102</v>
      </c>
      <c r="J27" s="54" t="s">
        <v>102</v>
      </c>
      <c r="K27" s="54" t="s">
        <v>102</v>
      </c>
      <c r="L27" s="54" t="s">
        <v>102</v>
      </c>
      <c r="M27" s="54" t="s">
        <v>102</v>
      </c>
      <c r="N27" s="54" t="s">
        <v>102</v>
      </c>
      <c r="O27" s="54" t="s">
        <v>102</v>
      </c>
      <c r="P27" s="54" t="s">
        <v>102</v>
      </c>
      <c r="Q27" s="54" t="s">
        <v>102</v>
      </c>
    </row>
    <row r="28" spans="1:17">
      <c r="A28" s="48">
        <v>70101</v>
      </c>
      <c r="B28" s="48">
        <v>80101</v>
      </c>
      <c r="C28" s="55" t="s">
        <v>1406</v>
      </c>
      <c r="D28" s="56" t="s">
        <v>349</v>
      </c>
      <c r="E28" s="54" t="s">
        <v>102</v>
      </c>
      <c r="F28" s="54" t="s">
        <v>102</v>
      </c>
      <c r="G28" s="54" t="s">
        <v>102</v>
      </c>
      <c r="H28" s="54" t="s">
        <v>102</v>
      </c>
      <c r="I28" s="54" t="s">
        <v>102</v>
      </c>
      <c r="J28" s="54" t="s">
        <v>102</v>
      </c>
      <c r="K28" s="54" t="s">
        <v>102</v>
      </c>
      <c r="L28" s="54" t="s">
        <v>102</v>
      </c>
      <c r="M28" s="54" t="s">
        <v>102</v>
      </c>
      <c r="N28" s="54" t="s">
        <v>102</v>
      </c>
      <c r="O28" s="54" t="s">
        <v>102</v>
      </c>
      <c r="P28" s="54" t="s">
        <v>102</v>
      </c>
      <c r="Q28" s="54" t="s">
        <v>102</v>
      </c>
    </row>
    <row r="29" spans="1:17">
      <c r="A29" s="48">
        <v>70101</v>
      </c>
      <c r="B29" s="48">
        <v>80101</v>
      </c>
      <c r="C29" s="55" t="s">
        <v>1407</v>
      </c>
      <c r="D29" s="56" t="s">
        <v>350</v>
      </c>
      <c r="E29" s="54" t="s">
        <v>102</v>
      </c>
      <c r="F29" s="54" t="s">
        <v>102</v>
      </c>
      <c r="G29" s="54" t="s">
        <v>102</v>
      </c>
      <c r="H29" s="54" t="s">
        <v>102</v>
      </c>
      <c r="I29" s="54" t="s">
        <v>102</v>
      </c>
      <c r="J29" s="54" t="s">
        <v>102</v>
      </c>
      <c r="K29" s="54" t="s">
        <v>102</v>
      </c>
      <c r="L29" s="54" t="s">
        <v>102</v>
      </c>
      <c r="M29" s="54" t="s">
        <v>102</v>
      </c>
      <c r="N29" s="54" t="s">
        <v>102</v>
      </c>
      <c r="O29" s="54" t="s">
        <v>102</v>
      </c>
      <c r="P29" s="54" t="s">
        <v>102</v>
      </c>
      <c r="Q29" s="54" t="s">
        <v>102</v>
      </c>
    </row>
    <row r="30" spans="1:17">
      <c r="A30" s="48">
        <v>70101</v>
      </c>
      <c r="B30" s="48">
        <v>80101</v>
      </c>
      <c r="C30" s="55" t="s">
        <v>1408</v>
      </c>
      <c r="D30" s="56" t="s">
        <v>351</v>
      </c>
      <c r="E30" s="54" t="s">
        <v>102</v>
      </c>
      <c r="F30" s="54" t="s">
        <v>102</v>
      </c>
      <c r="G30" s="54" t="s">
        <v>102</v>
      </c>
      <c r="H30" s="54" t="s">
        <v>102</v>
      </c>
      <c r="I30" s="54" t="s">
        <v>102</v>
      </c>
      <c r="J30" s="54" t="s">
        <v>102</v>
      </c>
      <c r="K30" s="54" t="s">
        <v>102</v>
      </c>
      <c r="L30" s="54" t="s">
        <v>102</v>
      </c>
      <c r="M30" s="54" t="s">
        <v>102</v>
      </c>
      <c r="N30" s="54" t="s">
        <v>102</v>
      </c>
      <c r="O30" s="54" t="s">
        <v>102</v>
      </c>
      <c r="P30" s="54" t="s">
        <v>102</v>
      </c>
      <c r="Q30" s="54" t="s">
        <v>102</v>
      </c>
    </row>
    <row ht="25.5" r="31" spans="1:17">
      <c r="A31" s="48">
        <v>70101</v>
      </c>
      <c r="B31" s="48">
        <v>80101</v>
      </c>
      <c r="C31" s="55" t="s">
        <v>1409</v>
      </c>
      <c r="D31" s="56" t="s">
        <v>352</v>
      </c>
      <c r="E31" s="54" t="s">
        <v>102</v>
      </c>
      <c r="F31" s="54" t="s">
        <v>102</v>
      </c>
      <c r="G31" s="54" t="s">
        <v>102</v>
      </c>
      <c r="H31" s="54" t="s">
        <v>102</v>
      </c>
      <c r="I31" s="54" t="s">
        <v>102</v>
      </c>
      <c r="J31" s="54" t="s">
        <v>102</v>
      </c>
      <c r="K31" s="54" t="s">
        <v>102</v>
      </c>
      <c r="L31" s="54" t="s">
        <v>102</v>
      </c>
      <c r="M31" s="54" t="s">
        <v>102</v>
      </c>
      <c r="N31" s="54" t="s">
        <v>102</v>
      </c>
      <c r="O31" s="54" t="s">
        <v>102</v>
      </c>
      <c r="P31" s="54" t="s">
        <v>102</v>
      </c>
      <c r="Q31" s="54" t="s">
        <v>102</v>
      </c>
    </row>
    <row r="32" spans="1:17">
      <c r="A32" s="48">
        <v>70101</v>
      </c>
      <c r="B32" s="48">
        <v>80101</v>
      </c>
      <c r="C32" s="55" t="s">
        <v>1410</v>
      </c>
      <c r="D32" s="56" t="s">
        <v>353</v>
      </c>
      <c r="E32" s="54" t="s">
        <v>102</v>
      </c>
      <c r="F32" s="54" t="s">
        <v>102</v>
      </c>
      <c r="G32" s="54" t="s">
        <v>102</v>
      </c>
      <c r="H32" s="54" t="s">
        <v>102</v>
      </c>
      <c r="I32" s="54" t="s">
        <v>102</v>
      </c>
      <c r="J32" s="54" t="s">
        <v>102</v>
      </c>
      <c r="K32" s="54" t="s">
        <v>102</v>
      </c>
      <c r="L32" s="54" t="s">
        <v>102</v>
      </c>
      <c r="M32" s="54" t="s">
        <v>102</v>
      </c>
      <c r="N32" s="54" t="s">
        <v>102</v>
      </c>
      <c r="O32" s="54" t="s">
        <v>102</v>
      </c>
      <c r="P32" s="54" t="s">
        <v>102</v>
      </c>
      <c r="Q32" s="54" t="s">
        <v>102</v>
      </c>
    </row>
    <row r="33" spans="1:17">
      <c r="A33" s="48">
        <v>70101</v>
      </c>
      <c r="B33" s="48">
        <v>80101</v>
      </c>
      <c r="C33" s="52" t="s">
        <v>1411</v>
      </c>
      <c r="D33" s="53" t="s">
        <v>354</v>
      </c>
      <c r="E33" s="54" t="s">
        <v>102</v>
      </c>
      <c r="F33" s="54" t="s">
        <v>102</v>
      </c>
      <c r="G33" s="54" t="s">
        <v>102</v>
      </c>
      <c r="H33" s="54" t="s">
        <v>102</v>
      </c>
      <c r="I33" s="54" t="s">
        <v>102</v>
      </c>
      <c r="J33" s="54" t="s">
        <v>102</v>
      </c>
      <c r="K33" s="54" t="s">
        <v>102</v>
      </c>
      <c r="L33" s="54" t="s">
        <v>102</v>
      </c>
      <c r="M33" s="54" t="s">
        <v>102</v>
      </c>
      <c r="N33" s="54" t="s">
        <v>102</v>
      </c>
      <c r="O33" s="54" t="s">
        <v>102</v>
      </c>
      <c r="P33" s="54" t="s">
        <v>102</v>
      </c>
      <c r="Q33" s="54" t="s">
        <v>102</v>
      </c>
    </row>
    <row r="34" spans="1:17">
      <c r="A34" s="48">
        <v>70101</v>
      </c>
      <c r="B34" s="48">
        <v>80101</v>
      </c>
      <c r="C34" s="55" t="s">
        <v>1412</v>
      </c>
      <c r="D34" s="56" t="s">
        <v>355</v>
      </c>
      <c r="E34" s="54" t="s">
        <v>102</v>
      </c>
      <c r="F34" s="54" t="s">
        <v>102</v>
      </c>
      <c r="G34" s="54" t="s">
        <v>102</v>
      </c>
      <c r="H34" s="54" t="s">
        <v>102</v>
      </c>
      <c r="I34" s="54" t="s">
        <v>102</v>
      </c>
      <c r="J34" s="54" t="s">
        <v>102</v>
      </c>
      <c r="K34" s="54" t="s">
        <v>102</v>
      </c>
      <c r="L34" s="54" t="s">
        <v>102</v>
      </c>
      <c r="M34" s="54" t="s">
        <v>102</v>
      </c>
      <c r="N34" s="54" t="s">
        <v>102</v>
      </c>
      <c r="O34" s="54" t="s">
        <v>102</v>
      </c>
      <c r="P34" s="54" t="s">
        <v>102</v>
      </c>
      <c r="Q34" s="54" t="s">
        <v>102</v>
      </c>
    </row>
    <row r="35" spans="1:17">
      <c r="A35" s="48">
        <v>70101</v>
      </c>
      <c r="B35" s="48">
        <v>80101</v>
      </c>
      <c r="C35" s="55" t="s">
        <v>1413</v>
      </c>
      <c r="D35" s="56" t="s">
        <v>356</v>
      </c>
      <c r="E35" s="54" t="s">
        <v>102</v>
      </c>
      <c r="F35" s="54" t="s">
        <v>102</v>
      </c>
      <c r="G35" s="54" t="s">
        <v>102</v>
      </c>
      <c r="H35" s="54" t="s">
        <v>102</v>
      </c>
      <c r="I35" s="54" t="s">
        <v>102</v>
      </c>
      <c r="J35" s="54" t="s">
        <v>102</v>
      </c>
      <c r="K35" s="54" t="s">
        <v>102</v>
      </c>
      <c r="L35" s="54" t="s">
        <v>102</v>
      </c>
      <c r="M35" s="54" t="s">
        <v>102</v>
      </c>
      <c r="N35" s="54" t="s">
        <v>102</v>
      </c>
      <c r="O35" s="54" t="s">
        <v>102</v>
      </c>
      <c r="P35" s="54" t="s">
        <v>102</v>
      </c>
      <c r="Q35" s="54" t="s">
        <v>102</v>
      </c>
    </row>
    <row r="36" spans="1:17">
      <c r="A36" s="48">
        <v>70101</v>
      </c>
      <c r="B36" s="48">
        <v>80101</v>
      </c>
      <c r="C36" s="55" t="s">
        <v>1414</v>
      </c>
      <c r="D36" s="56" t="s">
        <v>357</v>
      </c>
      <c r="E36" s="54" t="s">
        <v>102</v>
      </c>
      <c r="F36" s="54" t="s">
        <v>102</v>
      </c>
      <c r="G36" s="54" t="s">
        <v>102</v>
      </c>
      <c r="H36" s="54" t="s">
        <v>102</v>
      </c>
      <c r="I36" s="54" t="s">
        <v>102</v>
      </c>
      <c r="J36" s="54" t="s">
        <v>102</v>
      </c>
      <c r="K36" s="54" t="s">
        <v>102</v>
      </c>
      <c r="L36" s="54" t="s">
        <v>102</v>
      </c>
      <c r="M36" s="54" t="s">
        <v>102</v>
      </c>
      <c r="N36" s="54" t="s">
        <v>102</v>
      </c>
      <c r="O36" s="54" t="s">
        <v>102</v>
      </c>
      <c r="P36" s="54" t="s">
        <v>102</v>
      </c>
      <c r="Q36" s="54" t="s">
        <v>102</v>
      </c>
    </row>
    <row r="37" spans="1:17">
      <c r="A37" s="48">
        <v>70101</v>
      </c>
      <c r="B37" s="48">
        <v>80101</v>
      </c>
      <c r="C37" s="55" t="s">
        <v>1415</v>
      </c>
      <c r="D37" s="56" t="s">
        <v>358</v>
      </c>
      <c r="E37" s="54" t="s">
        <v>102</v>
      </c>
      <c r="F37" s="54" t="s">
        <v>102</v>
      </c>
      <c r="G37" s="54" t="s">
        <v>102</v>
      </c>
      <c r="H37" s="54" t="s">
        <v>102</v>
      </c>
      <c r="I37" s="54" t="s">
        <v>102</v>
      </c>
      <c r="J37" s="54" t="s">
        <v>102</v>
      </c>
      <c r="K37" s="54" t="s">
        <v>102</v>
      </c>
      <c r="L37" s="54" t="s">
        <v>102</v>
      </c>
      <c r="M37" s="54" t="s">
        <v>102</v>
      </c>
      <c r="N37" s="54" t="s">
        <v>102</v>
      </c>
      <c r="O37" s="54" t="s">
        <v>102</v>
      </c>
      <c r="P37" s="54" t="s">
        <v>102</v>
      </c>
      <c r="Q37" s="54" t="s">
        <v>102</v>
      </c>
    </row>
    <row r="38" spans="1:17">
      <c r="A38" s="83">
        <v>70101</v>
      </c>
      <c r="B38" s="48">
        <v>80101</v>
      </c>
      <c r="C38" s="52" t="s">
        <v>1416</v>
      </c>
      <c r="D38" s="53" t="s">
        <v>359</v>
      </c>
      <c r="E38" s="54" t="s">
        <v>102</v>
      </c>
      <c r="F38" s="54" t="s">
        <v>102</v>
      </c>
      <c r="G38" s="54" t="s">
        <v>102</v>
      </c>
      <c r="H38" s="54" t="s">
        <v>102</v>
      </c>
      <c r="I38" s="54" t="s">
        <v>102</v>
      </c>
      <c r="J38" s="54" t="s">
        <v>102</v>
      </c>
      <c r="K38" s="54" t="s">
        <v>102</v>
      </c>
      <c r="L38" s="54" t="s">
        <v>102</v>
      </c>
      <c r="M38" s="54" t="s">
        <v>102</v>
      </c>
      <c r="N38" s="54" t="s">
        <v>102</v>
      </c>
      <c r="O38" s="54" t="s">
        <v>102</v>
      </c>
      <c r="P38" s="54" t="s">
        <v>102</v>
      </c>
      <c r="Q38" s="54" t="s">
        <v>102</v>
      </c>
    </row>
    <row r="39" spans="1:17">
      <c r="A39" s="48">
        <v>70101</v>
      </c>
      <c r="B39" s="48">
        <v>80101</v>
      </c>
      <c r="C39" s="55" t="s">
        <v>1417</v>
      </c>
      <c r="D39" s="56" t="s">
        <v>360</v>
      </c>
      <c r="E39" s="54" t="s">
        <v>102</v>
      </c>
      <c r="F39" s="54" t="s">
        <v>102</v>
      </c>
      <c r="G39" s="54" t="s">
        <v>102</v>
      </c>
      <c r="H39" s="54" t="s">
        <v>102</v>
      </c>
      <c r="I39" s="54" t="s">
        <v>102</v>
      </c>
      <c r="J39" s="54" t="s">
        <v>102</v>
      </c>
      <c r="K39" s="54" t="s">
        <v>102</v>
      </c>
      <c r="L39" s="54" t="s">
        <v>102</v>
      </c>
      <c r="M39" s="54" t="s">
        <v>102</v>
      </c>
      <c r="N39" s="54" t="s">
        <v>102</v>
      </c>
      <c r="O39" s="54" t="s">
        <v>102</v>
      </c>
      <c r="P39" s="54" t="s">
        <v>102</v>
      </c>
      <c r="Q39" s="54" t="s">
        <v>102</v>
      </c>
    </row>
    <row r="40" spans="1:17">
      <c r="A40" s="48">
        <v>70101</v>
      </c>
      <c r="B40" s="48">
        <v>80101</v>
      </c>
      <c r="C40" s="55" t="s">
        <v>1418</v>
      </c>
      <c r="D40" s="56" t="s">
        <v>361</v>
      </c>
      <c r="E40" s="54" t="s">
        <v>102</v>
      </c>
      <c r="F40" s="54" t="s">
        <v>102</v>
      </c>
      <c r="G40" s="54" t="s">
        <v>102</v>
      </c>
      <c r="H40" s="54" t="s">
        <v>102</v>
      </c>
      <c r="I40" s="54" t="s">
        <v>102</v>
      </c>
      <c r="J40" s="54" t="s">
        <v>102</v>
      </c>
      <c r="K40" s="54" t="s">
        <v>102</v>
      </c>
      <c r="L40" s="54" t="s">
        <v>102</v>
      </c>
      <c r="M40" s="54" t="s">
        <v>102</v>
      </c>
      <c r="N40" s="54" t="s">
        <v>102</v>
      </c>
      <c r="O40" s="54" t="s">
        <v>102</v>
      </c>
      <c r="P40" s="54" t="s">
        <v>102</v>
      </c>
      <c r="Q40" s="54" t="s">
        <v>102</v>
      </c>
    </row>
    <row r="41" spans="1:17">
      <c r="A41" s="48">
        <v>70101</v>
      </c>
      <c r="B41" s="48">
        <v>80101</v>
      </c>
      <c r="C41" s="55" t="s">
        <v>1419</v>
      </c>
      <c r="D41" s="56" t="s">
        <v>362</v>
      </c>
      <c r="E41" s="54" t="s">
        <v>102</v>
      </c>
      <c r="F41" s="54" t="s">
        <v>102</v>
      </c>
      <c r="G41" s="54" t="s">
        <v>102</v>
      </c>
      <c r="H41" s="54" t="s">
        <v>102</v>
      </c>
      <c r="I41" s="54" t="s">
        <v>102</v>
      </c>
      <c r="J41" s="54" t="s">
        <v>102</v>
      </c>
      <c r="K41" s="54" t="s">
        <v>102</v>
      </c>
      <c r="L41" s="54" t="s">
        <v>102</v>
      </c>
      <c r="M41" s="54" t="s">
        <v>102</v>
      </c>
      <c r="N41" s="54" t="s">
        <v>102</v>
      </c>
      <c r="O41" s="54" t="s">
        <v>102</v>
      </c>
      <c r="P41" s="54" t="s">
        <v>102</v>
      </c>
      <c r="Q41" s="54" t="s">
        <v>102</v>
      </c>
    </row>
    <row r="42" spans="1:17">
      <c r="A42" s="48">
        <v>70101</v>
      </c>
      <c r="B42" s="48">
        <v>80101</v>
      </c>
      <c r="C42" s="55">
        <v>2107</v>
      </c>
      <c r="D42" s="56" t="s">
        <v>363</v>
      </c>
      <c r="E42" s="54" t="s">
        <v>102</v>
      </c>
      <c r="F42" s="54" t="s">
        <v>102</v>
      </c>
      <c r="G42" s="54" t="s">
        <v>102</v>
      </c>
      <c r="H42" s="54" t="s">
        <v>102</v>
      </c>
      <c r="I42" s="54" t="s">
        <v>102</v>
      </c>
      <c r="J42" s="54" t="s">
        <v>102</v>
      </c>
      <c r="K42" s="54" t="s">
        <v>102</v>
      </c>
      <c r="L42" s="54" t="s">
        <v>102</v>
      </c>
      <c r="M42" s="54" t="s">
        <v>102</v>
      </c>
      <c r="N42" s="54" t="s">
        <v>102</v>
      </c>
      <c r="O42" s="54" t="s">
        <v>102</v>
      </c>
      <c r="P42" s="54" t="s">
        <v>102</v>
      </c>
      <c r="Q42" s="54" t="s">
        <v>102</v>
      </c>
    </row>
    <row r="43" spans="1:17">
      <c r="A43" s="48">
        <v>70101</v>
      </c>
      <c r="B43" s="48">
        <v>80101</v>
      </c>
      <c r="C43" s="52" t="s">
        <v>1420</v>
      </c>
      <c r="D43" s="53" t="s">
        <v>364</v>
      </c>
      <c r="E43" s="54" t="s">
        <v>102</v>
      </c>
      <c r="F43" s="54" t="s">
        <v>102</v>
      </c>
      <c r="G43" s="54" t="s">
        <v>102</v>
      </c>
      <c r="H43" s="54" t="s">
        <v>102</v>
      </c>
      <c r="I43" s="54" t="s">
        <v>102</v>
      </c>
      <c r="J43" s="54" t="s">
        <v>102</v>
      </c>
      <c r="K43" s="54" t="s">
        <v>102</v>
      </c>
      <c r="L43" s="54" t="s">
        <v>102</v>
      </c>
      <c r="M43" s="54" t="s">
        <v>102</v>
      </c>
      <c r="N43" s="54" t="s">
        <v>102</v>
      </c>
      <c r="O43" s="54" t="s">
        <v>102</v>
      </c>
      <c r="P43" s="54" t="s">
        <v>102</v>
      </c>
      <c r="Q43" s="54" t="s">
        <v>102</v>
      </c>
    </row>
    <row r="44" spans="1:17">
      <c r="A44" s="48">
        <v>70101</v>
      </c>
      <c r="B44" s="48">
        <v>80101</v>
      </c>
      <c r="C44" s="55" t="s">
        <v>1421</v>
      </c>
      <c r="D44" s="56" t="s">
        <v>365</v>
      </c>
      <c r="E44" s="54" t="s">
        <v>102</v>
      </c>
      <c r="F44" s="54" t="s">
        <v>102</v>
      </c>
      <c r="G44" s="54" t="s">
        <v>102</v>
      </c>
      <c r="H44" s="54" t="s">
        <v>102</v>
      </c>
      <c r="I44" s="54" t="s">
        <v>102</v>
      </c>
      <c r="J44" s="54" t="s">
        <v>102</v>
      </c>
      <c r="K44" s="54" t="s">
        <v>102</v>
      </c>
      <c r="L44" s="54" t="s">
        <v>102</v>
      </c>
      <c r="M44" s="54" t="s">
        <v>102</v>
      </c>
      <c r="N44" s="54" t="s">
        <v>102</v>
      </c>
      <c r="O44" s="54" t="s">
        <v>102</v>
      </c>
      <c r="P44" s="54" t="s">
        <v>102</v>
      </c>
      <c r="Q44" s="54" t="s">
        <v>102</v>
      </c>
    </row>
    <row r="45" spans="1:17">
      <c r="A45" s="48">
        <v>70101</v>
      </c>
      <c r="B45" s="48">
        <v>80101</v>
      </c>
      <c r="C45" s="55" t="s">
        <v>1422</v>
      </c>
      <c r="D45" s="56" t="s">
        <v>366</v>
      </c>
      <c r="E45" s="54" t="s">
        <v>102</v>
      </c>
      <c r="F45" s="54" t="s">
        <v>102</v>
      </c>
      <c r="G45" s="54" t="s">
        <v>102</v>
      </c>
      <c r="H45" s="54" t="s">
        <v>102</v>
      </c>
      <c r="I45" s="54" t="s">
        <v>102</v>
      </c>
      <c r="J45" s="54" t="s">
        <v>102</v>
      </c>
      <c r="K45" s="54" t="s">
        <v>102</v>
      </c>
      <c r="L45" s="54" t="s">
        <v>102</v>
      </c>
      <c r="M45" s="54" t="s">
        <v>102</v>
      </c>
      <c r="N45" s="54" t="s">
        <v>102</v>
      </c>
      <c r="O45" s="54" t="s">
        <v>102</v>
      </c>
      <c r="P45" s="54" t="s">
        <v>102</v>
      </c>
      <c r="Q45" s="54" t="s">
        <v>102</v>
      </c>
    </row>
    <row r="46" spans="1:17">
      <c r="A46" s="48">
        <v>70101</v>
      </c>
      <c r="B46" s="48">
        <v>80101</v>
      </c>
      <c r="C46" s="55" t="s">
        <v>1423</v>
      </c>
      <c r="D46" s="56" t="s">
        <v>367</v>
      </c>
      <c r="E46" s="54" t="s">
        <v>102</v>
      </c>
      <c r="F46" s="54" t="s">
        <v>102</v>
      </c>
      <c r="G46" s="54" t="s">
        <v>102</v>
      </c>
      <c r="H46" s="54" t="s">
        <v>102</v>
      </c>
      <c r="I46" s="54" t="s">
        <v>102</v>
      </c>
      <c r="J46" s="54" t="s">
        <v>102</v>
      </c>
      <c r="K46" s="54" t="s">
        <v>102</v>
      </c>
      <c r="L46" s="54" t="s">
        <v>102</v>
      </c>
      <c r="M46" s="54" t="s">
        <v>102</v>
      </c>
      <c r="N46" s="54" t="s">
        <v>102</v>
      </c>
      <c r="O46" s="54" t="s">
        <v>102</v>
      </c>
      <c r="P46" s="54" t="s">
        <v>102</v>
      </c>
      <c r="Q46" s="54" t="s">
        <v>102</v>
      </c>
    </row>
    <row ht="25.5" r="47" spans="1:17">
      <c r="A47" s="48">
        <v>70101</v>
      </c>
      <c r="B47" s="48">
        <v>80101</v>
      </c>
      <c r="C47" s="52" t="s">
        <v>1424</v>
      </c>
      <c r="D47" s="53" t="s">
        <v>368</v>
      </c>
      <c r="E47" s="54" t="s">
        <v>102</v>
      </c>
      <c r="F47" s="54" t="s">
        <v>102</v>
      </c>
      <c r="G47" s="54" t="s">
        <v>102</v>
      </c>
      <c r="H47" s="54" t="s">
        <v>102</v>
      </c>
      <c r="I47" s="54" t="s">
        <v>102</v>
      </c>
      <c r="J47" s="54" t="s">
        <v>102</v>
      </c>
      <c r="K47" s="54" t="s">
        <v>102</v>
      </c>
      <c r="L47" s="54" t="s">
        <v>102</v>
      </c>
      <c r="M47" s="54" t="s">
        <v>102</v>
      </c>
      <c r="N47" s="54" t="s">
        <v>102</v>
      </c>
      <c r="O47" s="54" t="s">
        <v>102</v>
      </c>
      <c r="P47" s="54" t="s">
        <v>102</v>
      </c>
      <c r="Q47" s="54" t="s">
        <v>102</v>
      </c>
    </row>
    <row r="48" spans="1:17">
      <c r="A48" s="48">
        <v>70101</v>
      </c>
      <c r="B48" s="48">
        <v>80101</v>
      </c>
      <c r="C48" s="55" t="s">
        <v>1425</v>
      </c>
      <c r="D48" s="56" t="s">
        <v>456</v>
      </c>
      <c r="E48" s="54" t="s">
        <v>102</v>
      </c>
      <c r="F48" s="54" t="s">
        <v>102</v>
      </c>
      <c r="G48" s="54" t="s">
        <v>102</v>
      </c>
      <c r="H48" s="54" t="s">
        <v>102</v>
      </c>
      <c r="I48" s="54" t="s">
        <v>102</v>
      </c>
      <c r="J48" s="54" t="s">
        <v>102</v>
      </c>
      <c r="K48" s="54" t="s">
        <v>102</v>
      </c>
      <c r="L48" s="54" t="s">
        <v>102</v>
      </c>
      <c r="M48" s="54" t="s">
        <v>102</v>
      </c>
      <c r="N48" s="54" t="s">
        <v>102</v>
      </c>
      <c r="O48" s="54" t="s">
        <v>102</v>
      </c>
      <c r="P48" s="54" t="s">
        <v>102</v>
      </c>
      <c r="Q48" s="54" t="s">
        <v>102</v>
      </c>
    </row>
    <row r="49" spans="1:17">
      <c r="A49" s="48">
        <v>70101</v>
      </c>
      <c r="B49" s="48">
        <v>80101</v>
      </c>
      <c r="C49" s="55" t="s">
        <v>1426</v>
      </c>
      <c r="D49" s="56" t="s">
        <v>369</v>
      </c>
      <c r="E49" s="54" t="s">
        <v>102</v>
      </c>
      <c r="F49" s="54" t="s">
        <v>102</v>
      </c>
      <c r="G49" s="54" t="s">
        <v>102</v>
      </c>
      <c r="H49" s="54" t="s">
        <v>102</v>
      </c>
      <c r="I49" s="54" t="s">
        <v>102</v>
      </c>
      <c r="J49" s="54" t="s">
        <v>102</v>
      </c>
      <c r="K49" s="54" t="s">
        <v>102</v>
      </c>
      <c r="L49" s="54" t="s">
        <v>102</v>
      </c>
      <c r="M49" s="54" t="s">
        <v>102</v>
      </c>
      <c r="N49" s="54" t="s">
        <v>102</v>
      </c>
      <c r="O49" s="54" t="s">
        <v>102</v>
      </c>
      <c r="P49" s="54" t="s">
        <v>102</v>
      </c>
      <c r="Q49" s="54" t="s">
        <v>102</v>
      </c>
    </row>
    <row r="50" spans="1:17">
      <c r="A50" s="48">
        <v>70101</v>
      </c>
      <c r="B50" s="48">
        <v>80101</v>
      </c>
      <c r="C50" s="55" t="s">
        <v>1427</v>
      </c>
      <c r="D50" s="56" t="s">
        <v>370</v>
      </c>
      <c r="E50" s="54" t="s">
        <v>102</v>
      </c>
      <c r="F50" s="54" t="s">
        <v>102</v>
      </c>
      <c r="G50" s="54" t="s">
        <v>102</v>
      </c>
      <c r="H50" s="54" t="s">
        <v>102</v>
      </c>
      <c r="I50" s="54" t="s">
        <v>102</v>
      </c>
      <c r="J50" s="54" t="s">
        <v>102</v>
      </c>
      <c r="K50" s="54" t="s">
        <v>102</v>
      </c>
      <c r="L50" s="54" t="s">
        <v>102</v>
      </c>
      <c r="M50" s="54" t="s">
        <v>102</v>
      </c>
      <c r="N50" s="54" t="s">
        <v>102</v>
      </c>
      <c r="O50" s="54" t="s">
        <v>102</v>
      </c>
      <c r="P50" s="54" t="s">
        <v>102</v>
      </c>
      <c r="Q50" s="54" t="s">
        <v>102</v>
      </c>
    </row>
    <row r="51" spans="1:17">
      <c r="A51" s="48">
        <v>70101</v>
      </c>
      <c r="B51" s="48">
        <v>80101</v>
      </c>
      <c r="C51" s="55" t="s">
        <v>1280</v>
      </c>
      <c r="D51" s="56" t="s">
        <v>371</v>
      </c>
      <c r="E51" s="54" t="s">
        <v>102</v>
      </c>
      <c r="F51" s="54" t="s">
        <v>102</v>
      </c>
      <c r="G51" s="54" t="s">
        <v>102</v>
      </c>
      <c r="H51" s="54" t="s">
        <v>102</v>
      </c>
      <c r="I51" s="54" t="s">
        <v>102</v>
      </c>
      <c r="J51" s="54" t="s">
        <v>102</v>
      </c>
      <c r="K51" s="54" t="s">
        <v>102</v>
      </c>
      <c r="L51" s="54" t="s">
        <v>102</v>
      </c>
      <c r="M51" s="54" t="s">
        <v>102</v>
      </c>
      <c r="N51" s="54" t="s">
        <v>102</v>
      </c>
      <c r="O51" s="54" t="s">
        <v>102</v>
      </c>
      <c r="P51" s="54" t="s">
        <v>102</v>
      </c>
      <c r="Q51" s="54" t="s">
        <v>102</v>
      </c>
    </row>
    <row r="52" spans="1:17">
      <c r="A52" s="48">
        <v>70101</v>
      </c>
      <c r="B52" s="48">
        <v>80101</v>
      </c>
      <c r="C52" s="55" t="s">
        <v>1281</v>
      </c>
      <c r="D52" s="56" t="s">
        <v>372</v>
      </c>
      <c r="E52" s="54" t="s">
        <v>102</v>
      </c>
      <c r="F52" s="54" t="s">
        <v>102</v>
      </c>
      <c r="G52" s="54" t="s">
        <v>102</v>
      </c>
      <c r="H52" s="54" t="s">
        <v>102</v>
      </c>
      <c r="I52" s="54" t="s">
        <v>102</v>
      </c>
      <c r="J52" s="54" t="s">
        <v>102</v>
      </c>
      <c r="K52" s="54" t="s">
        <v>102</v>
      </c>
      <c r="L52" s="54" t="s">
        <v>102</v>
      </c>
      <c r="M52" s="54" t="s">
        <v>102</v>
      </c>
      <c r="N52" s="54" t="s">
        <v>102</v>
      </c>
      <c r="O52" s="54" t="s">
        <v>102</v>
      </c>
      <c r="P52" s="54" t="s">
        <v>102</v>
      </c>
      <c r="Q52" s="54" t="s">
        <v>102</v>
      </c>
    </row>
    <row r="53" spans="1:17">
      <c r="A53" s="48">
        <v>70101</v>
      </c>
      <c r="B53" s="48">
        <v>80101</v>
      </c>
      <c r="C53" s="55" t="s">
        <v>1282</v>
      </c>
      <c r="D53" s="56" t="s">
        <v>457</v>
      </c>
      <c r="E53" s="54" t="s">
        <v>102</v>
      </c>
      <c r="F53" s="54" t="s">
        <v>102</v>
      </c>
      <c r="G53" s="54" t="s">
        <v>102</v>
      </c>
      <c r="H53" s="54" t="s">
        <v>102</v>
      </c>
      <c r="I53" s="54" t="s">
        <v>102</v>
      </c>
      <c r="J53" s="54" t="s">
        <v>102</v>
      </c>
      <c r="K53" s="54" t="s">
        <v>102</v>
      </c>
      <c r="L53" s="54" t="s">
        <v>102</v>
      </c>
      <c r="M53" s="54" t="s">
        <v>102</v>
      </c>
      <c r="N53" s="54" t="s">
        <v>102</v>
      </c>
      <c r="O53" s="54" t="s">
        <v>102</v>
      </c>
      <c r="P53" s="54" t="s">
        <v>102</v>
      </c>
      <c r="Q53" s="54" t="s">
        <v>102</v>
      </c>
    </row>
    <row r="54" spans="1:17">
      <c r="A54" s="48">
        <v>70101</v>
      </c>
      <c r="B54" s="48">
        <v>80101</v>
      </c>
      <c r="C54" s="55" t="s">
        <v>373</v>
      </c>
      <c r="D54" s="56" t="s">
        <v>374</v>
      </c>
      <c r="E54" s="54" t="s">
        <v>102</v>
      </c>
      <c r="F54" s="54" t="s">
        <v>102</v>
      </c>
      <c r="G54" s="54" t="s">
        <v>102</v>
      </c>
      <c r="H54" s="54" t="s">
        <v>102</v>
      </c>
      <c r="I54" s="54" t="s">
        <v>102</v>
      </c>
      <c r="J54" s="54" t="s">
        <v>102</v>
      </c>
      <c r="K54" s="54" t="s">
        <v>102</v>
      </c>
      <c r="L54" s="54" t="s">
        <v>102</v>
      </c>
      <c r="M54" s="54" t="s">
        <v>102</v>
      </c>
      <c r="N54" s="54" t="s">
        <v>102</v>
      </c>
      <c r="O54" s="54" t="s">
        <v>102</v>
      </c>
      <c r="P54" s="54" t="s">
        <v>102</v>
      </c>
      <c r="Q54" s="54" t="s">
        <v>102</v>
      </c>
    </row>
    <row r="55" spans="1:17">
      <c r="A55" s="48">
        <v>70101</v>
      </c>
      <c r="B55" s="48">
        <v>80101</v>
      </c>
      <c r="C55" s="55" t="s">
        <v>375</v>
      </c>
      <c r="D55" s="56" t="s">
        <v>376</v>
      </c>
      <c r="E55" s="54" t="s">
        <v>102</v>
      </c>
      <c r="F55" s="54" t="s">
        <v>102</v>
      </c>
      <c r="G55" s="54" t="s">
        <v>102</v>
      </c>
      <c r="H55" s="54" t="s">
        <v>102</v>
      </c>
      <c r="I55" s="54" t="s">
        <v>102</v>
      </c>
      <c r="J55" s="54" t="s">
        <v>102</v>
      </c>
      <c r="K55" s="54" t="s">
        <v>102</v>
      </c>
      <c r="L55" s="54" t="s">
        <v>102</v>
      </c>
      <c r="M55" s="54" t="s">
        <v>102</v>
      </c>
      <c r="N55" s="54" t="s">
        <v>102</v>
      </c>
      <c r="O55" s="54" t="s">
        <v>102</v>
      </c>
      <c r="P55" s="54" t="s">
        <v>102</v>
      </c>
      <c r="Q55" s="54" t="s">
        <v>102</v>
      </c>
    </row>
    <row r="56" spans="1:17">
      <c r="A56" s="48">
        <v>70101</v>
      </c>
      <c r="B56" s="48">
        <v>80101</v>
      </c>
      <c r="C56" s="55" t="s">
        <v>377</v>
      </c>
      <c r="D56" s="56" t="s">
        <v>378</v>
      </c>
      <c r="E56" s="54" t="s">
        <v>102</v>
      </c>
      <c r="F56" s="54" t="s">
        <v>102</v>
      </c>
      <c r="G56" s="54" t="s">
        <v>102</v>
      </c>
      <c r="H56" s="54" t="s">
        <v>102</v>
      </c>
      <c r="I56" s="54" t="s">
        <v>102</v>
      </c>
      <c r="J56" s="54" t="s">
        <v>102</v>
      </c>
      <c r="K56" s="54" t="s">
        <v>102</v>
      </c>
      <c r="L56" s="54" t="s">
        <v>102</v>
      </c>
      <c r="M56" s="54" t="s">
        <v>102</v>
      </c>
      <c r="N56" s="54" t="s">
        <v>102</v>
      </c>
      <c r="O56" s="54" t="s">
        <v>102</v>
      </c>
      <c r="P56" s="54" t="s">
        <v>102</v>
      </c>
      <c r="Q56" s="54" t="s">
        <v>102</v>
      </c>
    </row>
    <row r="57" spans="1:17">
      <c r="A57" s="48">
        <v>70101</v>
      </c>
      <c r="B57" s="48">
        <v>80101</v>
      </c>
      <c r="C57" s="52" t="s">
        <v>379</v>
      </c>
      <c r="D57" s="53" t="s">
        <v>380</v>
      </c>
      <c r="E57" s="54" t="s">
        <v>102</v>
      </c>
      <c r="F57" s="54" t="s">
        <v>102</v>
      </c>
      <c r="G57" s="54" t="s">
        <v>102</v>
      </c>
      <c r="H57" s="54" t="s">
        <v>102</v>
      </c>
      <c r="I57" s="54" t="s">
        <v>102</v>
      </c>
      <c r="J57" s="54" t="s">
        <v>102</v>
      </c>
      <c r="K57" s="54" t="s">
        <v>102</v>
      </c>
      <c r="L57" s="54" t="s">
        <v>102</v>
      </c>
      <c r="M57" s="54" t="s">
        <v>102</v>
      </c>
      <c r="N57" s="54" t="s">
        <v>102</v>
      </c>
      <c r="O57" s="54" t="s">
        <v>102</v>
      </c>
      <c r="P57" s="54" t="s">
        <v>102</v>
      </c>
      <c r="Q57" s="54" t="s">
        <v>102</v>
      </c>
    </row>
    <row r="58" spans="1:17">
      <c r="A58" s="48">
        <v>70101</v>
      </c>
      <c r="B58" s="48">
        <v>80101</v>
      </c>
      <c r="C58" s="55" t="s">
        <v>381</v>
      </c>
      <c r="D58" s="56" t="s">
        <v>458</v>
      </c>
      <c r="E58" s="54" t="s">
        <v>102</v>
      </c>
      <c r="F58" s="54" t="s">
        <v>102</v>
      </c>
      <c r="G58" s="54" t="s">
        <v>102</v>
      </c>
      <c r="H58" s="54" t="s">
        <v>102</v>
      </c>
      <c r="I58" s="54" t="s">
        <v>102</v>
      </c>
      <c r="J58" s="54" t="s">
        <v>102</v>
      </c>
      <c r="K58" s="54" t="s">
        <v>102</v>
      </c>
      <c r="L58" s="54" t="s">
        <v>102</v>
      </c>
      <c r="M58" s="54" t="s">
        <v>102</v>
      </c>
      <c r="N58" s="54" t="s">
        <v>102</v>
      </c>
      <c r="O58" s="54" t="s">
        <v>102</v>
      </c>
      <c r="P58" s="54" t="s">
        <v>102</v>
      </c>
      <c r="Q58" s="54" t="s">
        <v>102</v>
      </c>
    </row>
    <row r="59" spans="1:17">
      <c r="A59" s="48">
        <v>70101</v>
      </c>
      <c r="B59" s="48">
        <v>80101</v>
      </c>
      <c r="C59" s="55" t="s">
        <v>382</v>
      </c>
      <c r="D59" s="56" t="s">
        <v>383</v>
      </c>
      <c r="E59" s="54" t="s">
        <v>102</v>
      </c>
      <c r="F59" s="54" t="s">
        <v>102</v>
      </c>
      <c r="G59" s="54" t="s">
        <v>102</v>
      </c>
      <c r="H59" s="54" t="s">
        <v>102</v>
      </c>
      <c r="I59" s="54" t="s">
        <v>102</v>
      </c>
      <c r="J59" s="54" t="s">
        <v>102</v>
      </c>
      <c r="K59" s="54" t="s">
        <v>102</v>
      </c>
      <c r="L59" s="54" t="s">
        <v>102</v>
      </c>
      <c r="M59" s="54" t="s">
        <v>102</v>
      </c>
      <c r="N59" s="54" t="s">
        <v>102</v>
      </c>
      <c r="O59" s="54" t="s">
        <v>102</v>
      </c>
      <c r="P59" s="54" t="s">
        <v>102</v>
      </c>
      <c r="Q59" s="54" t="s">
        <v>102</v>
      </c>
    </row>
    <row r="60" spans="1:17">
      <c r="A60" s="48">
        <v>70101</v>
      </c>
      <c r="B60" s="48">
        <v>80101</v>
      </c>
      <c r="C60" s="52" t="s">
        <v>384</v>
      </c>
      <c r="D60" s="53" t="s">
        <v>385</v>
      </c>
      <c r="E60" s="54" t="s">
        <v>102</v>
      </c>
      <c r="F60" s="54" t="s">
        <v>102</v>
      </c>
      <c r="G60" s="54" t="s">
        <v>102</v>
      </c>
      <c r="H60" s="54" t="s">
        <v>102</v>
      </c>
      <c r="I60" s="54" t="s">
        <v>102</v>
      </c>
      <c r="J60" s="54" t="s">
        <v>102</v>
      </c>
      <c r="K60" s="54" t="s">
        <v>102</v>
      </c>
      <c r="L60" s="54" t="s">
        <v>102</v>
      </c>
      <c r="M60" s="54" t="s">
        <v>102</v>
      </c>
      <c r="N60" s="54" t="s">
        <v>102</v>
      </c>
      <c r="O60" s="54" t="s">
        <v>102</v>
      </c>
      <c r="P60" s="54" t="s">
        <v>102</v>
      </c>
      <c r="Q60" s="54" t="s">
        <v>102</v>
      </c>
    </row>
    <row r="61" spans="1:17">
      <c r="A61" s="48">
        <v>70101</v>
      </c>
      <c r="B61" s="48">
        <v>80101</v>
      </c>
      <c r="C61" s="52" t="s">
        <v>386</v>
      </c>
      <c r="D61" s="53" t="s">
        <v>387</v>
      </c>
      <c r="E61" s="54" t="s">
        <v>102</v>
      </c>
      <c r="F61" s="54" t="s">
        <v>102</v>
      </c>
      <c r="G61" s="54" t="s">
        <v>102</v>
      </c>
      <c r="H61" s="54" t="s">
        <v>102</v>
      </c>
      <c r="I61" s="54" t="s">
        <v>102</v>
      </c>
      <c r="J61" s="54" t="s">
        <v>102</v>
      </c>
      <c r="K61" s="54" t="s">
        <v>102</v>
      </c>
      <c r="L61" s="54" t="s">
        <v>102</v>
      </c>
      <c r="M61" s="54" t="s">
        <v>102</v>
      </c>
      <c r="N61" s="54" t="s">
        <v>102</v>
      </c>
      <c r="O61" s="54" t="s">
        <v>102</v>
      </c>
      <c r="P61" s="54" t="s">
        <v>102</v>
      </c>
      <c r="Q61" s="54" t="s">
        <v>102</v>
      </c>
    </row>
    <row r="62" spans="1:17">
      <c r="A62" s="48">
        <v>70101</v>
      </c>
      <c r="B62" s="48">
        <v>80101</v>
      </c>
      <c r="C62" s="55" t="s">
        <v>388</v>
      </c>
      <c r="D62" s="56" t="s">
        <v>389</v>
      </c>
      <c r="E62" s="54" t="s">
        <v>102</v>
      </c>
      <c r="F62" s="54" t="s">
        <v>102</v>
      </c>
      <c r="G62" s="54" t="s">
        <v>102</v>
      </c>
      <c r="H62" s="54" t="s">
        <v>102</v>
      </c>
      <c r="I62" s="54" t="s">
        <v>102</v>
      </c>
      <c r="J62" s="54" t="s">
        <v>102</v>
      </c>
      <c r="K62" s="54" t="s">
        <v>102</v>
      </c>
      <c r="L62" s="54" t="s">
        <v>102</v>
      </c>
      <c r="M62" s="54" t="s">
        <v>102</v>
      </c>
      <c r="N62" s="54" t="s">
        <v>102</v>
      </c>
      <c r="O62" s="54" t="s">
        <v>102</v>
      </c>
      <c r="P62" s="54" t="s">
        <v>102</v>
      </c>
      <c r="Q62" s="54" t="s">
        <v>102</v>
      </c>
    </row>
    <row r="63" spans="1:17">
      <c r="A63" s="48">
        <v>70101</v>
      </c>
      <c r="B63" s="48">
        <v>80101</v>
      </c>
      <c r="C63" s="52" t="s">
        <v>390</v>
      </c>
      <c r="D63" s="53" t="s">
        <v>391</v>
      </c>
      <c r="E63" s="54" t="s">
        <v>102</v>
      </c>
      <c r="F63" s="54" t="s">
        <v>102</v>
      </c>
      <c r="G63" s="54" t="s">
        <v>102</v>
      </c>
      <c r="H63" s="54" t="s">
        <v>102</v>
      </c>
      <c r="I63" s="54" t="s">
        <v>102</v>
      </c>
      <c r="J63" s="54" t="s">
        <v>102</v>
      </c>
      <c r="K63" s="54" t="s">
        <v>102</v>
      </c>
      <c r="L63" s="54" t="s">
        <v>102</v>
      </c>
      <c r="M63" s="54" t="s">
        <v>102</v>
      </c>
      <c r="N63" s="54" t="s">
        <v>102</v>
      </c>
      <c r="O63" s="54" t="s">
        <v>102</v>
      </c>
      <c r="P63" s="54" t="s">
        <v>102</v>
      </c>
      <c r="Q63" s="54" t="s">
        <v>102</v>
      </c>
    </row>
    <row r="64" spans="1:17">
      <c r="A64" s="48">
        <v>70101</v>
      </c>
      <c r="B64" s="48">
        <v>80101</v>
      </c>
      <c r="C64" s="55" t="s">
        <v>392</v>
      </c>
      <c r="D64" s="56" t="s">
        <v>393</v>
      </c>
      <c r="E64" s="54" t="s">
        <v>102</v>
      </c>
      <c r="F64" s="54" t="s">
        <v>102</v>
      </c>
      <c r="G64" s="54" t="s">
        <v>102</v>
      </c>
      <c r="H64" s="54" t="s">
        <v>102</v>
      </c>
      <c r="I64" s="54" t="s">
        <v>102</v>
      </c>
      <c r="J64" s="54" t="s">
        <v>102</v>
      </c>
      <c r="K64" s="54" t="s">
        <v>102</v>
      </c>
      <c r="L64" s="54" t="s">
        <v>102</v>
      </c>
      <c r="M64" s="54" t="s">
        <v>102</v>
      </c>
      <c r="N64" s="54" t="s">
        <v>102</v>
      </c>
      <c r="O64" s="54" t="s">
        <v>102</v>
      </c>
      <c r="P64" s="54" t="s">
        <v>102</v>
      </c>
      <c r="Q64" s="54" t="s">
        <v>102</v>
      </c>
    </row>
    <row r="65" spans="1:17">
      <c r="A65" s="48">
        <v>70101</v>
      </c>
      <c r="B65" s="48">
        <v>80101</v>
      </c>
      <c r="C65" s="52" t="s">
        <v>394</v>
      </c>
      <c r="D65" s="53" t="s">
        <v>395</v>
      </c>
      <c r="E65" s="54" t="s">
        <v>102</v>
      </c>
      <c r="F65" s="54" t="s">
        <v>102</v>
      </c>
      <c r="G65" s="54" t="s">
        <v>102</v>
      </c>
      <c r="H65" s="54" t="s">
        <v>102</v>
      </c>
      <c r="I65" s="54" t="s">
        <v>102</v>
      </c>
      <c r="J65" s="54" t="s">
        <v>102</v>
      </c>
      <c r="K65" s="54" t="s">
        <v>102</v>
      </c>
      <c r="L65" s="54" t="s">
        <v>102</v>
      </c>
      <c r="M65" s="54" t="s">
        <v>102</v>
      </c>
      <c r="N65" s="54" t="s">
        <v>102</v>
      </c>
      <c r="O65" s="54" t="s">
        <v>102</v>
      </c>
      <c r="P65" s="54" t="s">
        <v>102</v>
      </c>
      <c r="Q65" s="54" t="s">
        <v>102</v>
      </c>
    </row>
    <row r="66" spans="1:17">
      <c r="A66" s="48">
        <v>70101</v>
      </c>
      <c r="B66" s="48">
        <v>80101</v>
      </c>
      <c r="C66" s="52" t="s">
        <v>396</v>
      </c>
      <c r="D66" s="53" t="s">
        <v>397</v>
      </c>
      <c r="E66" s="54" t="s">
        <v>102</v>
      </c>
      <c r="F66" s="54" t="s">
        <v>102</v>
      </c>
      <c r="G66" s="54" t="s">
        <v>102</v>
      </c>
      <c r="H66" s="54" t="s">
        <v>102</v>
      </c>
      <c r="I66" s="54" t="s">
        <v>102</v>
      </c>
      <c r="J66" s="54" t="s">
        <v>102</v>
      </c>
      <c r="K66" s="54" t="s">
        <v>102</v>
      </c>
      <c r="L66" s="54" t="s">
        <v>102</v>
      </c>
      <c r="M66" s="54" t="s">
        <v>102</v>
      </c>
      <c r="N66" s="54" t="s">
        <v>102</v>
      </c>
      <c r="O66" s="54" t="s">
        <v>102</v>
      </c>
      <c r="P66" s="54" t="s">
        <v>102</v>
      </c>
      <c r="Q66" s="54" t="s">
        <v>102</v>
      </c>
    </row>
    <row r="67" spans="1:17">
      <c r="A67" s="48">
        <v>70101</v>
      </c>
      <c r="B67" s="48">
        <v>80101</v>
      </c>
      <c r="C67" s="55" t="s">
        <v>398</v>
      </c>
      <c r="D67" s="56" t="s">
        <v>399</v>
      </c>
      <c r="E67" s="54" t="s">
        <v>102</v>
      </c>
      <c r="F67" s="54" t="s">
        <v>102</v>
      </c>
      <c r="G67" s="54" t="s">
        <v>102</v>
      </c>
      <c r="H67" s="54" t="s">
        <v>102</v>
      </c>
      <c r="I67" s="54" t="s">
        <v>102</v>
      </c>
      <c r="J67" s="54" t="s">
        <v>102</v>
      </c>
      <c r="K67" s="54" t="s">
        <v>102</v>
      </c>
      <c r="L67" s="54" t="s">
        <v>102</v>
      </c>
      <c r="M67" s="54" t="s">
        <v>102</v>
      </c>
      <c r="N67" s="54" t="s">
        <v>102</v>
      </c>
      <c r="O67" s="54" t="s">
        <v>102</v>
      </c>
      <c r="P67" s="54" t="s">
        <v>102</v>
      </c>
      <c r="Q67" s="54" t="s">
        <v>102</v>
      </c>
    </row>
    <row r="68" spans="1:17">
      <c r="A68" s="48">
        <v>70101</v>
      </c>
      <c r="B68" s="48">
        <v>80101</v>
      </c>
      <c r="C68" s="52" t="s">
        <v>400</v>
      </c>
      <c r="D68" s="53" t="s">
        <v>401</v>
      </c>
      <c r="E68" s="54" t="s">
        <v>102</v>
      </c>
      <c r="F68" s="54" t="s">
        <v>102</v>
      </c>
      <c r="G68" s="54" t="s">
        <v>102</v>
      </c>
      <c r="H68" s="54" t="s">
        <v>102</v>
      </c>
      <c r="I68" s="54" t="s">
        <v>102</v>
      </c>
      <c r="J68" s="54" t="s">
        <v>102</v>
      </c>
      <c r="K68" s="54" t="s">
        <v>102</v>
      </c>
      <c r="L68" s="54" t="s">
        <v>102</v>
      </c>
      <c r="M68" s="54" t="s">
        <v>102</v>
      </c>
      <c r="N68" s="54" t="s">
        <v>102</v>
      </c>
      <c r="O68" s="54" t="s">
        <v>102</v>
      </c>
      <c r="P68" s="54" t="s">
        <v>102</v>
      </c>
      <c r="Q68" s="54" t="s">
        <v>102</v>
      </c>
    </row>
    <row r="69" spans="1:17">
      <c r="A69" s="48">
        <v>70101</v>
      </c>
      <c r="B69" s="48">
        <v>80101</v>
      </c>
      <c r="C69" s="55" t="s">
        <v>402</v>
      </c>
      <c r="D69" s="56" t="s">
        <v>403</v>
      </c>
      <c r="E69" s="54" t="s">
        <v>102</v>
      </c>
      <c r="F69" s="54" t="s">
        <v>102</v>
      </c>
      <c r="G69" s="54" t="s">
        <v>102</v>
      </c>
      <c r="H69" s="54" t="s">
        <v>102</v>
      </c>
      <c r="I69" s="54" t="s">
        <v>102</v>
      </c>
      <c r="J69" s="54" t="s">
        <v>102</v>
      </c>
      <c r="K69" s="54" t="s">
        <v>102</v>
      </c>
      <c r="L69" s="54" t="s">
        <v>102</v>
      </c>
      <c r="M69" s="54" t="s">
        <v>102</v>
      </c>
      <c r="N69" s="54" t="s">
        <v>102</v>
      </c>
      <c r="O69" s="54" t="s">
        <v>102</v>
      </c>
      <c r="P69" s="54" t="s">
        <v>102</v>
      </c>
      <c r="Q69" s="54" t="s">
        <v>102</v>
      </c>
    </row>
    <row r="70" spans="1:17">
      <c r="A70" s="48">
        <v>70101</v>
      </c>
      <c r="B70" s="48">
        <v>80101</v>
      </c>
      <c r="C70" s="52" t="s">
        <v>404</v>
      </c>
      <c r="D70" s="53" t="s">
        <v>405</v>
      </c>
      <c r="E70" s="54" t="s">
        <v>102</v>
      </c>
      <c r="F70" s="54" t="s">
        <v>102</v>
      </c>
      <c r="G70" s="54" t="s">
        <v>102</v>
      </c>
      <c r="H70" s="54" t="s">
        <v>102</v>
      </c>
      <c r="I70" s="54" t="s">
        <v>102</v>
      </c>
      <c r="J70" s="54" t="s">
        <v>102</v>
      </c>
      <c r="K70" s="54" t="s">
        <v>102</v>
      </c>
      <c r="L70" s="54" t="s">
        <v>102</v>
      </c>
      <c r="M70" s="54" t="s">
        <v>102</v>
      </c>
      <c r="N70" s="54" t="s">
        <v>102</v>
      </c>
      <c r="O70" s="54" t="s">
        <v>102</v>
      </c>
      <c r="P70" s="54" t="s">
        <v>102</v>
      </c>
      <c r="Q70" s="54" t="s">
        <v>102</v>
      </c>
    </row>
    <row r="71" spans="1:17">
      <c r="A71" s="48">
        <v>70101</v>
      </c>
      <c r="B71" s="48">
        <v>80101</v>
      </c>
      <c r="C71" s="52" t="s">
        <v>406</v>
      </c>
      <c r="D71" s="53" t="s">
        <v>407</v>
      </c>
      <c r="E71" s="54" t="s">
        <v>102</v>
      </c>
      <c r="F71" s="54" t="s">
        <v>102</v>
      </c>
      <c r="G71" s="54" t="s">
        <v>102</v>
      </c>
      <c r="H71" s="54" t="s">
        <v>102</v>
      </c>
      <c r="I71" s="54" t="s">
        <v>102</v>
      </c>
      <c r="J71" s="54" t="s">
        <v>102</v>
      </c>
      <c r="K71" s="54" t="s">
        <v>102</v>
      </c>
      <c r="L71" s="54" t="s">
        <v>102</v>
      </c>
      <c r="M71" s="54" t="s">
        <v>102</v>
      </c>
      <c r="N71" s="54" t="s">
        <v>102</v>
      </c>
      <c r="O71" s="54" t="s">
        <v>102</v>
      </c>
      <c r="P71" s="54" t="s">
        <v>102</v>
      </c>
      <c r="Q71" s="54" t="s">
        <v>102</v>
      </c>
    </row>
    <row r="72" spans="1:17">
      <c r="A72" s="48">
        <v>70101</v>
      </c>
      <c r="B72" s="48">
        <v>80101</v>
      </c>
      <c r="C72" s="55" t="s">
        <v>408</v>
      </c>
      <c r="D72" s="56" t="s">
        <v>409</v>
      </c>
      <c r="E72" s="54" t="s">
        <v>102</v>
      </c>
      <c r="F72" s="54" t="s">
        <v>102</v>
      </c>
      <c r="G72" s="54" t="s">
        <v>102</v>
      </c>
      <c r="H72" s="54" t="s">
        <v>102</v>
      </c>
      <c r="I72" s="54" t="s">
        <v>102</v>
      </c>
      <c r="J72" s="54" t="s">
        <v>102</v>
      </c>
      <c r="K72" s="54" t="s">
        <v>102</v>
      </c>
      <c r="L72" s="54" t="s">
        <v>102</v>
      </c>
      <c r="M72" s="54" t="s">
        <v>102</v>
      </c>
      <c r="N72" s="54" t="s">
        <v>102</v>
      </c>
      <c r="O72" s="54" t="s">
        <v>102</v>
      </c>
      <c r="P72" s="54" t="s">
        <v>102</v>
      </c>
      <c r="Q72" s="54" t="s">
        <v>102</v>
      </c>
    </row>
    <row r="73" spans="1:17">
      <c r="A73" s="48">
        <v>70101</v>
      </c>
      <c r="B73" s="48">
        <v>80101</v>
      </c>
      <c r="C73" s="55" t="s">
        <v>410</v>
      </c>
      <c r="D73" s="56" t="s">
        <v>411</v>
      </c>
      <c r="E73" s="54" t="s">
        <v>102</v>
      </c>
      <c r="F73" s="54" t="s">
        <v>102</v>
      </c>
      <c r="G73" s="54" t="s">
        <v>102</v>
      </c>
      <c r="H73" s="54" t="s">
        <v>102</v>
      </c>
      <c r="I73" s="54" t="s">
        <v>102</v>
      </c>
      <c r="J73" s="54" t="s">
        <v>102</v>
      </c>
      <c r="K73" s="54" t="s">
        <v>102</v>
      </c>
      <c r="L73" s="54" t="s">
        <v>102</v>
      </c>
      <c r="M73" s="54" t="s">
        <v>102</v>
      </c>
      <c r="N73" s="54" t="s">
        <v>102</v>
      </c>
      <c r="O73" s="54" t="s">
        <v>102</v>
      </c>
      <c r="P73" s="54" t="s">
        <v>102</v>
      </c>
      <c r="Q73" s="54" t="s">
        <v>102</v>
      </c>
    </row>
    <row r="74" spans="1:17">
      <c r="A74" s="48">
        <v>70101</v>
      </c>
      <c r="B74" s="48">
        <v>80101</v>
      </c>
      <c r="C74" s="52" t="s">
        <v>412</v>
      </c>
      <c r="D74" s="53" t="s">
        <v>413</v>
      </c>
      <c r="E74" s="54" t="s">
        <v>102</v>
      </c>
      <c r="F74" s="54" t="s">
        <v>102</v>
      </c>
      <c r="G74" s="54" t="s">
        <v>102</v>
      </c>
      <c r="H74" s="54" t="s">
        <v>102</v>
      </c>
      <c r="I74" s="54" t="s">
        <v>102</v>
      </c>
      <c r="J74" s="54" t="s">
        <v>102</v>
      </c>
      <c r="K74" s="54" t="s">
        <v>102</v>
      </c>
      <c r="L74" s="54" t="s">
        <v>102</v>
      </c>
      <c r="M74" s="54" t="s">
        <v>102</v>
      </c>
      <c r="N74" s="54" t="s">
        <v>102</v>
      </c>
      <c r="O74" s="54" t="s">
        <v>102</v>
      </c>
      <c r="P74" s="54" t="s">
        <v>102</v>
      </c>
      <c r="Q74" s="54" t="s">
        <v>102</v>
      </c>
    </row>
    <row r="75" spans="1:17">
      <c r="A75" s="48">
        <v>70101</v>
      </c>
      <c r="B75" s="48">
        <v>80101</v>
      </c>
      <c r="C75" s="55" t="s">
        <v>414</v>
      </c>
      <c r="D75" s="56" t="s">
        <v>415</v>
      </c>
      <c r="E75" s="54" t="s">
        <v>102</v>
      </c>
      <c r="F75" s="54" t="s">
        <v>102</v>
      </c>
      <c r="G75" s="54" t="s">
        <v>102</v>
      </c>
      <c r="H75" s="54" t="s">
        <v>102</v>
      </c>
      <c r="I75" s="54" t="s">
        <v>102</v>
      </c>
      <c r="J75" s="54" t="s">
        <v>102</v>
      </c>
      <c r="K75" s="54" t="s">
        <v>102</v>
      </c>
      <c r="L75" s="54" t="s">
        <v>102</v>
      </c>
      <c r="M75" s="54" t="s">
        <v>102</v>
      </c>
      <c r="N75" s="54" t="s">
        <v>102</v>
      </c>
      <c r="O75" s="54" t="s">
        <v>102</v>
      </c>
      <c r="P75" s="54" t="s">
        <v>102</v>
      </c>
      <c r="Q75" s="54" t="s">
        <v>102</v>
      </c>
    </row>
    <row r="76" spans="1:17">
      <c r="A76" s="48">
        <v>70101</v>
      </c>
      <c r="B76" s="48">
        <v>80101</v>
      </c>
      <c r="C76" s="55" t="s">
        <v>416</v>
      </c>
      <c r="D76" s="56" t="s">
        <v>459</v>
      </c>
      <c r="E76" s="54" t="s">
        <v>102</v>
      </c>
      <c r="F76" s="54" t="s">
        <v>102</v>
      </c>
      <c r="G76" s="54" t="s">
        <v>102</v>
      </c>
      <c r="H76" s="54" t="s">
        <v>102</v>
      </c>
      <c r="I76" s="54" t="s">
        <v>102</v>
      </c>
      <c r="J76" s="54" t="s">
        <v>102</v>
      </c>
      <c r="K76" s="54" t="s">
        <v>102</v>
      </c>
      <c r="L76" s="54" t="s">
        <v>102</v>
      </c>
      <c r="M76" s="54" t="s">
        <v>102</v>
      </c>
      <c r="N76" s="54" t="s">
        <v>102</v>
      </c>
      <c r="O76" s="54" t="s">
        <v>102</v>
      </c>
      <c r="P76" s="54" t="s">
        <v>102</v>
      </c>
      <c r="Q76" s="54" t="s">
        <v>102</v>
      </c>
    </row>
    <row r="77" spans="1:17">
      <c r="A77" s="48">
        <v>70101</v>
      </c>
      <c r="B77" s="48">
        <v>80101</v>
      </c>
      <c r="C77" s="55" t="s">
        <v>417</v>
      </c>
      <c r="D77" s="56" t="s">
        <v>418</v>
      </c>
      <c r="E77" s="54" t="s">
        <v>102</v>
      </c>
      <c r="F77" s="54" t="s">
        <v>102</v>
      </c>
      <c r="G77" s="54" t="s">
        <v>102</v>
      </c>
      <c r="H77" s="54" t="s">
        <v>102</v>
      </c>
      <c r="I77" s="54" t="s">
        <v>102</v>
      </c>
      <c r="J77" s="54" t="s">
        <v>102</v>
      </c>
      <c r="K77" s="54" t="s">
        <v>102</v>
      </c>
      <c r="L77" s="54" t="s">
        <v>102</v>
      </c>
      <c r="M77" s="54" t="s">
        <v>102</v>
      </c>
      <c r="N77" s="54" t="s">
        <v>102</v>
      </c>
      <c r="O77" s="54" t="s">
        <v>102</v>
      </c>
      <c r="P77" s="54" t="s">
        <v>102</v>
      </c>
      <c r="Q77" s="54" t="s">
        <v>102</v>
      </c>
    </row>
    <row r="78" spans="1:17">
      <c r="A78" s="48">
        <v>70101</v>
      </c>
      <c r="B78" s="48">
        <v>80101</v>
      </c>
      <c r="C78" s="55" t="s">
        <v>419</v>
      </c>
      <c r="D78" s="56" t="s">
        <v>420</v>
      </c>
      <c r="E78" s="54" t="s">
        <v>102</v>
      </c>
      <c r="F78" s="54" t="s">
        <v>102</v>
      </c>
      <c r="G78" s="54" t="s">
        <v>102</v>
      </c>
      <c r="H78" s="54" t="s">
        <v>102</v>
      </c>
      <c r="I78" s="54" t="s">
        <v>102</v>
      </c>
      <c r="J78" s="54" t="s">
        <v>102</v>
      </c>
      <c r="K78" s="54" t="s">
        <v>102</v>
      </c>
      <c r="L78" s="54" t="s">
        <v>102</v>
      </c>
      <c r="M78" s="54" t="s">
        <v>102</v>
      </c>
      <c r="N78" s="54" t="s">
        <v>102</v>
      </c>
      <c r="O78" s="54" t="s">
        <v>102</v>
      </c>
      <c r="P78" s="54" t="s">
        <v>102</v>
      </c>
      <c r="Q78" s="54" t="s">
        <v>102</v>
      </c>
    </row>
    <row r="79" spans="1:17">
      <c r="A79" s="48">
        <v>70101</v>
      </c>
      <c r="B79" s="48">
        <v>80101</v>
      </c>
      <c r="C79" s="55" t="s">
        <v>421</v>
      </c>
      <c r="D79" s="56" t="s">
        <v>422</v>
      </c>
      <c r="E79" s="54" t="s">
        <v>102</v>
      </c>
      <c r="F79" s="54" t="s">
        <v>102</v>
      </c>
      <c r="G79" s="54" t="s">
        <v>102</v>
      </c>
      <c r="H79" s="54" t="s">
        <v>102</v>
      </c>
      <c r="I79" s="54" t="s">
        <v>102</v>
      </c>
      <c r="J79" s="54" t="s">
        <v>102</v>
      </c>
      <c r="K79" s="54" t="s">
        <v>102</v>
      </c>
      <c r="L79" s="54" t="s">
        <v>102</v>
      </c>
      <c r="M79" s="54" t="s">
        <v>102</v>
      </c>
      <c r="N79" s="54" t="s">
        <v>102</v>
      </c>
      <c r="O79" s="54" t="s">
        <v>102</v>
      </c>
      <c r="P79" s="54" t="s">
        <v>102</v>
      </c>
      <c r="Q79" s="54" t="s">
        <v>102</v>
      </c>
    </row>
    <row ht="25.5" r="80" spans="1:17">
      <c r="A80" s="48">
        <v>70101</v>
      </c>
      <c r="B80" s="48">
        <v>80101</v>
      </c>
      <c r="C80" s="55" t="s">
        <v>423</v>
      </c>
      <c r="D80" s="56" t="s">
        <v>460</v>
      </c>
      <c r="E80" s="54" t="s">
        <v>102</v>
      </c>
      <c r="F80" s="54" t="s">
        <v>102</v>
      </c>
      <c r="G80" s="54" t="s">
        <v>102</v>
      </c>
      <c r="H80" s="54" t="s">
        <v>102</v>
      </c>
      <c r="I80" s="54" t="s">
        <v>102</v>
      </c>
      <c r="J80" s="54" t="s">
        <v>102</v>
      </c>
      <c r="K80" s="54" t="s">
        <v>102</v>
      </c>
      <c r="L80" s="54" t="s">
        <v>102</v>
      </c>
      <c r="M80" s="54" t="s">
        <v>102</v>
      </c>
      <c r="N80" s="54" t="s">
        <v>102</v>
      </c>
      <c r="O80" s="54" t="s">
        <v>102</v>
      </c>
      <c r="P80" s="54" t="s">
        <v>102</v>
      </c>
      <c r="Q80" s="54" t="s">
        <v>102</v>
      </c>
    </row>
    <row r="81" spans="1:17">
      <c r="A81" s="48">
        <v>70101</v>
      </c>
      <c r="B81" s="48">
        <v>80101</v>
      </c>
      <c r="C81" s="55" t="s">
        <v>424</v>
      </c>
      <c r="D81" s="56" t="s">
        <v>461</v>
      </c>
      <c r="E81" s="54" t="s">
        <v>102</v>
      </c>
      <c r="F81" s="54" t="s">
        <v>102</v>
      </c>
      <c r="G81" s="54" t="s">
        <v>102</v>
      </c>
      <c r="H81" s="54" t="s">
        <v>102</v>
      </c>
      <c r="I81" s="54" t="s">
        <v>102</v>
      </c>
      <c r="J81" s="54" t="s">
        <v>102</v>
      </c>
      <c r="K81" s="54" t="s">
        <v>102</v>
      </c>
      <c r="L81" s="54" t="s">
        <v>102</v>
      </c>
      <c r="M81" s="54" t="s">
        <v>102</v>
      </c>
      <c r="N81" s="54" t="s">
        <v>102</v>
      </c>
      <c r="O81" s="54" t="s">
        <v>102</v>
      </c>
      <c r="P81" s="54" t="s">
        <v>102</v>
      </c>
      <c r="Q81" s="54" t="s">
        <v>102</v>
      </c>
    </row>
    <row r="82" spans="1:17">
      <c r="A82" s="48">
        <v>70101</v>
      </c>
      <c r="B82" s="48">
        <v>80101</v>
      </c>
      <c r="C82" s="55" t="s">
        <v>431</v>
      </c>
      <c r="D82" s="56" t="s">
        <v>432</v>
      </c>
      <c r="E82" s="54" t="s">
        <v>102</v>
      </c>
      <c r="F82" s="54" t="s">
        <v>102</v>
      </c>
      <c r="G82" s="54" t="s">
        <v>102</v>
      </c>
      <c r="H82" s="54" t="s">
        <v>102</v>
      </c>
      <c r="I82" s="54" t="s">
        <v>102</v>
      </c>
      <c r="J82" s="54" t="s">
        <v>102</v>
      </c>
      <c r="K82" s="54" t="s">
        <v>102</v>
      </c>
      <c r="L82" s="54" t="s">
        <v>102</v>
      </c>
      <c r="M82" s="54" t="s">
        <v>102</v>
      </c>
      <c r="N82" s="54" t="s">
        <v>102</v>
      </c>
      <c r="O82" s="54" t="s">
        <v>102</v>
      </c>
      <c r="P82" s="54" t="s">
        <v>102</v>
      </c>
      <c r="Q82" s="54" t="s">
        <v>102</v>
      </c>
    </row>
    <row r="83" spans="1:17">
      <c r="A83" s="48">
        <v>70101</v>
      </c>
      <c r="B83" s="48">
        <v>80101</v>
      </c>
      <c r="C83" s="52" t="s">
        <v>433</v>
      </c>
      <c r="D83" s="53" t="s">
        <v>434</v>
      </c>
      <c r="E83" s="54" t="s">
        <v>102</v>
      </c>
      <c r="F83" s="54" t="s">
        <v>102</v>
      </c>
      <c r="G83" s="54" t="s">
        <v>102</v>
      </c>
      <c r="H83" s="54" t="s">
        <v>102</v>
      </c>
      <c r="I83" s="54" t="s">
        <v>102</v>
      </c>
      <c r="J83" s="54" t="s">
        <v>102</v>
      </c>
      <c r="K83" s="54" t="s">
        <v>102</v>
      </c>
      <c r="L83" s="54" t="s">
        <v>102</v>
      </c>
      <c r="M83" s="54" t="s">
        <v>102</v>
      </c>
      <c r="N83" s="54" t="s">
        <v>102</v>
      </c>
      <c r="O83" s="54" t="s">
        <v>102</v>
      </c>
      <c r="P83" s="54" t="s">
        <v>102</v>
      </c>
      <c r="Q83" s="54" t="s">
        <v>102</v>
      </c>
    </row>
    <row r="84" spans="1:17">
      <c r="A84" s="48">
        <v>70101</v>
      </c>
      <c r="B84" s="48">
        <v>80101</v>
      </c>
      <c r="C84" s="55" t="s">
        <v>435</v>
      </c>
      <c r="D84" s="56" t="s">
        <v>436</v>
      </c>
      <c r="E84" s="54" t="s">
        <v>102</v>
      </c>
      <c r="F84" s="54" t="s">
        <v>102</v>
      </c>
      <c r="G84" s="54" t="s">
        <v>102</v>
      </c>
      <c r="H84" s="54" t="s">
        <v>102</v>
      </c>
      <c r="I84" s="54" t="s">
        <v>102</v>
      </c>
      <c r="J84" s="54" t="s">
        <v>102</v>
      </c>
      <c r="K84" s="54" t="s">
        <v>102</v>
      </c>
      <c r="L84" s="54" t="s">
        <v>102</v>
      </c>
      <c r="M84" s="54" t="s">
        <v>102</v>
      </c>
      <c r="N84" s="54" t="s">
        <v>102</v>
      </c>
      <c r="O84" s="54" t="s">
        <v>102</v>
      </c>
      <c r="P84" s="54" t="s">
        <v>102</v>
      </c>
      <c r="Q84" s="54" t="s">
        <v>102</v>
      </c>
    </row>
    <row r="85" spans="1:17">
      <c r="A85" s="48">
        <v>70101</v>
      </c>
      <c r="B85" s="48">
        <v>80101</v>
      </c>
      <c r="C85" s="55" t="s">
        <v>437</v>
      </c>
      <c r="D85" s="56" t="s">
        <v>438</v>
      </c>
      <c r="E85" s="54" t="s">
        <v>102</v>
      </c>
      <c r="F85" s="54" t="s">
        <v>102</v>
      </c>
      <c r="G85" s="54" t="s">
        <v>102</v>
      </c>
      <c r="H85" s="54" t="s">
        <v>102</v>
      </c>
      <c r="I85" s="54" t="s">
        <v>102</v>
      </c>
      <c r="J85" s="54" t="s">
        <v>102</v>
      </c>
      <c r="K85" s="54" t="s">
        <v>102</v>
      </c>
      <c r="L85" s="54" t="s">
        <v>102</v>
      </c>
      <c r="M85" s="54" t="s">
        <v>102</v>
      </c>
      <c r="N85" s="54" t="s">
        <v>102</v>
      </c>
      <c r="O85" s="54" t="s">
        <v>102</v>
      </c>
      <c r="P85" s="54" t="s">
        <v>102</v>
      </c>
      <c r="Q85" s="54" t="s">
        <v>102</v>
      </c>
    </row>
    <row r="86" spans="1:17">
      <c r="A86" s="48">
        <v>70101</v>
      </c>
      <c r="B86" s="48">
        <v>80101</v>
      </c>
      <c r="C86" s="55" t="s">
        <v>439</v>
      </c>
      <c r="D86" s="56" t="s">
        <v>440</v>
      </c>
      <c r="E86" s="54" t="s">
        <v>102</v>
      </c>
      <c r="F86" s="54" t="s">
        <v>102</v>
      </c>
      <c r="G86" s="54" t="s">
        <v>102</v>
      </c>
      <c r="H86" s="54" t="s">
        <v>102</v>
      </c>
      <c r="I86" s="54" t="s">
        <v>102</v>
      </c>
      <c r="J86" s="54" t="s">
        <v>102</v>
      </c>
      <c r="K86" s="54" t="s">
        <v>102</v>
      </c>
      <c r="L86" s="54" t="s">
        <v>102</v>
      </c>
      <c r="M86" s="54" t="s">
        <v>102</v>
      </c>
      <c r="N86" s="54" t="s">
        <v>102</v>
      </c>
      <c r="O86" s="54" t="s">
        <v>102</v>
      </c>
      <c r="P86" s="54" t="s">
        <v>102</v>
      </c>
      <c r="Q86" s="54" t="s">
        <v>102</v>
      </c>
    </row>
    <row r="87" spans="1:17">
      <c r="A87" s="48">
        <v>70101</v>
      </c>
      <c r="B87" s="48">
        <v>80101</v>
      </c>
      <c r="C87" s="55" t="s">
        <v>441</v>
      </c>
      <c r="D87" s="56" t="s">
        <v>442</v>
      </c>
      <c r="E87" s="54" t="s">
        <v>102</v>
      </c>
      <c r="F87" s="54" t="s">
        <v>102</v>
      </c>
      <c r="G87" s="54" t="s">
        <v>102</v>
      </c>
      <c r="H87" s="54" t="s">
        <v>102</v>
      </c>
      <c r="I87" s="54" t="s">
        <v>102</v>
      </c>
      <c r="J87" s="54" t="s">
        <v>102</v>
      </c>
      <c r="K87" s="54" t="s">
        <v>102</v>
      </c>
      <c r="L87" s="54" t="s">
        <v>102</v>
      </c>
      <c r="M87" s="54" t="s">
        <v>102</v>
      </c>
      <c r="N87" s="54" t="s">
        <v>102</v>
      </c>
      <c r="O87" s="54" t="s">
        <v>102</v>
      </c>
      <c r="P87" s="54" t="s">
        <v>102</v>
      </c>
      <c r="Q87" s="54" t="s">
        <v>102</v>
      </c>
    </row>
    <row r="88" spans="1:17">
      <c r="A88" s="48">
        <v>70101</v>
      </c>
      <c r="B88" s="48">
        <v>80101</v>
      </c>
      <c r="C88" s="55" t="s">
        <v>465</v>
      </c>
      <c r="D88" s="56" t="s">
        <v>466</v>
      </c>
      <c r="E88" s="54" t="s">
        <v>102</v>
      </c>
      <c r="F88" s="54" t="s">
        <v>102</v>
      </c>
      <c r="G88" s="54" t="s">
        <v>102</v>
      </c>
      <c r="H88" s="54" t="s">
        <v>102</v>
      </c>
      <c r="I88" s="54" t="s">
        <v>102</v>
      </c>
      <c r="J88" s="54" t="s">
        <v>102</v>
      </c>
      <c r="K88" s="54" t="s">
        <v>102</v>
      </c>
      <c r="L88" s="54" t="s">
        <v>102</v>
      </c>
      <c r="M88" s="54" t="s">
        <v>102</v>
      </c>
      <c r="N88" s="54" t="s">
        <v>102</v>
      </c>
      <c r="O88" s="54" t="s">
        <v>102</v>
      </c>
      <c r="P88" s="54" t="s">
        <v>102</v>
      </c>
      <c r="Q88" s="54" t="s">
        <v>102</v>
      </c>
    </row>
    <row r="89" spans="1:17">
      <c r="A89" s="48">
        <v>70101</v>
      </c>
      <c r="B89" s="48">
        <v>80101</v>
      </c>
      <c r="C89" s="52" t="s">
        <v>467</v>
      </c>
      <c r="D89" s="53" t="s">
        <v>468</v>
      </c>
      <c r="E89" s="54" t="s">
        <v>102</v>
      </c>
      <c r="F89" s="54" t="s">
        <v>102</v>
      </c>
      <c r="G89" s="54" t="s">
        <v>102</v>
      </c>
      <c r="H89" s="54" t="s">
        <v>102</v>
      </c>
      <c r="I89" s="54" t="s">
        <v>102</v>
      </c>
      <c r="J89" s="54" t="s">
        <v>102</v>
      </c>
      <c r="K89" s="54" t="s">
        <v>102</v>
      </c>
      <c r="L89" s="54" t="s">
        <v>102</v>
      </c>
      <c r="M89" s="54" t="s">
        <v>102</v>
      </c>
      <c r="N89" s="54" t="s">
        <v>102</v>
      </c>
      <c r="O89" s="54" t="s">
        <v>102</v>
      </c>
      <c r="P89" s="54" t="s">
        <v>102</v>
      </c>
      <c r="Q89" s="54" t="s">
        <v>102</v>
      </c>
    </row>
    <row r="90" spans="1:17">
      <c r="A90" s="48">
        <v>70101</v>
      </c>
      <c r="B90" s="48">
        <v>80101</v>
      </c>
      <c r="C90" s="55" t="s">
        <v>469</v>
      </c>
      <c r="D90" s="56" t="s">
        <v>470</v>
      </c>
      <c r="E90" s="54" t="s">
        <v>102</v>
      </c>
      <c r="F90" s="54" t="s">
        <v>102</v>
      </c>
      <c r="G90" s="54" t="s">
        <v>102</v>
      </c>
      <c r="H90" s="54" t="s">
        <v>102</v>
      </c>
      <c r="I90" s="54" t="s">
        <v>102</v>
      </c>
      <c r="J90" s="54" t="s">
        <v>102</v>
      </c>
      <c r="K90" s="54" t="s">
        <v>102</v>
      </c>
      <c r="L90" s="54" t="s">
        <v>102</v>
      </c>
      <c r="M90" s="54" t="s">
        <v>102</v>
      </c>
      <c r="N90" s="54" t="s">
        <v>102</v>
      </c>
      <c r="O90" s="54" t="s">
        <v>102</v>
      </c>
      <c r="P90" s="54" t="s">
        <v>102</v>
      </c>
      <c r="Q90" s="54" t="s">
        <v>102</v>
      </c>
    </row>
    <row r="91" spans="1:17">
      <c r="A91" s="48">
        <v>70101</v>
      </c>
      <c r="B91" s="48">
        <v>80101</v>
      </c>
      <c r="C91" s="57" t="s">
        <v>471</v>
      </c>
      <c r="D91" s="58" t="s">
        <v>472</v>
      </c>
      <c r="E91" s="54" t="s">
        <v>102</v>
      </c>
      <c r="F91" s="54" t="s">
        <v>102</v>
      </c>
      <c r="G91" s="54" t="s">
        <v>102</v>
      </c>
      <c r="H91" s="54" t="s">
        <v>102</v>
      </c>
      <c r="I91" s="54" t="s">
        <v>102</v>
      </c>
      <c r="J91" s="54" t="s">
        <v>102</v>
      </c>
      <c r="K91" s="54" t="s">
        <v>102</v>
      </c>
      <c r="L91" s="54" t="s">
        <v>102</v>
      </c>
      <c r="M91" s="54" t="s">
        <v>102</v>
      </c>
      <c r="N91" s="54" t="s">
        <v>102</v>
      </c>
      <c r="O91" s="54" t="s">
        <v>102</v>
      </c>
      <c r="P91" s="54" t="s">
        <v>102</v>
      </c>
      <c r="Q91" s="54" t="s">
        <v>102</v>
      </c>
    </row>
    <row r="92" spans="1:17">
      <c r="A92" s="48">
        <v>70101</v>
      </c>
      <c r="B92" s="48">
        <v>80101</v>
      </c>
      <c r="C92" s="55" t="s">
        <v>443</v>
      </c>
      <c r="D92" s="56" t="s">
        <v>491</v>
      </c>
      <c r="E92" s="54" t="s">
        <v>102</v>
      </c>
      <c r="F92" s="54" t="s">
        <v>102</v>
      </c>
      <c r="G92" s="54" t="s">
        <v>102</v>
      </c>
      <c r="H92" s="54" t="s">
        <v>102</v>
      </c>
      <c r="I92" s="54" t="s">
        <v>102</v>
      </c>
      <c r="J92" s="54" t="s">
        <v>102</v>
      </c>
      <c r="K92" s="54" t="s">
        <v>102</v>
      </c>
      <c r="L92" s="54" t="s">
        <v>102</v>
      </c>
      <c r="M92" s="54" t="s">
        <v>102</v>
      </c>
      <c r="N92" s="54" t="s">
        <v>102</v>
      </c>
      <c r="O92" s="54" t="s">
        <v>102</v>
      </c>
      <c r="P92" s="54" t="s">
        <v>102</v>
      </c>
      <c r="Q92" s="54" t="s">
        <v>102</v>
      </c>
    </row>
    <row r="93" spans="1:17">
      <c r="A93" s="48">
        <v>70101</v>
      </c>
      <c r="B93" s="48">
        <v>80101</v>
      </c>
      <c r="C93" s="52" t="s">
        <v>122</v>
      </c>
      <c r="D93" s="53" t="s">
        <v>492</v>
      </c>
      <c r="E93" s="54" t="s">
        <v>102</v>
      </c>
      <c r="F93" s="54" t="s">
        <v>102</v>
      </c>
      <c r="G93" s="54" t="s">
        <v>102</v>
      </c>
      <c r="H93" s="54" t="s">
        <v>102</v>
      </c>
      <c r="I93" s="54" t="s">
        <v>102</v>
      </c>
      <c r="J93" s="54" t="s">
        <v>102</v>
      </c>
      <c r="K93" s="54" t="s">
        <v>102</v>
      </c>
      <c r="L93" s="54" t="s">
        <v>102</v>
      </c>
      <c r="M93" s="54" t="s">
        <v>102</v>
      </c>
      <c r="N93" s="54" t="s">
        <v>102</v>
      </c>
      <c r="O93" s="54" t="s">
        <v>102</v>
      </c>
      <c r="P93" s="54" t="s">
        <v>102</v>
      </c>
      <c r="Q93" s="54" t="s">
        <v>102</v>
      </c>
    </row>
    <row r="94" spans="1:17">
      <c r="A94" s="48">
        <v>70101</v>
      </c>
      <c r="B94" s="48">
        <v>80101</v>
      </c>
      <c r="C94" s="52" t="s">
        <v>493</v>
      </c>
      <c r="D94" s="53" t="s">
        <v>494</v>
      </c>
      <c r="E94" s="54" t="s">
        <v>102</v>
      </c>
      <c r="F94" s="54" t="s">
        <v>102</v>
      </c>
      <c r="G94" s="54" t="s">
        <v>102</v>
      </c>
      <c r="H94" s="54" t="s">
        <v>102</v>
      </c>
      <c r="I94" s="54" t="s">
        <v>102</v>
      </c>
      <c r="J94" s="54" t="s">
        <v>102</v>
      </c>
      <c r="K94" s="54" t="s">
        <v>102</v>
      </c>
      <c r="L94" s="54" t="s">
        <v>102</v>
      </c>
      <c r="M94" s="54" t="s">
        <v>102</v>
      </c>
      <c r="N94" s="54" t="s">
        <v>102</v>
      </c>
      <c r="O94" s="54" t="s">
        <v>102</v>
      </c>
      <c r="P94" s="54" t="s">
        <v>102</v>
      </c>
      <c r="Q94" s="54" t="s">
        <v>102</v>
      </c>
    </row>
    <row r="95" spans="1:17">
      <c r="A95" s="48">
        <v>70101</v>
      </c>
      <c r="B95" s="48">
        <v>80101</v>
      </c>
      <c r="C95" s="55" t="s">
        <v>495</v>
      </c>
      <c r="D95" s="56" t="s">
        <v>313</v>
      </c>
      <c r="E95" s="54" t="s">
        <v>102</v>
      </c>
      <c r="F95" s="54" t="s">
        <v>102</v>
      </c>
      <c r="G95" s="54" t="s">
        <v>102</v>
      </c>
      <c r="H95" s="54" t="s">
        <v>102</v>
      </c>
      <c r="I95" s="54" t="s">
        <v>102</v>
      </c>
      <c r="J95" s="54" t="s">
        <v>102</v>
      </c>
      <c r="K95" s="54" t="s">
        <v>102</v>
      </c>
      <c r="L95" s="54" t="s">
        <v>102</v>
      </c>
      <c r="M95" s="54" t="s">
        <v>102</v>
      </c>
      <c r="N95" s="54" t="s">
        <v>102</v>
      </c>
      <c r="O95" s="54" t="s">
        <v>102</v>
      </c>
      <c r="P95" s="54" t="s">
        <v>102</v>
      </c>
      <c r="Q95" s="54" t="s">
        <v>102</v>
      </c>
    </row>
    <row r="96" spans="1:17">
      <c r="A96" s="48">
        <v>70101</v>
      </c>
      <c r="B96" s="48">
        <v>80101</v>
      </c>
      <c r="C96" s="55" t="s">
        <v>496</v>
      </c>
      <c r="D96" s="56" t="s">
        <v>314</v>
      </c>
      <c r="E96" s="54" t="s">
        <v>102</v>
      </c>
      <c r="F96" s="54" t="s">
        <v>102</v>
      </c>
      <c r="G96" s="54" t="s">
        <v>102</v>
      </c>
      <c r="H96" s="54" t="s">
        <v>102</v>
      </c>
      <c r="I96" s="54" t="s">
        <v>102</v>
      </c>
      <c r="J96" s="54" t="s">
        <v>102</v>
      </c>
      <c r="K96" s="54" t="s">
        <v>102</v>
      </c>
      <c r="L96" s="54" t="s">
        <v>102</v>
      </c>
      <c r="M96" s="54" t="s">
        <v>102</v>
      </c>
      <c r="N96" s="54" t="s">
        <v>102</v>
      </c>
      <c r="O96" s="54" t="s">
        <v>102</v>
      </c>
      <c r="P96" s="54" t="s">
        <v>102</v>
      </c>
      <c r="Q96" s="54" t="s">
        <v>102</v>
      </c>
    </row>
    <row r="97" spans="1:17">
      <c r="A97" s="48">
        <v>70101</v>
      </c>
      <c r="B97" s="48">
        <v>80101</v>
      </c>
      <c r="C97" s="55" t="s">
        <v>497</v>
      </c>
      <c r="D97" s="56" t="s">
        <v>315</v>
      </c>
      <c r="E97" s="54" t="s">
        <v>102</v>
      </c>
      <c r="F97" s="54" t="s">
        <v>102</v>
      </c>
      <c r="G97" s="54" t="s">
        <v>102</v>
      </c>
      <c r="H97" s="54" t="s">
        <v>102</v>
      </c>
      <c r="I97" s="54" t="s">
        <v>102</v>
      </c>
      <c r="J97" s="54" t="s">
        <v>102</v>
      </c>
      <c r="K97" s="54" t="s">
        <v>102</v>
      </c>
      <c r="L97" s="54" t="s">
        <v>102</v>
      </c>
      <c r="M97" s="54" t="s">
        <v>102</v>
      </c>
      <c r="N97" s="54" t="s">
        <v>102</v>
      </c>
      <c r="O97" s="54" t="s">
        <v>102</v>
      </c>
      <c r="P97" s="54" t="s">
        <v>102</v>
      </c>
      <c r="Q97" s="54" t="s">
        <v>102</v>
      </c>
    </row>
    <row r="98" spans="1:17">
      <c r="A98" s="48">
        <v>70101</v>
      </c>
      <c r="B98" s="48">
        <v>80101</v>
      </c>
      <c r="C98" s="55" t="s">
        <v>139</v>
      </c>
      <c r="D98" s="56" t="s">
        <v>498</v>
      </c>
      <c r="E98" s="54" t="s">
        <v>102</v>
      </c>
      <c r="F98" s="54" t="s">
        <v>102</v>
      </c>
      <c r="G98" s="54" t="s">
        <v>102</v>
      </c>
      <c r="H98" s="54" t="s">
        <v>102</v>
      </c>
      <c r="I98" s="54" t="s">
        <v>102</v>
      </c>
      <c r="J98" s="54" t="s">
        <v>102</v>
      </c>
      <c r="K98" s="54" t="s">
        <v>102</v>
      </c>
      <c r="L98" s="54" t="s">
        <v>102</v>
      </c>
      <c r="M98" s="54" t="s">
        <v>102</v>
      </c>
      <c r="N98" s="54" t="s">
        <v>102</v>
      </c>
      <c r="O98" s="54" t="s">
        <v>102</v>
      </c>
      <c r="P98" s="54" t="s">
        <v>102</v>
      </c>
      <c r="Q98" s="54" t="s">
        <v>102</v>
      </c>
    </row>
    <row r="99" spans="1:17">
      <c r="A99" s="48">
        <v>70101</v>
      </c>
      <c r="B99" s="48">
        <v>80101</v>
      </c>
      <c r="C99" s="52" t="s">
        <v>499</v>
      </c>
      <c r="D99" s="53" t="s">
        <v>500</v>
      </c>
      <c r="E99" s="54" t="s">
        <v>102</v>
      </c>
      <c r="F99" s="54" t="s">
        <v>102</v>
      </c>
      <c r="G99" s="54" t="s">
        <v>102</v>
      </c>
      <c r="H99" s="54" t="s">
        <v>102</v>
      </c>
      <c r="I99" s="54" t="s">
        <v>102</v>
      </c>
      <c r="J99" s="54" t="s">
        <v>102</v>
      </c>
      <c r="K99" s="54" t="s">
        <v>102</v>
      </c>
      <c r="L99" s="54" t="s">
        <v>102</v>
      </c>
      <c r="M99" s="54" t="s">
        <v>102</v>
      </c>
      <c r="N99" s="54" t="s">
        <v>102</v>
      </c>
      <c r="O99" s="54" t="s">
        <v>102</v>
      </c>
      <c r="P99" s="54" t="s">
        <v>102</v>
      </c>
      <c r="Q99" s="54" t="s">
        <v>102</v>
      </c>
    </row>
    <row r="100" spans="1:17">
      <c r="A100" s="48">
        <v>70101</v>
      </c>
      <c r="B100" s="48">
        <v>80101</v>
      </c>
      <c r="C100" s="55" t="s">
        <v>501</v>
      </c>
      <c r="D100" s="56" t="s">
        <v>322</v>
      </c>
      <c r="E100" s="54" t="s">
        <v>102</v>
      </c>
      <c r="F100" s="54" t="s">
        <v>102</v>
      </c>
      <c r="G100" s="54" t="s">
        <v>102</v>
      </c>
      <c r="H100" s="54" t="s">
        <v>102</v>
      </c>
      <c r="I100" s="54" t="s">
        <v>102</v>
      </c>
      <c r="J100" s="54" t="s">
        <v>102</v>
      </c>
      <c r="K100" s="54" t="s">
        <v>102</v>
      </c>
      <c r="L100" s="54" t="s">
        <v>102</v>
      </c>
      <c r="M100" s="54" t="s">
        <v>102</v>
      </c>
      <c r="N100" s="54" t="s">
        <v>102</v>
      </c>
      <c r="O100" s="54" t="s">
        <v>102</v>
      </c>
      <c r="P100" s="54" t="s">
        <v>102</v>
      </c>
      <c r="Q100" s="54" t="s">
        <v>102</v>
      </c>
    </row>
    <row r="101" spans="1:17">
      <c r="A101" s="48">
        <v>70101</v>
      </c>
      <c r="B101" s="48">
        <v>80101</v>
      </c>
      <c r="C101" s="57" t="s">
        <v>142</v>
      </c>
      <c r="D101" s="58" t="s">
        <v>502</v>
      </c>
      <c r="E101" s="54" t="s">
        <v>102</v>
      </c>
      <c r="F101" s="54" t="s">
        <v>102</v>
      </c>
      <c r="G101" s="54" t="s">
        <v>102</v>
      </c>
      <c r="H101" s="54" t="s">
        <v>102</v>
      </c>
      <c r="I101" s="54" t="s">
        <v>102</v>
      </c>
      <c r="J101" s="54" t="s">
        <v>102</v>
      </c>
      <c r="K101" s="54" t="s">
        <v>102</v>
      </c>
      <c r="L101" s="54" t="s">
        <v>102</v>
      </c>
      <c r="M101" s="54" t="s">
        <v>102</v>
      </c>
      <c r="N101" s="54" t="s">
        <v>102</v>
      </c>
      <c r="O101" s="54" t="s">
        <v>102</v>
      </c>
      <c r="P101" s="54" t="s">
        <v>102</v>
      </c>
      <c r="Q101" s="54" t="s">
        <v>102</v>
      </c>
    </row>
    <row r="102" spans="1:17">
      <c r="A102" s="48">
        <v>70101</v>
      </c>
      <c r="B102" s="48">
        <v>80101</v>
      </c>
      <c r="C102" s="52" t="s">
        <v>503</v>
      </c>
      <c r="D102" s="53" t="s">
        <v>325</v>
      </c>
      <c r="E102" s="54" t="s">
        <v>102</v>
      </c>
      <c r="F102" s="54" t="s">
        <v>102</v>
      </c>
      <c r="G102" s="54" t="s">
        <v>102</v>
      </c>
      <c r="H102" s="54" t="s">
        <v>102</v>
      </c>
      <c r="I102" s="54" t="s">
        <v>102</v>
      </c>
      <c r="J102" s="54" t="s">
        <v>102</v>
      </c>
      <c r="K102" s="54" t="s">
        <v>102</v>
      </c>
      <c r="L102" s="54" t="s">
        <v>102</v>
      </c>
      <c r="M102" s="54" t="s">
        <v>102</v>
      </c>
      <c r="N102" s="54" t="s">
        <v>102</v>
      </c>
      <c r="O102" s="54" t="s">
        <v>102</v>
      </c>
      <c r="P102" s="54" t="s">
        <v>102</v>
      </c>
      <c r="Q102" s="54" t="s">
        <v>102</v>
      </c>
    </row>
    <row r="103" spans="1:17">
      <c r="A103" s="48">
        <v>70101</v>
      </c>
      <c r="B103" s="48">
        <v>80101</v>
      </c>
      <c r="C103" s="55" t="s">
        <v>504</v>
      </c>
      <c r="D103" s="56" t="s">
        <v>326</v>
      </c>
      <c r="E103" s="54" t="s">
        <v>102</v>
      </c>
      <c r="F103" s="54" t="s">
        <v>102</v>
      </c>
      <c r="G103" s="54" t="s">
        <v>102</v>
      </c>
      <c r="H103" s="54" t="s">
        <v>102</v>
      </c>
      <c r="I103" s="54" t="s">
        <v>102</v>
      </c>
      <c r="J103" s="54" t="s">
        <v>102</v>
      </c>
      <c r="K103" s="54" t="s">
        <v>102</v>
      </c>
      <c r="L103" s="54" t="s">
        <v>102</v>
      </c>
      <c r="M103" s="54" t="s">
        <v>102</v>
      </c>
      <c r="N103" s="54" t="s">
        <v>102</v>
      </c>
      <c r="O103" s="54" t="s">
        <v>102</v>
      </c>
      <c r="P103" s="54" t="s">
        <v>102</v>
      </c>
      <c r="Q103" s="54" t="s">
        <v>102</v>
      </c>
    </row>
    <row r="104" spans="1:17">
      <c r="A104" s="48">
        <v>70101</v>
      </c>
      <c r="B104" s="48">
        <v>80101</v>
      </c>
      <c r="C104" s="55" t="s">
        <v>159</v>
      </c>
      <c r="D104" s="56" t="s">
        <v>505</v>
      </c>
      <c r="E104" s="54" t="s">
        <v>102</v>
      </c>
      <c r="F104" s="54" t="s">
        <v>102</v>
      </c>
      <c r="G104" s="54" t="s">
        <v>102</v>
      </c>
      <c r="H104" s="54" t="s">
        <v>102</v>
      </c>
      <c r="I104" s="54" t="s">
        <v>102</v>
      </c>
      <c r="J104" s="54" t="s">
        <v>102</v>
      </c>
      <c r="K104" s="54" t="s">
        <v>102</v>
      </c>
      <c r="L104" s="54" t="s">
        <v>102</v>
      </c>
      <c r="M104" s="54" t="s">
        <v>102</v>
      </c>
      <c r="N104" s="54" t="s">
        <v>102</v>
      </c>
      <c r="O104" s="54" t="s">
        <v>102</v>
      </c>
      <c r="P104" s="54" t="s">
        <v>102</v>
      </c>
      <c r="Q104" s="54" t="s">
        <v>102</v>
      </c>
    </row>
    <row r="105" spans="1:17">
      <c r="A105" s="48">
        <v>70101</v>
      </c>
      <c r="B105" s="48">
        <v>80101</v>
      </c>
      <c r="C105" s="52" t="s">
        <v>506</v>
      </c>
      <c r="D105" s="53" t="s">
        <v>507</v>
      </c>
      <c r="E105" s="54" t="s">
        <v>102</v>
      </c>
      <c r="F105" s="54" t="s">
        <v>102</v>
      </c>
      <c r="G105" s="54" t="s">
        <v>102</v>
      </c>
      <c r="H105" s="54" t="s">
        <v>102</v>
      </c>
      <c r="I105" s="54" t="s">
        <v>102</v>
      </c>
      <c r="J105" s="54" t="s">
        <v>102</v>
      </c>
      <c r="K105" s="54" t="s">
        <v>102</v>
      </c>
      <c r="L105" s="54" t="s">
        <v>102</v>
      </c>
      <c r="M105" s="54" t="s">
        <v>102</v>
      </c>
      <c r="N105" s="54" t="s">
        <v>102</v>
      </c>
      <c r="O105" s="54" t="s">
        <v>102</v>
      </c>
      <c r="P105" s="54" t="s">
        <v>102</v>
      </c>
      <c r="Q105" s="54" t="s">
        <v>102</v>
      </c>
    </row>
    <row r="106" spans="1:17">
      <c r="A106" s="48">
        <v>70101</v>
      </c>
      <c r="B106" s="48">
        <v>80101</v>
      </c>
      <c r="C106" s="55" t="s">
        <v>172</v>
      </c>
      <c r="D106" s="56" t="s">
        <v>508</v>
      </c>
      <c r="E106" s="54" t="s">
        <v>102</v>
      </c>
      <c r="F106" s="54" t="s">
        <v>102</v>
      </c>
      <c r="G106" s="54" t="s">
        <v>102</v>
      </c>
      <c r="H106" s="54" t="s">
        <v>102</v>
      </c>
      <c r="I106" s="54" t="s">
        <v>102</v>
      </c>
      <c r="J106" s="54" t="s">
        <v>102</v>
      </c>
      <c r="K106" s="54" t="s">
        <v>102</v>
      </c>
      <c r="L106" s="54" t="s">
        <v>102</v>
      </c>
      <c r="M106" s="54" t="s">
        <v>102</v>
      </c>
      <c r="N106" s="54" t="s">
        <v>102</v>
      </c>
      <c r="O106" s="54" t="s">
        <v>102</v>
      </c>
      <c r="P106" s="54" t="s">
        <v>102</v>
      </c>
      <c r="Q106" s="54" t="s">
        <v>102</v>
      </c>
    </row>
    <row r="107" spans="1:17">
      <c r="A107" s="48">
        <v>70101</v>
      </c>
      <c r="B107" s="48">
        <v>80101</v>
      </c>
      <c r="C107" s="52" t="s">
        <v>509</v>
      </c>
      <c r="D107" s="53" t="s">
        <v>510</v>
      </c>
      <c r="E107" s="54" t="s">
        <v>102</v>
      </c>
      <c r="F107" s="54" t="s">
        <v>102</v>
      </c>
      <c r="G107" s="54" t="s">
        <v>102</v>
      </c>
      <c r="H107" s="54" t="s">
        <v>102</v>
      </c>
      <c r="I107" s="54" t="s">
        <v>102</v>
      </c>
      <c r="J107" s="54" t="s">
        <v>102</v>
      </c>
      <c r="K107" s="54" t="s">
        <v>102</v>
      </c>
      <c r="L107" s="54" t="s">
        <v>102</v>
      </c>
      <c r="M107" s="54" t="s">
        <v>102</v>
      </c>
      <c r="N107" s="54" t="s">
        <v>102</v>
      </c>
      <c r="O107" s="54" t="s">
        <v>102</v>
      </c>
      <c r="P107" s="54" t="s">
        <v>102</v>
      </c>
      <c r="Q107" s="54" t="s">
        <v>102</v>
      </c>
    </row>
    <row r="108" spans="1:17">
      <c r="A108" s="48">
        <v>70101</v>
      </c>
      <c r="B108" s="48">
        <v>80101</v>
      </c>
      <c r="C108" s="55" t="s">
        <v>511</v>
      </c>
      <c r="D108" s="56" t="s">
        <v>512</v>
      </c>
      <c r="E108" s="54" t="s">
        <v>102</v>
      </c>
      <c r="F108" s="54" t="s">
        <v>102</v>
      </c>
      <c r="G108" s="54" t="s">
        <v>102</v>
      </c>
      <c r="H108" s="54" t="s">
        <v>102</v>
      </c>
      <c r="I108" s="54" t="s">
        <v>102</v>
      </c>
      <c r="J108" s="54" t="s">
        <v>102</v>
      </c>
      <c r="K108" s="54" t="s">
        <v>102</v>
      </c>
      <c r="L108" s="54" t="s">
        <v>102</v>
      </c>
      <c r="M108" s="54" t="s">
        <v>102</v>
      </c>
      <c r="N108" s="54" t="s">
        <v>102</v>
      </c>
      <c r="O108" s="54" t="s">
        <v>102</v>
      </c>
      <c r="P108" s="54" t="s">
        <v>102</v>
      </c>
      <c r="Q108" s="54" t="s">
        <v>102</v>
      </c>
    </row>
    <row r="109" spans="1:17">
      <c r="A109" s="48">
        <v>70101</v>
      </c>
      <c r="B109" s="48">
        <v>80101</v>
      </c>
      <c r="C109" s="55" t="s">
        <v>513</v>
      </c>
      <c r="D109" s="56" t="s">
        <v>514</v>
      </c>
      <c r="E109" s="54" t="s">
        <v>102</v>
      </c>
      <c r="F109" s="54" t="s">
        <v>102</v>
      </c>
      <c r="G109" s="54" t="s">
        <v>102</v>
      </c>
      <c r="H109" s="54" t="s">
        <v>102</v>
      </c>
      <c r="I109" s="54" t="s">
        <v>102</v>
      </c>
      <c r="J109" s="54" t="s">
        <v>102</v>
      </c>
      <c r="K109" s="54" t="s">
        <v>102</v>
      </c>
      <c r="L109" s="54" t="s">
        <v>102</v>
      </c>
      <c r="M109" s="54" t="s">
        <v>102</v>
      </c>
      <c r="N109" s="54" t="s">
        <v>102</v>
      </c>
      <c r="O109" s="54" t="s">
        <v>102</v>
      </c>
      <c r="P109" s="54" t="s">
        <v>102</v>
      </c>
      <c r="Q109" s="54" t="s">
        <v>102</v>
      </c>
    </row>
    <row r="110" spans="1:17">
      <c r="A110" s="48">
        <v>70101</v>
      </c>
      <c r="B110" s="48">
        <v>80101</v>
      </c>
      <c r="C110" s="55" t="s">
        <v>515</v>
      </c>
      <c r="D110" s="56" t="s">
        <v>516</v>
      </c>
      <c r="E110" s="54" t="s">
        <v>102</v>
      </c>
      <c r="F110" s="54" t="s">
        <v>102</v>
      </c>
      <c r="G110" s="54" t="s">
        <v>102</v>
      </c>
      <c r="H110" s="54" t="s">
        <v>102</v>
      </c>
      <c r="I110" s="54" t="s">
        <v>102</v>
      </c>
      <c r="J110" s="54" t="s">
        <v>102</v>
      </c>
      <c r="K110" s="54" t="s">
        <v>102</v>
      </c>
      <c r="L110" s="54" t="s">
        <v>102</v>
      </c>
      <c r="M110" s="54" t="s">
        <v>102</v>
      </c>
      <c r="N110" s="54" t="s">
        <v>102</v>
      </c>
      <c r="O110" s="54" t="s">
        <v>102</v>
      </c>
      <c r="P110" s="54" t="s">
        <v>102</v>
      </c>
      <c r="Q110" s="54" t="s">
        <v>102</v>
      </c>
    </row>
    <row r="111" spans="1:17">
      <c r="A111" s="48">
        <v>70101</v>
      </c>
      <c r="B111" s="48">
        <v>80101</v>
      </c>
      <c r="C111" s="55" t="s">
        <v>201</v>
      </c>
      <c r="D111" s="56" t="s">
        <v>517</v>
      </c>
      <c r="E111" s="54" t="s">
        <v>102</v>
      </c>
      <c r="F111" s="54" t="s">
        <v>102</v>
      </c>
      <c r="G111" s="54" t="s">
        <v>102</v>
      </c>
      <c r="H111" s="54" t="s">
        <v>102</v>
      </c>
      <c r="I111" s="54" t="s">
        <v>102</v>
      </c>
      <c r="J111" s="54" t="s">
        <v>102</v>
      </c>
      <c r="K111" s="54" t="s">
        <v>102</v>
      </c>
      <c r="L111" s="54" t="s">
        <v>102</v>
      </c>
      <c r="M111" s="54" t="s">
        <v>102</v>
      </c>
      <c r="N111" s="54" t="s">
        <v>102</v>
      </c>
      <c r="O111" s="54" t="s">
        <v>102</v>
      </c>
      <c r="P111" s="54" t="s">
        <v>102</v>
      </c>
      <c r="Q111" s="54" t="s">
        <v>102</v>
      </c>
    </row>
    <row r="112" spans="1:17">
      <c r="A112" s="48">
        <v>70101</v>
      </c>
      <c r="B112" s="48">
        <v>80101</v>
      </c>
      <c r="C112" s="52" t="s">
        <v>518</v>
      </c>
      <c r="D112" s="53" t="s">
        <v>519</v>
      </c>
      <c r="E112" s="54" t="s">
        <v>102</v>
      </c>
      <c r="F112" s="54" t="s">
        <v>102</v>
      </c>
      <c r="G112" s="54" t="s">
        <v>102</v>
      </c>
      <c r="H112" s="54" t="s">
        <v>102</v>
      </c>
      <c r="I112" s="54" t="s">
        <v>102</v>
      </c>
      <c r="J112" s="54" t="s">
        <v>102</v>
      </c>
      <c r="K112" s="54" t="s">
        <v>102</v>
      </c>
      <c r="L112" s="54" t="s">
        <v>102</v>
      </c>
      <c r="M112" s="54" t="s">
        <v>102</v>
      </c>
      <c r="N112" s="54" t="s">
        <v>102</v>
      </c>
      <c r="O112" s="54" t="s">
        <v>102</v>
      </c>
      <c r="P112" s="54" t="s">
        <v>102</v>
      </c>
      <c r="Q112" s="54" t="s">
        <v>102</v>
      </c>
    </row>
    <row r="113" spans="1:17">
      <c r="A113" s="48">
        <v>70101</v>
      </c>
      <c r="B113" s="48">
        <v>80101</v>
      </c>
      <c r="C113" s="52" t="s">
        <v>210</v>
      </c>
      <c r="D113" s="53" t="s">
        <v>520</v>
      </c>
      <c r="E113" s="54" t="s">
        <v>102</v>
      </c>
      <c r="F113" s="54" t="s">
        <v>102</v>
      </c>
      <c r="G113" s="54" t="s">
        <v>102</v>
      </c>
      <c r="H113" s="54" t="s">
        <v>102</v>
      </c>
      <c r="I113" s="54" t="s">
        <v>102</v>
      </c>
      <c r="J113" s="54" t="s">
        <v>102</v>
      </c>
      <c r="K113" s="54" t="s">
        <v>102</v>
      </c>
      <c r="L113" s="54" t="s">
        <v>102</v>
      </c>
      <c r="M113" s="54" t="s">
        <v>102</v>
      </c>
      <c r="N113" s="54" t="s">
        <v>102</v>
      </c>
      <c r="O113" s="54" t="s">
        <v>102</v>
      </c>
      <c r="P113" s="54" t="s">
        <v>102</v>
      </c>
      <c r="Q113" s="54" t="s">
        <v>102</v>
      </c>
    </row>
    <row ht="25.5" r="114" spans="1:17">
      <c r="A114" s="48">
        <v>70101</v>
      </c>
      <c r="B114" s="48">
        <v>80101</v>
      </c>
      <c r="C114" s="55" t="s">
        <v>521</v>
      </c>
      <c r="D114" s="56" t="s">
        <v>312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</row>
  </sheetData>
  <autoFilter ref="A5:D5"/>
  <mergeCells count="2">
    <mergeCell ref="A2:Q2"/>
    <mergeCell ref="A3:Q3"/>
  </mergeCells>
  <pageMargins bottom="0.75" footer="0.3" header="0.3" left="0.25" right="0.25" top="0.75"/>
  <pageSetup horizontalDpi="300" orientation="portrait" paperSize="9" r:id="rId1" verticalDpi="300"/>
</worksheet>
</file>

<file path=xl/worksheets/sheet3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H393"/>
  <sheetViews>
    <sheetView workbookViewId="0" zoomScale="85" zoomScaleNormal="85">
      <pane activePane="bottomRight" state="frozen" topLeftCell="E8" xSplit="4" ySplit="7"/>
      <selection activeCell="BP170" sqref="BP170"/>
      <selection activeCell="BP170" pane="topRight" sqref="BP170"/>
      <selection activeCell="BP170" pane="bottomLeft" sqref="BP170"/>
      <selection activeCell="C6" pane="bottomRight" sqref="C6:C7"/>
    </sheetView>
  </sheetViews>
  <sheetFormatPr defaultColWidth="9.140625" defaultRowHeight="15"/>
  <cols>
    <col min="1" max="1" customWidth="true" style="216" width="9.28515625" collapsed="false"/>
    <col min="2" max="2" customWidth="true" style="216" width="13.42578125" collapsed="false"/>
    <col min="3" max="3" customWidth="true" style="264" width="19.42578125" collapsed="false"/>
    <col min="4" max="4" customWidth="true" style="216" width="67.140625" collapsed="false"/>
    <col min="5" max="5" customWidth="true" style="216" width="20.85546875" collapsed="false"/>
    <col min="6" max="6" customWidth="true" style="216" width="18.140625" collapsed="false"/>
    <col min="7" max="7" customWidth="true" style="506" width="16.85546875" collapsed="false"/>
    <col min="8" max="8" customWidth="true" style="506" width="16.5703125" collapsed="false"/>
    <col min="9" max="16384" style="216" width="9.140625" collapsed="false"/>
  </cols>
  <sheetData>
    <row r="1" spans="1:8">
      <c r="H1" s="506" t="s">
        <v>1196</v>
      </c>
    </row>
    <row r="2" spans="1:8">
      <c r="A2" s="471"/>
      <c r="B2" s="471"/>
      <c r="C2" s="507"/>
      <c r="D2" s="471"/>
      <c r="E2" s="471"/>
      <c r="F2" s="471"/>
      <c r="G2" s="508"/>
      <c r="H2" s="508"/>
    </row>
    <row r="3" spans="1:8">
      <c r="A3" s="708" t="s">
        <v>8</v>
      </c>
      <c r="B3" s="708"/>
      <c r="C3" s="708"/>
      <c r="D3" s="708"/>
      <c r="E3" s="708"/>
      <c r="F3" s="708"/>
      <c r="G3" s="708"/>
      <c r="H3" s="708"/>
    </row>
    <row r="4" spans="1:8">
      <c r="A4" s="415"/>
      <c r="B4" s="415"/>
      <c r="C4" s="266"/>
      <c r="D4" s="415"/>
      <c r="E4" s="415"/>
      <c r="F4" s="415"/>
      <c r="G4" s="509"/>
      <c r="H4" s="509"/>
    </row>
    <row r="5" spans="1:8">
      <c r="A5" s="415"/>
      <c r="B5" s="415"/>
      <c r="C5" s="266"/>
      <c r="D5" s="415"/>
      <c r="E5" s="415"/>
      <c r="F5" s="415"/>
      <c r="G5" s="509"/>
      <c r="H5" s="509" t="s">
        <v>482</v>
      </c>
    </row>
    <row customHeight="1" ht="27.75" r="6" spans="1:8">
      <c r="A6" s="221"/>
      <c r="B6" s="221"/>
      <c r="C6" s="735" t="s">
        <v>31</v>
      </c>
      <c r="D6" s="734" t="s">
        <v>12</v>
      </c>
      <c r="E6" s="733" t="s">
        <v>1213</v>
      </c>
      <c r="F6" s="733"/>
      <c r="G6" s="733" t="s">
        <v>1215</v>
      </c>
      <c r="H6" s="733"/>
    </row>
    <row customHeight="1" ht="41.25" r="7" spans="1:8">
      <c r="A7" s="510" t="s">
        <v>112</v>
      </c>
      <c r="B7" s="511" t="s">
        <v>113</v>
      </c>
      <c r="C7" s="735"/>
      <c r="D7" s="734"/>
      <c r="E7" s="512" t="s">
        <v>1214</v>
      </c>
      <c r="F7" s="512" t="s">
        <v>30</v>
      </c>
      <c r="G7" s="512" t="s">
        <v>1214</v>
      </c>
      <c r="H7" s="512" t="s">
        <v>30</v>
      </c>
    </row>
    <row r="8" spans="1:8">
      <c r="A8" s="513"/>
      <c r="B8" s="514"/>
      <c r="C8" s="515">
        <v>1</v>
      </c>
      <c r="D8" s="314" t="s">
        <v>489</v>
      </c>
      <c r="E8" s="314"/>
      <c r="F8" s="314"/>
      <c r="G8" s="516"/>
      <c r="H8" s="517"/>
    </row>
    <row r="9" spans="1:8">
      <c r="A9" s="518">
        <v>70101</v>
      </c>
      <c r="B9" s="519">
        <v>80101</v>
      </c>
      <c r="C9" s="515">
        <v>2</v>
      </c>
      <c r="D9" s="314" t="s">
        <v>490</v>
      </c>
      <c r="E9" s="520">
        <f>E10+E86+E95</f>
        <v>0</v>
      </c>
      <c r="F9" s="520">
        <f>F10+F86+F95</f>
        <v>0</v>
      </c>
      <c r="G9" s="520">
        <f>G10+G86+G95</f>
        <v>0</v>
      </c>
      <c r="H9" s="520">
        <f>H10+H86+H95</f>
        <v>0</v>
      </c>
    </row>
    <row r="10" spans="1:8">
      <c r="A10" s="518">
        <v>70101</v>
      </c>
      <c r="B10" s="519">
        <v>80101</v>
      </c>
      <c r="C10" s="313">
        <v>21</v>
      </c>
      <c r="D10" s="314" t="s">
        <v>330</v>
      </c>
      <c r="E10" s="520">
        <f>SUM(E73,E68,E63,E11)</f>
        <v>0</v>
      </c>
      <c r="F10" s="520">
        <f>SUM(F73,F68,F63,F11)</f>
        <v>0</v>
      </c>
      <c r="G10" s="520">
        <f>SUM(G73,G68,G63,G11)</f>
        <v>0</v>
      </c>
      <c r="H10" s="520">
        <f>SUM(H73,H68,H63,H11)</f>
        <v>0</v>
      </c>
    </row>
    <row r="11" spans="1:8">
      <c r="A11" s="518">
        <v>70101</v>
      </c>
      <c r="B11" s="519">
        <v>80101</v>
      </c>
      <c r="C11" s="313">
        <v>210</v>
      </c>
      <c r="D11" s="314" t="s">
        <v>332</v>
      </c>
      <c r="E11" s="520">
        <f>SUM(E12,E18,E24,E29,E37,E41,E46,E50,E60)</f>
        <v>0</v>
      </c>
      <c r="F11" s="520">
        <f>SUM(F12,F18,F24,F29,F37,F41,F46,F50,F60)</f>
        <v>0</v>
      </c>
      <c r="G11" s="520">
        <f>SUM(G12,G18,G24,G29,G37,G41,G46,G50,G60)</f>
        <v>0</v>
      </c>
      <c r="H11" s="520">
        <f>SUM(H12,H18,H24,H29,H37,H41,H46,H50,H60)</f>
        <v>0</v>
      </c>
    </row>
    <row r="12" spans="1:8">
      <c r="A12" s="518">
        <v>70101</v>
      </c>
      <c r="B12" s="519">
        <v>80101</v>
      </c>
      <c r="C12" s="313">
        <v>2101</v>
      </c>
      <c r="D12" s="314" t="s">
        <v>333</v>
      </c>
      <c r="E12" s="520">
        <f>SUM(E13:E17)</f>
        <v>0</v>
      </c>
      <c r="F12" s="520">
        <f>SUM(F13:F17)</f>
        <v>0</v>
      </c>
      <c r="G12" s="520">
        <f>SUM(G13:G17)</f>
        <v>0</v>
      </c>
      <c r="H12" s="520">
        <f>SUM(H13:H17)</f>
        <v>0</v>
      </c>
    </row>
    <row r="13" spans="1:8">
      <c r="A13" s="518">
        <v>70101</v>
      </c>
      <c r="B13" s="519">
        <v>80101</v>
      </c>
      <c r="C13" s="300">
        <v>210101</v>
      </c>
      <c r="D13" s="521" t="s">
        <v>453</v>
      </c>
      <c r="E13" s="522"/>
      <c r="F13" s="522"/>
      <c r="G13" s="522"/>
      <c r="H13" s="522"/>
    </row>
    <row r="14" spans="1:8">
      <c r="A14" s="518">
        <v>70101</v>
      </c>
      <c r="B14" s="519">
        <v>80101</v>
      </c>
      <c r="C14" s="300">
        <v>210102</v>
      </c>
      <c r="D14" s="521" t="s">
        <v>334</v>
      </c>
      <c r="E14" s="522"/>
      <c r="F14" s="522"/>
      <c r="G14" s="522"/>
      <c r="H14" s="522"/>
    </row>
    <row r="15" spans="1:8">
      <c r="A15" s="518">
        <v>70101</v>
      </c>
      <c r="B15" s="519">
        <v>80101</v>
      </c>
      <c r="C15" s="300">
        <v>210103</v>
      </c>
      <c r="D15" s="521" t="s">
        <v>454</v>
      </c>
      <c r="E15" s="522"/>
      <c r="F15" s="522"/>
      <c r="G15" s="522"/>
      <c r="H15" s="522"/>
    </row>
    <row r="16" spans="1:8">
      <c r="A16" s="518">
        <v>70101</v>
      </c>
      <c r="B16" s="519">
        <v>80101</v>
      </c>
      <c r="C16" s="300">
        <v>210104</v>
      </c>
      <c r="D16" s="521" t="s">
        <v>455</v>
      </c>
      <c r="E16" s="522"/>
      <c r="F16" s="522"/>
      <c r="G16" s="522"/>
      <c r="H16" s="522"/>
    </row>
    <row r="17" spans="1:8">
      <c r="A17" s="518">
        <v>70101</v>
      </c>
      <c r="B17" s="519">
        <v>80101</v>
      </c>
      <c r="C17" s="300">
        <v>210105</v>
      </c>
      <c r="D17" s="521" t="s">
        <v>335</v>
      </c>
      <c r="E17" s="522"/>
      <c r="F17" s="522"/>
      <c r="G17" s="522"/>
      <c r="H17" s="522"/>
    </row>
    <row r="18" spans="1:8">
      <c r="A18" s="518">
        <v>70101</v>
      </c>
      <c r="B18" s="519">
        <v>80101</v>
      </c>
      <c r="C18" s="313">
        <v>2102</v>
      </c>
      <c r="D18" s="314" t="s">
        <v>336</v>
      </c>
      <c r="E18" s="520">
        <f>SUM(E19:E23)</f>
        <v>0</v>
      </c>
      <c r="F18" s="520">
        <f>SUM(F19:F23)</f>
        <v>0</v>
      </c>
      <c r="G18" s="520">
        <f>SUM(G19:G23)</f>
        <v>0</v>
      </c>
      <c r="H18" s="520">
        <f>SUM(H19:H23)</f>
        <v>0</v>
      </c>
    </row>
    <row r="19" spans="1:8">
      <c r="A19" s="518">
        <v>70101</v>
      </c>
      <c r="B19" s="519">
        <v>80101</v>
      </c>
      <c r="C19" s="300">
        <v>210201</v>
      </c>
      <c r="D19" s="521" t="s">
        <v>337</v>
      </c>
      <c r="E19" s="522"/>
      <c r="F19" s="522"/>
      <c r="G19" s="522"/>
      <c r="H19" s="522"/>
    </row>
    <row r="20" spans="1:8">
      <c r="A20" s="518">
        <v>70101</v>
      </c>
      <c r="B20" s="519">
        <v>80101</v>
      </c>
      <c r="C20" s="300">
        <v>210202</v>
      </c>
      <c r="D20" s="521" t="s">
        <v>338</v>
      </c>
      <c r="E20" s="522"/>
      <c r="F20" s="522"/>
      <c r="G20" s="522"/>
      <c r="H20" s="522"/>
    </row>
    <row r="21" spans="1:8">
      <c r="A21" s="518">
        <v>70101</v>
      </c>
      <c r="B21" s="519">
        <v>80101</v>
      </c>
      <c r="C21" s="300">
        <v>210203</v>
      </c>
      <c r="D21" s="521" t="s">
        <v>339</v>
      </c>
      <c r="E21" s="522"/>
      <c r="F21" s="522"/>
      <c r="G21" s="522"/>
      <c r="H21" s="522"/>
    </row>
    <row r="22" spans="1:8">
      <c r="A22" s="518">
        <v>70101</v>
      </c>
      <c r="B22" s="519">
        <v>80101</v>
      </c>
      <c r="C22" s="300">
        <v>210204</v>
      </c>
      <c r="D22" s="521" t="s">
        <v>340</v>
      </c>
      <c r="E22" s="522"/>
      <c r="F22" s="522"/>
      <c r="G22" s="522"/>
      <c r="H22" s="522"/>
    </row>
    <row r="23" spans="1:8">
      <c r="A23" s="518">
        <v>70101</v>
      </c>
      <c r="B23" s="519">
        <v>80101</v>
      </c>
      <c r="C23" s="300">
        <v>210205</v>
      </c>
      <c r="D23" s="521" t="s">
        <v>341</v>
      </c>
      <c r="E23" s="522"/>
      <c r="F23" s="522"/>
      <c r="G23" s="522"/>
      <c r="H23" s="522"/>
    </row>
    <row r="24" spans="1:8">
      <c r="A24" s="518">
        <v>70101</v>
      </c>
      <c r="B24" s="519">
        <v>80101</v>
      </c>
      <c r="C24" s="313">
        <v>2103</v>
      </c>
      <c r="D24" s="314" t="s">
        <v>342</v>
      </c>
      <c r="E24" s="520">
        <f>SUM(E25:E28)</f>
        <v>0</v>
      </c>
      <c r="F24" s="520">
        <f>SUM(F25:F28)</f>
        <v>0</v>
      </c>
      <c r="G24" s="520">
        <f>SUM(G25:G28)</f>
        <v>0</v>
      </c>
      <c r="H24" s="520">
        <f>SUM(H25:H28)</f>
        <v>0</v>
      </c>
    </row>
    <row r="25" spans="1:8">
      <c r="A25" s="518">
        <v>70101</v>
      </c>
      <c r="B25" s="519">
        <v>80101</v>
      </c>
      <c r="C25" s="300">
        <v>210301</v>
      </c>
      <c r="D25" s="521" t="s">
        <v>343</v>
      </c>
      <c r="E25" s="522"/>
      <c r="F25" s="522"/>
      <c r="G25" s="522"/>
      <c r="H25" s="522"/>
    </row>
    <row r="26" spans="1:8">
      <c r="A26" s="518">
        <v>70101</v>
      </c>
      <c r="B26" s="519">
        <v>80101</v>
      </c>
      <c r="C26" s="300">
        <v>210302</v>
      </c>
      <c r="D26" s="521" t="s">
        <v>344</v>
      </c>
      <c r="E26" s="522"/>
      <c r="F26" s="522"/>
      <c r="G26" s="522"/>
      <c r="H26" s="522"/>
    </row>
    <row r="27" spans="1:8">
      <c r="A27" s="518">
        <v>70101</v>
      </c>
      <c r="B27" s="519">
        <v>80101</v>
      </c>
      <c r="C27" s="300">
        <v>210303</v>
      </c>
      <c r="D27" s="521" t="s">
        <v>345</v>
      </c>
      <c r="E27" s="522"/>
      <c r="F27" s="522"/>
      <c r="G27" s="522"/>
      <c r="H27" s="522"/>
    </row>
    <row r="28" spans="1:8">
      <c r="A28" s="518">
        <v>70101</v>
      </c>
      <c r="B28" s="519">
        <v>80101</v>
      </c>
      <c r="C28" s="300">
        <v>210304</v>
      </c>
      <c r="D28" s="521" t="s">
        <v>346</v>
      </c>
      <c r="E28" s="522"/>
      <c r="F28" s="522"/>
      <c r="G28" s="522"/>
      <c r="H28" s="522"/>
    </row>
    <row r="29" spans="1:8">
      <c r="A29" s="518">
        <v>70101</v>
      </c>
      <c r="B29" s="519">
        <v>80101</v>
      </c>
      <c r="C29" s="313">
        <v>2104</v>
      </c>
      <c r="D29" s="314" t="s">
        <v>347</v>
      </c>
      <c r="E29" s="520">
        <f>SUM(E30:E36)</f>
        <v>0</v>
      </c>
      <c r="F29" s="520">
        <f>SUM(F30:F36)</f>
        <v>0</v>
      </c>
      <c r="G29" s="520">
        <f>SUM(G30:G36)</f>
        <v>0</v>
      </c>
      <c r="H29" s="520">
        <f>SUM(H30:H36)</f>
        <v>0</v>
      </c>
    </row>
    <row r="30" spans="1:8">
      <c r="A30" s="518">
        <v>70101</v>
      </c>
      <c r="B30" s="519">
        <v>80101</v>
      </c>
      <c r="C30" s="300">
        <v>210401</v>
      </c>
      <c r="D30" s="521" t="s">
        <v>348</v>
      </c>
      <c r="E30" s="522"/>
      <c r="F30" s="522"/>
      <c r="G30" s="522"/>
      <c r="H30" s="522"/>
    </row>
    <row r="31" spans="1:8">
      <c r="A31" s="518">
        <v>70101</v>
      </c>
      <c r="B31" s="519">
        <v>80101</v>
      </c>
      <c r="C31" s="300">
        <v>210402</v>
      </c>
      <c r="D31" s="521" t="s">
        <v>349</v>
      </c>
      <c r="E31" s="522"/>
      <c r="F31" s="522"/>
      <c r="G31" s="522"/>
      <c r="H31" s="522"/>
    </row>
    <row r="32" spans="1:8">
      <c r="A32" s="518">
        <v>70101</v>
      </c>
      <c r="B32" s="519">
        <v>80101</v>
      </c>
      <c r="C32" s="300">
        <v>210403</v>
      </c>
      <c r="D32" s="521" t="s">
        <v>350</v>
      </c>
      <c r="E32" s="522"/>
      <c r="F32" s="522"/>
      <c r="G32" s="522"/>
      <c r="H32" s="522"/>
    </row>
    <row r="33" spans="1:8">
      <c r="A33" s="518">
        <v>70101</v>
      </c>
      <c r="B33" s="519">
        <v>80101</v>
      </c>
      <c r="C33" s="300">
        <v>210404</v>
      </c>
      <c r="D33" s="521" t="s">
        <v>351</v>
      </c>
      <c r="E33" s="522"/>
      <c r="F33" s="522"/>
      <c r="G33" s="522"/>
      <c r="H33" s="522"/>
    </row>
    <row r="34" spans="1:8">
      <c r="A34" s="518">
        <v>70101</v>
      </c>
      <c r="B34" s="519">
        <v>80101</v>
      </c>
      <c r="C34" s="300">
        <v>210405</v>
      </c>
      <c r="D34" s="521" t="s">
        <v>352</v>
      </c>
      <c r="E34" s="522"/>
      <c r="F34" s="522"/>
      <c r="G34" s="522"/>
      <c r="H34" s="522"/>
    </row>
    <row r="35" spans="1:8">
      <c r="A35" s="518">
        <v>70101</v>
      </c>
      <c r="B35" s="519">
        <v>80101</v>
      </c>
      <c r="C35" s="300">
        <v>210406</v>
      </c>
      <c r="D35" s="521" t="s">
        <v>353</v>
      </c>
      <c r="E35" s="522"/>
      <c r="F35" s="522"/>
      <c r="G35" s="522"/>
      <c r="H35" s="522"/>
    </row>
    <row r="36" spans="1:8">
      <c r="A36" s="518">
        <v>70101</v>
      </c>
      <c r="B36" s="519">
        <v>80101</v>
      </c>
      <c r="C36" s="286">
        <v>210407</v>
      </c>
      <c r="D36" s="287" t="s">
        <v>1197</v>
      </c>
      <c r="E36" s="522"/>
      <c r="F36" s="522"/>
      <c r="G36" s="522"/>
      <c r="H36" s="522"/>
    </row>
    <row r="37" spans="1:8">
      <c r="A37" s="518">
        <v>70101</v>
      </c>
      <c r="B37" s="519">
        <v>80101</v>
      </c>
      <c r="C37" s="313">
        <v>2105</v>
      </c>
      <c r="D37" s="314" t="s">
        <v>354</v>
      </c>
      <c r="E37" s="520">
        <f>SUM(E38:E40)</f>
        <v>0</v>
      </c>
      <c r="F37" s="520">
        <f>SUM(F38:F40)</f>
        <v>0</v>
      </c>
      <c r="G37" s="520">
        <f>SUM(G38:G40)</f>
        <v>0</v>
      </c>
      <c r="H37" s="520">
        <f>SUM(H38:H40)</f>
        <v>0</v>
      </c>
    </row>
    <row r="38" spans="1:8">
      <c r="A38" s="518">
        <v>70101</v>
      </c>
      <c r="B38" s="519">
        <v>80101</v>
      </c>
      <c r="C38" s="300">
        <v>210501</v>
      </c>
      <c r="D38" s="521" t="s">
        <v>355</v>
      </c>
      <c r="E38" s="522"/>
      <c r="F38" s="522"/>
      <c r="G38" s="522"/>
      <c r="H38" s="522"/>
    </row>
    <row r="39" spans="1:8">
      <c r="A39" s="518">
        <v>70101</v>
      </c>
      <c r="B39" s="519">
        <v>80101</v>
      </c>
      <c r="C39" s="300">
        <v>210502</v>
      </c>
      <c r="D39" s="521" t="s">
        <v>356</v>
      </c>
      <c r="E39" s="522"/>
      <c r="F39" s="522"/>
      <c r="G39" s="522"/>
      <c r="H39" s="522"/>
    </row>
    <row r="40" spans="1:8">
      <c r="A40" s="518">
        <v>70101</v>
      </c>
      <c r="B40" s="519">
        <v>80101</v>
      </c>
      <c r="C40" s="300">
        <v>210503</v>
      </c>
      <c r="D40" s="521" t="s">
        <v>357</v>
      </c>
      <c r="E40" s="522"/>
      <c r="F40" s="522"/>
      <c r="G40" s="522"/>
      <c r="H40" s="522"/>
    </row>
    <row r="41" spans="1:8">
      <c r="A41" s="518">
        <v>70101</v>
      </c>
      <c r="B41" s="519">
        <v>80101</v>
      </c>
      <c r="C41" s="313">
        <v>2106</v>
      </c>
      <c r="D41" s="314" t="s">
        <v>358</v>
      </c>
      <c r="E41" s="520">
        <f>SUM(E42:E45)</f>
        <v>0</v>
      </c>
      <c r="F41" s="520">
        <f>SUM(F42:F45)</f>
        <v>0</v>
      </c>
      <c r="G41" s="520">
        <f>SUM(G42:G45)</f>
        <v>0</v>
      </c>
      <c r="H41" s="520">
        <f>SUM(H42:H45)</f>
        <v>0</v>
      </c>
    </row>
    <row r="42" spans="1:8">
      <c r="A42" s="518">
        <v>70101</v>
      </c>
      <c r="B42" s="519">
        <v>80101</v>
      </c>
      <c r="C42" s="300">
        <v>210601</v>
      </c>
      <c r="D42" s="521" t="s">
        <v>359</v>
      </c>
      <c r="E42" s="522"/>
      <c r="F42" s="522"/>
      <c r="G42" s="522"/>
      <c r="H42" s="522"/>
    </row>
    <row r="43" spans="1:8">
      <c r="A43" s="518">
        <v>70101</v>
      </c>
      <c r="B43" s="519">
        <v>80101</v>
      </c>
      <c r="C43" s="300">
        <v>210602</v>
      </c>
      <c r="D43" s="521" t="s">
        <v>360</v>
      </c>
      <c r="E43" s="522"/>
      <c r="F43" s="522"/>
      <c r="G43" s="522"/>
      <c r="H43" s="522"/>
    </row>
    <row r="44" spans="1:8">
      <c r="A44" s="518">
        <v>70101</v>
      </c>
      <c r="B44" s="519">
        <v>80101</v>
      </c>
      <c r="C44" s="300">
        <v>210603</v>
      </c>
      <c r="D44" s="521" t="s">
        <v>361</v>
      </c>
      <c r="E44" s="522"/>
      <c r="F44" s="522"/>
      <c r="G44" s="522"/>
      <c r="H44" s="522"/>
    </row>
    <row r="45" spans="1:8">
      <c r="A45" s="518">
        <v>70101</v>
      </c>
      <c r="B45" s="519">
        <v>80101</v>
      </c>
      <c r="C45" s="300">
        <v>210604</v>
      </c>
      <c r="D45" s="521" t="s">
        <v>362</v>
      </c>
      <c r="E45" s="522"/>
      <c r="F45" s="522"/>
      <c r="G45" s="522"/>
      <c r="H45" s="522"/>
    </row>
    <row r="46" spans="1:8">
      <c r="A46" s="518">
        <v>70101</v>
      </c>
      <c r="B46" s="519">
        <v>80101</v>
      </c>
      <c r="C46" s="515">
        <v>2107</v>
      </c>
      <c r="D46" s="314" t="s">
        <v>363</v>
      </c>
      <c r="E46" s="520">
        <f>SUM(E47:E49)</f>
        <v>0</v>
      </c>
      <c r="F46" s="520">
        <f>SUM(F47:F49)</f>
        <v>0</v>
      </c>
      <c r="G46" s="520">
        <f>SUM(G47:G49)</f>
        <v>0</v>
      </c>
      <c r="H46" s="520">
        <f>SUM(H47:H49)</f>
        <v>0</v>
      </c>
    </row>
    <row r="47" spans="1:8">
      <c r="A47" s="518">
        <v>70101</v>
      </c>
      <c r="B47" s="519">
        <v>80101</v>
      </c>
      <c r="C47" s="300">
        <v>210701</v>
      </c>
      <c r="D47" s="521" t="s">
        <v>364</v>
      </c>
      <c r="E47" s="522"/>
      <c r="F47" s="522"/>
      <c r="G47" s="522"/>
      <c r="H47" s="522"/>
    </row>
    <row r="48" spans="1:8">
      <c r="A48" s="518">
        <v>70101</v>
      </c>
      <c r="B48" s="519">
        <v>80101</v>
      </c>
      <c r="C48" s="300">
        <v>210702</v>
      </c>
      <c r="D48" s="521" t="s">
        <v>365</v>
      </c>
      <c r="E48" s="522"/>
      <c r="F48" s="522"/>
      <c r="G48" s="522"/>
      <c r="H48" s="522"/>
    </row>
    <row r="49" spans="1:8">
      <c r="A49" s="518">
        <v>70101</v>
      </c>
      <c r="B49" s="519">
        <v>80101</v>
      </c>
      <c r="C49" s="300">
        <v>210703</v>
      </c>
      <c r="D49" s="521" t="s">
        <v>366</v>
      </c>
      <c r="E49" s="522"/>
      <c r="F49" s="522"/>
      <c r="G49" s="522"/>
      <c r="H49" s="522"/>
    </row>
    <row r="50" spans="1:8">
      <c r="A50" s="518">
        <v>70101</v>
      </c>
      <c r="B50" s="519">
        <v>80101</v>
      </c>
      <c r="C50" s="313">
        <v>2108</v>
      </c>
      <c r="D50" s="314" t="s">
        <v>367</v>
      </c>
      <c r="E50" s="520">
        <f>SUM(E51:E59)</f>
        <v>0</v>
      </c>
      <c r="F50" s="520">
        <f>SUM(F51:F59)</f>
        <v>0</v>
      </c>
      <c r="G50" s="520">
        <f>SUM(G51:G59)</f>
        <v>0</v>
      </c>
      <c r="H50" s="520">
        <f>SUM(H51:H59)</f>
        <v>0</v>
      </c>
    </row>
    <row r="51" spans="1:8">
      <c r="A51" s="518">
        <v>70101</v>
      </c>
      <c r="B51" s="519">
        <v>80101</v>
      </c>
      <c r="C51" s="300">
        <v>210801</v>
      </c>
      <c r="D51" s="521" t="s">
        <v>368</v>
      </c>
      <c r="E51" s="522"/>
      <c r="F51" s="522"/>
      <c r="G51" s="522"/>
      <c r="H51" s="522"/>
    </row>
    <row r="52" spans="1:8">
      <c r="A52" s="518">
        <v>70101</v>
      </c>
      <c r="B52" s="519">
        <v>80101</v>
      </c>
      <c r="C52" s="300">
        <v>210802</v>
      </c>
      <c r="D52" s="521" t="s">
        <v>456</v>
      </c>
      <c r="E52" s="522"/>
      <c r="F52" s="522"/>
      <c r="G52" s="522"/>
      <c r="H52" s="522"/>
    </row>
    <row r="53" spans="1:8">
      <c r="A53" s="518">
        <v>70101</v>
      </c>
      <c r="B53" s="519">
        <v>80101</v>
      </c>
      <c r="C53" s="300">
        <v>210803</v>
      </c>
      <c r="D53" s="521" t="s">
        <v>369</v>
      </c>
      <c r="E53" s="522"/>
      <c r="F53" s="522"/>
      <c r="G53" s="522"/>
      <c r="H53" s="522"/>
    </row>
    <row r="54" spans="1:8">
      <c r="A54" s="518">
        <v>70101</v>
      </c>
      <c r="B54" s="519">
        <v>80101</v>
      </c>
      <c r="C54" s="300">
        <v>210804</v>
      </c>
      <c r="D54" s="521" t="s">
        <v>370</v>
      </c>
      <c r="E54" s="522"/>
      <c r="F54" s="522"/>
      <c r="G54" s="522"/>
      <c r="H54" s="522"/>
    </row>
    <row r="55" spans="1:8">
      <c r="A55" s="518">
        <v>70101</v>
      </c>
      <c r="B55" s="519">
        <v>80101</v>
      </c>
      <c r="C55" s="300">
        <v>210805</v>
      </c>
      <c r="D55" s="521" t="s">
        <v>371</v>
      </c>
      <c r="E55" s="522"/>
      <c r="F55" s="522"/>
      <c r="G55" s="522"/>
      <c r="H55" s="522"/>
    </row>
    <row r="56" spans="1:8">
      <c r="A56" s="518">
        <v>70101</v>
      </c>
      <c r="B56" s="519">
        <v>80101</v>
      </c>
      <c r="C56" s="300">
        <v>210806</v>
      </c>
      <c r="D56" s="521" t="s">
        <v>372</v>
      </c>
      <c r="E56" s="522"/>
      <c r="F56" s="522"/>
      <c r="G56" s="522"/>
      <c r="H56" s="522"/>
    </row>
    <row r="57" spans="1:8">
      <c r="A57" s="518">
        <v>70101</v>
      </c>
      <c r="B57" s="519">
        <v>80101</v>
      </c>
      <c r="C57" s="300">
        <v>210807</v>
      </c>
      <c r="D57" s="521" t="s">
        <v>457</v>
      </c>
      <c r="E57" s="522"/>
      <c r="F57" s="522"/>
      <c r="G57" s="522"/>
      <c r="H57" s="522"/>
    </row>
    <row r="58" spans="1:8">
      <c r="A58" s="518">
        <v>70101</v>
      </c>
      <c r="B58" s="519">
        <v>80101</v>
      </c>
      <c r="C58" s="300">
        <v>210808</v>
      </c>
      <c r="D58" s="521" t="s">
        <v>374</v>
      </c>
      <c r="E58" s="522"/>
      <c r="F58" s="522"/>
      <c r="G58" s="522"/>
      <c r="H58" s="522"/>
    </row>
    <row r="59" spans="1:8">
      <c r="A59" s="518">
        <v>70101</v>
      </c>
      <c r="B59" s="519">
        <v>80101</v>
      </c>
      <c r="C59" s="300">
        <v>210809</v>
      </c>
      <c r="D59" s="521" t="s">
        <v>376</v>
      </c>
      <c r="E59" s="522"/>
      <c r="F59" s="522"/>
      <c r="G59" s="522"/>
      <c r="H59" s="522"/>
    </row>
    <row r="60" spans="1:8">
      <c r="A60" s="518">
        <v>70101</v>
      </c>
      <c r="B60" s="519">
        <v>80101</v>
      </c>
      <c r="C60" s="313">
        <v>2109</v>
      </c>
      <c r="D60" s="314" t="s">
        <v>378</v>
      </c>
      <c r="E60" s="520">
        <f>SUM(E61:E62)</f>
        <v>0</v>
      </c>
      <c r="F60" s="520">
        <f>SUM(F61:F62)</f>
        <v>0</v>
      </c>
      <c r="G60" s="520">
        <f>SUM(G61:G62)</f>
        <v>0</v>
      </c>
      <c r="H60" s="520">
        <f>SUM(H61:H62)</f>
        <v>0</v>
      </c>
    </row>
    <row r="61" spans="1:8">
      <c r="A61" s="518">
        <v>70101</v>
      </c>
      <c r="B61" s="519">
        <v>80101</v>
      </c>
      <c r="C61" s="300">
        <v>210901</v>
      </c>
      <c r="D61" s="521" t="s">
        <v>380</v>
      </c>
      <c r="E61" s="522"/>
      <c r="F61" s="522"/>
      <c r="G61" s="522"/>
      <c r="H61" s="522"/>
    </row>
    <row r="62" spans="1:8">
      <c r="A62" s="518">
        <v>70101</v>
      </c>
      <c r="B62" s="519">
        <v>80101</v>
      </c>
      <c r="C62" s="300">
        <v>210902</v>
      </c>
      <c r="D62" s="521" t="s">
        <v>458</v>
      </c>
      <c r="E62" s="522"/>
      <c r="F62" s="522"/>
      <c r="G62" s="522"/>
      <c r="H62" s="522"/>
    </row>
    <row r="63" spans="1:8">
      <c r="A63" s="518">
        <v>70101</v>
      </c>
      <c r="B63" s="519">
        <v>80101</v>
      </c>
      <c r="C63" s="313">
        <v>211</v>
      </c>
      <c r="D63" s="314" t="s">
        <v>383</v>
      </c>
      <c r="E63" s="520">
        <f>SUM(E64,E66)</f>
        <v>0</v>
      </c>
      <c r="F63" s="520">
        <f>SUM(F64,F66)</f>
        <v>0</v>
      </c>
      <c r="G63" s="520">
        <f>SUM(G64,G66)</f>
        <v>0</v>
      </c>
      <c r="H63" s="520">
        <f>SUM(H64,H66)</f>
        <v>0</v>
      </c>
    </row>
    <row r="64" spans="1:8">
      <c r="A64" s="518">
        <v>70101</v>
      </c>
      <c r="B64" s="519">
        <v>80101</v>
      </c>
      <c r="C64" s="313">
        <v>2111</v>
      </c>
      <c r="D64" s="314" t="s">
        <v>385</v>
      </c>
      <c r="E64" s="520">
        <f>SUM(E65)</f>
        <v>0</v>
      </c>
      <c r="F64" s="520">
        <f>SUM(F65)</f>
        <v>0</v>
      </c>
      <c r="G64" s="520">
        <f>SUM(G65)</f>
        <v>0</v>
      </c>
      <c r="H64" s="520">
        <f>SUM(H65)</f>
        <v>0</v>
      </c>
    </row>
    <row r="65" spans="1:8">
      <c r="A65" s="518">
        <v>70101</v>
      </c>
      <c r="B65" s="519">
        <v>80101</v>
      </c>
      <c r="C65" s="300">
        <v>211101</v>
      </c>
      <c r="D65" s="521" t="s">
        <v>387</v>
      </c>
      <c r="E65" s="521"/>
      <c r="F65" s="521"/>
      <c r="G65" s="522"/>
      <c r="H65" s="522"/>
    </row>
    <row r="66" spans="1:8">
      <c r="A66" s="518">
        <v>70101</v>
      </c>
      <c r="B66" s="519">
        <v>80101</v>
      </c>
      <c r="C66" s="313">
        <v>2112</v>
      </c>
      <c r="D66" s="314" t="s">
        <v>389</v>
      </c>
      <c r="E66" s="520">
        <f>SUM(E67)</f>
        <v>0</v>
      </c>
      <c r="F66" s="520">
        <f>SUM(F67)</f>
        <v>0</v>
      </c>
      <c r="G66" s="520">
        <f>SUM(G67)</f>
        <v>0</v>
      </c>
      <c r="H66" s="520">
        <f>SUM(H67)</f>
        <v>0</v>
      </c>
    </row>
    <row r="67" spans="1:8">
      <c r="A67" s="518">
        <v>70101</v>
      </c>
      <c r="B67" s="519">
        <v>80101</v>
      </c>
      <c r="C67" s="300">
        <v>211201</v>
      </c>
      <c r="D67" s="521" t="s">
        <v>391</v>
      </c>
      <c r="E67" s="521"/>
      <c r="F67" s="521"/>
      <c r="G67" s="522"/>
      <c r="H67" s="522"/>
    </row>
    <row r="68" spans="1:8">
      <c r="A68" s="518">
        <v>70101</v>
      </c>
      <c r="B68" s="519">
        <v>80101</v>
      </c>
      <c r="C68" s="313">
        <v>212</v>
      </c>
      <c r="D68" s="314" t="s">
        <v>393</v>
      </c>
      <c r="E68" s="520">
        <f>SUM(E69,E71)</f>
        <v>0</v>
      </c>
      <c r="F68" s="520">
        <f>SUM(F69,F71)</f>
        <v>0</v>
      </c>
      <c r="G68" s="520">
        <f>SUM(G69,G71)</f>
        <v>0</v>
      </c>
      <c r="H68" s="520">
        <f ref="H68" si="0" t="shared">SUM(H69,H71)</f>
        <v>0</v>
      </c>
    </row>
    <row r="69" spans="1:8">
      <c r="A69" s="518">
        <v>70101</v>
      </c>
      <c r="B69" s="519">
        <v>80101</v>
      </c>
      <c r="C69" s="313">
        <v>2121</v>
      </c>
      <c r="D69" s="314" t="s">
        <v>395</v>
      </c>
      <c r="E69" s="520">
        <f>SUM(E70)</f>
        <v>0</v>
      </c>
      <c r="F69" s="520">
        <f>SUM(F70)</f>
        <v>0</v>
      </c>
      <c r="G69" s="520">
        <f>SUM(G70)</f>
        <v>0</v>
      </c>
      <c r="H69" s="520">
        <f>SUM(H70)</f>
        <v>0</v>
      </c>
    </row>
    <row r="70" spans="1:8">
      <c r="A70" s="518">
        <v>70101</v>
      </c>
      <c r="B70" s="519">
        <v>80101</v>
      </c>
      <c r="C70" s="300">
        <v>212101</v>
      </c>
      <c r="D70" s="521" t="s">
        <v>397</v>
      </c>
      <c r="E70" s="521"/>
      <c r="F70" s="521"/>
      <c r="G70" s="522"/>
      <c r="H70" s="522"/>
    </row>
    <row r="71" spans="1:8">
      <c r="A71" s="518">
        <v>70101</v>
      </c>
      <c r="B71" s="519">
        <v>80101</v>
      </c>
      <c r="C71" s="313">
        <v>2122</v>
      </c>
      <c r="D71" s="314" t="s">
        <v>399</v>
      </c>
      <c r="E71" s="520">
        <f>SUM(E72)</f>
        <v>0</v>
      </c>
      <c r="F71" s="520">
        <f>SUM(F72)</f>
        <v>0</v>
      </c>
      <c r="G71" s="520">
        <f>SUM(G72)</f>
        <v>0</v>
      </c>
      <c r="H71" s="520">
        <f ref="H71" si="1" t="shared">SUM(H72)</f>
        <v>0</v>
      </c>
    </row>
    <row r="72" spans="1:8">
      <c r="A72" s="518">
        <v>70101</v>
      </c>
      <c r="B72" s="519">
        <v>80101</v>
      </c>
      <c r="C72" s="300">
        <v>212201</v>
      </c>
      <c r="D72" s="521" t="s">
        <v>401</v>
      </c>
      <c r="E72" s="521"/>
      <c r="F72" s="521"/>
      <c r="G72" s="522"/>
      <c r="H72" s="522"/>
    </row>
    <row r="73" spans="1:8">
      <c r="A73" s="518">
        <v>70101</v>
      </c>
      <c r="B73" s="519">
        <v>80101</v>
      </c>
      <c r="C73" s="313">
        <v>213</v>
      </c>
      <c r="D73" s="314" t="s">
        <v>403</v>
      </c>
      <c r="E73" s="520">
        <f>SUM(E74,E77)</f>
        <v>0</v>
      </c>
      <c r="F73" s="520">
        <f>SUM(F74,F77)</f>
        <v>0</v>
      </c>
      <c r="G73" s="520">
        <f>SUM(G74,G77)</f>
        <v>0</v>
      </c>
      <c r="H73" s="520">
        <f>SUM(H74,H77)</f>
        <v>0</v>
      </c>
    </row>
    <row r="74" spans="1:8">
      <c r="A74" s="518">
        <v>70101</v>
      </c>
      <c r="B74" s="519">
        <v>80101</v>
      </c>
      <c r="C74" s="313">
        <v>2131</v>
      </c>
      <c r="D74" s="314" t="s">
        <v>405</v>
      </c>
      <c r="E74" s="520">
        <f>SUM(E75:E76)</f>
        <v>0</v>
      </c>
      <c r="F74" s="520">
        <f>SUM(F75:F76)</f>
        <v>0</v>
      </c>
      <c r="G74" s="520">
        <f>SUM(G75:G76)</f>
        <v>0</v>
      </c>
      <c r="H74" s="520">
        <f>SUM(H75:H76)</f>
        <v>0</v>
      </c>
    </row>
    <row r="75" spans="1:8">
      <c r="A75" s="518">
        <v>70101</v>
      </c>
      <c r="B75" s="519">
        <v>80101</v>
      </c>
      <c r="C75" s="300">
        <v>213101</v>
      </c>
      <c r="D75" s="521" t="s">
        <v>407</v>
      </c>
      <c r="E75" s="521"/>
      <c r="F75" s="521"/>
      <c r="G75" s="522"/>
      <c r="H75" s="522"/>
    </row>
    <row r="76" spans="1:8">
      <c r="A76" s="518">
        <v>70101</v>
      </c>
      <c r="B76" s="519">
        <v>80101</v>
      </c>
      <c r="C76" s="300">
        <v>213102</v>
      </c>
      <c r="D76" s="521" t="s">
        <v>409</v>
      </c>
      <c r="E76" s="521"/>
      <c r="F76" s="521"/>
      <c r="G76" s="522"/>
      <c r="H76" s="522"/>
    </row>
    <row r="77" spans="1:8">
      <c r="A77" s="518">
        <v>70101</v>
      </c>
      <c r="B77" s="519">
        <v>80101</v>
      </c>
      <c r="C77" s="313">
        <v>2132</v>
      </c>
      <c r="D77" s="314" t="s">
        <v>411</v>
      </c>
      <c r="E77" s="520">
        <f>SUM(E78:E85)</f>
        <v>0</v>
      </c>
      <c r="F77" s="520">
        <f>SUM(F78:F85)</f>
        <v>0</v>
      </c>
      <c r="G77" s="520">
        <f>SUM(G78:G85)</f>
        <v>0</v>
      </c>
      <c r="H77" s="520">
        <f ref="H77" si="2" t="shared">SUM(H78:H85)</f>
        <v>0</v>
      </c>
    </row>
    <row r="78" spans="1:8">
      <c r="A78" s="518">
        <v>70101</v>
      </c>
      <c r="B78" s="519">
        <v>80101</v>
      </c>
      <c r="C78" s="300">
        <v>213202</v>
      </c>
      <c r="D78" s="521" t="s">
        <v>413</v>
      </c>
      <c r="E78" s="521"/>
      <c r="F78" s="521"/>
      <c r="G78" s="522"/>
      <c r="H78" s="522"/>
    </row>
    <row r="79" spans="1:8">
      <c r="A79" s="518">
        <v>70101</v>
      </c>
      <c r="B79" s="519">
        <v>80101</v>
      </c>
      <c r="C79" s="300">
        <v>213203</v>
      </c>
      <c r="D79" s="521" t="s">
        <v>415</v>
      </c>
      <c r="E79" s="521"/>
      <c r="F79" s="521"/>
      <c r="G79" s="522"/>
      <c r="H79" s="522"/>
    </row>
    <row r="80" spans="1:8">
      <c r="A80" s="518">
        <v>70101</v>
      </c>
      <c r="B80" s="519">
        <v>80101</v>
      </c>
      <c r="C80" s="300">
        <v>213204</v>
      </c>
      <c r="D80" s="521" t="s">
        <v>459</v>
      </c>
      <c r="E80" s="521"/>
      <c r="F80" s="521"/>
      <c r="G80" s="522"/>
      <c r="H80" s="522"/>
    </row>
    <row r="81" spans="1:8">
      <c r="A81" s="518">
        <v>70101</v>
      </c>
      <c r="B81" s="519">
        <v>80101</v>
      </c>
      <c r="C81" s="300">
        <v>213205</v>
      </c>
      <c r="D81" s="521" t="s">
        <v>418</v>
      </c>
      <c r="E81" s="521"/>
      <c r="F81" s="521"/>
      <c r="G81" s="522"/>
      <c r="H81" s="522"/>
    </row>
    <row r="82" spans="1:8">
      <c r="A82" s="518">
        <v>70101</v>
      </c>
      <c r="B82" s="519">
        <v>80101</v>
      </c>
      <c r="C82" s="300">
        <v>213206</v>
      </c>
      <c r="D82" s="521" t="s">
        <v>420</v>
      </c>
      <c r="E82" s="521"/>
      <c r="F82" s="521"/>
      <c r="G82" s="522"/>
      <c r="H82" s="522"/>
    </row>
    <row r="83" spans="1:8">
      <c r="A83" s="518">
        <v>70101</v>
      </c>
      <c r="B83" s="519">
        <v>80101</v>
      </c>
      <c r="C83" s="300">
        <v>213207</v>
      </c>
      <c r="D83" s="521" t="s">
        <v>422</v>
      </c>
      <c r="E83" s="521"/>
      <c r="F83" s="521"/>
      <c r="G83" s="522"/>
      <c r="H83" s="522"/>
    </row>
    <row ht="30" r="84" spans="1:8">
      <c r="A84" s="518">
        <v>70101</v>
      </c>
      <c r="B84" s="519">
        <v>80101</v>
      </c>
      <c r="C84" s="300">
        <v>213208</v>
      </c>
      <c r="D84" s="287" t="s">
        <v>460</v>
      </c>
      <c r="E84" s="521"/>
      <c r="F84" s="521"/>
      <c r="G84" s="522"/>
      <c r="H84" s="522"/>
    </row>
    <row r="85" spans="1:8">
      <c r="A85" s="518">
        <v>70101</v>
      </c>
      <c r="B85" s="519">
        <v>80101</v>
      </c>
      <c r="C85" s="300">
        <v>213209</v>
      </c>
      <c r="D85" s="521" t="s">
        <v>461</v>
      </c>
      <c r="E85" s="521"/>
      <c r="F85" s="521"/>
      <c r="G85" s="522"/>
      <c r="H85" s="522"/>
    </row>
    <row r="86" spans="1:8">
      <c r="A86" s="518">
        <v>70101</v>
      </c>
      <c r="B86" s="519">
        <v>80101</v>
      </c>
      <c r="C86" s="313">
        <v>22</v>
      </c>
      <c r="D86" s="314" t="s">
        <v>432</v>
      </c>
      <c r="E86" s="523">
        <f>E87+E93</f>
        <v>0</v>
      </c>
      <c r="F86" s="523">
        <f>F87+F93</f>
        <v>0</v>
      </c>
      <c r="G86" s="523">
        <f ref="G86:H86" si="3" t="shared">G87+G93</f>
        <v>0</v>
      </c>
      <c r="H86" s="523">
        <f si="3" t="shared"/>
        <v>0</v>
      </c>
    </row>
    <row r="87" spans="1:8">
      <c r="A87" s="518">
        <v>70101</v>
      </c>
      <c r="B87" s="519">
        <v>80101</v>
      </c>
      <c r="C87" s="293">
        <v>2200</v>
      </c>
      <c r="D87" s="298" t="s">
        <v>1071</v>
      </c>
      <c r="E87" s="524">
        <f>SUM(E88:E92)</f>
        <v>0</v>
      </c>
      <c r="F87" s="524">
        <f>SUM(F88:F92)</f>
        <v>0</v>
      </c>
      <c r="G87" s="524">
        <f ref="G87:H87" si="4" t="shared">SUM(G88:G92)</f>
        <v>0</v>
      </c>
      <c r="H87" s="524">
        <f si="4" t="shared"/>
        <v>0</v>
      </c>
    </row>
    <row r="88" spans="1:8">
      <c r="A88" s="518">
        <v>70101</v>
      </c>
      <c r="B88" s="519">
        <v>80101</v>
      </c>
      <c r="C88" s="300">
        <v>220001</v>
      </c>
      <c r="D88" s="521" t="s">
        <v>434</v>
      </c>
      <c r="E88" s="521"/>
      <c r="F88" s="521"/>
      <c r="G88" s="522"/>
      <c r="H88" s="522"/>
    </row>
    <row r="89" spans="1:8">
      <c r="A89" s="518">
        <v>70101</v>
      </c>
      <c r="B89" s="519">
        <v>80101</v>
      </c>
      <c r="C89" s="300">
        <v>221001</v>
      </c>
      <c r="D89" s="521" t="s">
        <v>436</v>
      </c>
      <c r="E89" s="521"/>
      <c r="F89" s="521"/>
      <c r="G89" s="522"/>
      <c r="H89" s="522"/>
    </row>
    <row r="90" spans="1:8">
      <c r="A90" s="518">
        <v>70101</v>
      </c>
      <c r="B90" s="519">
        <v>80101</v>
      </c>
      <c r="C90" s="300">
        <v>222001</v>
      </c>
      <c r="D90" s="521" t="s">
        <v>438</v>
      </c>
      <c r="E90" s="521"/>
      <c r="F90" s="521"/>
      <c r="G90" s="522"/>
      <c r="H90" s="522"/>
    </row>
    <row r="91" spans="1:8">
      <c r="A91" s="518">
        <v>70101</v>
      </c>
      <c r="B91" s="519">
        <v>80101</v>
      </c>
      <c r="C91" s="300">
        <v>223001</v>
      </c>
      <c r="D91" s="521" t="s">
        <v>440</v>
      </c>
      <c r="E91" s="521"/>
      <c r="F91" s="521"/>
      <c r="G91" s="522"/>
      <c r="H91" s="522"/>
    </row>
    <row r="92" spans="1:8">
      <c r="A92" s="518">
        <v>70101</v>
      </c>
      <c r="B92" s="519">
        <v>80101</v>
      </c>
      <c r="C92" s="300">
        <v>224001</v>
      </c>
      <c r="D92" s="521" t="s">
        <v>442</v>
      </c>
      <c r="E92" s="521"/>
      <c r="F92" s="521"/>
      <c r="G92" s="522"/>
      <c r="H92" s="522"/>
    </row>
    <row r="93" spans="1:8">
      <c r="A93" s="518"/>
      <c r="B93" s="519"/>
      <c r="C93" s="293">
        <v>2260</v>
      </c>
      <c r="D93" s="298" t="s">
        <v>1022</v>
      </c>
      <c r="E93" s="525">
        <f>SUM(E94)</f>
        <v>0</v>
      </c>
      <c r="F93" s="525">
        <f>SUM(F94)</f>
        <v>0</v>
      </c>
      <c r="G93" s="525">
        <f ref="G93:H93" si="5" t="shared">SUM(G94)</f>
        <v>0</v>
      </c>
      <c r="H93" s="525">
        <f si="5" t="shared"/>
        <v>0</v>
      </c>
    </row>
    <row r="94" spans="1:8">
      <c r="A94" s="518"/>
      <c r="B94" s="519"/>
      <c r="C94" s="526">
        <v>226001</v>
      </c>
      <c r="D94" s="299" t="s">
        <v>1198</v>
      </c>
      <c r="E94" s="521"/>
      <c r="F94" s="521"/>
      <c r="G94" s="522"/>
      <c r="H94" s="522"/>
    </row>
    <row r="95" spans="1:8">
      <c r="A95" s="518">
        <v>70101</v>
      </c>
      <c r="B95" s="519">
        <v>80101</v>
      </c>
      <c r="C95" s="313">
        <v>23</v>
      </c>
      <c r="D95" s="314" t="s">
        <v>466</v>
      </c>
      <c r="E95" s="520">
        <f>SUM(E96:E98)</f>
        <v>0</v>
      </c>
      <c r="F95" s="520">
        <f>SUM(F96:F98)</f>
        <v>0</v>
      </c>
      <c r="G95" s="520">
        <f>SUM(G96:G98)</f>
        <v>0</v>
      </c>
      <c r="H95" s="520">
        <f>SUM(H96:H98)</f>
        <v>0</v>
      </c>
    </row>
    <row r="96" spans="1:8">
      <c r="A96" s="518">
        <v>70101</v>
      </c>
      <c r="B96" s="519">
        <v>80101</v>
      </c>
      <c r="C96" s="300">
        <v>230001</v>
      </c>
      <c r="D96" s="521" t="s">
        <v>468</v>
      </c>
      <c r="E96" s="521"/>
      <c r="F96" s="521"/>
      <c r="G96" s="522"/>
      <c r="H96" s="522"/>
    </row>
    <row r="97" spans="1:8">
      <c r="A97" s="518">
        <v>70101</v>
      </c>
      <c r="B97" s="519">
        <v>80101</v>
      </c>
      <c r="C97" s="300">
        <v>231001</v>
      </c>
      <c r="D97" s="521" t="s">
        <v>470</v>
      </c>
      <c r="E97" s="521"/>
      <c r="F97" s="521"/>
      <c r="G97" s="522"/>
      <c r="H97" s="522"/>
    </row>
    <row r="98" spans="1:8">
      <c r="A98" s="518">
        <v>70101</v>
      </c>
      <c r="B98" s="519">
        <v>80101</v>
      </c>
      <c r="C98" s="300">
        <v>232001</v>
      </c>
      <c r="D98" s="521" t="s">
        <v>472</v>
      </c>
      <c r="E98" s="521"/>
      <c r="F98" s="521"/>
      <c r="G98" s="522"/>
      <c r="H98" s="522"/>
    </row>
    <row r="99" spans="1:8">
      <c r="A99" s="518">
        <v>70101</v>
      </c>
      <c r="B99" s="519">
        <v>80101</v>
      </c>
      <c r="C99" s="515"/>
      <c r="D99" s="314" t="s">
        <v>491</v>
      </c>
      <c r="E99" s="520">
        <f>SUM(E100,E105,E108,E112,E117,E120)</f>
        <v>0</v>
      </c>
      <c r="F99" s="520">
        <f ref="F99:H99" si="6" t="shared">SUM(F100,F105,F108,F112,F117,F120)</f>
        <v>0</v>
      </c>
      <c r="G99" s="520">
        <f si="6" t="shared"/>
        <v>0</v>
      </c>
      <c r="H99" s="520">
        <f si="6" t="shared"/>
        <v>0</v>
      </c>
    </row>
    <row r="100" spans="1:8">
      <c r="A100" s="518">
        <v>70101</v>
      </c>
      <c r="B100" s="519">
        <v>80101</v>
      </c>
      <c r="C100" s="313">
        <v>1310</v>
      </c>
      <c r="D100" s="314" t="s">
        <v>492</v>
      </c>
      <c r="E100" s="520">
        <f>SUM(E101:E104)</f>
        <v>0</v>
      </c>
      <c r="F100" s="520">
        <f>SUM(F101:F104)</f>
        <v>0</v>
      </c>
      <c r="G100" s="520">
        <f>SUM(G101:G104)</f>
        <v>0</v>
      </c>
      <c r="H100" s="520">
        <f>SUM(H101:H104)</f>
        <v>0</v>
      </c>
    </row>
    <row r="101" spans="1:8">
      <c r="A101" s="518">
        <v>70101</v>
      </c>
      <c r="B101" s="519">
        <v>80101</v>
      </c>
      <c r="C101" s="300">
        <v>131001</v>
      </c>
      <c r="D101" s="521" t="s">
        <v>494</v>
      </c>
      <c r="E101" s="521"/>
      <c r="F101" s="521"/>
      <c r="G101" s="522"/>
      <c r="H101" s="522"/>
    </row>
    <row r="102" spans="1:8">
      <c r="A102" s="518">
        <v>70101</v>
      </c>
      <c r="B102" s="519">
        <v>80101</v>
      </c>
      <c r="C102" s="300">
        <v>131006</v>
      </c>
      <c r="D102" s="521" t="s">
        <v>313</v>
      </c>
      <c r="E102" s="521"/>
      <c r="F102" s="521"/>
      <c r="G102" s="522"/>
      <c r="H102" s="522"/>
    </row>
    <row r="103" spans="1:8">
      <c r="A103" s="518">
        <v>70101</v>
      </c>
      <c r="B103" s="519">
        <v>80101</v>
      </c>
      <c r="C103" s="300">
        <v>131007</v>
      </c>
      <c r="D103" s="521" t="s">
        <v>314</v>
      </c>
      <c r="E103" s="521"/>
      <c r="F103" s="521"/>
      <c r="G103" s="522"/>
      <c r="H103" s="522"/>
    </row>
    <row r="104" spans="1:8">
      <c r="A104" s="518">
        <v>70101</v>
      </c>
      <c r="B104" s="519">
        <v>80101</v>
      </c>
      <c r="C104" s="300">
        <v>131008</v>
      </c>
      <c r="D104" s="521" t="s">
        <v>315</v>
      </c>
      <c r="E104" s="521"/>
      <c r="F104" s="521"/>
      <c r="G104" s="522"/>
      <c r="H104" s="522"/>
    </row>
    <row r="105" spans="1:8">
      <c r="A105" s="518">
        <v>70101</v>
      </c>
      <c r="B105" s="519">
        <v>80101</v>
      </c>
      <c r="C105" s="313">
        <v>1320</v>
      </c>
      <c r="D105" s="314" t="s">
        <v>498</v>
      </c>
      <c r="E105" s="520">
        <f>SUM(E106:E107)</f>
        <v>0</v>
      </c>
      <c r="F105" s="520">
        <f>SUM(F106:F107)</f>
        <v>0</v>
      </c>
      <c r="G105" s="520">
        <f>SUM(G106:G107)</f>
        <v>0</v>
      </c>
      <c r="H105" s="520">
        <f ref="H105" si="7" t="shared">SUM(H106:H107)</f>
        <v>0</v>
      </c>
    </row>
    <row r="106" spans="1:8">
      <c r="A106" s="518">
        <v>70101</v>
      </c>
      <c r="B106" s="519">
        <v>80101</v>
      </c>
      <c r="C106" s="300">
        <v>132001</v>
      </c>
      <c r="D106" s="521" t="s">
        <v>500</v>
      </c>
      <c r="E106" s="521"/>
      <c r="F106" s="521"/>
      <c r="G106" s="522"/>
      <c r="H106" s="522"/>
    </row>
    <row r="107" spans="1:8">
      <c r="A107" s="518">
        <v>70101</v>
      </c>
      <c r="B107" s="519">
        <v>80101</v>
      </c>
      <c r="C107" s="300">
        <v>132007</v>
      </c>
      <c r="D107" s="521" t="s">
        <v>322</v>
      </c>
      <c r="E107" s="521"/>
      <c r="F107" s="521"/>
      <c r="G107" s="522"/>
      <c r="H107" s="522"/>
    </row>
    <row r="108" spans="1:8">
      <c r="A108" s="518">
        <v>70101</v>
      </c>
      <c r="B108" s="519">
        <v>80101</v>
      </c>
      <c r="C108" s="313">
        <v>1340</v>
      </c>
      <c r="D108" s="314" t="s">
        <v>502</v>
      </c>
      <c r="E108" s="520">
        <f>SUM(E109:E110)</f>
        <v>0</v>
      </c>
      <c r="F108" s="520">
        <f>SUM(F109:F110)</f>
        <v>0</v>
      </c>
      <c r="G108" s="520">
        <f>SUM(G109:G110)</f>
        <v>0</v>
      </c>
      <c r="H108" s="520">
        <f ref="H108" si="8" t="shared">SUM(H109:H110)</f>
        <v>0</v>
      </c>
    </row>
    <row r="109" spans="1:8">
      <c r="A109" s="518">
        <v>70101</v>
      </c>
      <c r="B109" s="519">
        <v>80101</v>
      </c>
      <c r="C109" s="300">
        <v>134001</v>
      </c>
      <c r="D109" s="521" t="s">
        <v>325</v>
      </c>
      <c r="E109" s="521"/>
      <c r="F109" s="521"/>
      <c r="G109" s="522"/>
      <c r="H109" s="522"/>
    </row>
    <row r="110" spans="1:8">
      <c r="A110" s="518">
        <v>70101</v>
      </c>
      <c r="B110" s="519">
        <v>80101</v>
      </c>
      <c r="C110" s="300">
        <v>134002</v>
      </c>
      <c r="D110" s="521" t="s">
        <v>326</v>
      </c>
      <c r="E110" s="521"/>
      <c r="F110" s="521"/>
      <c r="G110" s="522"/>
      <c r="H110" s="522"/>
    </row>
    <row r="111" spans="1:8">
      <c r="A111" s="518"/>
      <c r="B111" s="519"/>
      <c r="C111" s="300">
        <v>134003</v>
      </c>
      <c r="D111" s="521" t="s">
        <v>1234</v>
      </c>
      <c r="E111" s="521"/>
      <c r="F111" s="521"/>
      <c r="G111" s="522"/>
      <c r="H111" s="522"/>
    </row>
    <row r="112" spans="1:8">
      <c r="A112" s="518">
        <v>70101</v>
      </c>
      <c r="B112" s="519">
        <v>80101</v>
      </c>
      <c r="C112" s="313">
        <v>120004</v>
      </c>
      <c r="D112" s="314" t="s">
        <v>508</v>
      </c>
      <c r="E112" s="520">
        <f>SUM(E113:E116)</f>
        <v>0</v>
      </c>
      <c r="F112" s="520">
        <f>SUM(F113:F116)</f>
        <v>0</v>
      </c>
      <c r="G112" s="520">
        <f>SUM(G113:G116)</f>
        <v>0</v>
      </c>
      <c r="H112" s="520">
        <f ref="H112" si="9" t="shared">SUM(H113:H116)</f>
        <v>0</v>
      </c>
    </row>
    <row r="113" spans="1:8">
      <c r="A113" s="518">
        <v>70101</v>
      </c>
      <c r="B113" s="519">
        <v>80101</v>
      </c>
      <c r="C113" s="300">
        <v>1200041</v>
      </c>
      <c r="D113" s="521" t="s">
        <v>510</v>
      </c>
      <c r="E113" s="521"/>
      <c r="F113" s="521"/>
      <c r="G113" s="522"/>
      <c r="H113" s="522"/>
    </row>
    <row r="114" spans="1:8">
      <c r="A114" s="518">
        <v>70101</v>
      </c>
      <c r="B114" s="519">
        <v>80101</v>
      </c>
      <c r="C114" s="300">
        <v>1200042</v>
      </c>
      <c r="D114" s="521" t="s">
        <v>512</v>
      </c>
      <c r="E114" s="521"/>
      <c r="F114" s="521"/>
      <c r="G114" s="522"/>
      <c r="H114" s="522"/>
    </row>
    <row r="115" spans="1:8">
      <c r="A115" s="518">
        <v>70101</v>
      </c>
      <c r="B115" s="519">
        <v>80101</v>
      </c>
      <c r="C115" s="300">
        <v>1200043</v>
      </c>
      <c r="D115" s="521" t="s">
        <v>514</v>
      </c>
      <c r="E115" s="521"/>
      <c r="F115" s="521"/>
      <c r="G115" s="522"/>
      <c r="H115" s="522"/>
    </row>
    <row r="116" spans="1:8">
      <c r="A116" s="518">
        <v>70101</v>
      </c>
      <c r="B116" s="519">
        <v>80101</v>
      </c>
      <c r="C116" s="300">
        <v>1200044</v>
      </c>
      <c r="D116" s="521" t="s">
        <v>516</v>
      </c>
      <c r="E116" s="521"/>
      <c r="F116" s="521"/>
      <c r="G116" s="522"/>
      <c r="H116" s="522"/>
    </row>
    <row r="117" spans="1:8">
      <c r="A117" s="518">
        <v>70101</v>
      </c>
      <c r="B117" s="519">
        <v>80101</v>
      </c>
      <c r="C117" s="515">
        <v>122</v>
      </c>
      <c r="D117" s="314" t="s">
        <v>517</v>
      </c>
      <c r="E117" s="520">
        <f>SUM(E118:E119)</f>
        <v>0</v>
      </c>
      <c r="F117" s="520">
        <f ref="F117:H117" si="10" t="shared">SUM(F118:F119)</f>
        <v>0</v>
      </c>
      <c r="G117" s="520">
        <f si="10" t="shared"/>
        <v>0</v>
      </c>
      <c r="H117" s="520">
        <f si="10" t="shared"/>
        <v>0</v>
      </c>
    </row>
    <row r="118" spans="1:8">
      <c r="A118" s="518">
        <v>70101</v>
      </c>
      <c r="B118" s="519">
        <v>80101</v>
      </c>
      <c r="C118" s="300">
        <v>122001</v>
      </c>
      <c r="D118" s="521" t="s">
        <v>1116</v>
      </c>
      <c r="E118" s="521"/>
      <c r="F118" s="521"/>
      <c r="G118" s="522"/>
      <c r="H118" s="522"/>
    </row>
    <row r="119" spans="1:8">
      <c r="A119" s="518"/>
      <c r="B119" s="519"/>
      <c r="C119" s="300">
        <v>122002</v>
      </c>
      <c r="D119" s="521" t="s">
        <v>1117</v>
      </c>
      <c r="E119" s="521"/>
      <c r="F119" s="521"/>
      <c r="G119" s="522"/>
      <c r="H119" s="522"/>
    </row>
    <row r="120" spans="1:8">
      <c r="A120" s="527"/>
      <c r="B120" s="528"/>
      <c r="C120" s="515">
        <v>14</v>
      </c>
      <c r="D120" s="314" t="s">
        <v>520</v>
      </c>
      <c r="E120" s="520">
        <f>SUM(E121)</f>
        <v>0</v>
      </c>
      <c r="F120" s="520">
        <f>SUM(F121)</f>
        <v>0</v>
      </c>
      <c r="G120" s="520">
        <f>SUM(G121)</f>
        <v>0</v>
      </c>
      <c r="H120" s="520">
        <f ref="H120" si="11" t="shared">SUM(H121)</f>
        <v>0</v>
      </c>
    </row>
    <row r="121" spans="1:8">
      <c r="A121" s="527"/>
      <c r="B121" s="528"/>
      <c r="C121" s="300">
        <v>145005</v>
      </c>
      <c r="D121" s="521" t="s">
        <v>312</v>
      </c>
      <c r="E121" s="521"/>
      <c r="F121" s="521"/>
      <c r="G121" s="522"/>
      <c r="H121" s="522"/>
    </row>
    <row r="122" spans="1:8">
      <c r="A122" s="527"/>
      <c r="B122" s="528"/>
      <c r="C122" s="529">
        <v>4</v>
      </c>
      <c r="D122" s="530" t="s">
        <v>489</v>
      </c>
      <c r="E122" s="530"/>
      <c r="F122" s="530"/>
      <c r="G122" s="531"/>
      <c r="H122" s="531"/>
    </row>
    <row r="123" spans="1:8">
      <c r="A123" s="527"/>
      <c r="B123" s="528"/>
      <c r="C123" s="529">
        <v>5</v>
      </c>
      <c r="D123" s="530" t="s">
        <v>522</v>
      </c>
      <c r="E123" s="530"/>
      <c r="F123" s="530"/>
      <c r="G123" s="531"/>
      <c r="H123" s="531"/>
    </row>
    <row r="124" spans="1:8">
      <c r="A124" s="527"/>
      <c r="B124" s="528"/>
      <c r="C124" s="313">
        <v>6</v>
      </c>
      <c r="D124" s="314" t="s">
        <v>523</v>
      </c>
      <c r="E124" s="314"/>
      <c r="F124" s="314"/>
      <c r="G124" s="520"/>
      <c r="H124" s="520"/>
    </row>
    <row r="125" spans="1:8">
      <c r="A125" s="527"/>
      <c r="B125" s="528"/>
      <c r="C125" s="313">
        <v>61</v>
      </c>
      <c r="D125" s="314" t="s">
        <v>524</v>
      </c>
      <c r="E125" s="520">
        <f>SUM(E126:E127)</f>
        <v>0</v>
      </c>
      <c r="F125" s="520">
        <f>SUM(F126:F127)</f>
        <v>0</v>
      </c>
      <c r="G125" s="520">
        <f>SUM(G126:G127)</f>
        <v>0</v>
      </c>
      <c r="H125" s="520">
        <f ref="H125" si="12" t="shared">SUM(H126:H127)</f>
        <v>0</v>
      </c>
    </row>
    <row r="126" spans="1:8">
      <c r="A126" s="527"/>
      <c r="B126" s="528"/>
      <c r="C126" s="300">
        <v>610001</v>
      </c>
      <c r="D126" s="521" t="s">
        <v>525</v>
      </c>
      <c r="E126" s="521"/>
      <c r="F126" s="521"/>
      <c r="G126" s="522"/>
      <c r="H126" s="522"/>
    </row>
    <row r="127" spans="1:8">
      <c r="A127" s="527"/>
      <c r="B127" s="528"/>
      <c r="C127" s="300">
        <v>610002</v>
      </c>
      <c r="D127" s="521" t="s">
        <v>526</v>
      </c>
      <c r="E127" s="521"/>
      <c r="F127" s="521"/>
      <c r="G127" s="522"/>
      <c r="H127" s="522"/>
    </row>
    <row r="128" spans="1:8">
      <c r="A128" s="527"/>
      <c r="B128" s="528"/>
      <c r="C128" s="313">
        <v>62</v>
      </c>
      <c r="D128" s="314" t="s">
        <v>527</v>
      </c>
      <c r="E128" s="520">
        <f>SUM(E129:E132)</f>
        <v>0</v>
      </c>
      <c r="F128" s="520">
        <f>SUM(F129:F132)</f>
        <v>0</v>
      </c>
      <c r="G128" s="520">
        <f>SUM(G129:G132)</f>
        <v>0</v>
      </c>
      <c r="H128" s="520">
        <f ref="H128" si="13" t="shared">SUM(H129:H132)</f>
        <v>0</v>
      </c>
    </row>
    <row r="129" spans="1:8">
      <c r="A129" s="527"/>
      <c r="B129" s="528"/>
      <c r="C129" s="300">
        <v>620001</v>
      </c>
      <c r="D129" s="521" t="s">
        <v>528</v>
      </c>
      <c r="E129" s="521"/>
      <c r="F129" s="521"/>
      <c r="G129" s="522"/>
      <c r="H129" s="522"/>
    </row>
    <row r="130" spans="1:8">
      <c r="A130" s="527"/>
      <c r="B130" s="528"/>
      <c r="C130" s="300">
        <v>620002</v>
      </c>
      <c r="D130" s="521" t="s">
        <v>529</v>
      </c>
      <c r="E130" s="521"/>
      <c r="F130" s="521"/>
      <c r="G130" s="522"/>
      <c r="H130" s="522"/>
    </row>
    <row r="131" spans="1:8">
      <c r="A131" s="527"/>
      <c r="B131" s="528"/>
      <c r="C131" s="300">
        <v>620003</v>
      </c>
      <c r="D131" s="521" t="s">
        <v>530</v>
      </c>
      <c r="E131" s="521"/>
      <c r="F131" s="521"/>
      <c r="G131" s="522"/>
      <c r="H131" s="522"/>
    </row>
    <row r="132" spans="1:8">
      <c r="A132" s="527"/>
      <c r="B132" s="528"/>
      <c r="C132" s="300">
        <v>620004</v>
      </c>
      <c r="D132" s="521" t="s">
        <v>531</v>
      </c>
      <c r="E132" s="521"/>
      <c r="F132" s="521"/>
      <c r="G132" s="522"/>
      <c r="H132" s="522"/>
    </row>
    <row r="133" spans="1:8">
      <c r="A133" s="527"/>
      <c r="B133" s="528"/>
      <c r="C133" s="313">
        <v>63</v>
      </c>
      <c r="D133" s="314" t="s">
        <v>532</v>
      </c>
      <c r="E133" s="520">
        <f>SUM(E134,E137,E140)</f>
        <v>0</v>
      </c>
      <c r="F133" s="520">
        <f>SUM(F134,F137,F140)</f>
        <v>0</v>
      </c>
      <c r="G133" s="520">
        <f>SUM(G134,G137,G140)</f>
        <v>0</v>
      </c>
      <c r="H133" s="520">
        <f ref="H133" si="14" t="shared">SUM(H134,H137,H140)</f>
        <v>0</v>
      </c>
    </row>
    <row r="134" spans="1:8">
      <c r="A134" s="527"/>
      <c r="B134" s="528"/>
      <c r="C134" s="313">
        <v>630</v>
      </c>
      <c r="D134" s="314" t="s">
        <v>533</v>
      </c>
      <c r="E134" s="520">
        <f>SUM(E135:E136)</f>
        <v>0</v>
      </c>
      <c r="F134" s="520">
        <f>SUM(F135:F136)</f>
        <v>0</v>
      </c>
      <c r="G134" s="520">
        <f>SUM(G135:G136)</f>
        <v>0</v>
      </c>
      <c r="H134" s="520">
        <f ref="H134" si="15" t="shared">SUM(H135:H136)</f>
        <v>0</v>
      </c>
    </row>
    <row r="135" spans="1:8">
      <c r="A135" s="527"/>
      <c r="B135" s="528"/>
      <c r="C135" s="300">
        <v>630001</v>
      </c>
      <c r="D135" s="521" t="s">
        <v>534</v>
      </c>
      <c r="E135" s="521"/>
      <c r="F135" s="521"/>
      <c r="G135" s="522"/>
      <c r="H135" s="522"/>
    </row>
    <row r="136" spans="1:8">
      <c r="A136" s="527"/>
      <c r="B136" s="528"/>
      <c r="C136" s="300">
        <v>630002</v>
      </c>
      <c r="D136" s="521" t="s">
        <v>535</v>
      </c>
      <c r="E136" s="521"/>
      <c r="F136" s="521"/>
      <c r="G136" s="522"/>
      <c r="H136" s="522"/>
    </row>
    <row r="137" spans="1:8">
      <c r="A137" s="527"/>
      <c r="B137" s="528"/>
      <c r="C137" s="313">
        <v>631</v>
      </c>
      <c r="D137" s="314" t="s">
        <v>536</v>
      </c>
      <c r="E137" s="520">
        <f>SUM(E138:E139)</f>
        <v>0</v>
      </c>
      <c r="F137" s="520">
        <f>SUM(F138:F139)</f>
        <v>0</v>
      </c>
      <c r="G137" s="520">
        <f>SUM(G138:G139)</f>
        <v>0</v>
      </c>
      <c r="H137" s="520">
        <f ref="H137" si="16" t="shared">SUM(H138:H139)</f>
        <v>0</v>
      </c>
    </row>
    <row r="138" spans="1:8">
      <c r="A138" s="527"/>
      <c r="B138" s="528"/>
      <c r="C138" s="300">
        <v>631001</v>
      </c>
      <c r="D138" s="521" t="s">
        <v>537</v>
      </c>
      <c r="E138" s="521"/>
      <c r="F138" s="521"/>
      <c r="G138" s="522"/>
      <c r="H138" s="522"/>
    </row>
    <row r="139" spans="1:8">
      <c r="A139" s="527"/>
      <c r="B139" s="528"/>
      <c r="C139" s="300">
        <v>631002</v>
      </c>
      <c r="D139" s="521" t="s">
        <v>538</v>
      </c>
      <c r="E139" s="521"/>
      <c r="F139" s="521"/>
      <c r="G139" s="522"/>
      <c r="H139" s="522"/>
    </row>
    <row r="140" spans="1:8">
      <c r="A140" s="527"/>
      <c r="B140" s="528"/>
      <c r="C140" s="313">
        <v>632</v>
      </c>
      <c r="D140" s="314" t="s">
        <v>539</v>
      </c>
      <c r="E140" s="520">
        <f>SUM(E141:E142)</f>
        <v>0</v>
      </c>
      <c r="F140" s="520">
        <f>SUM(F141:F142)</f>
        <v>0</v>
      </c>
      <c r="G140" s="520">
        <f>SUM(G141:G142)</f>
        <v>0</v>
      </c>
      <c r="H140" s="520">
        <f ref="H140" si="17" t="shared">SUM(H141:H142)</f>
        <v>0</v>
      </c>
    </row>
    <row r="141" spans="1:8">
      <c r="A141" s="527"/>
      <c r="B141" s="528"/>
      <c r="C141" s="300">
        <v>632001</v>
      </c>
      <c r="D141" s="521" t="s">
        <v>540</v>
      </c>
      <c r="E141" s="521"/>
      <c r="F141" s="521"/>
      <c r="G141" s="522"/>
      <c r="H141" s="522"/>
    </row>
    <row r="142" spans="1:8">
      <c r="A142" s="527"/>
      <c r="B142" s="528"/>
      <c r="C142" s="300">
        <v>632002</v>
      </c>
      <c r="D142" s="521" t="s">
        <v>541</v>
      </c>
      <c r="E142" s="521"/>
      <c r="F142" s="521"/>
      <c r="G142" s="522"/>
      <c r="H142" s="522"/>
    </row>
    <row r="143" spans="1:8">
      <c r="A143" s="527"/>
      <c r="B143" s="528"/>
      <c r="C143" s="532">
        <v>64</v>
      </c>
      <c r="D143" s="533" t="s">
        <v>542</v>
      </c>
      <c r="E143" s="520">
        <f>SUM(E144:E146)</f>
        <v>0</v>
      </c>
      <c r="F143" s="520">
        <f>SUM(F144:F146)</f>
        <v>0</v>
      </c>
      <c r="G143" s="520">
        <f>SUM(G144:G146)</f>
        <v>0</v>
      </c>
      <c r="H143" s="520">
        <f ref="H143" si="18" t="shared">SUM(H144:H146)</f>
        <v>0</v>
      </c>
    </row>
    <row r="144" spans="1:8">
      <c r="A144" s="527"/>
      <c r="B144" s="528"/>
      <c r="C144" s="300">
        <v>640001</v>
      </c>
      <c r="D144" s="521" t="s">
        <v>543</v>
      </c>
      <c r="E144" s="521"/>
      <c r="F144" s="521"/>
      <c r="G144" s="522"/>
      <c r="H144" s="522"/>
    </row>
    <row r="145" spans="1:8">
      <c r="A145" s="534"/>
      <c r="B145" s="534"/>
      <c r="C145" s="300">
        <v>640002</v>
      </c>
      <c r="D145" s="521" t="s">
        <v>544</v>
      </c>
      <c r="E145" s="521"/>
      <c r="F145" s="521"/>
      <c r="G145" s="522"/>
      <c r="H145" s="522"/>
    </row>
    <row r="146" spans="1:8">
      <c r="A146" s="534"/>
      <c r="B146" s="534"/>
      <c r="C146" s="300">
        <v>640003</v>
      </c>
      <c r="D146" s="521" t="s">
        <v>545</v>
      </c>
      <c r="E146" s="521"/>
      <c r="F146" s="521"/>
      <c r="G146" s="522"/>
      <c r="H146" s="522"/>
    </row>
    <row r="147" spans="1:8">
      <c r="A147" s="534"/>
      <c r="B147" s="534"/>
      <c r="C147" s="535">
        <v>65</v>
      </c>
      <c r="D147" s="536" t="s">
        <v>664</v>
      </c>
      <c r="E147" s="537">
        <f>SUM(E148:E158)</f>
        <v>0</v>
      </c>
      <c r="F147" s="537">
        <f>SUM(F148:F158)</f>
        <v>0</v>
      </c>
      <c r="G147" s="537">
        <f ref="G147:H147" si="19" t="shared">SUM(G148:G158)</f>
        <v>0</v>
      </c>
      <c r="H147" s="537">
        <f si="19" t="shared"/>
        <v>0</v>
      </c>
    </row>
    <row r="148" spans="1:8">
      <c r="A148" s="534"/>
      <c r="B148" s="534"/>
      <c r="C148" s="300">
        <v>650001</v>
      </c>
      <c r="D148" s="521" t="s">
        <v>665</v>
      </c>
      <c r="E148" s="521"/>
      <c r="F148" s="521"/>
      <c r="G148" s="522"/>
      <c r="H148" s="522"/>
    </row>
    <row r="149" spans="1:8">
      <c r="A149" s="534"/>
      <c r="B149" s="534"/>
      <c r="C149" s="300">
        <v>650002</v>
      </c>
      <c r="D149" s="521" t="s">
        <v>666</v>
      </c>
      <c r="E149" s="521"/>
      <c r="F149" s="521"/>
      <c r="G149" s="522"/>
      <c r="H149" s="522"/>
    </row>
    <row r="150" spans="1:8">
      <c r="A150" s="534"/>
      <c r="B150" s="534"/>
      <c r="C150" s="300">
        <v>650003</v>
      </c>
      <c r="D150" s="521" t="s">
        <v>667</v>
      </c>
      <c r="E150" s="521"/>
      <c r="F150" s="521"/>
      <c r="G150" s="522"/>
      <c r="H150" s="522"/>
    </row>
    <row r="151" spans="1:8">
      <c r="A151" s="534"/>
      <c r="B151" s="534"/>
      <c r="C151" s="300">
        <v>650004</v>
      </c>
      <c r="D151" s="521" t="s">
        <v>668</v>
      </c>
      <c r="E151" s="521"/>
      <c r="F151" s="521"/>
      <c r="G151" s="522"/>
      <c r="H151" s="522"/>
    </row>
    <row r="152" spans="1:8">
      <c r="A152" s="534"/>
      <c r="B152" s="534"/>
      <c r="C152" s="300">
        <v>650005</v>
      </c>
      <c r="D152" s="521" t="s">
        <v>669</v>
      </c>
      <c r="E152" s="521"/>
      <c r="F152" s="521"/>
      <c r="G152" s="522"/>
      <c r="H152" s="522"/>
    </row>
    <row r="153" spans="1:8">
      <c r="A153" s="534"/>
      <c r="B153" s="534"/>
      <c r="C153" s="300">
        <v>650006</v>
      </c>
      <c r="D153" s="521" t="s">
        <v>670</v>
      </c>
      <c r="E153" s="521"/>
      <c r="F153" s="521"/>
      <c r="G153" s="522"/>
      <c r="H153" s="522"/>
    </row>
    <row r="154" spans="1:8">
      <c r="A154" s="534"/>
      <c r="B154" s="534"/>
      <c r="C154" s="300">
        <v>650007</v>
      </c>
      <c r="D154" s="521" t="s">
        <v>671</v>
      </c>
      <c r="E154" s="521"/>
      <c r="F154" s="521"/>
      <c r="G154" s="522"/>
      <c r="H154" s="522"/>
    </row>
    <row r="155" spans="1:8">
      <c r="A155" s="534"/>
      <c r="B155" s="534"/>
      <c r="C155" s="300">
        <v>650008</v>
      </c>
      <c r="D155" s="521" t="s">
        <v>672</v>
      </c>
      <c r="E155" s="521"/>
      <c r="F155" s="521"/>
      <c r="G155" s="522"/>
      <c r="H155" s="522"/>
    </row>
    <row r="156" spans="1:8">
      <c r="A156" s="534"/>
      <c r="B156" s="534"/>
      <c r="C156" s="300">
        <v>650009</v>
      </c>
      <c r="D156" s="521" t="s">
        <v>673</v>
      </c>
      <c r="E156" s="521"/>
      <c r="F156" s="521"/>
      <c r="G156" s="522"/>
      <c r="H156" s="522"/>
    </row>
    <row r="157" spans="1:8">
      <c r="A157" s="534"/>
      <c r="B157" s="534"/>
      <c r="C157" s="300">
        <v>650010</v>
      </c>
      <c r="D157" s="521" t="s">
        <v>663</v>
      </c>
      <c r="E157" s="521"/>
      <c r="F157" s="521"/>
      <c r="G157" s="522"/>
      <c r="H157" s="522"/>
    </row>
    <row r="158" spans="1:8">
      <c r="A158" s="534"/>
      <c r="B158" s="534"/>
      <c r="C158" s="300">
        <v>650011</v>
      </c>
      <c r="D158" s="521" t="s">
        <v>674</v>
      </c>
      <c r="E158" s="521"/>
      <c r="F158" s="521"/>
      <c r="G158" s="522"/>
      <c r="H158" s="522"/>
    </row>
    <row r="159" spans="1:8">
      <c r="A159" s="534"/>
      <c r="B159" s="534"/>
      <c r="C159" s="225"/>
      <c r="D159" s="226"/>
      <c r="E159" s="226"/>
      <c r="F159" s="226"/>
      <c r="G159" s="538"/>
      <c r="H159" s="538"/>
    </row>
    <row r="160" spans="1:8">
      <c r="A160" s="534"/>
      <c r="B160" s="534"/>
      <c r="C160" s="225"/>
      <c r="D160" s="226"/>
      <c r="E160" s="226"/>
      <c r="F160" s="226"/>
      <c r="G160" s="538"/>
      <c r="H160" s="538"/>
    </row>
    <row r="161" spans="1:8">
      <c r="A161" s="534"/>
      <c r="B161" s="534"/>
      <c r="C161" s="225"/>
      <c r="D161" s="226"/>
      <c r="E161" s="226"/>
      <c r="F161" s="226"/>
      <c r="G161" s="538"/>
      <c r="H161" s="538"/>
    </row>
    <row r="162" spans="1:8">
      <c r="A162" s="534"/>
      <c r="B162" s="534"/>
      <c r="C162" s="225"/>
      <c r="D162" s="226"/>
      <c r="E162" s="226"/>
      <c r="F162" s="226"/>
      <c r="G162" s="538"/>
      <c r="H162" s="538"/>
    </row>
    <row r="163" spans="1:8">
      <c r="A163" s="534"/>
      <c r="B163" s="534"/>
      <c r="C163" s="225"/>
      <c r="D163" s="226"/>
      <c r="E163" s="226"/>
      <c r="F163" s="226"/>
      <c r="G163" s="538"/>
      <c r="H163" s="538"/>
    </row>
    <row r="164" spans="1:8">
      <c r="A164" s="534"/>
      <c r="B164" s="534"/>
      <c r="C164" s="225"/>
      <c r="D164" s="226"/>
      <c r="E164" s="226"/>
      <c r="F164" s="226"/>
      <c r="G164" s="538"/>
      <c r="H164" s="538"/>
    </row>
    <row r="165" spans="1:8">
      <c r="A165" s="534"/>
      <c r="B165" s="534"/>
      <c r="C165" s="225"/>
      <c r="D165" s="226"/>
      <c r="E165" s="226"/>
      <c r="F165" s="226"/>
      <c r="G165" s="538"/>
      <c r="H165" s="538"/>
    </row>
    <row r="166" spans="1:8">
      <c r="A166" s="534"/>
      <c r="B166" s="534"/>
      <c r="C166" s="225"/>
      <c r="D166" s="226"/>
      <c r="E166" s="226"/>
      <c r="F166" s="226"/>
      <c r="G166" s="538"/>
      <c r="H166" s="538"/>
    </row>
    <row r="167" spans="1:8">
      <c r="A167" s="534"/>
      <c r="B167" s="534"/>
      <c r="C167" s="225"/>
      <c r="D167" s="226"/>
      <c r="E167" s="226"/>
      <c r="F167" s="226"/>
      <c r="G167" s="538"/>
      <c r="H167" s="538"/>
    </row>
    <row r="168" spans="1:8">
      <c r="A168" s="534"/>
      <c r="B168" s="534"/>
      <c r="C168" s="225"/>
      <c r="D168" s="226"/>
      <c r="E168" s="226"/>
      <c r="F168" s="226"/>
      <c r="G168" s="538"/>
      <c r="H168" s="538"/>
    </row>
    <row r="169" spans="1:8">
      <c r="A169" s="534"/>
      <c r="B169" s="534"/>
      <c r="C169" s="225"/>
      <c r="D169" s="226"/>
      <c r="E169" s="226"/>
      <c r="F169" s="226"/>
      <c r="G169" s="538"/>
      <c r="H169" s="538"/>
    </row>
    <row r="170" spans="1:8">
      <c r="A170" s="534"/>
      <c r="B170" s="534"/>
      <c r="C170" s="225"/>
      <c r="D170" s="226"/>
      <c r="E170" s="226"/>
      <c r="F170" s="226"/>
      <c r="G170" s="538"/>
      <c r="H170" s="538"/>
    </row>
    <row r="171" spans="1:8">
      <c r="A171" s="534"/>
      <c r="B171" s="534"/>
      <c r="C171" s="225"/>
      <c r="D171" s="226"/>
      <c r="E171" s="226"/>
      <c r="F171" s="226"/>
      <c r="G171" s="538"/>
      <c r="H171" s="538"/>
    </row>
    <row r="172" spans="1:8">
      <c r="A172" s="534"/>
      <c r="B172" s="534"/>
      <c r="C172" s="225"/>
      <c r="D172" s="226"/>
      <c r="E172" s="226"/>
      <c r="F172" s="226"/>
      <c r="G172" s="538"/>
      <c r="H172" s="538"/>
    </row>
    <row r="173" spans="1:8">
      <c r="A173" s="534"/>
      <c r="B173" s="534"/>
      <c r="C173" s="225"/>
      <c r="D173" s="226"/>
      <c r="E173" s="226"/>
      <c r="F173" s="226"/>
      <c r="G173" s="538"/>
      <c r="H173" s="538"/>
    </row>
    <row r="174" spans="1:8">
      <c r="A174" s="534"/>
      <c r="B174" s="534"/>
      <c r="C174" s="225"/>
      <c r="D174" s="226"/>
      <c r="E174" s="226"/>
      <c r="F174" s="226"/>
      <c r="G174" s="538"/>
      <c r="H174" s="538"/>
    </row>
    <row r="175" spans="1:8">
      <c r="A175" s="534"/>
      <c r="B175" s="534"/>
      <c r="C175" s="225"/>
      <c r="D175" s="226"/>
      <c r="E175" s="226"/>
      <c r="F175" s="226"/>
      <c r="G175" s="538"/>
      <c r="H175" s="538"/>
    </row>
    <row r="176" spans="1:8">
      <c r="A176" s="534"/>
      <c r="B176" s="534"/>
      <c r="C176" s="225"/>
      <c r="D176" s="226"/>
      <c r="E176" s="226"/>
      <c r="F176" s="226"/>
      <c r="G176" s="538"/>
      <c r="H176" s="538"/>
    </row>
    <row r="177" spans="1:8">
      <c r="A177" s="534"/>
      <c r="B177" s="534"/>
      <c r="C177" s="225"/>
      <c r="D177" s="226"/>
      <c r="E177" s="226"/>
      <c r="F177" s="226"/>
      <c r="G177" s="538"/>
      <c r="H177" s="538"/>
    </row>
    <row r="178" spans="1:8">
      <c r="A178" s="534"/>
      <c r="B178" s="534"/>
      <c r="C178" s="225"/>
      <c r="D178" s="226"/>
      <c r="E178" s="226"/>
      <c r="F178" s="226"/>
      <c r="G178" s="538"/>
      <c r="H178" s="538"/>
    </row>
    <row r="179" spans="1:8">
      <c r="A179" s="534"/>
      <c r="B179" s="534"/>
      <c r="C179" s="225"/>
      <c r="D179" s="226"/>
      <c r="E179" s="226"/>
      <c r="F179" s="226"/>
      <c r="G179" s="538"/>
      <c r="H179" s="538"/>
    </row>
    <row r="180" spans="1:8">
      <c r="A180" s="534"/>
      <c r="B180" s="534"/>
      <c r="C180" s="225"/>
      <c r="D180" s="226"/>
      <c r="E180" s="226"/>
      <c r="F180" s="226"/>
      <c r="G180" s="538"/>
      <c r="H180" s="538"/>
    </row>
    <row r="181" spans="1:8">
      <c r="A181" s="534"/>
      <c r="B181" s="534"/>
      <c r="C181" s="225"/>
      <c r="D181" s="226"/>
      <c r="E181" s="226"/>
      <c r="F181" s="226"/>
      <c r="G181" s="538"/>
      <c r="H181" s="538"/>
    </row>
    <row r="182" spans="1:8">
      <c r="A182" s="534"/>
      <c r="B182" s="534"/>
      <c r="C182" s="225"/>
      <c r="D182" s="226"/>
      <c r="E182" s="226"/>
      <c r="F182" s="226"/>
      <c r="G182" s="538"/>
      <c r="H182" s="538"/>
    </row>
    <row r="183" spans="1:8">
      <c r="A183" s="534"/>
      <c r="B183" s="534"/>
      <c r="C183" s="225"/>
      <c r="D183" s="226"/>
      <c r="E183" s="226"/>
      <c r="F183" s="226"/>
      <c r="G183" s="538"/>
      <c r="H183" s="538"/>
    </row>
    <row r="184" spans="1:8">
      <c r="A184" s="534"/>
      <c r="B184" s="534"/>
      <c r="C184" s="225"/>
      <c r="D184" s="226"/>
      <c r="E184" s="226"/>
      <c r="F184" s="226"/>
      <c r="G184" s="538"/>
      <c r="H184" s="538"/>
    </row>
    <row r="185" spans="1:8">
      <c r="A185" s="534"/>
      <c r="B185" s="534"/>
      <c r="C185" s="225"/>
      <c r="D185" s="226"/>
      <c r="E185" s="226"/>
      <c r="F185" s="226"/>
      <c r="G185" s="538"/>
      <c r="H185" s="538"/>
    </row>
    <row r="186" spans="1:8">
      <c r="A186" s="534"/>
      <c r="B186" s="534"/>
      <c r="C186" s="225"/>
      <c r="D186" s="226"/>
      <c r="E186" s="226"/>
      <c r="F186" s="226"/>
      <c r="G186" s="538"/>
      <c r="H186" s="538"/>
    </row>
    <row r="187" spans="1:8">
      <c r="A187" s="534"/>
      <c r="B187" s="534"/>
      <c r="C187" s="225"/>
      <c r="D187" s="226"/>
      <c r="E187" s="226"/>
      <c r="F187" s="226"/>
      <c r="G187" s="538"/>
      <c r="H187" s="538"/>
    </row>
    <row r="188" spans="1:8">
      <c r="A188" s="534"/>
      <c r="B188" s="534"/>
      <c r="C188" s="225"/>
      <c r="D188" s="226"/>
      <c r="E188" s="226"/>
      <c r="F188" s="226"/>
      <c r="G188" s="538"/>
      <c r="H188" s="538"/>
    </row>
    <row r="189" spans="1:8">
      <c r="A189" s="534"/>
      <c r="B189" s="534"/>
      <c r="C189" s="225"/>
      <c r="D189" s="226"/>
      <c r="E189" s="226"/>
      <c r="F189" s="226"/>
      <c r="G189" s="538"/>
      <c r="H189" s="538"/>
    </row>
    <row r="190" spans="1:8">
      <c r="A190" s="534"/>
      <c r="B190" s="534"/>
      <c r="C190" s="225"/>
      <c r="D190" s="226"/>
      <c r="E190" s="226"/>
      <c r="F190" s="226"/>
      <c r="G190" s="538"/>
      <c r="H190" s="538"/>
    </row>
    <row r="191" spans="1:8">
      <c r="A191" s="534"/>
      <c r="B191" s="534"/>
      <c r="C191" s="225"/>
      <c r="D191" s="226"/>
      <c r="E191" s="226"/>
      <c r="F191" s="226"/>
      <c r="G191" s="538"/>
      <c r="H191" s="538"/>
    </row>
    <row r="192" spans="1:8">
      <c r="A192" s="534"/>
      <c r="B192" s="534"/>
      <c r="C192" s="225"/>
      <c r="D192" s="226"/>
      <c r="E192" s="226"/>
      <c r="F192" s="226"/>
      <c r="G192" s="538"/>
      <c r="H192" s="538"/>
    </row>
    <row r="193" spans="1:8">
      <c r="A193" s="534"/>
      <c r="B193" s="534"/>
      <c r="C193" s="225"/>
      <c r="D193" s="226"/>
      <c r="E193" s="226"/>
      <c r="F193" s="226"/>
      <c r="G193" s="538"/>
      <c r="H193" s="538"/>
    </row>
    <row r="194" spans="1:8">
      <c r="A194" s="534"/>
      <c r="B194" s="534"/>
      <c r="C194" s="225"/>
      <c r="D194" s="226"/>
      <c r="E194" s="226"/>
      <c r="F194" s="226"/>
      <c r="G194" s="538"/>
      <c r="H194" s="538"/>
    </row>
    <row r="195" spans="1:8">
      <c r="A195" s="534"/>
      <c r="B195" s="534"/>
      <c r="C195" s="225"/>
      <c r="D195" s="226"/>
      <c r="E195" s="226"/>
      <c r="F195" s="226"/>
      <c r="G195" s="538"/>
      <c r="H195" s="538"/>
    </row>
    <row r="196" spans="1:8">
      <c r="A196" s="534"/>
      <c r="B196" s="534"/>
      <c r="C196" s="225"/>
      <c r="D196" s="226"/>
      <c r="E196" s="226"/>
      <c r="F196" s="226"/>
      <c r="G196" s="538"/>
      <c r="H196" s="538"/>
    </row>
    <row r="197" spans="1:8">
      <c r="A197" s="534"/>
      <c r="B197" s="534"/>
      <c r="C197" s="225"/>
      <c r="D197" s="226"/>
      <c r="E197" s="226"/>
      <c r="F197" s="226"/>
      <c r="G197" s="538"/>
      <c r="H197" s="538"/>
    </row>
    <row r="198" spans="1:8">
      <c r="A198" s="534"/>
      <c r="B198" s="534"/>
      <c r="C198" s="225"/>
      <c r="D198" s="226"/>
      <c r="E198" s="226"/>
      <c r="F198" s="226"/>
      <c r="G198" s="538"/>
      <c r="H198" s="538"/>
    </row>
    <row r="199" spans="1:8">
      <c r="A199" s="534"/>
      <c r="B199" s="534"/>
      <c r="C199" s="225"/>
      <c r="D199" s="226"/>
      <c r="E199" s="226"/>
      <c r="F199" s="226"/>
      <c r="G199" s="538"/>
      <c r="H199" s="538"/>
    </row>
    <row r="200" spans="1:8">
      <c r="A200" s="534"/>
      <c r="B200" s="534"/>
      <c r="C200" s="225"/>
      <c r="D200" s="226"/>
      <c r="E200" s="226"/>
      <c r="F200" s="226"/>
      <c r="G200" s="538"/>
      <c r="H200" s="538"/>
    </row>
    <row r="201" spans="1:8">
      <c r="A201" s="534"/>
      <c r="B201" s="534"/>
      <c r="C201" s="225"/>
      <c r="D201" s="226"/>
      <c r="E201" s="226"/>
      <c r="F201" s="226"/>
      <c r="G201" s="538"/>
      <c r="H201" s="538"/>
    </row>
    <row r="202" spans="1:8">
      <c r="A202" s="534"/>
      <c r="B202" s="534"/>
      <c r="C202" s="225"/>
      <c r="D202" s="226"/>
      <c r="E202" s="226"/>
      <c r="F202" s="226"/>
      <c r="G202" s="538"/>
      <c r="H202" s="538"/>
    </row>
    <row r="203" spans="1:8">
      <c r="A203" s="534"/>
      <c r="B203" s="534"/>
      <c r="C203" s="225"/>
      <c r="D203" s="226"/>
      <c r="E203" s="226"/>
      <c r="F203" s="226"/>
      <c r="G203" s="538"/>
      <c r="H203" s="538"/>
    </row>
    <row r="204" spans="1:8">
      <c r="A204" s="534"/>
      <c r="B204" s="534"/>
      <c r="C204" s="225"/>
      <c r="D204" s="226"/>
      <c r="E204" s="226"/>
      <c r="F204" s="226"/>
      <c r="G204" s="538"/>
      <c r="H204" s="538"/>
    </row>
    <row r="205" spans="1:8">
      <c r="A205" s="534"/>
      <c r="B205" s="534"/>
      <c r="C205" s="225"/>
      <c r="D205" s="226"/>
      <c r="E205" s="226"/>
      <c r="F205" s="226"/>
      <c r="G205" s="538"/>
      <c r="H205" s="538"/>
    </row>
    <row r="206" spans="1:8">
      <c r="A206" s="534"/>
      <c r="B206" s="534"/>
      <c r="C206" s="225"/>
      <c r="D206" s="226"/>
      <c r="E206" s="226"/>
      <c r="F206" s="226"/>
      <c r="G206" s="538"/>
      <c r="H206" s="538"/>
    </row>
    <row r="207" spans="1:8">
      <c r="A207" s="534"/>
      <c r="B207" s="534"/>
      <c r="C207" s="225"/>
      <c r="D207" s="226"/>
      <c r="E207" s="226"/>
      <c r="F207" s="226"/>
      <c r="G207" s="538"/>
      <c r="H207" s="538"/>
    </row>
    <row r="208" spans="1:8">
      <c r="A208" s="534"/>
      <c r="B208" s="534"/>
      <c r="C208" s="225"/>
      <c r="D208" s="226"/>
      <c r="E208" s="226"/>
      <c r="F208" s="226"/>
      <c r="G208" s="538"/>
      <c r="H208" s="538"/>
    </row>
    <row r="209" spans="1:8">
      <c r="A209" s="534"/>
      <c r="B209" s="534"/>
      <c r="C209" s="225"/>
      <c r="D209" s="226"/>
      <c r="E209" s="226"/>
      <c r="F209" s="226"/>
      <c r="G209" s="538"/>
      <c r="H209" s="538"/>
    </row>
    <row r="210" spans="1:8">
      <c r="A210" s="534"/>
      <c r="B210" s="534"/>
      <c r="C210" s="225"/>
      <c r="D210" s="226"/>
      <c r="E210" s="226"/>
      <c r="F210" s="226"/>
      <c r="G210" s="538"/>
      <c r="H210" s="538"/>
    </row>
    <row r="211" spans="1:8">
      <c r="A211" s="534"/>
      <c r="B211" s="534"/>
      <c r="C211" s="225"/>
      <c r="D211" s="226"/>
      <c r="E211" s="226"/>
      <c r="F211" s="226"/>
      <c r="G211" s="538"/>
      <c r="H211" s="538"/>
    </row>
    <row r="212" spans="1:8">
      <c r="A212" s="534"/>
      <c r="B212" s="534"/>
      <c r="C212" s="225"/>
      <c r="D212" s="226"/>
      <c r="E212" s="226"/>
      <c r="F212" s="226"/>
      <c r="G212" s="538"/>
      <c r="H212" s="538"/>
    </row>
    <row r="213" spans="1:8">
      <c r="A213" s="534"/>
      <c r="B213" s="534"/>
      <c r="C213" s="225"/>
      <c r="D213" s="226"/>
      <c r="E213" s="226"/>
      <c r="F213" s="226"/>
      <c r="G213" s="538"/>
      <c r="H213" s="538"/>
    </row>
    <row r="214" spans="1:8">
      <c r="A214" s="534"/>
      <c r="B214" s="534"/>
      <c r="C214" s="225"/>
      <c r="D214" s="226"/>
      <c r="E214" s="226"/>
      <c r="F214" s="226"/>
      <c r="G214" s="538"/>
      <c r="H214" s="538"/>
    </row>
    <row r="215" spans="1:8">
      <c r="A215" s="539"/>
      <c r="B215" s="539"/>
      <c r="C215" s="215"/>
    </row>
    <row r="216" spans="1:8">
      <c r="A216" s="539"/>
      <c r="B216" s="539"/>
      <c r="C216" s="215"/>
    </row>
    <row r="217" spans="1:8">
      <c r="A217" s="539"/>
      <c r="B217" s="539"/>
      <c r="C217" s="215"/>
    </row>
    <row r="218" spans="1:8">
      <c r="A218" s="539"/>
      <c r="B218" s="539"/>
      <c r="C218" s="215"/>
    </row>
    <row r="219" spans="1:8">
      <c r="A219" s="539"/>
      <c r="B219" s="539"/>
      <c r="C219" s="215"/>
    </row>
    <row r="220" spans="1:8">
      <c r="A220" s="539"/>
      <c r="B220" s="539"/>
      <c r="C220" s="215"/>
    </row>
    <row r="221" spans="1:8">
      <c r="A221" s="539"/>
      <c r="B221" s="539"/>
      <c r="C221" s="215"/>
    </row>
    <row r="222" spans="1:8">
      <c r="A222" s="539"/>
      <c r="B222" s="539"/>
      <c r="C222" s="215"/>
    </row>
    <row r="223" spans="1:8">
      <c r="A223" s="539"/>
      <c r="B223" s="539"/>
      <c r="C223" s="215"/>
    </row>
    <row r="224" spans="1:8">
      <c r="A224" s="539"/>
      <c r="B224" s="539"/>
      <c r="C224" s="215"/>
    </row>
    <row r="225" spans="1:3">
      <c r="A225" s="539"/>
      <c r="B225" s="539"/>
      <c r="C225" s="215"/>
    </row>
    <row r="226" spans="1:3">
      <c r="A226" s="539"/>
      <c r="B226" s="539"/>
      <c r="C226" s="215"/>
    </row>
    <row r="227" spans="1:3">
      <c r="A227" s="539"/>
      <c r="B227" s="539"/>
      <c r="C227" s="215"/>
    </row>
    <row r="228" spans="1:3">
      <c r="A228" s="539"/>
      <c r="B228" s="539"/>
      <c r="C228" s="215"/>
    </row>
    <row r="229" spans="1:3">
      <c r="A229" s="539"/>
      <c r="B229" s="539"/>
      <c r="C229" s="215"/>
    </row>
    <row r="230" spans="1:3">
      <c r="A230" s="539"/>
      <c r="B230" s="539"/>
      <c r="C230" s="215"/>
    </row>
    <row r="231" spans="1:3">
      <c r="A231" s="539"/>
      <c r="B231" s="539"/>
      <c r="C231" s="215"/>
    </row>
    <row r="232" spans="1:3">
      <c r="A232" s="539"/>
      <c r="B232" s="539"/>
      <c r="C232" s="215"/>
    </row>
    <row r="233" spans="1:3">
      <c r="A233" s="539"/>
      <c r="B233" s="539"/>
      <c r="C233" s="215"/>
    </row>
    <row r="234" spans="1:3">
      <c r="A234" s="539"/>
      <c r="B234" s="539"/>
      <c r="C234" s="215"/>
    </row>
    <row r="235" spans="1:3">
      <c r="A235" s="539"/>
      <c r="B235" s="539"/>
      <c r="C235" s="215"/>
    </row>
    <row r="236" spans="1:3">
      <c r="A236" s="539"/>
      <c r="B236" s="539"/>
      <c r="C236" s="215"/>
    </row>
    <row r="237" spans="1:3">
      <c r="A237" s="539"/>
      <c r="B237" s="539"/>
      <c r="C237" s="215"/>
    </row>
    <row r="238" spans="1:3">
      <c r="A238" s="539"/>
      <c r="B238" s="539"/>
      <c r="C238" s="215"/>
    </row>
    <row r="239" spans="1:3">
      <c r="A239" s="539"/>
      <c r="B239" s="539"/>
      <c r="C239" s="215"/>
    </row>
    <row r="240" spans="1:3">
      <c r="A240" s="539"/>
      <c r="B240" s="539"/>
      <c r="C240" s="215"/>
    </row>
    <row r="241" spans="1:3">
      <c r="A241" s="539"/>
      <c r="B241" s="539"/>
      <c r="C241" s="215"/>
    </row>
    <row r="242" spans="1:3">
      <c r="A242" s="539"/>
      <c r="B242" s="539"/>
      <c r="C242" s="215"/>
    </row>
    <row r="243" spans="1:3">
      <c r="A243" s="539"/>
      <c r="B243" s="539"/>
      <c r="C243" s="215"/>
    </row>
    <row r="244" spans="1:3">
      <c r="A244" s="539"/>
      <c r="B244" s="539"/>
      <c r="C244" s="215"/>
    </row>
    <row r="245" spans="1:3">
      <c r="A245" s="539"/>
      <c r="B245" s="539"/>
      <c r="C245" s="215"/>
    </row>
    <row r="246" spans="1:3">
      <c r="A246" s="539"/>
      <c r="B246" s="539"/>
      <c r="C246" s="215"/>
    </row>
    <row r="247" spans="1:3">
      <c r="A247" s="539"/>
      <c r="B247" s="539"/>
      <c r="C247" s="215"/>
    </row>
    <row r="248" spans="1:3">
      <c r="A248" s="539"/>
      <c r="B248" s="539"/>
      <c r="C248" s="215"/>
    </row>
    <row r="249" spans="1:3">
      <c r="A249" s="539"/>
      <c r="B249" s="539"/>
      <c r="C249" s="215"/>
    </row>
    <row r="250" spans="1:3">
      <c r="A250" s="539"/>
      <c r="B250" s="539"/>
      <c r="C250" s="215"/>
    </row>
    <row r="251" spans="1:3">
      <c r="A251" s="539"/>
      <c r="B251" s="539"/>
      <c r="C251" s="215"/>
    </row>
    <row r="252" spans="1:3">
      <c r="A252" s="539"/>
      <c r="B252" s="539"/>
      <c r="C252" s="215"/>
    </row>
    <row r="253" spans="1:3">
      <c r="A253" s="539"/>
      <c r="B253" s="539"/>
      <c r="C253" s="215"/>
    </row>
    <row r="254" spans="1:3">
      <c r="A254" s="539"/>
      <c r="B254" s="539"/>
      <c r="C254" s="215"/>
    </row>
    <row r="255" spans="1:3">
      <c r="A255" s="539"/>
      <c r="B255" s="539"/>
      <c r="C255" s="215"/>
    </row>
    <row r="256" spans="1:3">
      <c r="A256" s="539"/>
      <c r="B256" s="539"/>
      <c r="C256" s="215"/>
    </row>
    <row r="257" spans="1:3">
      <c r="A257" s="539"/>
      <c r="B257" s="539"/>
      <c r="C257" s="215"/>
    </row>
    <row r="258" spans="1:3">
      <c r="A258" s="539"/>
      <c r="B258" s="539"/>
      <c r="C258" s="215"/>
    </row>
    <row r="259" spans="1:3">
      <c r="A259" s="539"/>
      <c r="B259" s="539"/>
      <c r="C259" s="215"/>
    </row>
    <row r="260" spans="1:3">
      <c r="A260" s="539"/>
      <c r="B260" s="539"/>
      <c r="C260" s="215"/>
    </row>
    <row r="261" spans="1:3">
      <c r="A261" s="539"/>
      <c r="B261" s="539"/>
      <c r="C261" s="215"/>
    </row>
    <row r="262" spans="1:3">
      <c r="A262" s="539"/>
      <c r="B262" s="539"/>
      <c r="C262" s="215"/>
    </row>
    <row r="263" spans="1:3">
      <c r="A263" s="539"/>
      <c r="B263" s="539"/>
      <c r="C263" s="215"/>
    </row>
    <row r="264" spans="1:3">
      <c r="A264" s="539"/>
      <c r="B264" s="539"/>
      <c r="C264" s="215"/>
    </row>
    <row r="265" spans="1:3">
      <c r="A265" s="539"/>
      <c r="B265" s="539"/>
      <c r="C265" s="215"/>
    </row>
    <row r="266" spans="1:3">
      <c r="A266" s="539"/>
      <c r="B266" s="539"/>
      <c r="C266" s="215"/>
    </row>
    <row r="267" spans="1:3">
      <c r="A267" s="539"/>
      <c r="B267" s="539"/>
      <c r="C267" s="215"/>
    </row>
    <row r="268" spans="1:3">
      <c r="A268" s="539"/>
      <c r="B268" s="539"/>
      <c r="C268" s="215"/>
    </row>
    <row r="269" spans="1:3">
      <c r="A269" s="539"/>
      <c r="B269" s="539"/>
      <c r="C269" s="215"/>
    </row>
    <row r="270" spans="1:3">
      <c r="A270" s="539"/>
      <c r="B270" s="539"/>
      <c r="C270" s="215"/>
    </row>
    <row r="271" spans="1:3">
      <c r="A271" s="539"/>
      <c r="B271" s="539"/>
      <c r="C271" s="215"/>
    </row>
    <row r="272" spans="1:3">
      <c r="A272" s="539"/>
      <c r="B272" s="539"/>
      <c r="C272" s="215"/>
    </row>
    <row r="273" spans="1:3">
      <c r="A273" s="539"/>
      <c r="B273" s="539"/>
      <c r="C273" s="215"/>
    </row>
    <row r="274" spans="1:3">
      <c r="A274" s="539"/>
      <c r="B274" s="539"/>
      <c r="C274" s="215"/>
    </row>
    <row r="275" spans="1:3">
      <c r="A275" s="539"/>
      <c r="B275" s="539"/>
      <c r="C275" s="215"/>
    </row>
    <row r="276" spans="1:3">
      <c r="A276" s="539"/>
      <c r="B276" s="539"/>
      <c r="C276" s="215"/>
    </row>
    <row r="277" spans="1:3">
      <c r="A277" s="539"/>
      <c r="B277" s="539"/>
      <c r="C277" s="215"/>
    </row>
    <row r="278" spans="1:3">
      <c r="A278" s="539"/>
      <c r="B278" s="539"/>
      <c r="C278" s="215"/>
    </row>
    <row r="279" spans="1:3">
      <c r="A279" s="539"/>
      <c r="B279" s="539"/>
      <c r="C279" s="215"/>
    </row>
    <row r="280" spans="1:3">
      <c r="A280" s="539"/>
      <c r="B280" s="539"/>
      <c r="C280" s="215"/>
    </row>
    <row r="281" spans="1:3">
      <c r="A281" s="539"/>
      <c r="B281" s="539"/>
      <c r="C281" s="215"/>
    </row>
    <row r="282" spans="1:3">
      <c r="A282" s="539"/>
      <c r="B282" s="539"/>
      <c r="C282" s="215"/>
    </row>
    <row r="283" spans="1:3">
      <c r="A283" s="539"/>
      <c r="B283" s="539"/>
      <c r="C283" s="215"/>
    </row>
    <row r="284" spans="1:3">
      <c r="A284" s="539"/>
      <c r="B284" s="539"/>
      <c r="C284" s="215"/>
    </row>
    <row r="285" spans="1:3">
      <c r="A285" s="539"/>
      <c r="B285" s="539"/>
      <c r="C285" s="215"/>
    </row>
    <row r="286" spans="1:3">
      <c r="A286" s="539"/>
      <c r="B286" s="539"/>
      <c r="C286" s="215"/>
    </row>
    <row r="287" spans="1:3">
      <c r="A287" s="539"/>
      <c r="B287" s="539"/>
      <c r="C287" s="215"/>
    </row>
    <row r="288" spans="1:3">
      <c r="A288" s="539"/>
      <c r="B288" s="539"/>
      <c r="C288" s="215"/>
    </row>
    <row r="289" spans="1:3">
      <c r="A289" s="539"/>
      <c r="B289" s="539"/>
      <c r="C289" s="215"/>
    </row>
    <row r="290" spans="1:3">
      <c r="A290" s="539"/>
      <c r="B290" s="539"/>
      <c r="C290" s="215"/>
    </row>
    <row r="291" spans="1:3">
      <c r="A291" s="539"/>
      <c r="B291" s="539"/>
      <c r="C291" s="215"/>
    </row>
    <row r="292" spans="1:3">
      <c r="A292" s="539"/>
      <c r="B292" s="539"/>
      <c r="C292" s="215"/>
    </row>
    <row r="293" spans="1:3">
      <c r="A293" s="539"/>
      <c r="B293" s="539"/>
      <c r="C293" s="215"/>
    </row>
    <row r="294" spans="1:3">
      <c r="A294" s="539"/>
      <c r="B294" s="539"/>
      <c r="C294" s="215"/>
    </row>
    <row r="295" spans="1:3">
      <c r="A295" s="539"/>
      <c r="B295" s="539"/>
      <c r="C295" s="215"/>
    </row>
    <row r="296" spans="1:3">
      <c r="A296" s="539"/>
      <c r="B296" s="539"/>
      <c r="C296" s="215"/>
    </row>
    <row r="297" spans="1:3">
      <c r="A297" s="539"/>
      <c r="B297" s="539"/>
      <c r="C297" s="215"/>
    </row>
    <row r="298" spans="1:3">
      <c r="A298" s="539"/>
      <c r="B298" s="539"/>
      <c r="C298" s="215"/>
    </row>
    <row r="299" spans="1:3">
      <c r="A299" s="539"/>
      <c r="B299" s="539"/>
      <c r="C299" s="215"/>
    </row>
    <row r="300" spans="1:3">
      <c r="A300" s="539"/>
      <c r="B300" s="539"/>
      <c r="C300" s="215"/>
    </row>
    <row r="301" spans="1:3">
      <c r="A301" s="539"/>
      <c r="B301" s="539"/>
      <c r="C301" s="215"/>
    </row>
    <row r="302" spans="1:3">
      <c r="A302" s="539"/>
      <c r="B302" s="539"/>
      <c r="C302" s="215"/>
    </row>
    <row r="303" spans="1:3">
      <c r="A303" s="539"/>
      <c r="B303" s="539"/>
      <c r="C303" s="215"/>
    </row>
    <row r="304" spans="1:3">
      <c r="A304" s="539"/>
      <c r="B304" s="539"/>
      <c r="C304" s="215"/>
    </row>
    <row r="305" spans="1:3">
      <c r="A305" s="539"/>
      <c r="B305" s="539"/>
      <c r="C305" s="215"/>
    </row>
    <row r="306" spans="1:3">
      <c r="A306" s="539"/>
      <c r="B306" s="539"/>
      <c r="C306" s="215"/>
    </row>
    <row r="307" spans="1:3">
      <c r="A307" s="539"/>
      <c r="B307" s="539"/>
      <c r="C307" s="215"/>
    </row>
    <row r="308" spans="1:3">
      <c r="A308" s="539"/>
      <c r="B308" s="539"/>
      <c r="C308" s="215"/>
    </row>
    <row r="309" spans="1:3">
      <c r="A309" s="539"/>
      <c r="B309" s="539"/>
      <c r="C309" s="215"/>
    </row>
    <row r="310" spans="1:3">
      <c r="A310" s="539"/>
      <c r="B310" s="539"/>
      <c r="C310" s="215"/>
    </row>
    <row r="311" spans="1:3">
      <c r="A311" s="539"/>
      <c r="B311" s="539"/>
      <c r="C311" s="215"/>
    </row>
    <row r="312" spans="1:3">
      <c r="A312" s="539"/>
      <c r="B312" s="539"/>
      <c r="C312" s="215"/>
    </row>
    <row r="313" spans="1:3">
      <c r="A313" s="539"/>
      <c r="B313" s="539"/>
      <c r="C313" s="215"/>
    </row>
    <row r="314" spans="1:3">
      <c r="A314" s="539"/>
      <c r="B314" s="539"/>
      <c r="C314" s="215"/>
    </row>
    <row r="315" spans="1:3">
      <c r="A315" s="539"/>
      <c r="B315" s="539"/>
      <c r="C315" s="215"/>
    </row>
    <row r="316" spans="1:3">
      <c r="A316" s="539"/>
      <c r="B316" s="539"/>
      <c r="C316" s="215"/>
    </row>
    <row r="317" spans="1:3">
      <c r="A317" s="539"/>
      <c r="B317" s="539"/>
      <c r="C317" s="215"/>
    </row>
    <row r="318" spans="1:3">
      <c r="A318" s="539"/>
      <c r="B318" s="539"/>
      <c r="C318" s="215"/>
    </row>
    <row r="319" spans="1:3">
      <c r="A319" s="539"/>
      <c r="B319" s="539"/>
      <c r="C319" s="215"/>
    </row>
    <row r="320" spans="1:3">
      <c r="A320" s="539"/>
      <c r="B320" s="539"/>
      <c r="C320" s="215"/>
    </row>
    <row r="321" spans="1:3">
      <c r="A321" s="539"/>
      <c r="B321" s="539"/>
      <c r="C321" s="215"/>
    </row>
    <row r="322" spans="1:3">
      <c r="A322" s="539"/>
      <c r="B322" s="539"/>
      <c r="C322" s="215"/>
    </row>
    <row r="323" spans="1:3">
      <c r="A323" s="539"/>
      <c r="B323" s="539"/>
      <c r="C323" s="215"/>
    </row>
    <row r="324" spans="1:3">
      <c r="A324" s="539"/>
      <c r="B324" s="539"/>
      <c r="C324" s="215"/>
    </row>
    <row r="325" spans="1:3">
      <c r="A325" s="539"/>
      <c r="B325" s="539"/>
      <c r="C325" s="215"/>
    </row>
    <row r="326" spans="1:3">
      <c r="A326" s="539"/>
      <c r="B326" s="539"/>
      <c r="C326" s="215"/>
    </row>
    <row r="327" spans="1:3">
      <c r="A327" s="539"/>
      <c r="B327" s="539"/>
      <c r="C327" s="215"/>
    </row>
    <row r="328" spans="1:3">
      <c r="A328" s="539"/>
      <c r="B328" s="539"/>
      <c r="C328" s="215"/>
    </row>
    <row r="329" spans="1:3">
      <c r="A329" s="539"/>
      <c r="B329" s="539"/>
      <c r="C329" s="215"/>
    </row>
    <row r="330" spans="1:3">
      <c r="A330" s="539"/>
      <c r="B330" s="539"/>
      <c r="C330" s="215"/>
    </row>
    <row r="331" spans="1:3">
      <c r="A331" s="539"/>
      <c r="B331" s="539"/>
      <c r="C331" s="215"/>
    </row>
    <row r="332" spans="1:3">
      <c r="A332" s="539"/>
      <c r="B332" s="539"/>
      <c r="C332" s="215"/>
    </row>
    <row r="333" spans="1:3">
      <c r="A333" s="539"/>
      <c r="B333" s="539"/>
      <c r="C333" s="215"/>
    </row>
    <row r="334" spans="1:3">
      <c r="A334" s="539"/>
      <c r="B334" s="539"/>
      <c r="C334" s="215"/>
    </row>
    <row r="335" spans="1:3">
      <c r="A335" s="539"/>
      <c r="B335" s="539"/>
      <c r="C335" s="215"/>
    </row>
    <row r="336" spans="1:3">
      <c r="A336" s="539"/>
      <c r="B336" s="539"/>
      <c r="C336" s="215"/>
    </row>
    <row r="337" spans="1:3">
      <c r="A337" s="539"/>
      <c r="B337" s="539"/>
      <c r="C337" s="215"/>
    </row>
    <row r="338" spans="1:3">
      <c r="A338" s="539"/>
      <c r="B338" s="539"/>
      <c r="C338" s="215"/>
    </row>
    <row r="339" spans="1:3">
      <c r="A339" s="539"/>
      <c r="B339" s="539"/>
      <c r="C339" s="215"/>
    </row>
    <row r="340" spans="1:3">
      <c r="A340" s="539"/>
      <c r="B340" s="539"/>
      <c r="C340" s="215"/>
    </row>
    <row r="341" spans="1:3">
      <c r="A341" s="539"/>
      <c r="B341" s="539"/>
      <c r="C341" s="215"/>
    </row>
    <row r="342" spans="1:3">
      <c r="A342" s="539"/>
      <c r="B342" s="539"/>
      <c r="C342" s="215"/>
    </row>
    <row r="343" spans="1:3">
      <c r="A343" s="539"/>
      <c r="B343" s="539"/>
      <c r="C343" s="215"/>
    </row>
    <row r="344" spans="1:3">
      <c r="A344" s="539"/>
      <c r="B344" s="539"/>
      <c r="C344" s="215"/>
    </row>
    <row r="345" spans="1:3">
      <c r="A345" s="539"/>
      <c r="B345" s="539"/>
      <c r="C345" s="215"/>
    </row>
    <row r="346" spans="1:3">
      <c r="A346" s="539"/>
      <c r="B346" s="539"/>
      <c r="C346" s="215"/>
    </row>
    <row r="347" spans="1:3">
      <c r="A347" s="539"/>
      <c r="B347" s="539"/>
      <c r="C347" s="215"/>
    </row>
    <row r="348" spans="1:3">
      <c r="A348" s="539"/>
      <c r="B348" s="539"/>
      <c r="C348" s="215"/>
    </row>
    <row r="349" spans="1:3">
      <c r="A349" s="539"/>
      <c r="B349" s="539"/>
      <c r="C349" s="215"/>
    </row>
    <row r="350" spans="1:3">
      <c r="A350" s="539"/>
      <c r="B350" s="539"/>
      <c r="C350" s="215"/>
    </row>
    <row r="351" spans="1:3">
      <c r="A351" s="539"/>
      <c r="B351" s="539"/>
      <c r="C351" s="215"/>
    </row>
    <row r="352" spans="1:3">
      <c r="A352" s="539"/>
      <c r="B352" s="539"/>
      <c r="C352" s="215"/>
    </row>
    <row r="353" spans="1:3">
      <c r="A353" s="539"/>
      <c r="B353" s="539"/>
      <c r="C353" s="215"/>
    </row>
    <row r="354" spans="1:3">
      <c r="A354" s="539"/>
      <c r="B354" s="539"/>
      <c r="C354" s="215"/>
    </row>
    <row r="355" spans="1:3">
      <c r="A355" s="539"/>
      <c r="B355" s="539"/>
      <c r="C355" s="215"/>
    </row>
    <row r="356" spans="1:3">
      <c r="A356" s="539"/>
      <c r="B356" s="539"/>
      <c r="C356" s="215"/>
    </row>
    <row r="357" spans="1:3">
      <c r="A357" s="539"/>
      <c r="B357" s="539"/>
      <c r="C357" s="215"/>
    </row>
    <row r="358" spans="1:3">
      <c r="A358" s="539"/>
      <c r="B358" s="539"/>
      <c r="C358" s="215"/>
    </row>
    <row r="359" spans="1:3">
      <c r="A359" s="539"/>
      <c r="B359" s="539"/>
      <c r="C359" s="215"/>
    </row>
    <row r="360" spans="1:3">
      <c r="A360" s="539"/>
      <c r="B360" s="539"/>
      <c r="C360" s="215"/>
    </row>
    <row r="361" spans="1:3">
      <c r="A361" s="539"/>
      <c r="B361" s="539"/>
      <c r="C361" s="215"/>
    </row>
    <row r="362" spans="1:3">
      <c r="A362" s="539"/>
      <c r="B362" s="539"/>
      <c r="C362" s="215"/>
    </row>
    <row r="363" spans="1:3">
      <c r="A363" s="539"/>
      <c r="B363" s="539"/>
      <c r="C363" s="215"/>
    </row>
    <row r="364" spans="1:3">
      <c r="A364" s="539"/>
      <c r="B364" s="539"/>
      <c r="C364" s="215"/>
    </row>
    <row r="365" spans="1:3">
      <c r="A365" s="539"/>
      <c r="B365" s="539"/>
      <c r="C365" s="215"/>
    </row>
    <row r="366" spans="1:3">
      <c r="A366" s="539"/>
      <c r="B366" s="539"/>
      <c r="C366" s="215"/>
    </row>
    <row r="367" spans="1:3">
      <c r="A367" s="539"/>
      <c r="B367" s="539"/>
      <c r="C367" s="215"/>
    </row>
    <row r="368" spans="1:3">
      <c r="A368" s="539"/>
      <c r="B368" s="539"/>
      <c r="C368" s="215"/>
    </row>
    <row r="369" spans="1:3">
      <c r="A369" s="539"/>
      <c r="B369" s="539"/>
      <c r="C369" s="215"/>
    </row>
    <row r="370" spans="1:3">
      <c r="A370" s="539"/>
      <c r="B370" s="539"/>
      <c r="C370" s="215"/>
    </row>
    <row r="371" spans="1:3">
      <c r="A371" s="539"/>
      <c r="B371" s="539"/>
      <c r="C371" s="215"/>
    </row>
    <row r="372" spans="1:3">
      <c r="A372" s="539"/>
      <c r="B372" s="539"/>
      <c r="C372" s="215"/>
    </row>
    <row r="373" spans="1:3">
      <c r="A373" s="539"/>
      <c r="B373" s="539"/>
      <c r="C373" s="215"/>
    </row>
    <row r="374" spans="1:3">
      <c r="A374" s="539"/>
      <c r="B374" s="539"/>
      <c r="C374" s="215"/>
    </row>
    <row r="375" spans="1:3">
      <c r="A375" s="539"/>
      <c r="B375" s="539"/>
      <c r="C375" s="215"/>
    </row>
    <row r="376" spans="1:3">
      <c r="A376" s="539"/>
      <c r="B376" s="539"/>
      <c r="C376" s="215"/>
    </row>
    <row r="377" spans="1:3">
      <c r="A377" s="539"/>
      <c r="B377" s="539"/>
      <c r="C377" s="215"/>
    </row>
    <row r="378" spans="1:3">
      <c r="A378" s="539"/>
      <c r="B378" s="539"/>
      <c r="C378" s="215"/>
    </row>
    <row r="379" spans="1:3">
      <c r="A379" s="539"/>
      <c r="B379" s="539"/>
      <c r="C379" s="215"/>
    </row>
    <row r="380" spans="1:3">
      <c r="A380" s="539"/>
      <c r="B380" s="539"/>
      <c r="C380" s="215"/>
    </row>
    <row r="381" spans="1:3">
      <c r="A381" s="539"/>
      <c r="B381" s="539"/>
      <c r="C381" s="215"/>
    </row>
    <row r="382" spans="1:3">
      <c r="A382" s="539"/>
      <c r="B382" s="539"/>
      <c r="C382" s="215"/>
    </row>
    <row r="383" spans="1:3">
      <c r="A383" s="539"/>
      <c r="B383" s="539"/>
      <c r="C383" s="215"/>
    </row>
    <row r="384" spans="1:3">
      <c r="A384" s="539"/>
      <c r="B384" s="539"/>
      <c r="C384" s="215"/>
    </row>
    <row r="385" spans="1:3">
      <c r="A385" s="539"/>
      <c r="B385" s="539"/>
      <c r="C385" s="215"/>
    </row>
    <row r="386" spans="1:3">
      <c r="A386" s="539"/>
      <c r="B386" s="539"/>
      <c r="C386" s="215"/>
    </row>
    <row r="387" spans="1:3">
      <c r="A387" s="539"/>
      <c r="B387" s="539"/>
      <c r="C387" s="215"/>
    </row>
    <row r="388" spans="1:3">
      <c r="A388" s="539"/>
      <c r="B388" s="539"/>
      <c r="C388" s="215"/>
    </row>
    <row r="389" spans="1:3">
      <c r="A389" s="539"/>
      <c r="B389" s="539"/>
      <c r="C389" s="215"/>
    </row>
    <row r="390" spans="1:3">
      <c r="A390" s="539"/>
      <c r="B390" s="539"/>
      <c r="C390" s="215"/>
    </row>
    <row r="391" spans="1:3">
      <c r="A391" s="539"/>
      <c r="B391" s="539"/>
      <c r="C391" s="215"/>
    </row>
    <row r="392" spans="1:3">
      <c r="A392" s="539"/>
      <c r="B392" s="539"/>
      <c r="C392" s="215"/>
    </row>
    <row r="393" spans="1:3">
      <c r="A393" s="539"/>
      <c r="B393" s="539"/>
      <c r="C393" s="215"/>
    </row>
  </sheetData>
  <mergeCells count="5">
    <mergeCell ref="A3:H3"/>
    <mergeCell ref="E6:F6"/>
    <mergeCell ref="G6:H6"/>
    <mergeCell ref="D6:D7"/>
    <mergeCell ref="C6:C7"/>
  </mergeCells>
  <pageMargins bottom="0.34" footer="0.3" header="0.3" left="0.25" right="0.25" top="0.32"/>
  <pageSetup fitToHeight="0" horizontalDpi="300" orientation="portrait" paperSize="9" r:id="rId1" scale="66" verticalDpi="300"/>
</worksheet>
</file>

<file path=xl/worksheets/sheet3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3:F6"/>
  <sheetViews>
    <sheetView workbookViewId="0">
      <selection activeCell="A5" sqref="A5"/>
    </sheetView>
  </sheetViews>
  <sheetFormatPr defaultRowHeight="12.75"/>
  <cols>
    <col min="1" max="1" bestFit="true" customWidth="true" style="23" width="14.28515625" collapsed="false"/>
    <col min="2" max="2" customWidth="true" style="23" width="18.7109375" collapsed="false"/>
    <col min="3" max="3" customWidth="true" style="23" width="14.28515625" collapsed="false"/>
    <col min="4" max="4" customWidth="true" style="23" width="28.28515625" collapsed="false"/>
    <col min="5" max="6" customWidth="true" style="23" width="18.85546875" collapsed="false"/>
    <col min="7" max="16384" style="23" width="9.140625" collapsed="false"/>
  </cols>
  <sheetData>
    <row r="3" spans="1:6">
      <c r="A3" s="684" t="s">
        <v>9</v>
      </c>
      <c r="B3" s="684" t="s">
        <v>102</v>
      </c>
      <c r="C3" s="684" t="s">
        <v>102</v>
      </c>
      <c r="D3" s="684" t="s">
        <v>102</v>
      </c>
      <c r="E3" s="684" t="s">
        <v>102</v>
      </c>
      <c r="F3" s="684" t="s">
        <v>102</v>
      </c>
    </row>
    <row r="4" spans="1:6">
      <c r="A4" s="38" t="s">
        <v>102</v>
      </c>
      <c r="B4" s="38" t="s">
        <v>102</v>
      </c>
      <c r="C4" s="38" t="s">
        <v>102</v>
      </c>
      <c r="D4" s="38" t="s">
        <v>102</v>
      </c>
      <c r="E4" s="38" t="s">
        <v>102</v>
      </c>
      <c r="F4" s="38" t="s">
        <v>102</v>
      </c>
    </row>
    <row customHeight="1" ht="31.5" r="5" spans="1:6">
      <c r="A5" s="39" t="s">
        <v>112</v>
      </c>
      <c r="B5" s="39" t="s">
        <v>113</v>
      </c>
      <c r="C5" s="39" t="s">
        <v>118</v>
      </c>
      <c r="D5" s="40" t="s">
        <v>12</v>
      </c>
      <c r="E5" s="39" t="s">
        <v>67</v>
      </c>
      <c r="F5" s="39" t="s">
        <v>68</v>
      </c>
    </row>
    <row r="6" spans="1:6">
      <c r="A6" s="41"/>
      <c r="B6" s="41"/>
      <c r="C6" s="41"/>
      <c r="D6" s="42"/>
      <c r="E6" s="43"/>
      <c r="F6" s="43"/>
    </row>
  </sheetData>
  <mergeCells count="1">
    <mergeCell ref="A3:F3"/>
  </mergeCells>
  <pageMargins bottom="0.75" footer="0.3" header="0.3" left="0.25" right="0.25" top="0.75"/>
  <pageSetup fitToHeight="0" orientation="portrait" paperSize="9" r:id="rId1" scale="87"/>
</worksheet>
</file>

<file path=xl/worksheets/sheet3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FFC000"/>
    <pageSetUpPr fitToPage="1"/>
  </sheetPr>
  <dimension ref="A1:E397"/>
  <sheetViews>
    <sheetView workbookViewId="0">
      <selection activeCell="A6" sqref="A6"/>
    </sheetView>
  </sheetViews>
  <sheetFormatPr defaultColWidth="9.140625" defaultRowHeight="15"/>
  <cols>
    <col min="1" max="1" customWidth="true" style="260" width="12.0" collapsed="false"/>
    <col min="2" max="2" customWidth="true" style="541" width="82.0" collapsed="false"/>
    <col min="3" max="3" customWidth="true" style="416" width="17.0" collapsed="false"/>
    <col min="4" max="4" customWidth="true" style="416" width="17.85546875" collapsed="false"/>
    <col min="5" max="5" customWidth="true" style="260" width="13.5703125" collapsed="false"/>
    <col min="6" max="16384" style="260" width="9.140625" collapsed="false"/>
  </cols>
  <sheetData>
    <row r="1" spans="1:5">
      <c r="A1" s="540"/>
      <c r="C1" s="542"/>
      <c r="D1" s="417" t="s">
        <v>623</v>
      </c>
    </row>
    <row r="2" spans="1:5">
      <c r="A2" s="486"/>
      <c r="C2" s="542"/>
    </row>
    <row r="3" spans="1:5">
      <c r="A3" s="736" t="s">
        <v>10</v>
      </c>
      <c r="B3" s="736"/>
      <c r="C3" s="736"/>
      <c r="D3" s="736"/>
      <c r="E3" s="543"/>
    </row>
    <row r="4" spans="1:5">
      <c r="A4" s="486"/>
      <c r="C4" s="542"/>
      <c r="D4" s="544" t="s">
        <v>482</v>
      </c>
    </row>
    <row r="5" spans="1:5">
      <c r="A5" s="486"/>
      <c r="C5" s="542"/>
      <c r="D5" s="544"/>
    </row>
    <row customHeight="1" ht="27.75" r="6" spans="1:5">
      <c r="A6" s="545" t="s">
        <v>483</v>
      </c>
      <c r="B6" s="545" t="s">
        <v>12</v>
      </c>
      <c r="C6" s="546" t="s">
        <v>546</v>
      </c>
      <c r="D6" s="547" t="s">
        <v>30</v>
      </c>
      <c r="E6" s="545"/>
    </row>
    <row r="7" spans="1:5">
      <c r="A7" s="548"/>
      <c r="B7" s="283" t="s">
        <v>489</v>
      </c>
      <c r="C7" s="549"/>
      <c r="D7" s="549"/>
      <c r="E7" s="548"/>
    </row>
    <row r="8" spans="1:5">
      <c r="A8" s="548" t="s">
        <v>292</v>
      </c>
      <c r="B8" s="283" t="s">
        <v>490</v>
      </c>
      <c r="C8" s="550">
        <f>C9+C88+C98</f>
        <v>0</v>
      </c>
      <c r="D8" s="550">
        <f>D9+D88+D98</f>
        <v>0</v>
      </c>
      <c r="E8" s="548"/>
    </row>
    <row r="9" spans="1:5">
      <c r="A9" s="551">
        <v>21</v>
      </c>
      <c r="B9" s="283" t="s">
        <v>330</v>
      </c>
      <c r="C9" s="550">
        <f>SUM(C71,C66,C61,C10)</f>
        <v>0</v>
      </c>
      <c r="D9" s="550">
        <f>SUM(D71,D66,D61,D10)</f>
        <v>0</v>
      </c>
      <c r="E9" s="548"/>
    </row>
    <row r="10" spans="1:5">
      <c r="A10" s="551">
        <v>210</v>
      </c>
      <c r="B10" s="283" t="s">
        <v>332</v>
      </c>
      <c r="C10" s="429">
        <f>SUM(C11,C17,C23,C28,C35,C39,C44,C48,C58)</f>
        <v>0</v>
      </c>
      <c r="D10" s="429">
        <f>SUM(D11,D17,D23,D28,D35,D39,D44,D48,D58)</f>
        <v>0</v>
      </c>
      <c r="E10" s="548"/>
    </row>
    <row r="11" spans="1:5">
      <c r="A11" s="551">
        <v>2101</v>
      </c>
      <c r="B11" s="283" t="s">
        <v>333</v>
      </c>
      <c r="C11" s="429">
        <f>SUM(C12:C16)</f>
        <v>0</v>
      </c>
      <c r="D11" s="429">
        <f>SUM(D12:D16)</f>
        <v>0</v>
      </c>
      <c r="E11" s="548"/>
    </row>
    <row r="12" spans="1:5">
      <c r="A12" s="552">
        <v>210101</v>
      </c>
      <c r="B12" s="285" t="s">
        <v>453</v>
      </c>
      <c r="C12" s="430"/>
      <c r="D12" s="430"/>
      <c r="E12" s="553"/>
    </row>
    <row r="13" spans="1:5">
      <c r="A13" s="552">
        <v>210102</v>
      </c>
      <c r="B13" s="285" t="s">
        <v>334</v>
      </c>
      <c r="C13" s="430"/>
      <c r="D13" s="430"/>
      <c r="E13" s="553"/>
    </row>
    <row r="14" spans="1:5">
      <c r="A14" s="552">
        <v>210103</v>
      </c>
      <c r="B14" s="285" t="s">
        <v>454</v>
      </c>
      <c r="C14" s="430"/>
      <c r="D14" s="430"/>
      <c r="E14" s="553"/>
    </row>
    <row r="15" spans="1:5">
      <c r="A15" s="552">
        <v>210104</v>
      </c>
      <c r="B15" s="285" t="s">
        <v>455</v>
      </c>
      <c r="C15" s="430"/>
      <c r="D15" s="430"/>
      <c r="E15" s="553"/>
    </row>
    <row r="16" spans="1:5">
      <c r="A16" s="552">
        <v>210105</v>
      </c>
      <c r="B16" s="285" t="s">
        <v>335</v>
      </c>
      <c r="C16" s="430"/>
      <c r="D16" s="430"/>
      <c r="E16" s="553"/>
    </row>
    <row r="17" spans="1:5">
      <c r="A17" s="551">
        <v>2102</v>
      </c>
      <c r="B17" s="283" t="s">
        <v>336</v>
      </c>
      <c r="C17" s="429">
        <f>SUM(C18:C22)</f>
        <v>0</v>
      </c>
      <c r="D17" s="429">
        <f>SUM(D18:D22)</f>
        <v>0</v>
      </c>
      <c r="E17" s="548"/>
    </row>
    <row r="18" spans="1:5">
      <c r="A18" s="552">
        <v>210201</v>
      </c>
      <c r="B18" s="285" t="s">
        <v>337</v>
      </c>
      <c r="C18" s="430"/>
      <c r="D18" s="430"/>
      <c r="E18" s="553"/>
    </row>
    <row r="19" spans="1:5">
      <c r="A19" s="552">
        <v>210202</v>
      </c>
      <c r="B19" s="285" t="s">
        <v>338</v>
      </c>
      <c r="C19" s="430"/>
      <c r="D19" s="430"/>
      <c r="E19" s="553"/>
    </row>
    <row r="20" spans="1:5">
      <c r="A20" s="552">
        <v>210203</v>
      </c>
      <c r="B20" s="285" t="s">
        <v>339</v>
      </c>
      <c r="C20" s="430"/>
      <c r="D20" s="430"/>
      <c r="E20" s="553"/>
    </row>
    <row r="21" spans="1:5">
      <c r="A21" s="552">
        <v>210204</v>
      </c>
      <c r="B21" s="285" t="s">
        <v>340</v>
      </c>
      <c r="C21" s="430"/>
      <c r="D21" s="430"/>
      <c r="E21" s="553"/>
    </row>
    <row r="22" spans="1:5">
      <c r="A22" s="552">
        <v>210205</v>
      </c>
      <c r="B22" s="285" t="s">
        <v>341</v>
      </c>
      <c r="C22" s="430"/>
      <c r="D22" s="430"/>
      <c r="E22" s="553"/>
    </row>
    <row r="23" spans="1:5">
      <c r="A23" s="551">
        <v>2103</v>
      </c>
      <c r="B23" s="283" t="s">
        <v>342</v>
      </c>
      <c r="C23" s="429">
        <f>SUM(C24:C27)</f>
        <v>0</v>
      </c>
      <c r="D23" s="429">
        <f>SUM(D24:D27)</f>
        <v>0</v>
      </c>
      <c r="E23" s="548"/>
    </row>
    <row r="24" spans="1:5">
      <c r="A24" s="552">
        <v>210301</v>
      </c>
      <c r="B24" s="285" t="s">
        <v>343</v>
      </c>
      <c r="C24" s="430"/>
      <c r="D24" s="430"/>
      <c r="E24" s="553"/>
    </row>
    <row r="25" spans="1:5">
      <c r="A25" s="552">
        <v>210302</v>
      </c>
      <c r="B25" s="285" t="s">
        <v>344</v>
      </c>
      <c r="C25" s="430"/>
      <c r="D25" s="430"/>
      <c r="E25" s="553"/>
    </row>
    <row r="26" spans="1:5">
      <c r="A26" s="552">
        <v>210303</v>
      </c>
      <c r="B26" s="285" t="s">
        <v>345</v>
      </c>
      <c r="C26" s="430"/>
      <c r="D26" s="430"/>
      <c r="E26" s="553"/>
    </row>
    <row r="27" spans="1:5">
      <c r="A27" s="552">
        <v>210304</v>
      </c>
      <c r="B27" s="285" t="s">
        <v>346</v>
      </c>
      <c r="C27" s="430"/>
      <c r="D27" s="430"/>
      <c r="E27" s="553"/>
    </row>
    <row r="28" spans="1:5">
      <c r="A28" s="551">
        <v>2104</v>
      </c>
      <c r="B28" s="283" t="s">
        <v>347</v>
      </c>
      <c r="C28" s="429">
        <f>SUM(C29:C34)</f>
        <v>0</v>
      </c>
      <c r="D28" s="429">
        <f>SUM(D29:D34)</f>
        <v>0</v>
      </c>
      <c r="E28" s="548"/>
    </row>
    <row r="29" spans="1:5">
      <c r="A29" s="552">
        <v>210401</v>
      </c>
      <c r="B29" s="285" t="s">
        <v>348</v>
      </c>
      <c r="C29" s="430"/>
      <c r="D29" s="430"/>
      <c r="E29" s="553"/>
    </row>
    <row r="30" spans="1:5">
      <c r="A30" s="552">
        <v>210402</v>
      </c>
      <c r="B30" s="285" t="s">
        <v>349</v>
      </c>
      <c r="C30" s="430"/>
      <c r="D30" s="430"/>
      <c r="E30" s="553"/>
    </row>
    <row r="31" spans="1:5">
      <c r="A31" s="552">
        <v>210403</v>
      </c>
      <c r="B31" s="285" t="s">
        <v>350</v>
      </c>
      <c r="C31" s="430"/>
      <c r="D31" s="430"/>
      <c r="E31" s="553"/>
    </row>
    <row r="32" spans="1:5">
      <c r="A32" s="552">
        <v>210404</v>
      </c>
      <c r="B32" s="285" t="s">
        <v>351</v>
      </c>
      <c r="C32" s="430"/>
      <c r="D32" s="430"/>
      <c r="E32" s="553"/>
    </row>
    <row r="33" spans="1:5">
      <c r="A33" s="552">
        <v>210405</v>
      </c>
      <c r="B33" s="285" t="s">
        <v>352</v>
      </c>
      <c r="C33" s="430"/>
      <c r="D33" s="430"/>
      <c r="E33" s="553"/>
    </row>
    <row r="34" spans="1:5">
      <c r="A34" s="552">
        <v>210406</v>
      </c>
      <c r="B34" s="285" t="s">
        <v>353</v>
      </c>
      <c r="C34" s="430"/>
      <c r="D34" s="430"/>
      <c r="E34" s="553"/>
    </row>
    <row r="35" spans="1:5">
      <c r="A35" s="551">
        <v>2105</v>
      </c>
      <c r="B35" s="283" t="s">
        <v>354</v>
      </c>
      <c r="C35" s="429">
        <f>SUM(C36:C38)</f>
        <v>0</v>
      </c>
      <c r="D35" s="429">
        <f>SUM(D36:D38)</f>
        <v>0</v>
      </c>
      <c r="E35" s="548"/>
    </row>
    <row r="36" spans="1:5">
      <c r="A36" s="552">
        <v>210501</v>
      </c>
      <c r="B36" s="285" t="s">
        <v>355</v>
      </c>
      <c r="C36" s="430"/>
      <c r="D36" s="430"/>
      <c r="E36" s="553"/>
    </row>
    <row r="37" spans="1:5">
      <c r="A37" s="552">
        <v>210502</v>
      </c>
      <c r="B37" s="285" t="s">
        <v>356</v>
      </c>
      <c r="C37" s="430"/>
      <c r="D37" s="430"/>
      <c r="E37" s="553"/>
    </row>
    <row r="38" spans="1:5">
      <c r="A38" s="552">
        <v>210503</v>
      </c>
      <c r="B38" s="285" t="s">
        <v>357</v>
      </c>
      <c r="C38" s="430"/>
      <c r="D38" s="430"/>
      <c r="E38" s="553"/>
    </row>
    <row r="39" spans="1:5">
      <c r="A39" s="551">
        <v>2106</v>
      </c>
      <c r="B39" s="283" t="s">
        <v>358</v>
      </c>
      <c r="C39" s="429">
        <f>SUM(C40:C43)</f>
        <v>0</v>
      </c>
      <c r="D39" s="429">
        <f>SUM(D40:D43)</f>
        <v>0</v>
      </c>
      <c r="E39" s="548"/>
    </row>
    <row r="40" spans="1:5">
      <c r="A40" s="552">
        <v>210601</v>
      </c>
      <c r="B40" s="285" t="s">
        <v>359</v>
      </c>
      <c r="C40" s="430"/>
      <c r="D40" s="430"/>
      <c r="E40" s="553"/>
    </row>
    <row r="41" spans="1:5">
      <c r="A41" s="552">
        <v>210602</v>
      </c>
      <c r="B41" s="285" t="s">
        <v>360</v>
      </c>
      <c r="C41" s="430"/>
      <c r="D41" s="430"/>
      <c r="E41" s="553"/>
    </row>
    <row r="42" spans="1:5">
      <c r="A42" s="552">
        <v>210603</v>
      </c>
      <c r="B42" s="285" t="s">
        <v>361</v>
      </c>
      <c r="C42" s="430"/>
      <c r="D42" s="430"/>
      <c r="E42" s="553"/>
    </row>
    <row r="43" spans="1:5">
      <c r="A43" s="552">
        <v>210604</v>
      </c>
      <c r="B43" s="285" t="s">
        <v>362</v>
      </c>
      <c r="C43" s="430"/>
      <c r="D43" s="430"/>
      <c r="E43" s="553"/>
    </row>
    <row r="44" spans="1:5">
      <c r="A44" s="548">
        <v>2107</v>
      </c>
      <c r="B44" s="283" t="s">
        <v>363</v>
      </c>
      <c r="C44" s="429">
        <f>SUM(C45:C47)</f>
        <v>0</v>
      </c>
      <c r="D44" s="429">
        <f>SUM(D45:D47)</f>
        <v>0</v>
      </c>
      <c r="E44" s="548"/>
    </row>
    <row r="45" spans="1:5">
      <c r="A45" s="552">
        <v>210701</v>
      </c>
      <c r="B45" s="285" t="s">
        <v>364</v>
      </c>
      <c r="C45" s="430"/>
      <c r="D45" s="430"/>
      <c r="E45" s="553"/>
    </row>
    <row r="46" spans="1:5">
      <c r="A46" s="552">
        <v>210702</v>
      </c>
      <c r="B46" s="285" t="s">
        <v>365</v>
      </c>
      <c r="C46" s="430"/>
      <c r="D46" s="430"/>
      <c r="E46" s="553"/>
    </row>
    <row r="47" spans="1:5">
      <c r="A47" s="552">
        <v>210703</v>
      </c>
      <c r="B47" s="285" t="s">
        <v>366</v>
      </c>
      <c r="C47" s="430"/>
      <c r="D47" s="430"/>
      <c r="E47" s="553"/>
    </row>
    <row r="48" spans="1:5">
      <c r="A48" s="551">
        <v>2108</v>
      </c>
      <c r="B48" s="283" t="s">
        <v>367</v>
      </c>
      <c r="C48" s="429">
        <f>SUM(C49:C57)</f>
        <v>0</v>
      </c>
      <c r="D48" s="429">
        <f>SUM(D49:D57)</f>
        <v>0</v>
      </c>
      <c r="E48" s="548"/>
    </row>
    <row r="49" spans="1:5">
      <c r="A49" s="552">
        <v>210801</v>
      </c>
      <c r="B49" s="285" t="s">
        <v>368</v>
      </c>
      <c r="C49" s="430"/>
      <c r="D49" s="430"/>
      <c r="E49" s="553"/>
    </row>
    <row r="50" spans="1:5">
      <c r="A50" s="552">
        <v>210802</v>
      </c>
      <c r="B50" s="285" t="s">
        <v>456</v>
      </c>
      <c r="C50" s="430"/>
      <c r="D50" s="430"/>
      <c r="E50" s="553"/>
    </row>
    <row r="51" spans="1:5">
      <c r="A51" s="552">
        <v>210803</v>
      </c>
      <c r="B51" s="285" t="s">
        <v>369</v>
      </c>
      <c r="C51" s="430"/>
      <c r="D51" s="430"/>
      <c r="E51" s="553"/>
    </row>
    <row r="52" spans="1:5">
      <c r="A52" s="552">
        <v>210804</v>
      </c>
      <c r="B52" s="285" t="s">
        <v>370</v>
      </c>
      <c r="C52" s="430"/>
      <c r="D52" s="430"/>
      <c r="E52" s="553"/>
    </row>
    <row r="53" spans="1:5">
      <c r="A53" s="552">
        <v>210805</v>
      </c>
      <c r="B53" s="285" t="s">
        <v>371</v>
      </c>
      <c r="C53" s="430"/>
      <c r="D53" s="430"/>
      <c r="E53" s="553"/>
    </row>
    <row r="54" spans="1:5">
      <c r="A54" s="552">
        <v>210806</v>
      </c>
      <c r="B54" s="285" t="s">
        <v>372</v>
      </c>
      <c r="C54" s="430"/>
      <c r="D54" s="430"/>
      <c r="E54" s="553"/>
    </row>
    <row r="55" spans="1:5">
      <c r="A55" s="552">
        <v>210807</v>
      </c>
      <c r="B55" s="285" t="s">
        <v>457</v>
      </c>
      <c r="C55" s="430"/>
      <c r="D55" s="430"/>
      <c r="E55" s="553"/>
    </row>
    <row r="56" spans="1:5">
      <c r="A56" s="552">
        <v>210808</v>
      </c>
      <c r="B56" s="285" t="s">
        <v>374</v>
      </c>
      <c r="C56" s="430"/>
      <c r="D56" s="430"/>
      <c r="E56" s="553"/>
    </row>
    <row r="57" spans="1:5">
      <c r="A57" s="552">
        <v>210809</v>
      </c>
      <c r="B57" s="285" t="s">
        <v>376</v>
      </c>
      <c r="C57" s="430"/>
      <c r="D57" s="430"/>
      <c r="E57" s="553"/>
    </row>
    <row r="58" spans="1:5">
      <c r="A58" s="551">
        <v>2109</v>
      </c>
      <c r="B58" s="283" t="s">
        <v>378</v>
      </c>
      <c r="C58" s="429">
        <f>SUM(C59:C60)</f>
        <v>0</v>
      </c>
      <c r="D58" s="429">
        <f>SUM(D59:D60)</f>
        <v>0</v>
      </c>
      <c r="E58" s="548"/>
    </row>
    <row r="59" spans="1:5">
      <c r="A59" s="552">
        <v>210901</v>
      </c>
      <c r="B59" s="285" t="s">
        <v>380</v>
      </c>
      <c r="C59" s="430"/>
      <c r="D59" s="430"/>
      <c r="E59" s="553"/>
    </row>
    <row r="60" spans="1:5">
      <c r="A60" s="552">
        <v>210902</v>
      </c>
      <c r="B60" s="285" t="s">
        <v>458</v>
      </c>
      <c r="C60" s="430"/>
      <c r="D60" s="430"/>
      <c r="E60" s="553"/>
    </row>
    <row r="61" spans="1:5">
      <c r="A61" s="551">
        <v>211</v>
      </c>
      <c r="B61" s="283" t="s">
        <v>383</v>
      </c>
      <c r="C61" s="429">
        <f>SUM(C62,C64)</f>
        <v>0</v>
      </c>
      <c r="D61" s="429">
        <f>SUM(D62,D64)</f>
        <v>0</v>
      </c>
      <c r="E61" s="548"/>
    </row>
    <row r="62" spans="1:5">
      <c r="A62" s="551">
        <v>2111</v>
      </c>
      <c r="B62" s="283" t="s">
        <v>385</v>
      </c>
      <c r="C62" s="429">
        <f>SUM(C63)</f>
        <v>0</v>
      </c>
      <c r="D62" s="429">
        <f>SUM(D63)</f>
        <v>0</v>
      </c>
      <c r="E62" s="548"/>
    </row>
    <row r="63" spans="1:5">
      <c r="A63" s="552">
        <v>211101</v>
      </c>
      <c r="B63" s="285" t="s">
        <v>387</v>
      </c>
      <c r="C63" s="430"/>
      <c r="D63" s="430"/>
      <c r="E63" s="553"/>
    </row>
    <row r="64" spans="1:5">
      <c r="A64" s="551">
        <v>2112</v>
      </c>
      <c r="B64" s="283" t="s">
        <v>389</v>
      </c>
      <c r="C64" s="429">
        <f>SUM(C65)</f>
        <v>0</v>
      </c>
      <c r="D64" s="429">
        <f>SUM(D65)</f>
        <v>0</v>
      </c>
      <c r="E64" s="548"/>
    </row>
    <row r="65" spans="1:5">
      <c r="A65" s="552">
        <v>211201</v>
      </c>
      <c r="B65" s="285" t="s">
        <v>391</v>
      </c>
      <c r="C65" s="430"/>
      <c r="D65" s="430"/>
      <c r="E65" s="553"/>
    </row>
    <row r="66" spans="1:5">
      <c r="A66" s="551">
        <v>212</v>
      </c>
      <c r="B66" s="283" t="s">
        <v>393</v>
      </c>
      <c r="C66" s="429">
        <f>SUM(C67,C69)</f>
        <v>0</v>
      </c>
      <c r="D66" s="429">
        <f>SUM(D67,D69)</f>
        <v>0</v>
      </c>
      <c r="E66" s="548"/>
    </row>
    <row r="67" spans="1:5">
      <c r="A67" s="551">
        <v>2121</v>
      </c>
      <c r="B67" s="283" t="s">
        <v>395</v>
      </c>
      <c r="C67" s="429">
        <f>SUM(C68)</f>
        <v>0</v>
      </c>
      <c r="D67" s="429">
        <f>SUM(D68)</f>
        <v>0</v>
      </c>
      <c r="E67" s="548"/>
    </row>
    <row r="68" spans="1:5">
      <c r="A68" s="552">
        <v>212101</v>
      </c>
      <c r="B68" s="285" t="s">
        <v>397</v>
      </c>
      <c r="C68" s="430"/>
      <c r="D68" s="430"/>
      <c r="E68" s="553"/>
    </row>
    <row r="69" spans="1:5">
      <c r="A69" s="551">
        <v>2122</v>
      </c>
      <c r="B69" s="283" t="s">
        <v>399</v>
      </c>
      <c r="C69" s="429">
        <f>SUM(C70)</f>
        <v>0</v>
      </c>
      <c r="D69" s="429">
        <f>SUM(D70)</f>
        <v>0</v>
      </c>
      <c r="E69" s="548"/>
    </row>
    <row r="70" spans="1:5">
      <c r="A70" s="552">
        <v>212201</v>
      </c>
      <c r="B70" s="285" t="s">
        <v>401</v>
      </c>
      <c r="C70" s="430"/>
      <c r="D70" s="430"/>
      <c r="E70" s="553"/>
    </row>
    <row r="71" spans="1:5">
      <c r="A71" s="551">
        <v>213</v>
      </c>
      <c r="B71" s="283" t="s">
        <v>403</v>
      </c>
      <c r="C71" s="429">
        <f>SUM(C72,C75)</f>
        <v>0</v>
      </c>
      <c r="D71" s="429">
        <f>SUM(D72,D75)</f>
        <v>0</v>
      </c>
      <c r="E71" s="548"/>
    </row>
    <row r="72" spans="1:5">
      <c r="A72" s="551">
        <v>2131</v>
      </c>
      <c r="B72" s="283" t="s">
        <v>405</v>
      </c>
      <c r="C72" s="429">
        <f>SUM(C73:C74)</f>
        <v>0</v>
      </c>
      <c r="D72" s="429">
        <f>SUM(D73:D74)</f>
        <v>0</v>
      </c>
      <c r="E72" s="548"/>
    </row>
    <row r="73" spans="1:5">
      <c r="A73" s="552">
        <v>213101</v>
      </c>
      <c r="B73" s="285" t="s">
        <v>407</v>
      </c>
      <c r="C73" s="430"/>
      <c r="D73" s="430"/>
      <c r="E73" s="553"/>
    </row>
    <row r="74" spans="1:5">
      <c r="A74" s="552">
        <v>213102</v>
      </c>
      <c r="B74" s="285" t="s">
        <v>409</v>
      </c>
      <c r="C74" s="430"/>
      <c r="D74" s="430"/>
      <c r="E74" s="553"/>
    </row>
    <row r="75" spans="1:5">
      <c r="A75" s="551">
        <v>2132</v>
      </c>
      <c r="B75" s="283" t="s">
        <v>411</v>
      </c>
      <c r="C75" s="429">
        <f>SUM(C76:C83)</f>
        <v>0</v>
      </c>
      <c r="D75" s="429">
        <f>SUM(D76:D83)</f>
        <v>0</v>
      </c>
      <c r="E75" s="548"/>
    </row>
    <row r="76" spans="1:5">
      <c r="A76" s="552">
        <v>213202</v>
      </c>
      <c r="B76" s="285" t="s">
        <v>413</v>
      </c>
      <c r="C76" s="430"/>
      <c r="D76" s="430"/>
      <c r="E76" s="553"/>
    </row>
    <row r="77" spans="1:5">
      <c r="A77" s="552">
        <v>213203</v>
      </c>
      <c r="B77" s="285" t="s">
        <v>415</v>
      </c>
      <c r="C77" s="430"/>
      <c r="D77" s="430"/>
      <c r="E77" s="553"/>
    </row>
    <row r="78" spans="1:5">
      <c r="A78" s="552">
        <v>213204</v>
      </c>
      <c r="B78" s="285" t="s">
        <v>459</v>
      </c>
      <c r="C78" s="430"/>
      <c r="D78" s="430"/>
      <c r="E78" s="553"/>
    </row>
    <row r="79" spans="1:5">
      <c r="A79" s="552">
        <v>213205</v>
      </c>
      <c r="B79" s="285" t="s">
        <v>418</v>
      </c>
      <c r="C79" s="430"/>
      <c r="D79" s="430"/>
      <c r="E79" s="553"/>
    </row>
    <row r="80" spans="1:5">
      <c r="A80" s="552">
        <v>213206</v>
      </c>
      <c r="B80" s="285" t="s">
        <v>420</v>
      </c>
      <c r="C80" s="430"/>
      <c r="D80" s="430"/>
      <c r="E80" s="553"/>
    </row>
    <row r="81" spans="1:5">
      <c r="A81" s="552">
        <v>213207</v>
      </c>
      <c r="B81" s="285" t="s">
        <v>422</v>
      </c>
      <c r="C81" s="430"/>
      <c r="D81" s="430"/>
      <c r="E81" s="553"/>
    </row>
    <row ht="30" r="82" spans="1:5">
      <c r="A82" s="552">
        <v>213208</v>
      </c>
      <c r="B82" s="285" t="s">
        <v>460</v>
      </c>
      <c r="C82" s="430"/>
      <c r="D82" s="430"/>
      <c r="E82" s="553"/>
    </row>
    <row r="83" spans="1:5">
      <c r="A83" s="552">
        <v>213209</v>
      </c>
      <c r="B83" s="285" t="s">
        <v>461</v>
      </c>
      <c r="C83" s="430"/>
      <c r="D83" s="430"/>
      <c r="E83" s="553"/>
    </row>
    <row r="84" spans="1:5">
      <c r="A84" s="554">
        <v>2133</v>
      </c>
      <c r="B84" s="555" t="s">
        <v>675</v>
      </c>
      <c r="C84" s="556">
        <f>C85+C86+C87</f>
        <v>0</v>
      </c>
      <c r="D84" s="556">
        <f ref="D84:E84" si="0" t="shared">D85+D86+D87</f>
        <v>0</v>
      </c>
      <c r="E84" s="556">
        <f si="0" t="shared"/>
        <v>0</v>
      </c>
    </row>
    <row r="85" spans="1:5">
      <c r="A85" s="552">
        <v>213303</v>
      </c>
      <c r="B85" s="285" t="s">
        <v>676</v>
      </c>
      <c r="C85" s="430"/>
      <c r="D85" s="430"/>
      <c r="E85" s="553"/>
    </row>
    <row r="86" spans="1:5">
      <c r="A86" s="552">
        <v>213403</v>
      </c>
      <c r="B86" s="285" t="s">
        <v>677</v>
      </c>
      <c r="C86" s="430"/>
      <c r="D86" s="430"/>
      <c r="E86" s="553"/>
    </row>
    <row r="87" spans="1:5">
      <c r="A87" s="552">
        <v>213503</v>
      </c>
      <c r="B87" s="285" t="s">
        <v>678</v>
      </c>
      <c r="C87" s="430"/>
      <c r="D87" s="430"/>
      <c r="E87" s="553"/>
    </row>
    <row r="88" spans="1:5">
      <c r="A88" s="551">
        <v>22</v>
      </c>
      <c r="B88" s="283" t="s">
        <v>432</v>
      </c>
      <c r="C88" s="550">
        <f>C89+C96</f>
        <v>0</v>
      </c>
      <c r="D88" s="550">
        <f>D89+D96</f>
        <v>0</v>
      </c>
      <c r="E88" s="548"/>
    </row>
    <row r="89" spans="1:5">
      <c r="A89" s="557">
        <v>2200</v>
      </c>
      <c r="B89" s="558" t="s">
        <v>631</v>
      </c>
      <c r="C89" s="429">
        <f>SUM(C90:C95)</f>
        <v>0</v>
      </c>
      <c r="D89" s="429">
        <f>SUM(D90:D95)</f>
        <v>0</v>
      </c>
      <c r="E89" s="559"/>
    </row>
    <row r="90" spans="1:5">
      <c r="A90" s="552">
        <v>220001</v>
      </c>
      <c r="B90" s="285" t="s">
        <v>434</v>
      </c>
      <c r="C90" s="430"/>
      <c r="D90" s="430"/>
      <c r="E90" s="553"/>
    </row>
    <row r="91" spans="1:5">
      <c r="A91" s="552">
        <v>221001</v>
      </c>
      <c r="B91" s="285" t="s">
        <v>436</v>
      </c>
      <c r="C91" s="430"/>
      <c r="D91" s="430"/>
      <c r="E91" s="553"/>
    </row>
    <row r="92" spans="1:5">
      <c r="A92" s="552">
        <v>222001</v>
      </c>
      <c r="B92" s="285" t="s">
        <v>438</v>
      </c>
      <c r="C92" s="430"/>
      <c r="D92" s="430"/>
      <c r="E92" s="553"/>
    </row>
    <row r="93" spans="1:5">
      <c r="A93" s="552">
        <v>223001</v>
      </c>
      <c r="B93" s="285" t="s">
        <v>440</v>
      </c>
      <c r="C93" s="430"/>
      <c r="D93" s="430"/>
      <c r="E93" s="553"/>
    </row>
    <row r="94" spans="1:5">
      <c r="A94" s="552">
        <v>224001</v>
      </c>
      <c r="B94" s="285" t="s">
        <v>442</v>
      </c>
      <c r="C94" s="430"/>
      <c r="D94" s="430"/>
      <c r="E94" s="553"/>
    </row>
    <row r="95" spans="1:5">
      <c r="A95" s="560">
        <v>225001</v>
      </c>
      <c r="B95" s="561" t="s">
        <v>629</v>
      </c>
      <c r="C95" s="430"/>
      <c r="D95" s="430"/>
      <c r="E95" s="553"/>
    </row>
    <row r="96" spans="1:5">
      <c r="A96" s="562">
        <v>2260</v>
      </c>
      <c r="B96" s="563" t="s">
        <v>630</v>
      </c>
      <c r="C96" s="429">
        <f>SUM(C97)</f>
        <v>0</v>
      </c>
      <c r="D96" s="429">
        <f>SUM(D97)</f>
        <v>0</v>
      </c>
      <c r="E96" s="559"/>
    </row>
    <row r="97" spans="1:5">
      <c r="A97" s="560">
        <v>226001</v>
      </c>
      <c r="B97" s="561" t="s">
        <v>632</v>
      </c>
      <c r="C97" s="430"/>
      <c r="D97" s="430"/>
      <c r="E97" s="553"/>
    </row>
    <row r="98" spans="1:5">
      <c r="A98" s="551">
        <v>23</v>
      </c>
      <c r="B98" s="283" t="s">
        <v>466</v>
      </c>
      <c r="C98" s="550">
        <f>SUM(C99:C101)</f>
        <v>0</v>
      </c>
      <c r="D98" s="550">
        <f>SUM(D99:D101)</f>
        <v>0</v>
      </c>
      <c r="E98" s="548"/>
    </row>
    <row r="99" spans="1:5">
      <c r="A99" s="552">
        <v>230001</v>
      </c>
      <c r="B99" s="285" t="s">
        <v>468</v>
      </c>
      <c r="C99" s="430"/>
      <c r="D99" s="430"/>
      <c r="E99" s="553"/>
    </row>
    <row r="100" spans="1:5">
      <c r="A100" s="552">
        <v>231001</v>
      </c>
      <c r="B100" s="285" t="s">
        <v>470</v>
      </c>
      <c r="C100" s="430"/>
      <c r="D100" s="430"/>
      <c r="E100" s="553"/>
    </row>
    <row r="101" spans="1:5">
      <c r="A101" s="552">
        <v>232001</v>
      </c>
      <c r="B101" s="285" t="s">
        <v>472</v>
      </c>
      <c r="C101" s="430"/>
      <c r="D101" s="430"/>
      <c r="E101" s="553"/>
    </row>
    <row r="102" spans="1:5">
      <c r="A102" s="548" t="s">
        <v>327</v>
      </c>
      <c r="B102" s="283" t="s">
        <v>491</v>
      </c>
      <c r="C102" s="429">
        <f>C103</f>
        <v>0</v>
      </c>
      <c r="D102" s="429">
        <f>D103</f>
        <v>0</v>
      </c>
      <c r="E102" s="548"/>
    </row>
    <row r="103" spans="1:5">
      <c r="A103" s="564">
        <v>1311</v>
      </c>
      <c r="B103" s="283" t="s">
        <v>316</v>
      </c>
      <c r="C103" s="429">
        <f>SUM(C104:C109)</f>
        <v>0</v>
      </c>
      <c r="D103" s="429">
        <f>SUM(D104:D109)</f>
        <v>0</v>
      </c>
      <c r="E103" s="548"/>
    </row>
    <row r="104" spans="1:5">
      <c r="A104" s="565">
        <v>131101</v>
      </c>
      <c r="B104" s="285" t="s">
        <v>317</v>
      </c>
      <c r="C104" s="430"/>
      <c r="D104" s="430"/>
      <c r="E104" s="553"/>
    </row>
    <row ht="30" r="105" spans="1:5">
      <c r="A105" s="565">
        <v>131102</v>
      </c>
      <c r="B105" s="285" t="s">
        <v>318</v>
      </c>
      <c r="C105" s="430"/>
      <c r="D105" s="430"/>
      <c r="E105" s="553"/>
    </row>
    <row ht="30" r="106" spans="1:5">
      <c r="A106" s="565">
        <v>131103</v>
      </c>
      <c r="B106" s="285" t="s">
        <v>452</v>
      </c>
      <c r="C106" s="430"/>
      <c r="D106" s="430"/>
      <c r="E106" s="553"/>
    </row>
    <row ht="30" r="107" spans="1:5">
      <c r="A107" s="565">
        <v>131104</v>
      </c>
      <c r="B107" s="285" t="s">
        <v>319</v>
      </c>
      <c r="C107" s="430"/>
      <c r="D107" s="430"/>
      <c r="E107" s="553"/>
    </row>
    <row ht="30" r="108" spans="1:5">
      <c r="A108" s="565">
        <v>131105</v>
      </c>
      <c r="B108" s="285" t="s">
        <v>320</v>
      </c>
      <c r="C108" s="430"/>
      <c r="D108" s="430"/>
      <c r="E108" s="566"/>
    </row>
    <row r="109" spans="1:5">
      <c r="A109" s="565">
        <v>131106</v>
      </c>
      <c r="B109" s="285" t="s">
        <v>321</v>
      </c>
      <c r="C109" s="430"/>
      <c r="D109" s="430"/>
      <c r="E109" s="553"/>
    </row>
    <row r="110" spans="1:5">
      <c r="A110" s="567" t="s">
        <v>444</v>
      </c>
      <c r="B110" s="555" t="s">
        <v>627</v>
      </c>
      <c r="C110" s="556"/>
      <c r="D110" s="556"/>
      <c r="E110" s="566"/>
    </row>
    <row r="111" spans="1:5">
      <c r="A111" s="568"/>
      <c r="B111" s="558" t="s">
        <v>478</v>
      </c>
      <c r="C111" s="429"/>
      <c r="D111" s="429"/>
      <c r="E111" s="548"/>
    </row>
    <row r="112" spans="1:5">
      <c r="A112" s="568"/>
      <c r="B112" s="569" t="s">
        <v>522</v>
      </c>
      <c r="C112" s="429"/>
      <c r="D112" s="429"/>
      <c r="E112" s="559"/>
    </row>
    <row r="113" spans="1:5">
      <c r="A113" s="486"/>
      <c r="B113" s="570"/>
      <c r="C113" s="571"/>
      <c r="D113" s="571"/>
      <c r="E113" s="572"/>
    </row>
    <row r="114" spans="1:5">
      <c r="A114" s="486"/>
      <c r="B114" s="570"/>
      <c r="C114" s="571"/>
      <c r="D114" s="571"/>
      <c r="E114" s="573"/>
    </row>
    <row r="115" spans="1:5">
      <c r="A115" s="486"/>
      <c r="B115" s="570"/>
      <c r="C115" s="571"/>
      <c r="D115" s="571"/>
      <c r="E115" s="572"/>
    </row>
    <row r="116" spans="1:5">
      <c r="A116" s="486"/>
      <c r="B116" s="570"/>
      <c r="C116" s="571"/>
      <c r="D116" s="571"/>
      <c r="E116" s="573"/>
    </row>
    <row r="117" spans="1:5">
      <c r="A117" s="486"/>
      <c r="B117" s="570"/>
      <c r="C117" s="571"/>
      <c r="D117" s="571"/>
      <c r="E117" s="572"/>
    </row>
    <row r="118" spans="1:5">
      <c r="A118" s="486"/>
      <c r="B118" s="570"/>
      <c r="C118" s="571"/>
      <c r="D118" s="571"/>
      <c r="E118" s="572"/>
    </row>
    <row r="119" spans="1:5">
      <c r="A119" s="486"/>
      <c r="B119" s="570"/>
      <c r="C119" s="571"/>
      <c r="D119" s="571"/>
      <c r="E119" s="572"/>
    </row>
    <row r="120" spans="1:5">
      <c r="A120" s="486"/>
      <c r="B120" s="570"/>
      <c r="C120" s="571"/>
      <c r="D120" s="571"/>
      <c r="E120" s="572"/>
    </row>
    <row r="121" spans="1:5">
      <c r="A121" s="486"/>
      <c r="B121" s="570"/>
      <c r="C121" s="571"/>
      <c r="D121" s="571"/>
      <c r="E121" s="573"/>
    </row>
    <row r="122" spans="1:5">
      <c r="A122" s="486"/>
      <c r="B122" s="570"/>
      <c r="C122" s="571"/>
      <c r="D122" s="571"/>
      <c r="E122" s="572"/>
    </row>
    <row r="123" spans="1:5">
      <c r="A123" s="486"/>
      <c r="B123" s="570"/>
      <c r="C123" s="571"/>
      <c r="D123" s="571"/>
      <c r="E123" s="573"/>
    </row>
    <row r="124" spans="1:5">
      <c r="A124" s="486"/>
      <c r="B124" s="570"/>
      <c r="C124" s="571"/>
      <c r="D124" s="571"/>
      <c r="E124" s="572"/>
    </row>
    <row r="125" spans="1:5">
      <c r="A125" s="486"/>
      <c r="B125" s="570"/>
      <c r="C125" s="571"/>
      <c r="D125" s="571"/>
      <c r="E125" s="574"/>
    </row>
    <row r="126" spans="1:5">
      <c r="A126" s="486"/>
      <c r="B126" s="570"/>
      <c r="C126" s="571"/>
      <c r="D126" s="571"/>
      <c r="E126" s="573"/>
    </row>
    <row r="127" spans="1:5">
      <c r="A127" s="486"/>
      <c r="B127" s="570"/>
      <c r="C127" s="571"/>
      <c r="D127" s="571"/>
      <c r="E127" s="573"/>
    </row>
    <row r="128" spans="1:5">
      <c r="A128" s="486"/>
      <c r="B128" s="570"/>
      <c r="C128" s="571"/>
      <c r="D128" s="571"/>
      <c r="E128" s="572"/>
    </row>
    <row r="129" spans="1:5">
      <c r="A129" s="486"/>
      <c r="B129" s="570"/>
      <c r="C129" s="571"/>
      <c r="D129" s="571"/>
      <c r="E129" s="572"/>
    </row>
    <row r="130" spans="1:5">
      <c r="A130" s="486"/>
      <c r="B130" s="570"/>
      <c r="C130" s="571"/>
      <c r="D130" s="571"/>
      <c r="E130" s="573"/>
    </row>
    <row r="131" spans="1:5">
      <c r="A131" s="486"/>
      <c r="B131" s="570"/>
      <c r="C131" s="571"/>
      <c r="D131" s="571"/>
      <c r="E131" s="572"/>
    </row>
    <row r="132" spans="1:5">
      <c r="A132" s="486"/>
      <c r="B132" s="570"/>
      <c r="C132" s="571"/>
      <c r="D132" s="571"/>
      <c r="E132" s="572"/>
    </row>
    <row r="133" spans="1:5">
      <c r="A133" s="486"/>
      <c r="B133" s="570"/>
      <c r="C133" s="571"/>
      <c r="D133" s="571"/>
      <c r="E133" s="572"/>
    </row>
    <row r="134" spans="1:5">
      <c r="A134" s="486"/>
      <c r="B134" s="570"/>
      <c r="C134" s="571"/>
      <c r="D134" s="571"/>
      <c r="E134" s="572"/>
    </row>
    <row r="135" spans="1:5">
      <c r="A135" s="486"/>
      <c r="B135" s="570"/>
      <c r="C135" s="571"/>
      <c r="D135" s="571"/>
      <c r="E135" s="573"/>
    </row>
    <row r="136" spans="1:5">
      <c r="A136" s="486"/>
      <c r="B136" s="570"/>
      <c r="C136" s="571"/>
      <c r="D136" s="571"/>
      <c r="E136" s="573"/>
    </row>
    <row r="137" spans="1:5">
      <c r="A137" s="486"/>
      <c r="B137" s="570"/>
      <c r="C137" s="571"/>
      <c r="D137" s="571"/>
      <c r="E137" s="572"/>
    </row>
    <row r="138" spans="1:5">
      <c r="A138" s="486"/>
      <c r="B138" s="570"/>
      <c r="C138" s="571"/>
      <c r="D138" s="571"/>
      <c r="E138" s="572"/>
    </row>
    <row r="139" spans="1:5">
      <c r="A139" s="486"/>
      <c r="B139" s="570"/>
      <c r="C139" s="571"/>
      <c r="D139" s="571"/>
      <c r="E139" s="573"/>
    </row>
    <row r="140" spans="1:5">
      <c r="A140" s="486"/>
      <c r="B140" s="570"/>
      <c r="C140" s="571"/>
      <c r="D140" s="571"/>
      <c r="E140" s="572"/>
    </row>
    <row r="141" spans="1:5">
      <c r="A141" s="486"/>
      <c r="B141" s="570"/>
      <c r="C141" s="571"/>
      <c r="D141" s="571"/>
      <c r="E141" s="572"/>
    </row>
    <row r="142" spans="1:5">
      <c r="A142" s="486"/>
      <c r="B142" s="570"/>
      <c r="C142" s="571"/>
      <c r="D142" s="571"/>
      <c r="E142" s="573"/>
    </row>
    <row r="143" spans="1:5">
      <c r="A143" s="486"/>
      <c r="B143" s="570"/>
      <c r="C143" s="571"/>
      <c r="D143" s="571"/>
      <c r="E143" s="572"/>
    </row>
    <row r="144" spans="1:5">
      <c r="A144" s="486"/>
      <c r="B144" s="570"/>
      <c r="C144" s="571"/>
      <c r="D144" s="571"/>
      <c r="E144" s="572"/>
    </row>
    <row r="145" spans="1:5">
      <c r="A145" s="486"/>
      <c r="B145" s="570"/>
      <c r="C145" s="571"/>
      <c r="D145" s="571"/>
      <c r="E145" s="575"/>
    </row>
    <row r="146" spans="1:5">
      <c r="A146" s="486"/>
      <c r="B146" s="570"/>
      <c r="C146" s="571"/>
      <c r="D146" s="571"/>
      <c r="E146" s="576"/>
    </row>
    <row r="147" spans="1:5">
      <c r="A147" s="486"/>
      <c r="B147" s="570"/>
      <c r="C147" s="571"/>
      <c r="D147" s="571"/>
      <c r="E147" s="576"/>
    </row>
    <row r="148" spans="1:5">
      <c r="A148" s="486"/>
      <c r="B148" s="570"/>
      <c r="C148" s="571"/>
      <c r="D148" s="571"/>
      <c r="E148" s="576"/>
    </row>
    <row r="149" spans="1:5">
      <c r="A149" s="486"/>
      <c r="B149" s="570"/>
      <c r="C149" s="542"/>
      <c r="D149" s="542"/>
      <c r="E149" s="577"/>
    </row>
    <row r="150" spans="1:5">
      <c r="A150" s="486"/>
      <c r="B150" s="570"/>
      <c r="C150" s="542"/>
      <c r="D150" s="542"/>
      <c r="E150" s="577"/>
    </row>
    <row r="151" spans="1:5">
      <c r="A151" s="486"/>
      <c r="B151" s="570"/>
      <c r="C151" s="542"/>
      <c r="D151" s="542"/>
      <c r="E151" s="577"/>
    </row>
    <row r="152" spans="1:5">
      <c r="A152" s="486"/>
      <c r="B152" s="570"/>
      <c r="C152" s="542"/>
      <c r="D152" s="542"/>
      <c r="E152" s="577"/>
    </row>
    <row r="153" spans="1:5">
      <c r="A153" s="486"/>
      <c r="B153" s="570"/>
      <c r="C153" s="542"/>
      <c r="D153" s="542"/>
      <c r="E153" s="577"/>
    </row>
    <row r="154" spans="1:5">
      <c r="A154" s="486"/>
      <c r="B154" s="570"/>
      <c r="C154" s="542"/>
      <c r="D154" s="542"/>
      <c r="E154" s="577"/>
    </row>
    <row r="155" spans="1:5">
      <c r="A155" s="486"/>
      <c r="B155" s="570"/>
      <c r="C155" s="542"/>
      <c r="D155" s="542"/>
      <c r="E155" s="577"/>
    </row>
    <row r="156" spans="1:5">
      <c r="A156" s="486"/>
      <c r="B156" s="570"/>
      <c r="C156" s="542"/>
      <c r="D156" s="542"/>
      <c r="E156" s="577"/>
    </row>
    <row r="157" spans="1:5">
      <c r="A157" s="486"/>
      <c r="B157" s="570"/>
      <c r="C157" s="542"/>
      <c r="D157" s="542"/>
      <c r="E157" s="577"/>
    </row>
    <row r="158" spans="1:5">
      <c r="A158" s="486"/>
      <c r="B158" s="570"/>
      <c r="C158" s="542"/>
      <c r="D158" s="542"/>
      <c r="E158" s="577"/>
    </row>
    <row r="159" spans="1:5">
      <c r="A159" s="486"/>
      <c r="B159" s="570"/>
      <c r="C159" s="542"/>
      <c r="D159" s="542"/>
      <c r="E159" s="577"/>
    </row>
    <row r="160" spans="1:5">
      <c r="A160" s="486"/>
      <c r="B160" s="570"/>
      <c r="C160" s="542"/>
      <c r="D160" s="542"/>
      <c r="E160" s="577"/>
    </row>
    <row r="161" spans="1:5">
      <c r="A161" s="486"/>
      <c r="B161" s="570"/>
      <c r="C161" s="542"/>
      <c r="D161" s="542"/>
      <c r="E161" s="577"/>
    </row>
    <row r="162" spans="1:5">
      <c r="A162" s="486"/>
      <c r="B162" s="570"/>
      <c r="C162" s="542"/>
      <c r="D162" s="542"/>
      <c r="E162" s="577"/>
    </row>
    <row r="163" spans="1:5">
      <c r="A163" s="486"/>
      <c r="B163" s="570"/>
      <c r="C163" s="542"/>
      <c r="D163" s="542"/>
      <c r="E163" s="577"/>
    </row>
    <row r="164" spans="1:5">
      <c r="A164" s="486"/>
      <c r="B164" s="570"/>
      <c r="C164" s="542"/>
      <c r="D164" s="542"/>
      <c r="E164" s="577"/>
    </row>
    <row r="165" spans="1:5">
      <c r="A165" s="486"/>
      <c r="B165" s="570"/>
      <c r="C165" s="542"/>
      <c r="D165" s="542"/>
      <c r="E165" s="577"/>
    </row>
    <row r="166" spans="1:5">
      <c r="A166" s="486"/>
      <c r="B166" s="570"/>
      <c r="C166" s="542"/>
      <c r="D166" s="542"/>
      <c r="E166" s="577"/>
    </row>
    <row r="167" spans="1:5">
      <c r="A167" s="486"/>
      <c r="B167" s="570"/>
      <c r="C167" s="542"/>
      <c r="D167" s="542"/>
      <c r="E167" s="577"/>
    </row>
    <row r="168" spans="1:5">
      <c r="A168" s="486"/>
      <c r="B168" s="570"/>
      <c r="C168" s="542"/>
      <c r="D168" s="542"/>
      <c r="E168" s="577"/>
    </row>
    <row r="169" spans="1:5">
      <c r="A169" s="486"/>
      <c r="B169" s="570"/>
      <c r="C169" s="542"/>
      <c r="D169" s="542"/>
      <c r="E169" s="577"/>
    </row>
    <row r="170" spans="1:5">
      <c r="A170" s="486"/>
      <c r="B170" s="570"/>
      <c r="C170" s="542"/>
      <c r="D170" s="542"/>
      <c r="E170" s="577"/>
    </row>
    <row r="171" spans="1:5">
      <c r="A171" s="486"/>
      <c r="B171" s="570"/>
      <c r="C171" s="542"/>
      <c r="D171" s="542"/>
      <c r="E171" s="577"/>
    </row>
    <row r="172" spans="1:5">
      <c r="A172" s="486"/>
      <c r="B172" s="570"/>
      <c r="C172" s="542"/>
      <c r="D172" s="542"/>
      <c r="E172" s="577"/>
    </row>
    <row r="173" spans="1:5">
      <c r="A173" s="486"/>
      <c r="B173" s="570"/>
      <c r="C173" s="542"/>
      <c r="D173" s="542"/>
      <c r="E173" s="577"/>
    </row>
    <row r="174" spans="1:5">
      <c r="A174" s="486"/>
      <c r="B174" s="570"/>
      <c r="C174" s="542"/>
      <c r="D174" s="542"/>
      <c r="E174" s="577"/>
    </row>
    <row r="175" spans="1:5">
      <c r="A175" s="486"/>
      <c r="B175" s="570"/>
      <c r="C175" s="542"/>
      <c r="D175" s="542"/>
      <c r="E175" s="577"/>
    </row>
    <row r="176" spans="1:5">
      <c r="A176" s="486"/>
      <c r="B176" s="570"/>
      <c r="C176" s="542"/>
      <c r="D176" s="542"/>
      <c r="E176" s="577"/>
    </row>
    <row r="177" spans="1:5">
      <c r="A177" s="486"/>
      <c r="B177" s="570"/>
      <c r="C177" s="542"/>
      <c r="D177" s="542"/>
      <c r="E177" s="577"/>
    </row>
    <row r="178" spans="1:5">
      <c r="A178" s="486"/>
      <c r="B178" s="570"/>
      <c r="C178" s="542"/>
      <c r="D178" s="542"/>
      <c r="E178" s="577"/>
    </row>
    <row r="179" spans="1:5">
      <c r="A179" s="486"/>
      <c r="B179" s="570"/>
      <c r="C179" s="542"/>
      <c r="D179" s="542"/>
      <c r="E179" s="577"/>
    </row>
    <row r="180" spans="1:5">
      <c r="A180" s="486"/>
      <c r="B180" s="570"/>
      <c r="C180" s="542"/>
      <c r="D180" s="542"/>
      <c r="E180" s="577"/>
    </row>
    <row r="181" spans="1:5">
      <c r="A181" s="486"/>
      <c r="B181" s="570"/>
      <c r="C181" s="542"/>
      <c r="D181" s="542"/>
      <c r="E181" s="577"/>
    </row>
    <row r="182" spans="1:5">
      <c r="A182" s="486"/>
      <c r="B182" s="570"/>
      <c r="C182" s="542"/>
      <c r="D182" s="542"/>
      <c r="E182" s="577"/>
    </row>
    <row r="183" spans="1:5">
      <c r="A183" s="486"/>
      <c r="B183" s="570"/>
      <c r="C183" s="542"/>
      <c r="D183" s="542"/>
      <c r="E183" s="577"/>
    </row>
    <row r="184" spans="1:5">
      <c r="A184" s="486"/>
      <c r="B184" s="570"/>
      <c r="C184" s="542"/>
      <c r="D184" s="542"/>
      <c r="E184" s="577"/>
    </row>
    <row r="185" spans="1:5">
      <c r="A185" s="486"/>
      <c r="B185" s="570"/>
      <c r="C185" s="542"/>
      <c r="D185" s="542"/>
      <c r="E185" s="577"/>
    </row>
    <row r="186" spans="1:5">
      <c r="A186" s="486"/>
      <c r="B186" s="570"/>
      <c r="C186" s="542"/>
      <c r="D186" s="542"/>
      <c r="E186" s="577"/>
    </row>
    <row r="187" spans="1:5">
      <c r="A187" s="486"/>
      <c r="B187" s="570"/>
      <c r="C187" s="542"/>
      <c r="D187" s="542"/>
      <c r="E187" s="577"/>
    </row>
    <row r="188" spans="1:5">
      <c r="A188" s="486"/>
      <c r="B188" s="570"/>
      <c r="C188" s="542"/>
      <c r="D188" s="542"/>
      <c r="E188" s="577"/>
    </row>
    <row r="189" spans="1:5">
      <c r="A189" s="486"/>
      <c r="B189" s="570"/>
      <c r="C189" s="542"/>
      <c r="D189" s="542"/>
      <c r="E189" s="577"/>
    </row>
    <row r="190" spans="1:5">
      <c r="A190" s="486"/>
      <c r="B190" s="570"/>
      <c r="C190" s="542"/>
      <c r="D190" s="542"/>
      <c r="E190" s="577"/>
    </row>
    <row r="191" spans="1:5">
      <c r="A191" s="486"/>
      <c r="B191" s="570"/>
      <c r="C191" s="542"/>
      <c r="D191" s="542"/>
      <c r="E191" s="577"/>
    </row>
    <row r="192" spans="1:5">
      <c r="A192" s="486"/>
      <c r="B192" s="570"/>
      <c r="C192" s="542"/>
      <c r="D192" s="542"/>
      <c r="E192" s="577"/>
    </row>
    <row r="193" spans="1:5">
      <c r="A193" s="486"/>
      <c r="B193" s="570"/>
      <c r="C193" s="542"/>
      <c r="D193" s="542"/>
      <c r="E193" s="577"/>
    </row>
    <row r="194" spans="1:5">
      <c r="A194" s="486"/>
      <c r="B194" s="570"/>
      <c r="C194" s="542"/>
      <c r="D194" s="542"/>
      <c r="E194" s="577"/>
    </row>
    <row r="195" spans="1:5">
      <c r="A195" s="486"/>
      <c r="B195" s="570"/>
      <c r="C195" s="542"/>
      <c r="D195" s="542"/>
      <c r="E195" s="577"/>
    </row>
    <row r="196" spans="1:5">
      <c r="A196" s="486"/>
      <c r="B196" s="570"/>
      <c r="C196" s="542"/>
      <c r="D196" s="542"/>
      <c r="E196" s="577"/>
    </row>
    <row r="197" spans="1:5">
      <c r="A197" s="486"/>
      <c r="B197" s="570"/>
      <c r="C197" s="542"/>
      <c r="D197" s="542"/>
      <c r="E197" s="577"/>
    </row>
    <row r="198" spans="1:5">
      <c r="A198" s="486"/>
      <c r="B198" s="570"/>
      <c r="C198" s="542"/>
      <c r="D198" s="542"/>
      <c r="E198" s="577"/>
    </row>
    <row r="199" spans="1:5">
      <c r="A199" s="486"/>
      <c r="B199" s="570"/>
      <c r="C199" s="542"/>
      <c r="D199" s="542"/>
      <c r="E199" s="577"/>
    </row>
    <row r="200" spans="1:5">
      <c r="A200" s="486"/>
      <c r="B200" s="570"/>
      <c r="C200" s="542"/>
      <c r="D200" s="542"/>
      <c r="E200" s="577"/>
    </row>
    <row r="201" spans="1:5">
      <c r="A201" s="486"/>
      <c r="B201" s="570"/>
      <c r="C201" s="542"/>
      <c r="D201" s="542"/>
      <c r="E201" s="577"/>
    </row>
    <row r="202" spans="1:5">
      <c r="A202" s="486"/>
      <c r="B202" s="570"/>
      <c r="C202" s="542"/>
      <c r="D202" s="542"/>
      <c r="E202" s="577"/>
    </row>
    <row r="203" spans="1:5">
      <c r="A203" s="486"/>
      <c r="B203" s="570"/>
      <c r="C203" s="542"/>
      <c r="D203" s="542"/>
      <c r="E203" s="577"/>
    </row>
    <row r="204" spans="1:5">
      <c r="A204" s="486"/>
      <c r="B204" s="570"/>
      <c r="C204" s="542"/>
      <c r="D204" s="542"/>
      <c r="E204" s="577"/>
    </row>
    <row r="205" spans="1:5">
      <c r="A205" s="486"/>
      <c r="B205" s="570"/>
      <c r="C205" s="542"/>
      <c r="D205" s="542"/>
      <c r="E205" s="577"/>
    </row>
    <row r="206" spans="1:5">
      <c r="A206" s="486"/>
      <c r="B206" s="570"/>
      <c r="C206" s="542"/>
      <c r="D206" s="542"/>
      <c r="E206" s="577"/>
    </row>
    <row r="207" spans="1:5">
      <c r="A207" s="486"/>
      <c r="B207" s="570"/>
      <c r="C207" s="542"/>
      <c r="D207" s="542"/>
      <c r="E207" s="577"/>
    </row>
    <row r="208" spans="1:5">
      <c r="A208" s="486"/>
      <c r="B208" s="570"/>
      <c r="C208" s="542"/>
      <c r="D208" s="542"/>
      <c r="E208" s="577"/>
    </row>
    <row r="209" spans="1:5">
      <c r="A209" s="486"/>
      <c r="B209" s="570"/>
      <c r="C209" s="542"/>
      <c r="D209" s="542"/>
      <c r="E209" s="577"/>
    </row>
    <row r="210" spans="1:5">
      <c r="A210" s="486"/>
      <c r="B210" s="570"/>
      <c r="C210" s="542"/>
      <c r="D210" s="542"/>
      <c r="E210" s="577"/>
    </row>
    <row r="211" spans="1:5">
      <c r="A211" s="486"/>
      <c r="B211" s="570"/>
      <c r="C211" s="542"/>
      <c r="D211" s="542"/>
      <c r="E211" s="577"/>
    </row>
    <row r="212" spans="1:5">
      <c r="A212" s="486"/>
      <c r="B212" s="570"/>
      <c r="C212" s="542"/>
      <c r="D212" s="542"/>
      <c r="E212" s="577"/>
    </row>
    <row r="213" spans="1:5">
      <c r="A213" s="486"/>
      <c r="B213" s="570"/>
      <c r="C213" s="542"/>
      <c r="D213" s="542"/>
      <c r="E213" s="577"/>
    </row>
    <row r="214" spans="1:5">
      <c r="A214" s="486"/>
      <c r="B214" s="570"/>
      <c r="C214" s="542"/>
      <c r="D214" s="542"/>
      <c r="E214" s="577"/>
    </row>
    <row r="215" spans="1:5">
      <c r="A215" s="486"/>
      <c r="B215" s="570"/>
      <c r="C215" s="542"/>
      <c r="D215" s="542"/>
      <c r="E215" s="577"/>
    </row>
    <row r="216" spans="1:5">
      <c r="A216" s="486"/>
      <c r="B216" s="570"/>
      <c r="C216" s="542"/>
      <c r="D216" s="542"/>
      <c r="E216" s="577"/>
    </row>
    <row r="217" spans="1:5">
      <c r="A217" s="486"/>
      <c r="B217" s="570"/>
      <c r="C217" s="542"/>
      <c r="D217" s="542"/>
      <c r="E217" s="577"/>
    </row>
    <row r="218" spans="1:5">
      <c r="A218" s="486"/>
      <c r="B218" s="570"/>
      <c r="C218" s="542"/>
      <c r="D218" s="542"/>
      <c r="E218" s="577"/>
    </row>
    <row r="219" spans="1:5">
      <c r="A219" s="486"/>
      <c r="B219" s="570"/>
      <c r="C219" s="542"/>
      <c r="D219" s="542"/>
      <c r="E219" s="578"/>
    </row>
    <row r="220" spans="1:5">
      <c r="A220" s="486"/>
      <c r="B220" s="570"/>
      <c r="C220" s="542"/>
      <c r="D220" s="542"/>
      <c r="E220" s="578"/>
    </row>
    <row r="221" spans="1:5">
      <c r="A221" s="486"/>
      <c r="B221" s="570"/>
      <c r="C221" s="542"/>
      <c r="D221" s="542"/>
      <c r="E221" s="578"/>
    </row>
    <row r="222" spans="1:5">
      <c r="A222" s="486"/>
      <c r="B222" s="570"/>
      <c r="C222" s="542"/>
      <c r="D222" s="542"/>
      <c r="E222" s="578"/>
    </row>
    <row r="223" spans="1:5">
      <c r="A223" s="486"/>
      <c r="B223" s="570"/>
      <c r="C223" s="542"/>
      <c r="D223" s="542"/>
      <c r="E223" s="578"/>
    </row>
    <row r="224" spans="1:5">
      <c r="A224" s="486"/>
      <c r="B224" s="570"/>
      <c r="C224" s="542"/>
      <c r="D224" s="542"/>
      <c r="E224" s="578"/>
    </row>
    <row r="225" spans="1:5">
      <c r="A225" s="486"/>
      <c r="B225" s="570"/>
      <c r="C225" s="542"/>
      <c r="D225" s="542"/>
      <c r="E225" s="578"/>
    </row>
    <row r="226" spans="1:5">
      <c r="A226" s="486"/>
      <c r="B226" s="570"/>
      <c r="C226" s="542"/>
      <c r="D226" s="542"/>
      <c r="E226" s="578"/>
    </row>
    <row r="227" spans="1:5">
      <c r="A227" s="486"/>
      <c r="B227" s="570"/>
      <c r="C227" s="542"/>
      <c r="D227" s="542"/>
      <c r="E227" s="578"/>
    </row>
    <row r="228" spans="1:5">
      <c r="A228" s="486"/>
      <c r="B228" s="570"/>
      <c r="C228" s="542"/>
      <c r="D228" s="542"/>
      <c r="E228" s="578"/>
    </row>
    <row r="229" spans="1:5">
      <c r="A229" s="486"/>
      <c r="B229" s="570"/>
      <c r="C229" s="542"/>
      <c r="D229" s="542"/>
      <c r="E229" s="578"/>
    </row>
    <row r="230" spans="1:5">
      <c r="A230" s="486"/>
      <c r="B230" s="570"/>
      <c r="C230" s="542"/>
      <c r="D230" s="542"/>
      <c r="E230" s="578"/>
    </row>
    <row r="231" spans="1:5">
      <c r="A231" s="486"/>
      <c r="B231" s="570"/>
      <c r="C231" s="542"/>
      <c r="D231" s="542"/>
      <c r="E231" s="578"/>
    </row>
    <row r="232" spans="1:5">
      <c r="A232" s="486"/>
      <c r="B232" s="570"/>
      <c r="C232" s="542"/>
      <c r="D232" s="542"/>
      <c r="E232" s="578"/>
    </row>
    <row r="233" spans="1:5">
      <c r="A233" s="486"/>
      <c r="B233" s="570"/>
      <c r="C233" s="542"/>
      <c r="D233" s="542"/>
      <c r="E233" s="578"/>
    </row>
    <row r="234" spans="1:5">
      <c r="A234" s="486"/>
      <c r="B234" s="570"/>
      <c r="C234" s="542"/>
      <c r="D234" s="542"/>
      <c r="E234" s="578"/>
    </row>
    <row r="235" spans="1:5">
      <c r="A235" s="486"/>
      <c r="B235" s="570"/>
      <c r="C235" s="542"/>
      <c r="D235" s="542"/>
      <c r="E235" s="578"/>
    </row>
    <row r="236" spans="1:5">
      <c r="A236" s="486"/>
      <c r="B236" s="570"/>
      <c r="C236" s="542"/>
      <c r="D236" s="542"/>
      <c r="E236" s="578"/>
    </row>
    <row r="237" spans="1:5">
      <c r="A237" s="486"/>
      <c r="B237" s="570"/>
      <c r="C237" s="542"/>
      <c r="D237" s="542"/>
      <c r="E237" s="578"/>
    </row>
    <row r="238" spans="1:5">
      <c r="A238" s="486"/>
      <c r="B238" s="570"/>
      <c r="C238" s="542"/>
      <c r="D238" s="542"/>
      <c r="E238" s="578"/>
    </row>
    <row r="239" spans="1:5">
      <c r="A239" s="486"/>
      <c r="B239" s="570"/>
      <c r="C239" s="542"/>
      <c r="D239" s="542"/>
      <c r="E239" s="578"/>
    </row>
    <row r="240" spans="1:5">
      <c r="A240" s="486"/>
      <c r="B240" s="570"/>
      <c r="C240" s="542"/>
      <c r="D240" s="542"/>
      <c r="E240" s="578"/>
    </row>
    <row r="241" spans="1:5">
      <c r="A241" s="486"/>
      <c r="B241" s="570"/>
      <c r="C241" s="542"/>
      <c r="D241" s="542"/>
      <c r="E241" s="578"/>
    </row>
    <row r="242" spans="1:5">
      <c r="A242" s="486"/>
      <c r="B242" s="570"/>
      <c r="C242" s="542"/>
      <c r="D242" s="542"/>
      <c r="E242" s="578"/>
    </row>
    <row r="243" spans="1:5">
      <c r="A243" s="486"/>
      <c r="B243" s="570"/>
      <c r="C243" s="542"/>
      <c r="D243" s="542"/>
      <c r="E243" s="578"/>
    </row>
    <row r="244" spans="1:5">
      <c r="A244" s="486"/>
      <c r="B244" s="570"/>
      <c r="C244" s="542"/>
      <c r="D244" s="542"/>
      <c r="E244" s="578"/>
    </row>
    <row r="245" spans="1:5">
      <c r="A245" s="486"/>
      <c r="B245" s="570"/>
      <c r="C245" s="542"/>
      <c r="D245" s="542"/>
      <c r="E245" s="578"/>
    </row>
    <row r="246" spans="1:5">
      <c r="A246" s="486"/>
      <c r="B246" s="570"/>
      <c r="C246" s="542"/>
      <c r="D246" s="542"/>
      <c r="E246" s="578"/>
    </row>
    <row r="247" spans="1:5">
      <c r="A247" s="486"/>
      <c r="B247" s="570"/>
      <c r="C247" s="542"/>
      <c r="D247" s="542"/>
      <c r="E247" s="578"/>
    </row>
    <row r="248" spans="1:5">
      <c r="A248" s="486"/>
      <c r="B248" s="570"/>
      <c r="C248" s="542"/>
      <c r="D248" s="542"/>
      <c r="E248" s="578"/>
    </row>
    <row r="249" spans="1:5">
      <c r="A249" s="486"/>
      <c r="B249" s="570"/>
      <c r="C249" s="542"/>
      <c r="D249" s="542"/>
      <c r="E249" s="578"/>
    </row>
    <row r="250" spans="1:5">
      <c r="A250" s="486"/>
      <c r="B250" s="570"/>
      <c r="C250" s="542"/>
      <c r="D250" s="542"/>
      <c r="E250" s="578"/>
    </row>
    <row r="251" spans="1:5">
      <c r="A251" s="486"/>
      <c r="B251" s="570"/>
      <c r="C251" s="542"/>
      <c r="D251" s="542"/>
      <c r="E251" s="578"/>
    </row>
    <row r="252" spans="1:5">
      <c r="A252" s="486"/>
      <c r="B252" s="570"/>
      <c r="C252" s="542"/>
      <c r="D252" s="542"/>
      <c r="E252" s="578"/>
    </row>
    <row r="253" spans="1:5">
      <c r="A253" s="486"/>
      <c r="B253" s="570"/>
      <c r="C253" s="542"/>
      <c r="D253" s="542"/>
      <c r="E253" s="578"/>
    </row>
    <row r="254" spans="1:5">
      <c r="A254" s="486"/>
      <c r="B254" s="570"/>
      <c r="C254" s="542"/>
      <c r="D254" s="542"/>
      <c r="E254" s="578"/>
    </row>
    <row r="255" spans="1:5">
      <c r="A255" s="486"/>
      <c r="B255" s="570"/>
      <c r="C255" s="542"/>
      <c r="D255" s="542"/>
      <c r="E255" s="578"/>
    </row>
    <row r="256" spans="1:5">
      <c r="A256" s="486"/>
      <c r="B256" s="570"/>
      <c r="C256" s="542"/>
      <c r="D256" s="542"/>
      <c r="E256" s="578"/>
    </row>
    <row r="257" spans="1:5">
      <c r="A257" s="486"/>
      <c r="B257" s="570"/>
      <c r="C257" s="542"/>
      <c r="D257" s="542"/>
      <c r="E257" s="578"/>
    </row>
    <row r="258" spans="1:5">
      <c r="A258" s="486"/>
      <c r="B258" s="570"/>
      <c r="C258" s="542"/>
      <c r="D258" s="542"/>
      <c r="E258" s="578"/>
    </row>
    <row r="259" spans="1:5">
      <c r="A259" s="486"/>
      <c r="B259" s="570"/>
      <c r="C259" s="542"/>
      <c r="D259" s="542"/>
      <c r="E259" s="578"/>
    </row>
    <row r="260" spans="1:5">
      <c r="A260" s="486"/>
      <c r="B260" s="570"/>
      <c r="C260" s="542"/>
      <c r="D260" s="542"/>
      <c r="E260" s="578"/>
    </row>
    <row r="261" spans="1:5">
      <c r="A261" s="486"/>
      <c r="B261" s="570"/>
      <c r="C261" s="542"/>
      <c r="D261" s="542"/>
      <c r="E261" s="578"/>
    </row>
    <row r="262" spans="1:5">
      <c r="A262" s="486"/>
      <c r="B262" s="570"/>
      <c r="C262" s="542"/>
      <c r="D262" s="542"/>
      <c r="E262" s="578"/>
    </row>
    <row r="263" spans="1:5">
      <c r="A263" s="486"/>
      <c r="B263" s="570"/>
      <c r="C263" s="542"/>
      <c r="D263" s="542"/>
      <c r="E263" s="578"/>
    </row>
    <row r="264" spans="1:5">
      <c r="A264" s="486"/>
      <c r="B264" s="570"/>
      <c r="C264" s="542"/>
      <c r="D264" s="542"/>
      <c r="E264" s="578"/>
    </row>
    <row r="265" spans="1:5">
      <c r="A265" s="486"/>
      <c r="B265" s="570"/>
      <c r="C265" s="542"/>
      <c r="D265" s="542"/>
      <c r="E265" s="578"/>
    </row>
    <row r="266" spans="1:5">
      <c r="A266" s="486"/>
      <c r="B266" s="570"/>
      <c r="C266" s="542"/>
      <c r="D266" s="542"/>
      <c r="E266" s="578"/>
    </row>
    <row r="267" spans="1:5">
      <c r="A267" s="486"/>
      <c r="B267" s="570"/>
      <c r="C267" s="542"/>
      <c r="D267" s="542"/>
      <c r="E267" s="578"/>
    </row>
    <row r="268" spans="1:5">
      <c r="A268" s="486"/>
      <c r="B268" s="570"/>
      <c r="C268" s="542"/>
      <c r="D268" s="542"/>
      <c r="E268" s="578"/>
    </row>
    <row r="269" spans="1:5">
      <c r="A269" s="486"/>
      <c r="B269" s="570"/>
      <c r="C269" s="542"/>
      <c r="D269" s="542"/>
      <c r="E269" s="578"/>
    </row>
    <row r="270" spans="1:5">
      <c r="A270" s="486"/>
      <c r="B270" s="570"/>
      <c r="C270" s="542"/>
      <c r="D270" s="542"/>
      <c r="E270" s="578"/>
    </row>
    <row r="271" spans="1:5">
      <c r="A271" s="486"/>
      <c r="B271" s="570"/>
      <c r="C271" s="542"/>
      <c r="D271" s="542"/>
      <c r="E271" s="578"/>
    </row>
    <row r="272" spans="1:5">
      <c r="A272" s="486"/>
      <c r="B272" s="570"/>
      <c r="C272" s="542"/>
      <c r="D272" s="542"/>
      <c r="E272" s="578"/>
    </row>
    <row r="273" spans="1:5">
      <c r="A273" s="486"/>
      <c r="B273" s="570"/>
      <c r="C273" s="542"/>
      <c r="D273" s="542"/>
      <c r="E273" s="578"/>
    </row>
    <row r="274" spans="1:5">
      <c r="A274" s="486"/>
      <c r="B274" s="570"/>
      <c r="C274" s="542"/>
      <c r="D274" s="542"/>
      <c r="E274" s="578"/>
    </row>
    <row r="275" spans="1:5">
      <c r="A275" s="486"/>
      <c r="B275" s="570"/>
      <c r="C275" s="542"/>
      <c r="D275" s="542"/>
      <c r="E275" s="578"/>
    </row>
    <row r="276" spans="1:5">
      <c r="A276" s="486"/>
      <c r="B276" s="570"/>
      <c r="C276" s="542"/>
      <c r="D276" s="542"/>
      <c r="E276" s="578"/>
    </row>
    <row r="277" spans="1:5">
      <c r="A277" s="486"/>
      <c r="B277" s="570"/>
      <c r="C277" s="542"/>
      <c r="D277" s="542"/>
      <c r="E277" s="578"/>
    </row>
    <row r="278" spans="1:5">
      <c r="A278" s="486"/>
      <c r="B278" s="570"/>
      <c r="C278" s="542"/>
      <c r="D278" s="542"/>
      <c r="E278" s="578"/>
    </row>
    <row r="279" spans="1:5">
      <c r="A279" s="486"/>
      <c r="B279" s="570"/>
      <c r="C279" s="542"/>
      <c r="D279" s="542"/>
      <c r="E279" s="578"/>
    </row>
    <row r="280" spans="1:5">
      <c r="A280" s="486"/>
      <c r="B280" s="570"/>
      <c r="C280" s="542"/>
      <c r="D280" s="542"/>
      <c r="E280" s="578"/>
    </row>
    <row r="281" spans="1:5">
      <c r="A281" s="486"/>
      <c r="B281" s="570"/>
      <c r="C281" s="542"/>
      <c r="D281" s="542"/>
      <c r="E281" s="578"/>
    </row>
    <row r="282" spans="1:5">
      <c r="A282" s="486"/>
      <c r="B282" s="570"/>
      <c r="C282" s="542"/>
      <c r="D282" s="542"/>
      <c r="E282" s="578"/>
    </row>
    <row r="283" spans="1:5">
      <c r="A283" s="486"/>
      <c r="B283" s="570"/>
      <c r="C283" s="542"/>
      <c r="D283" s="542"/>
      <c r="E283" s="578"/>
    </row>
    <row r="284" spans="1:5">
      <c r="A284" s="486"/>
      <c r="B284" s="570"/>
      <c r="C284" s="542"/>
      <c r="D284" s="542"/>
      <c r="E284" s="578"/>
    </row>
    <row r="285" spans="1:5">
      <c r="A285" s="486"/>
      <c r="B285" s="570"/>
      <c r="C285" s="542"/>
      <c r="D285" s="542"/>
      <c r="E285" s="578"/>
    </row>
    <row r="286" spans="1:5">
      <c r="A286" s="486"/>
      <c r="B286" s="570"/>
      <c r="C286" s="542"/>
      <c r="D286" s="542"/>
      <c r="E286" s="578"/>
    </row>
    <row r="287" spans="1:5">
      <c r="A287" s="486"/>
      <c r="B287" s="570"/>
      <c r="C287" s="542"/>
      <c r="D287" s="542"/>
      <c r="E287" s="578"/>
    </row>
    <row r="288" spans="1:5">
      <c r="A288" s="486"/>
      <c r="B288" s="570"/>
      <c r="C288" s="542"/>
      <c r="D288" s="542"/>
      <c r="E288" s="578"/>
    </row>
    <row r="289" spans="1:5">
      <c r="A289" s="486"/>
      <c r="B289" s="570"/>
      <c r="C289" s="542"/>
      <c r="D289" s="542"/>
      <c r="E289" s="578"/>
    </row>
    <row r="290" spans="1:5">
      <c r="A290" s="486"/>
      <c r="B290" s="570"/>
      <c r="C290" s="542"/>
      <c r="D290" s="542"/>
      <c r="E290" s="578"/>
    </row>
    <row r="291" spans="1:5">
      <c r="A291" s="486"/>
      <c r="B291" s="570"/>
      <c r="C291" s="542"/>
      <c r="D291" s="542"/>
      <c r="E291" s="578"/>
    </row>
    <row r="292" spans="1:5">
      <c r="A292" s="486"/>
      <c r="B292" s="570"/>
      <c r="C292" s="542"/>
      <c r="D292" s="542"/>
      <c r="E292" s="578"/>
    </row>
    <row r="293" spans="1:5">
      <c r="A293" s="486"/>
      <c r="B293" s="570"/>
      <c r="C293" s="542"/>
      <c r="D293" s="542"/>
      <c r="E293" s="578"/>
    </row>
    <row r="294" spans="1:5">
      <c r="A294" s="486"/>
      <c r="B294" s="570"/>
      <c r="C294" s="542"/>
      <c r="D294" s="542"/>
      <c r="E294" s="578"/>
    </row>
    <row r="295" spans="1:5">
      <c r="A295" s="486"/>
      <c r="B295" s="570"/>
      <c r="C295" s="542"/>
      <c r="D295" s="542"/>
      <c r="E295" s="578"/>
    </row>
    <row r="296" spans="1:5">
      <c r="A296" s="486"/>
      <c r="B296" s="570"/>
      <c r="C296" s="542"/>
      <c r="D296" s="542"/>
      <c r="E296" s="578"/>
    </row>
    <row r="297" spans="1:5">
      <c r="A297" s="486"/>
      <c r="B297" s="570"/>
      <c r="C297" s="542"/>
      <c r="D297" s="542"/>
      <c r="E297" s="578"/>
    </row>
    <row r="298" spans="1:5">
      <c r="A298" s="486"/>
      <c r="B298" s="570"/>
      <c r="C298" s="542"/>
      <c r="D298" s="542"/>
      <c r="E298" s="578"/>
    </row>
    <row r="299" spans="1:5">
      <c r="A299" s="486"/>
      <c r="B299" s="570"/>
      <c r="C299" s="542"/>
      <c r="D299" s="542"/>
      <c r="E299" s="578"/>
    </row>
    <row r="300" spans="1:5">
      <c r="A300" s="486"/>
      <c r="B300" s="570"/>
      <c r="C300" s="542"/>
      <c r="D300" s="542"/>
      <c r="E300" s="578"/>
    </row>
    <row r="301" spans="1:5">
      <c r="A301" s="486"/>
      <c r="B301" s="570"/>
      <c r="C301" s="542"/>
      <c r="D301" s="542"/>
      <c r="E301" s="578"/>
    </row>
    <row r="302" spans="1:5">
      <c r="A302" s="486"/>
      <c r="B302" s="570"/>
      <c r="C302" s="542"/>
      <c r="D302" s="542"/>
      <c r="E302" s="578"/>
    </row>
    <row r="303" spans="1:5">
      <c r="A303" s="486"/>
      <c r="B303" s="570"/>
      <c r="C303" s="542"/>
      <c r="D303" s="542"/>
      <c r="E303" s="578"/>
    </row>
    <row r="304" spans="1:5">
      <c r="A304" s="486"/>
      <c r="B304" s="570"/>
      <c r="C304" s="542"/>
      <c r="D304" s="542"/>
      <c r="E304" s="578"/>
    </row>
    <row r="305" spans="1:5">
      <c r="A305" s="486"/>
      <c r="B305" s="570"/>
      <c r="C305" s="542"/>
      <c r="D305" s="542"/>
      <c r="E305" s="578"/>
    </row>
    <row r="306" spans="1:5">
      <c r="A306" s="486"/>
      <c r="B306" s="570"/>
      <c r="C306" s="542"/>
      <c r="D306" s="542"/>
      <c r="E306" s="578"/>
    </row>
    <row r="307" spans="1:5">
      <c r="A307" s="486"/>
      <c r="B307" s="570"/>
      <c r="C307" s="542"/>
      <c r="D307" s="542"/>
      <c r="E307" s="578"/>
    </row>
    <row r="308" spans="1:5">
      <c r="A308" s="486"/>
      <c r="B308" s="570"/>
      <c r="C308" s="542"/>
      <c r="D308" s="542"/>
      <c r="E308" s="578"/>
    </row>
    <row r="309" spans="1:5">
      <c r="A309" s="486"/>
      <c r="B309" s="570"/>
      <c r="C309" s="542"/>
      <c r="D309" s="542"/>
      <c r="E309" s="578"/>
    </row>
    <row r="310" spans="1:5">
      <c r="A310" s="486"/>
      <c r="B310" s="570"/>
      <c r="C310" s="542"/>
      <c r="D310" s="542"/>
      <c r="E310" s="578"/>
    </row>
    <row r="311" spans="1:5">
      <c r="A311" s="486"/>
      <c r="B311" s="570"/>
      <c r="C311" s="542"/>
      <c r="D311" s="542"/>
      <c r="E311" s="578"/>
    </row>
    <row r="312" spans="1:5">
      <c r="A312" s="486"/>
      <c r="B312" s="570"/>
      <c r="C312" s="542"/>
      <c r="D312" s="542"/>
      <c r="E312" s="578"/>
    </row>
    <row r="313" spans="1:5">
      <c r="A313" s="486"/>
      <c r="B313" s="570"/>
      <c r="C313" s="542"/>
      <c r="D313" s="542"/>
      <c r="E313" s="578"/>
    </row>
    <row r="314" spans="1:5">
      <c r="A314" s="486"/>
      <c r="B314" s="570"/>
      <c r="C314" s="542"/>
      <c r="D314" s="542"/>
      <c r="E314" s="578"/>
    </row>
    <row r="315" spans="1:5">
      <c r="A315" s="486"/>
      <c r="B315" s="570"/>
      <c r="C315" s="542"/>
      <c r="D315" s="542"/>
      <c r="E315" s="578"/>
    </row>
    <row r="316" spans="1:5">
      <c r="A316" s="486"/>
      <c r="B316" s="570"/>
      <c r="C316" s="542"/>
      <c r="D316" s="542"/>
      <c r="E316" s="578"/>
    </row>
    <row r="317" spans="1:5">
      <c r="A317" s="486"/>
      <c r="B317" s="570"/>
      <c r="C317" s="542"/>
      <c r="D317" s="542"/>
      <c r="E317" s="578"/>
    </row>
    <row r="318" spans="1:5">
      <c r="A318" s="486"/>
      <c r="B318" s="570"/>
      <c r="C318" s="542"/>
      <c r="D318" s="542"/>
      <c r="E318" s="578"/>
    </row>
    <row r="319" spans="1:5">
      <c r="A319" s="486"/>
      <c r="B319" s="570"/>
      <c r="C319" s="542"/>
      <c r="D319" s="542"/>
      <c r="E319" s="578"/>
    </row>
    <row r="320" spans="1:5">
      <c r="A320" s="486"/>
      <c r="B320" s="570"/>
      <c r="C320" s="542"/>
      <c r="D320" s="542"/>
      <c r="E320" s="578"/>
    </row>
    <row r="321" spans="1:5">
      <c r="A321" s="486"/>
      <c r="B321" s="570"/>
      <c r="C321" s="542"/>
      <c r="D321" s="542"/>
      <c r="E321" s="578"/>
    </row>
    <row r="322" spans="1:5">
      <c r="A322" s="486"/>
      <c r="B322" s="570"/>
      <c r="C322" s="542"/>
      <c r="D322" s="542"/>
      <c r="E322" s="578"/>
    </row>
    <row r="323" spans="1:5">
      <c r="A323" s="486"/>
      <c r="B323" s="570"/>
      <c r="C323" s="542"/>
      <c r="D323" s="542"/>
      <c r="E323" s="578"/>
    </row>
    <row r="324" spans="1:5">
      <c r="A324" s="486"/>
      <c r="B324" s="570"/>
      <c r="C324" s="542"/>
      <c r="D324" s="542"/>
      <c r="E324" s="578"/>
    </row>
    <row r="325" spans="1:5">
      <c r="A325" s="486"/>
      <c r="B325" s="570"/>
      <c r="C325" s="542"/>
      <c r="D325" s="542"/>
      <c r="E325" s="578"/>
    </row>
    <row r="326" spans="1:5">
      <c r="A326" s="486"/>
      <c r="B326" s="570"/>
      <c r="C326" s="542"/>
      <c r="D326" s="542"/>
      <c r="E326" s="578"/>
    </row>
    <row r="327" spans="1:5">
      <c r="A327" s="486"/>
      <c r="B327" s="570"/>
      <c r="C327" s="542"/>
      <c r="D327" s="542"/>
      <c r="E327" s="578"/>
    </row>
    <row r="328" spans="1:5">
      <c r="A328" s="486"/>
      <c r="B328" s="570"/>
      <c r="C328" s="542"/>
      <c r="D328" s="542"/>
      <c r="E328" s="578"/>
    </row>
    <row r="329" spans="1:5">
      <c r="A329" s="486"/>
      <c r="B329" s="570"/>
      <c r="C329" s="542"/>
      <c r="D329" s="542"/>
      <c r="E329" s="578"/>
    </row>
    <row r="330" spans="1:5">
      <c r="A330" s="486"/>
      <c r="B330" s="570"/>
      <c r="C330" s="542"/>
      <c r="D330" s="542"/>
      <c r="E330" s="578"/>
    </row>
    <row r="331" spans="1:5">
      <c r="A331" s="486"/>
      <c r="B331" s="570"/>
      <c r="C331" s="542"/>
      <c r="D331" s="542"/>
      <c r="E331" s="578"/>
    </row>
    <row r="332" spans="1:5">
      <c r="A332" s="486"/>
      <c r="B332" s="570"/>
      <c r="C332" s="542"/>
      <c r="D332" s="542"/>
      <c r="E332" s="578"/>
    </row>
    <row r="333" spans="1:5">
      <c r="A333" s="486"/>
      <c r="B333" s="570"/>
      <c r="C333" s="542"/>
      <c r="D333" s="542"/>
      <c r="E333" s="578"/>
    </row>
    <row r="334" spans="1:5">
      <c r="A334" s="486"/>
      <c r="B334" s="570"/>
      <c r="C334" s="542"/>
      <c r="D334" s="542"/>
      <c r="E334" s="578"/>
    </row>
    <row r="335" spans="1:5">
      <c r="A335" s="486"/>
      <c r="B335" s="570"/>
      <c r="C335" s="542"/>
      <c r="D335" s="542"/>
      <c r="E335" s="578"/>
    </row>
    <row r="336" spans="1:5">
      <c r="A336" s="486"/>
      <c r="B336" s="570"/>
      <c r="C336" s="542"/>
      <c r="D336" s="542"/>
      <c r="E336" s="578"/>
    </row>
    <row r="337" spans="1:5">
      <c r="A337" s="486"/>
      <c r="B337" s="570"/>
      <c r="C337" s="542"/>
      <c r="D337" s="542"/>
      <c r="E337" s="578"/>
    </row>
    <row r="338" spans="1:5">
      <c r="A338" s="486"/>
      <c r="B338" s="570"/>
      <c r="C338" s="542"/>
      <c r="D338" s="542"/>
      <c r="E338" s="578"/>
    </row>
    <row r="339" spans="1:5">
      <c r="A339" s="486"/>
      <c r="B339" s="570"/>
      <c r="C339" s="542"/>
      <c r="D339" s="542"/>
      <c r="E339" s="578"/>
    </row>
    <row r="340" spans="1:5">
      <c r="A340" s="486"/>
      <c r="B340" s="570"/>
      <c r="C340" s="542"/>
      <c r="D340" s="542"/>
      <c r="E340" s="578"/>
    </row>
    <row r="341" spans="1:5">
      <c r="A341" s="486"/>
      <c r="B341" s="570"/>
      <c r="C341" s="542"/>
      <c r="D341" s="542"/>
      <c r="E341" s="578"/>
    </row>
    <row r="342" spans="1:5">
      <c r="A342" s="486"/>
      <c r="B342" s="570"/>
      <c r="C342" s="542"/>
      <c r="D342" s="542"/>
      <c r="E342" s="578"/>
    </row>
    <row r="343" spans="1:5">
      <c r="A343" s="486"/>
      <c r="B343" s="570"/>
      <c r="C343" s="542"/>
      <c r="D343" s="542"/>
      <c r="E343" s="578"/>
    </row>
    <row r="344" spans="1:5">
      <c r="A344" s="486"/>
      <c r="B344" s="570"/>
      <c r="C344" s="542"/>
      <c r="D344" s="542"/>
      <c r="E344" s="578"/>
    </row>
    <row r="345" spans="1:5">
      <c r="A345" s="486"/>
      <c r="B345" s="570"/>
      <c r="C345" s="542"/>
      <c r="D345" s="542"/>
      <c r="E345" s="578"/>
    </row>
    <row r="346" spans="1:5">
      <c r="C346" s="542"/>
      <c r="E346" s="578"/>
    </row>
    <row r="347" spans="1:5">
      <c r="C347" s="542"/>
      <c r="E347" s="578"/>
    </row>
    <row r="348" spans="1:5">
      <c r="C348" s="542"/>
      <c r="E348" s="578"/>
    </row>
    <row r="349" spans="1:5">
      <c r="C349" s="542"/>
      <c r="E349" s="578"/>
    </row>
    <row r="350" spans="1:5">
      <c r="E350" s="578"/>
    </row>
    <row r="351" spans="1:5">
      <c r="E351" s="578"/>
    </row>
    <row r="352" spans="1:5">
      <c r="E352" s="578"/>
    </row>
    <row r="353" spans="5:5">
      <c r="E353" s="578"/>
    </row>
    <row r="354" spans="5:5">
      <c r="E354" s="578"/>
    </row>
    <row r="355" spans="5:5">
      <c r="E355" s="578"/>
    </row>
    <row r="356" spans="5:5">
      <c r="E356" s="578"/>
    </row>
    <row r="357" spans="5:5">
      <c r="E357" s="578"/>
    </row>
    <row r="358" spans="5:5">
      <c r="E358" s="578"/>
    </row>
    <row r="359" spans="5:5">
      <c r="E359" s="578"/>
    </row>
    <row r="360" spans="5:5">
      <c r="E360" s="578"/>
    </row>
    <row r="361" spans="5:5">
      <c r="E361" s="578"/>
    </row>
    <row r="362" spans="5:5">
      <c r="E362" s="578"/>
    </row>
    <row r="363" spans="5:5">
      <c r="E363" s="578"/>
    </row>
    <row r="364" spans="5:5">
      <c r="E364" s="578"/>
    </row>
    <row r="365" spans="5:5">
      <c r="E365" s="578"/>
    </row>
    <row r="366" spans="5:5">
      <c r="E366" s="578"/>
    </row>
    <row r="367" spans="5:5">
      <c r="E367" s="578"/>
    </row>
    <row r="368" spans="5:5">
      <c r="E368" s="578"/>
    </row>
    <row r="369" spans="5:5">
      <c r="E369" s="578"/>
    </row>
    <row r="370" spans="5:5">
      <c r="E370" s="578"/>
    </row>
    <row r="371" spans="5:5">
      <c r="E371" s="578"/>
    </row>
    <row r="372" spans="5:5">
      <c r="E372" s="578"/>
    </row>
    <row r="373" spans="5:5">
      <c r="E373" s="578"/>
    </row>
    <row r="374" spans="5:5">
      <c r="E374" s="578"/>
    </row>
    <row r="375" spans="5:5">
      <c r="E375" s="578"/>
    </row>
    <row r="376" spans="5:5">
      <c r="E376" s="578"/>
    </row>
    <row r="377" spans="5:5">
      <c r="E377" s="578"/>
    </row>
    <row r="378" spans="5:5">
      <c r="E378" s="578"/>
    </row>
    <row r="379" spans="5:5">
      <c r="E379" s="578"/>
    </row>
    <row r="380" spans="5:5">
      <c r="E380" s="578"/>
    </row>
    <row r="381" spans="5:5">
      <c r="E381" s="578"/>
    </row>
    <row r="382" spans="5:5">
      <c r="E382" s="578"/>
    </row>
    <row r="383" spans="5:5">
      <c r="E383" s="578"/>
    </row>
    <row r="384" spans="5:5">
      <c r="E384" s="578"/>
    </row>
    <row r="385" spans="5:5">
      <c r="E385" s="578"/>
    </row>
    <row r="386" spans="5:5">
      <c r="E386" s="578"/>
    </row>
    <row r="387" spans="5:5">
      <c r="E387" s="578"/>
    </row>
    <row r="388" spans="5:5">
      <c r="E388" s="578"/>
    </row>
    <row r="389" spans="5:5">
      <c r="E389" s="578"/>
    </row>
    <row r="390" spans="5:5">
      <c r="E390" s="578"/>
    </row>
    <row r="391" spans="5:5">
      <c r="E391" s="578"/>
    </row>
    <row r="392" spans="5:5">
      <c r="E392" s="578"/>
    </row>
    <row r="393" spans="5:5">
      <c r="E393" s="578"/>
    </row>
    <row r="394" spans="5:5">
      <c r="E394" s="578"/>
    </row>
    <row r="395" spans="5:5">
      <c r="E395" s="578"/>
    </row>
    <row r="396" spans="5:5">
      <c r="E396" s="578"/>
    </row>
    <row r="397" spans="5:5">
      <c r="E397" s="578"/>
    </row>
  </sheetData>
  <mergeCells count="1">
    <mergeCell ref="A3:D3"/>
  </mergeCells>
  <pageMargins bottom="0.3" footer="0.3" header="0.3" left="0.25" right="0.25" top="0.38"/>
  <pageSetup fitToHeight="0" orientation="portrait" paperSize="9" r:id="rId1" scale="69"/>
</worksheet>
</file>

<file path=xl/worksheets/sheet3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L580"/>
  <sheetViews>
    <sheetView workbookViewId="0">
      <selection activeCell="A4" sqref="A4:A5"/>
    </sheetView>
  </sheetViews>
  <sheetFormatPr defaultRowHeight="12.75"/>
  <cols>
    <col min="1" max="1" customWidth="true" style="23" width="10.85546875" collapsed="false"/>
    <col min="2" max="2" customWidth="true" style="25" width="63.7109375" collapsed="false"/>
    <col min="3" max="12" customWidth="true" style="23" width="15.42578125" collapsed="false"/>
    <col min="13" max="16384" style="23" width="9.140625" collapsed="false"/>
  </cols>
  <sheetData>
    <row r="1" spans="1:12">
      <c r="A1" s="737" t="s">
        <v>90</v>
      </c>
      <c r="B1" s="737" t="s">
        <v>102</v>
      </c>
      <c r="C1" s="737" t="s">
        <v>102</v>
      </c>
      <c r="D1" s="737" t="s">
        <v>102</v>
      </c>
      <c r="E1" s="737" t="s">
        <v>102</v>
      </c>
      <c r="F1" s="737" t="s">
        <v>102</v>
      </c>
      <c r="G1" s="737" t="s">
        <v>102</v>
      </c>
      <c r="H1" s="737" t="s">
        <v>102</v>
      </c>
      <c r="I1" s="737" t="s">
        <v>102</v>
      </c>
      <c r="J1" s="737" t="s">
        <v>102</v>
      </c>
      <c r="K1" s="737" t="s">
        <v>102</v>
      </c>
      <c r="L1" s="737" t="s">
        <v>102</v>
      </c>
    </row>
    <row ht="15" r="2" spans="1:12">
      <c r="A2" t="s">
        <v>102</v>
      </c>
      <c r="B2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  <c r="G2" s="684" t="s">
        <v>102</v>
      </c>
      <c r="H2" s="684" t="s">
        <v>102</v>
      </c>
      <c r="I2" s="684" t="s">
        <v>102</v>
      </c>
      <c r="J2" s="684" t="s">
        <v>102</v>
      </c>
      <c r="K2" s="684" t="s">
        <v>102</v>
      </c>
      <c r="L2" s="684" t="s">
        <v>102</v>
      </c>
    </row>
    <row ht="15" r="3" spans="1:12">
      <c r="A3" t="s">
        <v>102</v>
      </c>
      <c r="B3" t="s">
        <v>102</v>
      </c>
      <c r="C3" s="738" t="s">
        <v>102</v>
      </c>
      <c r="D3" s="738" t="s">
        <v>102</v>
      </c>
      <c r="E3" s="738" t="s">
        <v>102</v>
      </c>
      <c r="F3" s="738" t="s">
        <v>102</v>
      </c>
      <c r="G3" s="738" t="s">
        <v>102</v>
      </c>
      <c r="H3" s="738" t="s">
        <v>102</v>
      </c>
      <c r="I3" s="738" t="s">
        <v>102</v>
      </c>
      <c r="J3" s="738" t="s">
        <v>102</v>
      </c>
      <c r="K3" s="738" t="s">
        <v>102</v>
      </c>
      <c r="L3" s="738" t="s">
        <v>102</v>
      </c>
    </row>
    <row customHeight="1" ht="25.5" r="4" spans="1:12">
      <c r="A4" s="728" t="s">
        <v>64</v>
      </c>
      <c r="B4" s="728" t="s">
        <v>78</v>
      </c>
      <c r="C4" s="721" t="s">
        <v>49</v>
      </c>
      <c r="D4" s="721" t="s">
        <v>102</v>
      </c>
      <c r="E4" s="721" t="s">
        <v>97</v>
      </c>
      <c r="F4" s="721" t="s">
        <v>102</v>
      </c>
      <c r="G4" s="721" t="s">
        <v>98</v>
      </c>
      <c r="H4" s="721" t="s">
        <v>102</v>
      </c>
      <c r="I4" s="721" t="s">
        <v>99</v>
      </c>
      <c r="J4" s="721" t="s">
        <v>102</v>
      </c>
      <c r="K4" s="721" t="s">
        <v>100</v>
      </c>
      <c r="L4" s="721" t="s">
        <v>102</v>
      </c>
    </row>
    <row customHeight="1" ht="23.25" r="5" spans="1:12">
      <c r="A5" s="728" t="s">
        <v>102</v>
      </c>
      <c r="B5" s="728" t="s">
        <v>102</v>
      </c>
      <c r="C5" s="33" t="s">
        <v>38</v>
      </c>
      <c r="D5" s="33" t="s">
        <v>39</v>
      </c>
      <c r="E5" s="33" t="s">
        <v>38</v>
      </c>
      <c r="F5" s="33" t="s">
        <v>39</v>
      </c>
      <c r="G5" s="33" t="s">
        <v>38</v>
      </c>
      <c r="H5" s="33" t="s">
        <v>39</v>
      </c>
      <c r="I5" s="33" t="s">
        <v>38</v>
      </c>
      <c r="J5" s="33" t="s">
        <v>39</v>
      </c>
      <c r="K5" s="33" t="s">
        <v>38</v>
      </c>
      <c r="L5" s="33" t="s">
        <v>39</v>
      </c>
    </row>
    <row r="6" spans="1:12">
      <c r="A6" s="121">
        <v>1</v>
      </c>
      <c r="B6" s="104" t="s">
        <v>293</v>
      </c>
      <c r="C6" s="141" t="s">
        <v>102</v>
      </c>
      <c r="D6" s="141" t="s">
        <v>102</v>
      </c>
      <c r="E6" s="142" t="s">
        <v>102</v>
      </c>
      <c r="F6" s="142" t="s">
        <v>102</v>
      </c>
      <c r="G6" s="142" t="s">
        <v>102</v>
      </c>
      <c r="H6" s="142" t="s">
        <v>102</v>
      </c>
      <c r="I6" s="142" t="s">
        <v>102</v>
      </c>
      <c r="J6" s="142" t="s">
        <v>102</v>
      </c>
      <c r="K6" s="143" t="s">
        <v>102</v>
      </c>
      <c r="L6" s="143" t="s">
        <v>102</v>
      </c>
    </row>
    <row r="7" spans="1:12">
      <c r="A7" s="121">
        <v>11</v>
      </c>
      <c r="B7" s="104" t="s">
        <v>800</v>
      </c>
      <c r="C7" s="94" t="s">
        <v>102</v>
      </c>
      <c r="D7" s="94" t="s">
        <v>102</v>
      </c>
      <c r="E7" s="94" t="s">
        <v>102</v>
      </c>
      <c r="F7" s="94" t="s">
        <v>102</v>
      </c>
      <c r="G7" s="94" t="s">
        <v>102</v>
      </c>
      <c r="H7" s="94" t="s">
        <v>102</v>
      </c>
      <c r="I7" s="94" t="s">
        <v>102</v>
      </c>
      <c r="J7" s="94" t="s">
        <v>102</v>
      </c>
      <c r="K7" s="94" t="s">
        <v>102</v>
      </c>
      <c r="L7" s="94" t="s">
        <v>102</v>
      </c>
    </row>
    <row r="8" spans="1:12">
      <c r="A8" s="121">
        <v>110</v>
      </c>
      <c r="B8" s="104" t="s">
        <v>801</v>
      </c>
      <c r="C8" s="94" t="s">
        <v>102</v>
      </c>
      <c r="D8" s="94" t="s">
        <v>102</v>
      </c>
      <c r="E8" s="94" t="s">
        <v>102</v>
      </c>
      <c r="F8" s="94" t="s">
        <v>102</v>
      </c>
      <c r="G8" s="94" t="s">
        <v>102</v>
      </c>
      <c r="H8" s="94" t="s">
        <v>102</v>
      </c>
      <c r="I8" s="94" t="s">
        <v>102</v>
      </c>
      <c r="J8" s="94" t="s">
        <v>102</v>
      </c>
      <c r="K8" s="94" t="s">
        <v>102</v>
      </c>
      <c r="L8" s="94" t="s">
        <v>102</v>
      </c>
    </row>
    <row r="9" spans="1:12">
      <c r="A9" s="121">
        <v>1100</v>
      </c>
      <c r="B9" s="104" t="s">
        <v>802</v>
      </c>
      <c r="C9" s="94" t="s">
        <v>102</v>
      </c>
      <c r="D9" s="94" t="s">
        <v>102</v>
      </c>
      <c r="E9" s="94" t="s">
        <v>102</v>
      </c>
      <c r="F9" s="94" t="s">
        <v>102</v>
      </c>
      <c r="G9" s="94" t="s">
        <v>102</v>
      </c>
      <c r="H9" s="94" t="s">
        <v>102</v>
      </c>
      <c r="I9" s="94" t="s">
        <v>102</v>
      </c>
      <c r="J9" s="94" t="s">
        <v>102</v>
      </c>
      <c r="K9" s="94" t="s">
        <v>102</v>
      </c>
      <c r="L9" s="94" t="s">
        <v>102</v>
      </c>
    </row>
    <row ht="25.5" r="10" spans="1:12">
      <c r="A10" s="133">
        <v>110001</v>
      </c>
      <c r="B10" s="37" t="s">
        <v>803</v>
      </c>
      <c r="C10" s="144" t="s">
        <v>102</v>
      </c>
      <c r="D10" s="144" t="s">
        <v>102</v>
      </c>
      <c r="E10" s="144" t="s">
        <v>102</v>
      </c>
      <c r="F10" s="144" t="s">
        <v>102</v>
      </c>
      <c r="G10" s="144" t="s">
        <v>102</v>
      </c>
      <c r="H10" s="144" t="s">
        <v>102</v>
      </c>
      <c r="I10" s="144" t="s">
        <v>102</v>
      </c>
      <c r="J10" s="144" t="s">
        <v>102</v>
      </c>
      <c r="K10" s="144" t="s">
        <v>102</v>
      </c>
      <c r="L10" s="144" t="s">
        <v>102</v>
      </c>
    </row>
    <row r="11" spans="1:12">
      <c r="A11" s="133">
        <v>110002</v>
      </c>
      <c r="B11" s="37" t="s">
        <v>804</v>
      </c>
      <c r="C11" s="144" t="s">
        <v>102</v>
      </c>
      <c r="D11" s="144" t="s">
        <v>102</v>
      </c>
      <c r="E11" s="144" t="s">
        <v>102</v>
      </c>
      <c r="F11" s="144" t="s">
        <v>102</v>
      </c>
      <c r="G11" s="144" t="s">
        <v>102</v>
      </c>
      <c r="H11" s="144" t="s">
        <v>102</v>
      </c>
      <c r="I11" s="144" t="s">
        <v>102</v>
      </c>
      <c r="J11" s="144" t="s">
        <v>102</v>
      </c>
      <c r="K11" s="144" t="s">
        <v>102</v>
      </c>
      <c r="L11" s="144" t="s">
        <v>102</v>
      </c>
    </row>
    <row r="12" spans="1:12">
      <c r="A12" s="133">
        <v>110003</v>
      </c>
      <c r="B12" s="37" t="s">
        <v>805</v>
      </c>
      <c r="C12" s="144" t="s">
        <v>102</v>
      </c>
      <c r="D12" s="144" t="s">
        <v>102</v>
      </c>
      <c r="E12" s="144" t="s">
        <v>102</v>
      </c>
      <c r="F12" s="144" t="s">
        <v>102</v>
      </c>
      <c r="G12" s="144" t="s">
        <v>102</v>
      </c>
      <c r="H12" s="144" t="s">
        <v>102</v>
      </c>
      <c r="I12" s="144" t="s">
        <v>102</v>
      </c>
      <c r="J12" s="144" t="s">
        <v>102</v>
      </c>
      <c r="K12" s="144" t="s">
        <v>102</v>
      </c>
      <c r="L12" s="144" t="s">
        <v>102</v>
      </c>
    </row>
    <row r="13" spans="1:12">
      <c r="A13" s="133">
        <v>110004</v>
      </c>
      <c r="B13" s="37" t="s">
        <v>806</v>
      </c>
      <c r="C13" s="144" t="s">
        <v>102</v>
      </c>
      <c r="D13" s="144" t="s">
        <v>102</v>
      </c>
      <c r="E13" s="144" t="s">
        <v>102</v>
      </c>
      <c r="F13" s="144" t="s">
        <v>102</v>
      </c>
      <c r="G13" s="144" t="s">
        <v>102</v>
      </c>
      <c r="H13" s="144" t="s">
        <v>102</v>
      </c>
      <c r="I13" s="144" t="s">
        <v>102</v>
      </c>
      <c r="J13" s="144" t="s">
        <v>102</v>
      </c>
      <c r="K13" s="144" t="s">
        <v>102</v>
      </c>
      <c r="L13" s="144" t="s">
        <v>102</v>
      </c>
    </row>
    <row ht="51" r="14" spans="1:12">
      <c r="A14" s="133">
        <v>110005</v>
      </c>
      <c r="B14" s="145" t="s">
        <v>1054</v>
      </c>
      <c r="C14" s="144" t="s">
        <v>102</v>
      </c>
      <c r="D14" s="144" t="s">
        <v>102</v>
      </c>
      <c r="E14" s="144" t="s">
        <v>102</v>
      </c>
      <c r="F14" s="144" t="s">
        <v>102</v>
      </c>
      <c r="G14" s="144" t="s">
        <v>102</v>
      </c>
      <c r="H14" s="144" t="s">
        <v>102</v>
      </c>
      <c r="I14" s="144" t="s">
        <v>102</v>
      </c>
      <c r="J14" s="144" t="s">
        <v>102</v>
      </c>
      <c r="K14" s="144" t="s">
        <v>102</v>
      </c>
      <c r="L14" s="144" t="s">
        <v>102</v>
      </c>
    </row>
    <row ht="25.5" r="15" spans="1:12">
      <c r="A15" s="133">
        <v>110006</v>
      </c>
      <c r="B15" s="37" t="s">
        <v>807</v>
      </c>
      <c r="C15" s="144" t="s">
        <v>102</v>
      </c>
      <c r="D15" s="144" t="s">
        <v>102</v>
      </c>
      <c r="E15" s="144" t="s">
        <v>102</v>
      </c>
      <c r="F15" s="144" t="s">
        <v>102</v>
      </c>
      <c r="G15" s="144" t="s">
        <v>102</v>
      </c>
      <c r="H15" s="144" t="s">
        <v>102</v>
      </c>
      <c r="I15" s="144" t="s">
        <v>102</v>
      </c>
      <c r="J15" s="144" t="s">
        <v>102</v>
      </c>
      <c r="K15" s="144" t="s">
        <v>102</v>
      </c>
      <c r="L15" s="144" t="s">
        <v>102</v>
      </c>
    </row>
    <row ht="25.5" r="16" spans="1:12">
      <c r="A16" s="133">
        <v>110007</v>
      </c>
      <c r="B16" s="37" t="s">
        <v>808</v>
      </c>
      <c r="C16" s="144" t="s">
        <v>102</v>
      </c>
      <c r="D16" s="144" t="s">
        <v>102</v>
      </c>
      <c r="E16" s="144" t="s">
        <v>102</v>
      </c>
      <c r="F16" s="144" t="s">
        <v>102</v>
      </c>
      <c r="G16" s="144" t="s">
        <v>102</v>
      </c>
      <c r="H16" s="144" t="s">
        <v>102</v>
      </c>
      <c r="I16" s="144" t="s">
        <v>102</v>
      </c>
      <c r="J16" s="144" t="s">
        <v>102</v>
      </c>
      <c r="K16" s="144" t="s">
        <v>102</v>
      </c>
      <c r="L16" s="144" t="s">
        <v>102</v>
      </c>
    </row>
    <row r="17" spans="1:12">
      <c r="A17" s="133">
        <v>110008</v>
      </c>
      <c r="B17" s="37" t="s">
        <v>809</v>
      </c>
      <c r="C17" s="144" t="s">
        <v>102</v>
      </c>
      <c r="D17" s="144" t="s">
        <v>102</v>
      </c>
      <c r="E17" s="144" t="s">
        <v>102</v>
      </c>
      <c r="F17" s="144" t="s">
        <v>102</v>
      </c>
      <c r="G17" s="144" t="s">
        <v>102</v>
      </c>
      <c r="H17" s="144" t="s">
        <v>102</v>
      </c>
      <c r="I17" s="144" t="s">
        <v>102</v>
      </c>
      <c r="J17" s="144" t="s">
        <v>102</v>
      </c>
      <c r="K17" s="144" t="s">
        <v>102</v>
      </c>
      <c r="L17" s="144" t="s">
        <v>102</v>
      </c>
    </row>
    <row r="18" spans="1:12">
      <c r="A18" s="124">
        <v>1101</v>
      </c>
      <c r="B18" s="104" t="s">
        <v>810</v>
      </c>
      <c r="C18" s="94" t="s">
        <v>102</v>
      </c>
      <c r="D18" s="94" t="s">
        <v>102</v>
      </c>
      <c r="E18" s="94" t="s">
        <v>102</v>
      </c>
      <c r="F18" s="94" t="s">
        <v>102</v>
      </c>
      <c r="G18" s="94" t="s">
        <v>102</v>
      </c>
      <c r="H18" s="94" t="s">
        <v>102</v>
      </c>
      <c r="I18" s="94" t="s">
        <v>102</v>
      </c>
      <c r="J18" s="94" t="s">
        <v>102</v>
      </c>
      <c r="K18" s="94" t="s">
        <v>102</v>
      </c>
      <c r="L18" s="94" t="s">
        <v>102</v>
      </c>
    </row>
    <row r="19" spans="1:12">
      <c r="A19" s="133">
        <v>110101</v>
      </c>
      <c r="B19" s="37" t="s">
        <v>811</v>
      </c>
      <c r="C19" s="144" t="s">
        <v>102</v>
      </c>
      <c r="D19" s="144" t="s">
        <v>102</v>
      </c>
      <c r="E19" s="144" t="s">
        <v>102</v>
      </c>
      <c r="F19" s="144" t="s">
        <v>102</v>
      </c>
      <c r="G19" s="144" t="s">
        <v>102</v>
      </c>
      <c r="H19" s="144" t="s">
        <v>102</v>
      </c>
      <c r="I19" s="144" t="s">
        <v>102</v>
      </c>
      <c r="J19" s="144" t="s">
        <v>102</v>
      </c>
      <c r="K19" s="144" t="s">
        <v>102</v>
      </c>
      <c r="L19" s="144" t="s">
        <v>102</v>
      </c>
    </row>
    <row ht="25.5" r="20" spans="1:12">
      <c r="A20" s="124">
        <v>1102</v>
      </c>
      <c r="B20" s="104" t="s">
        <v>814</v>
      </c>
      <c r="C20" s="94" t="s">
        <v>102</v>
      </c>
      <c r="D20" s="94" t="s">
        <v>102</v>
      </c>
      <c r="E20" s="94" t="s">
        <v>102</v>
      </c>
      <c r="F20" s="94" t="s">
        <v>102</v>
      </c>
      <c r="G20" s="94" t="s">
        <v>102</v>
      </c>
      <c r="H20" s="94" t="s">
        <v>102</v>
      </c>
      <c r="I20" s="94" t="s">
        <v>102</v>
      </c>
      <c r="J20" s="94" t="s">
        <v>102</v>
      </c>
      <c r="K20" s="94" t="s">
        <v>102</v>
      </c>
      <c r="L20" s="94" t="s">
        <v>102</v>
      </c>
    </row>
    <row ht="25.5" r="21" spans="1:12">
      <c r="A21" s="133">
        <v>110201</v>
      </c>
      <c r="B21" s="37" t="s">
        <v>812</v>
      </c>
      <c r="C21" s="144" t="s">
        <v>102</v>
      </c>
      <c r="D21" s="144" t="s">
        <v>102</v>
      </c>
      <c r="E21" s="144" t="s">
        <v>102</v>
      </c>
      <c r="F21" s="144" t="s">
        <v>102</v>
      </c>
      <c r="G21" s="144" t="s">
        <v>102</v>
      </c>
      <c r="H21" s="144" t="s">
        <v>102</v>
      </c>
      <c r="I21" s="144" t="s">
        <v>102</v>
      </c>
      <c r="J21" s="144" t="s">
        <v>102</v>
      </c>
      <c r="K21" s="144" t="s">
        <v>102</v>
      </c>
      <c r="L21" s="144" t="s">
        <v>102</v>
      </c>
    </row>
    <row r="22" spans="1:12">
      <c r="A22" s="124">
        <v>1103</v>
      </c>
      <c r="B22" s="104" t="s">
        <v>815</v>
      </c>
      <c r="C22" s="94" t="s">
        <v>102</v>
      </c>
      <c r="D22" s="94" t="s">
        <v>102</v>
      </c>
      <c r="E22" s="94" t="s">
        <v>102</v>
      </c>
      <c r="F22" s="94" t="s">
        <v>102</v>
      </c>
      <c r="G22" s="94" t="s">
        <v>102</v>
      </c>
      <c r="H22" s="94" t="s">
        <v>102</v>
      </c>
      <c r="I22" s="94" t="s">
        <v>102</v>
      </c>
      <c r="J22" s="94" t="s">
        <v>102</v>
      </c>
      <c r="K22" s="94" t="s">
        <v>102</v>
      </c>
      <c r="L22" s="94" t="s">
        <v>102</v>
      </c>
    </row>
    <row r="23" spans="1:12">
      <c r="A23" s="133">
        <v>110301</v>
      </c>
      <c r="B23" s="37" t="s">
        <v>813</v>
      </c>
      <c r="C23" s="144" t="s">
        <v>102</v>
      </c>
      <c r="D23" s="144" t="s">
        <v>102</v>
      </c>
      <c r="E23" s="144" t="s">
        <v>102</v>
      </c>
      <c r="F23" s="144" t="s">
        <v>102</v>
      </c>
      <c r="G23" s="144" t="s">
        <v>102</v>
      </c>
      <c r="H23" s="144" t="s">
        <v>102</v>
      </c>
      <c r="I23" s="144" t="s">
        <v>102</v>
      </c>
      <c r="J23" s="144" t="s">
        <v>102</v>
      </c>
      <c r="K23" s="144" t="s">
        <v>102</v>
      </c>
      <c r="L23" s="144" t="s">
        <v>102</v>
      </c>
    </row>
    <row r="24" spans="1:12">
      <c r="A24" s="124">
        <v>1104</v>
      </c>
      <c r="B24" s="104" t="s">
        <v>816</v>
      </c>
      <c r="C24" s="94" t="s">
        <v>102</v>
      </c>
      <c r="D24" s="94" t="s">
        <v>102</v>
      </c>
      <c r="E24" s="94" t="s">
        <v>102</v>
      </c>
      <c r="F24" s="94" t="s">
        <v>102</v>
      </c>
      <c r="G24" s="94" t="s">
        <v>102</v>
      </c>
      <c r="H24" s="94" t="s">
        <v>102</v>
      </c>
      <c r="I24" s="94" t="s">
        <v>102</v>
      </c>
      <c r="J24" s="94" t="s">
        <v>102</v>
      </c>
      <c r="K24" s="94" t="s">
        <v>102</v>
      </c>
      <c r="L24" s="94" t="s">
        <v>102</v>
      </c>
    </row>
    <row r="25" spans="1:12">
      <c r="A25" s="133">
        <v>110401</v>
      </c>
      <c r="B25" s="37" t="s">
        <v>294</v>
      </c>
      <c r="C25" s="144" t="s">
        <v>102</v>
      </c>
      <c r="D25" s="144" t="s">
        <v>102</v>
      </c>
      <c r="E25" s="144" t="s">
        <v>102</v>
      </c>
      <c r="F25" s="144" t="s">
        <v>102</v>
      </c>
      <c r="G25" s="144" t="s">
        <v>102</v>
      </c>
      <c r="H25" s="144" t="s">
        <v>102</v>
      </c>
      <c r="I25" s="144" t="s">
        <v>102</v>
      </c>
      <c r="J25" s="144" t="s">
        <v>102</v>
      </c>
      <c r="K25" s="144" t="s">
        <v>102</v>
      </c>
      <c r="L25" s="144" t="s">
        <v>102</v>
      </c>
    </row>
    <row r="26" spans="1:12">
      <c r="A26" s="124">
        <v>112</v>
      </c>
      <c r="B26" s="104" t="s">
        <v>817</v>
      </c>
      <c r="C26" s="94" t="s">
        <v>102</v>
      </c>
      <c r="D26" s="94" t="s">
        <v>102</v>
      </c>
      <c r="E26" s="94" t="s">
        <v>102</v>
      </c>
      <c r="F26" s="94" t="s">
        <v>102</v>
      </c>
      <c r="G26" s="94" t="s">
        <v>102</v>
      </c>
      <c r="H26" s="94" t="s">
        <v>102</v>
      </c>
      <c r="I26" s="94" t="s">
        <v>102</v>
      </c>
      <c r="J26" s="94" t="s">
        <v>102</v>
      </c>
      <c r="K26" s="94" t="s">
        <v>102</v>
      </c>
      <c r="L26" s="94" t="s">
        <v>102</v>
      </c>
    </row>
    <row r="27" spans="1:12">
      <c r="A27" s="133">
        <v>112001</v>
      </c>
      <c r="B27" s="37" t="s">
        <v>821</v>
      </c>
      <c r="C27" s="144" t="s">
        <v>102</v>
      </c>
      <c r="D27" s="144" t="s">
        <v>102</v>
      </c>
      <c r="E27" s="144" t="s">
        <v>102</v>
      </c>
      <c r="F27" s="144" t="s">
        <v>102</v>
      </c>
      <c r="G27" s="144" t="s">
        <v>102</v>
      </c>
      <c r="H27" s="144" t="s">
        <v>102</v>
      </c>
      <c r="I27" s="144" t="s">
        <v>102</v>
      </c>
      <c r="J27" s="144" t="s">
        <v>102</v>
      </c>
      <c r="K27" s="144" t="s">
        <v>102</v>
      </c>
      <c r="L27" s="144" t="s">
        <v>102</v>
      </c>
    </row>
    <row r="28" spans="1:12">
      <c r="A28" s="133">
        <v>112002</v>
      </c>
      <c r="B28" s="37" t="s">
        <v>822</v>
      </c>
      <c r="C28" s="144" t="s">
        <v>102</v>
      </c>
      <c r="D28" s="144" t="s">
        <v>102</v>
      </c>
      <c r="E28" s="144" t="s">
        <v>102</v>
      </c>
      <c r="F28" s="144" t="s">
        <v>102</v>
      </c>
      <c r="G28" s="144" t="s">
        <v>102</v>
      </c>
      <c r="H28" s="144" t="s">
        <v>102</v>
      </c>
      <c r="I28" s="144" t="s">
        <v>102</v>
      </c>
      <c r="J28" s="144" t="s">
        <v>102</v>
      </c>
      <c r="K28" s="144" t="s">
        <v>102</v>
      </c>
      <c r="L28" s="144" t="s">
        <v>102</v>
      </c>
    </row>
    <row r="29" spans="1:12">
      <c r="A29" s="133">
        <v>112003</v>
      </c>
      <c r="B29" s="37" t="s">
        <v>823</v>
      </c>
      <c r="C29" s="144" t="s">
        <v>102</v>
      </c>
      <c r="D29" s="144" t="s">
        <v>102</v>
      </c>
      <c r="E29" s="144" t="s">
        <v>102</v>
      </c>
      <c r="F29" s="144" t="s">
        <v>102</v>
      </c>
      <c r="G29" s="144" t="s">
        <v>102</v>
      </c>
      <c r="H29" s="144" t="s">
        <v>102</v>
      </c>
      <c r="I29" s="144" t="s">
        <v>102</v>
      </c>
      <c r="J29" s="144" t="s">
        <v>102</v>
      </c>
      <c r="K29" s="144" t="s">
        <v>102</v>
      </c>
      <c r="L29" s="144" t="s">
        <v>102</v>
      </c>
    </row>
    <row r="30" spans="1:12">
      <c r="A30" s="133">
        <v>112004</v>
      </c>
      <c r="B30" s="37" t="s">
        <v>824</v>
      </c>
      <c r="C30" s="144" t="s">
        <v>102</v>
      </c>
      <c r="D30" s="144" t="s">
        <v>102</v>
      </c>
      <c r="E30" s="144" t="s">
        <v>102</v>
      </c>
      <c r="F30" s="144" t="s">
        <v>102</v>
      </c>
      <c r="G30" s="144" t="s">
        <v>102</v>
      </c>
      <c r="H30" s="144" t="s">
        <v>102</v>
      </c>
      <c r="I30" s="144" t="s">
        <v>102</v>
      </c>
      <c r="J30" s="144" t="s">
        <v>102</v>
      </c>
      <c r="K30" s="144" t="s">
        <v>102</v>
      </c>
      <c r="L30" s="144" t="s">
        <v>102</v>
      </c>
    </row>
    <row r="31" spans="1:12">
      <c r="A31" s="133">
        <v>112005</v>
      </c>
      <c r="B31" s="37" t="s">
        <v>825</v>
      </c>
      <c r="C31" s="144" t="s">
        <v>102</v>
      </c>
      <c r="D31" s="144" t="s">
        <v>102</v>
      </c>
      <c r="E31" s="144" t="s">
        <v>102</v>
      </c>
      <c r="F31" s="144" t="s">
        <v>102</v>
      </c>
      <c r="G31" s="144" t="s">
        <v>102</v>
      </c>
      <c r="H31" s="144" t="s">
        <v>102</v>
      </c>
      <c r="I31" s="144" t="s">
        <v>102</v>
      </c>
      <c r="J31" s="144" t="s">
        <v>102</v>
      </c>
      <c r="K31" s="144" t="s">
        <v>102</v>
      </c>
      <c r="L31" s="144" t="s">
        <v>102</v>
      </c>
    </row>
    <row r="32" spans="1:12">
      <c r="A32" s="124">
        <v>113</v>
      </c>
      <c r="B32" s="104" t="s">
        <v>818</v>
      </c>
      <c r="C32" s="94" t="s">
        <v>102</v>
      </c>
      <c r="D32" s="94" t="s">
        <v>102</v>
      </c>
      <c r="E32" s="94" t="s">
        <v>102</v>
      </c>
      <c r="F32" s="94" t="s">
        <v>102</v>
      </c>
      <c r="G32" s="94" t="s">
        <v>102</v>
      </c>
      <c r="H32" s="94" t="s">
        <v>102</v>
      </c>
      <c r="I32" s="94" t="s">
        <v>102</v>
      </c>
      <c r="J32" s="94" t="s">
        <v>102</v>
      </c>
      <c r="K32" s="94" t="s">
        <v>102</v>
      </c>
      <c r="L32" s="94" t="s">
        <v>102</v>
      </c>
    </row>
    <row r="33" spans="1:12">
      <c r="A33" s="133">
        <v>113001</v>
      </c>
      <c r="B33" s="37" t="s">
        <v>826</v>
      </c>
      <c r="C33" s="144" t="s">
        <v>102</v>
      </c>
      <c r="D33" s="144" t="s">
        <v>102</v>
      </c>
      <c r="E33" s="144" t="s">
        <v>102</v>
      </c>
      <c r="F33" s="144" t="s">
        <v>102</v>
      </c>
      <c r="G33" s="144" t="s">
        <v>102</v>
      </c>
      <c r="H33" s="144" t="s">
        <v>102</v>
      </c>
      <c r="I33" s="144" t="s">
        <v>102</v>
      </c>
      <c r="J33" s="144" t="s">
        <v>102</v>
      </c>
      <c r="K33" s="144" t="s">
        <v>102</v>
      </c>
      <c r="L33" s="144" t="s">
        <v>102</v>
      </c>
    </row>
    <row r="34" spans="1:12">
      <c r="A34" s="133">
        <v>113002</v>
      </c>
      <c r="B34" s="37" t="s">
        <v>827</v>
      </c>
      <c r="C34" s="144" t="s">
        <v>102</v>
      </c>
      <c r="D34" s="144" t="s">
        <v>102</v>
      </c>
      <c r="E34" s="144" t="s">
        <v>102</v>
      </c>
      <c r="F34" s="144" t="s">
        <v>102</v>
      </c>
      <c r="G34" s="144" t="s">
        <v>102</v>
      </c>
      <c r="H34" s="144" t="s">
        <v>102</v>
      </c>
      <c r="I34" s="144" t="s">
        <v>102</v>
      </c>
      <c r="J34" s="144" t="s">
        <v>102</v>
      </c>
      <c r="K34" s="144" t="s">
        <v>102</v>
      </c>
      <c r="L34" s="144" t="s">
        <v>102</v>
      </c>
    </row>
    <row r="35" spans="1:12">
      <c r="A35" s="133">
        <v>113003</v>
      </c>
      <c r="B35" s="37" t="s">
        <v>828</v>
      </c>
      <c r="C35" s="144" t="s">
        <v>102</v>
      </c>
      <c r="D35" s="144" t="s">
        <v>102</v>
      </c>
      <c r="E35" s="144" t="s">
        <v>102</v>
      </c>
      <c r="F35" s="144" t="s">
        <v>102</v>
      </c>
      <c r="G35" s="144" t="s">
        <v>102</v>
      </c>
      <c r="H35" s="144" t="s">
        <v>102</v>
      </c>
      <c r="I35" s="144" t="s">
        <v>102</v>
      </c>
      <c r="J35" s="144" t="s">
        <v>102</v>
      </c>
      <c r="K35" s="144" t="s">
        <v>102</v>
      </c>
      <c r="L35" s="144" t="s">
        <v>102</v>
      </c>
    </row>
    <row r="36" spans="1:12">
      <c r="A36" s="133">
        <v>113004</v>
      </c>
      <c r="B36" s="37" t="s">
        <v>829</v>
      </c>
      <c r="C36" s="144" t="s">
        <v>102</v>
      </c>
      <c r="D36" s="144" t="s">
        <v>102</v>
      </c>
      <c r="E36" s="144" t="s">
        <v>102</v>
      </c>
      <c r="F36" s="144" t="s">
        <v>102</v>
      </c>
      <c r="G36" s="144" t="s">
        <v>102</v>
      </c>
      <c r="H36" s="144" t="s">
        <v>102</v>
      </c>
      <c r="I36" s="144" t="s">
        <v>102</v>
      </c>
      <c r="J36" s="144" t="s">
        <v>102</v>
      </c>
      <c r="K36" s="144" t="s">
        <v>102</v>
      </c>
      <c r="L36" s="144" t="s">
        <v>102</v>
      </c>
    </row>
    <row r="37" spans="1:12">
      <c r="A37" s="133">
        <v>114</v>
      </c>
      <c r="B37" s="37" t="s">
        <v>819</v>
      </c>
      <c r="C37" s="144" t="s">
        <v>102</v>
      </c>
      <c r="D37" s="144" t="s">
        <v>102</v>
      </c>
      <c r="E37" s="144" t="s">
        <v>102</v>
      </c>
      <c r="F37" s="144" t="s">
        <v>102</v>
      </c>
      <c r="G37" s="144" t="s">
        <v>102</v>
      </c>
      <c r="H37" s="144" t="s">
        <v>102</v>
      </c>
      <c r="I37" s="144" t="s">
        <v>102</v>
      </c>
      <c r="J37" s="144" t="s">
        <v>102</v>
      </c>
      <c r="K37" s="144" t="s">
        <v>102</v>
      </c>
      <c r="L37" s="144" t="s">
        <v>102</v>
      </c>
    </row>
    <row r="38" spans="1:12">
      <c r="A38" s="82">
        <v>114001</v>
      </c>
      <c r="B38" s="104" t="s">
        <v>830</v>
      </c>
      <c r="C38" s="94" t="s">
        <v>102</v>
      </c>
      <c r="D38" s="94" t="s">
        <v>102</v>
      </c>
      <c r="E38" s="94" t="s">
        <v>102</v>
      </c>
      <c r="F38" s="94" t="s">
        <v>102</v>
      </c>
      <c r="G38" s="94" t="s">
        <v>102</v>
      </c>
      <c r="H38" s="94" t="s">
        <v>102</v>
      </c>
      <c r="I38" s="94" t="s">
        <v>102</v>
      </c>
      <c r="J38" s="94" t="s">
        <v>102</v>
      </c>
      <c r="K38" s="94" t="s">
        <v>102</v>
      </c>
      <c r="L38" s="94" t="s">
        <v>102</v>
      </c>
    </row>
    <row r="39" spans="1:12">
      <c r="A39" s="133">
        <v>114002</v>
      </c>
      <c r="B39" s="37" t="s">
        <v>831</v>
      </c>
      <c r="C39" s="144" t="s">
        <v>102</v>
      </c>
      <c r="D39" s="144" t="s">
        <v>102</v>
      </c>
      <c r="E39" s="144" t="s">
        <v>102</v>
      </c>
      <c r="F39" s="144" t="s">
        <v>102</v>
      </c>
      <c r="G39" s="144" t="s">
        <v>102</v>
      </c>
      <c r="H39" s="144" t="s">
        <v>102</v>
      </c>
      <c r="I39" s="144" t="s">
        <v>102</v>
      </c>
      <c r="J39" s="144" t="s">
        <v>102</v>
      </c>
      <c r="K39" s="144" t="s">
        <v>102</v>
      </c>
      <c r="L39" s="144" t="s">
        <v>102</v>
      </c>
    </row>
    <row r="40" spans="1:12">
      <c r="A40" s="133">
        <v>114003</v>
      </c>
      <c r="B40" s="37" t="s">
        <v>832</v>
      </c>
      <c r="C40" s="144" t="s">
        <v>102</v>
      </c>
      <c r="D40" s="144" t="s">
        <v>102</v>
      </c>
      <c r="E40" s="144" t="s">
        <v>102</v>
      </c>
      <c r="F40" s="144" t="s">
        <v>102</v>
      </c>
      <c r="G40" s="144" t="s">
        <v>102</v>
      </c>
      <c r="H40" s="144" t="s">
        <v>102</v>
      </c>
      <c r="I40" s="144" t="s">
        <v>102</v>
      </c>
      <c r="J40" s="144" t="s">
        <v>102</v>
      </c>
      <c r="K40" s="144" t="s">
        <v>102</v>
      </c>
      <c r="L40" s="144" t="s">
        <v>102</v>
      </c>
    </row>
    <row r="41" spans="1:12">
      <c r="A41" s="133">
        <v>115</v>
      </c>
      <c r="B41" s="37" t="s">
        <v>820</v>
      </c>
      <c r="C41" s="144" t="s">
        <v>102</v>
      </c>
      <c r="D41" s="144" t="s">
        <v>102</v>
      </c>
      <c r="E41" s="144" t="s">
        <v>102</v>
      </c>
      <c r="F41" s="144" t="s">
        <v>102</v>
      </c>
      <c r="G41" s="144" t="s">
        <v>102</v>
      </c>
      <c r="H41" s="144" t="s">
        <v>102</v>
      </c>
      <c r="I41" s="144" t="s">
        <v>102</v>
      </c>
      <c r="J41" s="144" t="s">
        <v>102</v>
      </c>
      <c r="K41" s="144" t="s">
        <v>102</v>
      </c>
      <c r="L41" s="144" t="s">
        <v>102</v>
      </c>
    </row>
    <row r="42" spans="1:12">
      <c r="A42" s="124">
        <v>115001</v>
      </c>
      <c r="B42" s="104" t="s">
        <v>833</v>
      </c>
      <c r="C42" s="94" t="s">
        <v>102</v>
      </c>
      <c r="D42" s="94" t="s">
        <v>102</v>
      </c>
      <c r="E42" s="94" t="s">
        <v>102</v>
      </c>
      <c r="F42" s="94" t="s">
        <v>102</v>
      </c>
      <c r="G42" s="94" t="s">
        <v>102</v>
      </c>
      <c r="H42" s="94" t="s">
        <v>102</v>
      </c>
      <c r="I42" s="94" t="s">
        <v>102</v>
      </c>
      <c r="J42" s="94" t="s">
        <v>102</v>
      </c>
      <c r="K42" s="94" t="s">
        <v>102</v>
      </c>
      <c r="L42" s="94" t="s">
        <v>102</v>
      </c>
    </row>
    <row r="43" spans="1:12">
      <c r="A43" s="133">
        <v>115002</v>
      </c>
      <c r="B43" s="37" t="s">
        <v>834</v>
      </c>
      <c r="C43" s="144" t="s">
        <v>102</v>
      </c>
      <c r="D43" s="144" t="s">
        <v>102</v>
      </c>
      <c r="E43" s="144" t="s">
        <v>102</v>
      </c>
      <c r="F43" s="144" t="s">
        <v>102</v>
      </c>
      <c r="G43" s="144" t="s">
        <v>102</v>
      </c>
      <c r="H43" s="144" t="s">
        <v>102</v>
      </c>
      <c r="I43" s="144" t="s">
        <v>102</v>
      </c>
      <c r="J43" s="144" t="s">
        <v>102</v>
      </c>
      <c r="K43" s="144" t="s">
        <v>102</v>
      </c>
      <c r="L43" s="144" t="s">
        <v>102</v>
      </c>
    </row>
    <row r="44" spans="1:12">
      <c r="A44" s="133">
        <v>115003</v>
      </c>
      <c r="B44" s="37" t="s">
        <v>835</v>
      </c>
      <c r="C44" s="144" t="s">
        <v>102</v>
      </c>
      <c r="D44" s="144" t="s">
        <v>102</v>
      </c>
      <c r="E44" s="144" t="s">
        <v>102</v>
      </c>
      <c r="F44" s="144" t="s">
        <v>102</v>
      </c>
      <c r="G44" s="144" t="s">
        <v>102</v>
      </c>
      <c r="H44" s="144" t="s">
        <v>102</v>
      </c>
      <c r="I44" s="144" t="s">
        <v>102</v>
      </c>
      <c r="J44" s="144" t="s">
        <v>102</v>
      </c>
      <c r="K44" s="144" t="s">
        <v>102</v>
      </c>
      <c r="L44" s="144" t="s">
        <v>102</v>
      </c>
    </row>
    <row r="45" spans="1:12">
      <c r="A45" s="133">
        <v>115004</v>
      </c>
      <c r="B45" s="37" t="s">
        <v>836</v>
      </c>
      <c r="C45" s="144" t="s">
        <v>102</v>
      </c>
      <c r="D45" s="144" t="s">
        <v>102</v>
      </c>
      <c r="E45" s="144" t="s">
        <v>102</v>
      </c>
      <c r="F45" s="144" t="s">
        <v>102</v>
      </c>
      <c r="G45" s="144" t="s">
        <v>102</v>
      </c>
      <c r="H45" s="144" t="s">
        <v>102</v>
      </c>
      <c r="I45" s="144" t="s">
        <v>102</v>
      </c>
      <c r="J45" s="144" t="s">
        <v>102</v>
      </c>
      <c r="K45" s="144" t="s">
        <v>102</v>
      </c>
      <c r="L45" s="144" t="s">
        <v>102</v>
      </c>
    </row>
    <row r="46" spans="1:12">
      <c r="A46" s="133">
        <v>115005</v>
      </c>
      <c r="B46" s="37" t="s">
        <v>837</v>
      </c>
      <c r="C46" s="144" t="s">
        <v>102</v>
      </c>
      <c r="D46" s="144" t="s">
        <v>102</v>
      </c>
      <c r="E46" s="144" t="s">
        <v>102</v>
      </c>
      <c r="F46" s="144" t="s">
        <v>102</v>
      </c>
      <c r="G46" s="144" t="s">
        <v>102</v>
      </c>
      <c r="H46" s="144" t="s">
        <v>102</v>
      </c>
      <c r="I46" s="144" t="s">
        <v>102</v>
      </c>
      <c r="J46" s="144" t="s">
        <v>102</v>
      </c>
      <c r="K46" s="144" t="s">
        <v>102</v>
      </c>
      <c r="L46" s="144" t="s">
        <v>102</v>
      </c>
    </row>
    <row r="47" spans="1:12">
      <c r="A47" s="133">
        <v>115006</v>
      </c>
      <c r="B47" s="37" t="s">
        <v>838</v>
      </c>
      <c r="C47" s="144" t="s">
        <v>102</v>
      </c>
      <c r="D47" s="144" t="s">
        <v>102</v>
      </c>
      <c r="E47" s="144" t="s">
        <v>102</v>
      </c>
      <c r="F47" s="144" t="s">
        <v>102</v>
      </c>
      <c r="G47" s="144" t="s">
        <v>102</v>
      </c>
      <c r="H47" s="144" t="s">
        <v>102</v>
      </c>
      <c r="I47" s="144" t="s">
        <v>102</v>
      </c>
      <c r="J47" s="144" t="s">
        <v>102</v>
      </c>
      <c r="K47" s="144" t="s">
        <v>102</v>
      </c>
      <c r="L47" s="144" t="s">
        <v>102</v>
      </c>
    </row>
    <row r="48" spans="1:12">
      <c r="A48" s="133">
        <v>115007</v>
      </c>
      <c r="B48" s="37" t="s">
        <v>839</v>
      </c>
      <c r="C48" s="144" t="s">
        <v>102</v>
      </c>
      <c r="D48" s="144" t="s">
        <v>102</v>
      </c>
      <c r="E48" s="144" t="s">
        <v>102</v>
      </c>
      <c r="F48" s="144" t="s">
        <v>102</v>
      </c>
      <c r="G48" s="144" t="s">
        <v>102</v>
      </c>
      <c r="H48" s="144" t="s">
        <v>102</v>
      </c>
      <c r="I48" s="144" t="s">
        <v>102</v>
      </c>
      <c r="J48" s="144" t="s">
        <v>102</v>
      </c>
      <c r="K48" s="144" t="s">
        <v>102</v>
      </c>
      <c r="L48" s="144" t="s">
        <v>102</v>
      </c>
    </row>
    <row r="49" spans="1:12">
      <c r="A49" s="133">
        <v>115008</v>
      </c>
      <c r="B49" s="37" t="s">
        <v>840</v>
      </c>
      <c r="C49" s="144" t="s">
        <v>102</v>
      </c>
      <c r="D49" s="144" t="s">
        <v>102</v>
      </c>
      <c r="E49" s="144" t="s">
        <v>102</v>
      </c>
      <c r="F49" s="144" t="s">
        <v>102</v>
      </c>
      <c r="G49" s="144" t="s">
        <v>102</v>
      </c>
      <c r="H49" s="144" t="s">
        <v>102</v>
      </c>
      <c r="I49" s="144" t="s">
        <v>102</v>
      </c>
      <c r="J49" s="144" t="s">
        <v>102</v>
      </c>
      <c r="K49" s="144" t="s">
        <v>102</v>
      </c>
      <c r="L49" s="144" t="s">
        <v>102</v>
      </c>
    </row>
    <row r="50" spans="1:12">
      <c r="A50" s="133">
        <v>116</v>
      </c>
      <c r="B50" s="37" t="s">
        <v>841</v>
      </c>
      <c r="C50" s="144" t="s">
        <v>102</v>
      </c>
      <c r="D50" s="144" t="s">
        <v>102</v>
      </c>
      <c r="E50" s="144" t="s">
        <v>102</v>
      </c>
      <c r="F50" s="144" t="s">
        <v>102</v>
      </c>
      <c r="G50" s="144" t="s">
        <v>102</v>
      </c>
      <c r="H50" s="144" t="s">
        <v>102</v>
      </c>
      <c r="I50" s="144" t="s">
        <v>102</v>
      </c>
      <c r="J50" s="144" t="s">
        <v>102</v>
      </c>
      <c r="K50" s="144" t="s">
        <v>102</v>
      </c>
      <c r="L50" s="144" t="s">
        <v>102</v>
      </c>
    </row>
    <row r="51" spans="1:12">
      <c r="A51" s="124">
        <v>116001</v>
      </c>
      <c r="B51" s="104" t="s">
        <v>842</v>
      </c>
      <c r="C51" s="94" t="s">
        <v>102</v>
      </c>
      <c r="D51" s="94" t="s">
        <v>102</v>
      </c>
      <c r="E51" s="94" t="s">
        <v>102</v>
      </c>
      <c r="F51" s="94" t="s">
        <v>102</v>
      </c>
      <c r="G51" s="94" t="s">
        <v>102</v>
      </c>
      <c r="H51" s="94" t="s">
        <v>102</v>
      </c>
      <c r="I51" s="94" t="s">
        <v>102</v>
      </c>
      <c r="J51" s="94" t="s">
        <v>102</v>
      </c>
      <c r="K51" s="94" t="s">
        <v>102</v>
      </c>
      <c r="L51" s="94" t="s">
        <v>102</v>
      </c>
    </row>
    <row r="52" spans="1:12">
      <c r="A52" s="133">
        <v>117</v>
      </c>
      <c r="B52" s="37" t="s">
        <v>843</v>
      </c>
      <c r="C52" s="144" t="s">
        <v>102</v>
      </c>
      <c r="D52" s="144" t="s">
        <v>102</v>
      </c>
      <c r="E52" s="144" t="s">
        <v>102</v>
      </c>
      <c r="F52" s="144" t="s">
        <v>102</v>
      </c>
      <c r="G52" s="144" t="s">
        <v>102</v>
      </c>
      <c r="H52" s="144" t="s">
        <v>102</v>
      </c>
      <c r="I52" s="144" t="s">
        <v>102</v>
      </c>
      <c r="J52" s="144" t="s">
        <v>102</v>
      </c>
      <c r="K52" s="144" t="s">
        <v>102</v>
      </c>
      <c r="L52" s="144" t="s">
        <v>102</v>
      </c>
    </row>
    <row r="53" spans="1:12">
      <c r="A53" s="124">
        <v>117001</v>
      </c>
      <c r="B53" s="104" t="s">
        <v>844</v>
      </c>
      <c r="C53" s="94" t="s">
        <v>102</v>
      </c>
      <c r="D53" s="94" t="s">
        <v>102</v>
      </c>
      <c r="E53" s="94" t="s">
        <v>102</v>
      </c>
      <c r="F53" s="94" t="s">
        <v>102</v>
      </c>
      <c r="G53" s="94" t="s">
        <v>102</v>
      </c>
      <c r="H53" s="94" t="s">
        <v>102</v>
      </c>
      <c r="I53" s="94" t="s">
        <v>102</v>
      </c>
      <c r="J53" s="94" t="s">
        <v>102</v>
      </c>
      <c r="K53" s="94" t="s">
        <v>102</v>
      </c>
      <c r="L53" s="94" t="s">
        <v>102</v>
      </c>
    </row>
    <row r="54" spans="1:12">
      <c r="A54" s="133">
        <v>117002</v>
      </c>
      <c r="B54" s="37" t="s">
        <v>845</v>
      </c>
      <c r="C54" s="144" t="s">
        <v>102</v>
      </c>
      <c r="D54" s="144" t="s">
        <v>102</v>
      </c>
      <c r="E54" s="144" t="s">
        <v>102</v>
      </c>
      <c r="F54" s="144" t="s">
        <v>102</v>
      </c>
      <c r="G54" s="144" t="s">
        <v>102</v>
      </c>
      <c r="H54" s="144" t="s">
        <v>102</v>
      </c>
      <c r="I54" s="144" t="s">
        <v>102</v>
      </c>
      <c r="J54" s="144" t="s">
        <v>102</v>
      </c>
      <c r="K54" s="144" t="s">
        <v>102</v>
      </c>
      <c r="L54" s="144" t="s">
        <v>102</v>
      </c>
    </row>
    <row r="55" spans="1:12">
      <c r="A55" s="133">
        <v>118</v>
      </c>
      <c r="B55" s="37" t="s">
        <v>846</v>
      </c>
      <c r="C55" s="144" t="s">
        <v>102</v>
      </c>
      <c r="D55" s="144" t="s">
        <v>102</v>
      </c>
      <c r="E55" s="144" t="s">
        <v>102</v>
      </c>
      <c r="F55" s="144" t="s">
        <v>102</v>
      </c>
      <c r="G55" s="144" t="s">
        <v>102</v>
      </c>
      <c r="H55" s="144" t="s">
        <v>102</v>
      </c>
      <c r="I55" s="144" t="s">
        <v>102</v>
      </c>
      <c r="J55" s="144" t="s">
        <v>102</v>
      </c>
      <c r="K55" s="144" t="s">
        <v>102</v>
      </c>
      <c r="L55" s="144" t="s">
        <v>102</v>
      </c>
    </row>
    <row r="56" spans="1:12">
      <c r="A56" s="124">
        <v>1180</v>
      </c>
      <c r="B56" s="104" t="s">
        <v>847</v>
      </c>
      <c r="C56" s="94" t="s">
        <v>102</v>
      </c>
      <c r="D56" s="94" t="s">
        <v>102</v>
      </c>
      <c r="E56" s="94" t="s">
        <v>102</v>
      </c>
      <c r="F56" s="94" t="s">
        <v>102</v>
      </c>
      <c r="G56" s="94" t="s">
        <v>102</v>
      </c>
      <c r="H56" s="94" t="s">
        <v>102</v>
      </c>
      <c r="I56" s="94" t="s">
        <v>102</v>
      </c>
      <c r="J56" s="94" t="s">
        <v>102</v>
      </c>
      <c r="K56" s="94" t="s">
        <v>102</v>
      </c>
      <c r="L56" s="94" t="s">
        <v>102</v>
      </c>
    </row>
    <row r="57" spans="1:12">
      <c r="A57" s="124">
        <v>118001</v>
      </c>
      <c r="B57" s="104" t="s">
        <v>848</v>
      </c>
      <c r="C57" s="94" t="s">
        <v>102</v>
      </c>
      <c r="D57" s="94" t="s">
        <v>102</v>
      </c>
      <c r="E57" s="94" t="s">
        <v>102</v>
      </c>
      <c r="F57" s="94" t="s">
        <v>102</v>
      </c>
      <c r="G57" s="94" t="s">
        <v>102</v>
      </c>
      <c r="H57" s="94" t="s">
        <v>102</v>
      </c>
      <c r="I57" s="94" t="s">
        <v>102</v>
      </c>
      <c r="J57" s="94" t="s">
        <v>102</v>
      </c>
      <c r="K57" s="94" t="s">
        <v>102</v>
      </c>
      <c r="L57" s="94" t="s">
        <v>102</v>
      </c>
    </row>
    <row ht="25.5" r="58" spans="1:12">
      <c r="A58" s="133">
        <v>118002</v>
      </c>
      <c r="B58" s="37" t="s">
        <v>849</v>
      </c>
      <c r="C58" s="144" t="s">
        <v>102</v>
      </c>
      <c r="D58" s="144" t="s">
        <v>102</v>
      </c>
      <c r="E58" s="144" t="s">
        <v>102</v>
      </c>
      <c r="F58" s="144" t="s">
        <v>102</v>
      </c>
      <c r="G58" s="144" t="s">
        <v>102</v>
      </c>
      <c r="H58" s="144" t="s">
        <v>102</v>
      </c>
      <c r="I58" s="144" t="s">
        <v>102</v>
      </c>
      <c r="J58" s="144" t="s">
        <v>102</v>
      </c>
      <c r="K58" s="144" t="s">
        <v>102</v>
      </c>
      <c r="L58" s="144" t="s">
        <v>102</v>
      </c>
    </row>
    <row r="59" spans="1:12">
      <c r="A59" s="133">
        <v>118003</v>
      </c>
      <c r="B59" s="37" t="s">
        <v>850</v>
      </c>
      <c r="C59" s="144" t="s">
        <v>102</v>
      </c>
      <c r="D59" s="144" t="s">
        <v>102</v>
      </c>
      <c r="E59" s="144" t="s">
        <v>102</v>
      </c>
      <c r="F59" s="144" t="s">
        <v>102</v>
      </c>
      <c r="G59" s="144" t="s">
        <v>102</v>
      </c>
      <c r="H59" s="144" t="s">
        <v>102</v>
      </c>
      <c r="I59" s="144" t="s">
        <v>102</v>
      </c>
      <c r="J59" s="144" t="s">
        <v>102</v>
      </c>
      <c r="K59" s="144" t="s">
        <v>102</v>
      </c>
      <c r="L59" s="144" t="s">
        <v>102</v>
      </c>
    </row>
    <row r="60" spans="1:12">
      <c r="A60" s="133">
        <v>118004</v>
      </c>
      <c r="B60" s="37" t="s">
        <v>1055</v>
      </c>
      <c r="C60" s="144" t="s">
        <v>102</v>
      </c>
      <c r="D60" s="144" t="s">
        <v>102</v>
      </c>
      <c r="E60" s="144" t="s">
        <v>102</v>
      </c>
      <c r="F60" s="144" t="s">
        <v>102</v>
      </c>
      <c r="G60" s="144" t="s">
        <v>102</v>
      </c>
      <c r="H60" s="144" t="s">
        <v>102</v>
      </c>
      <c r="I60" s="144" t="s">
        <v>102</v>
      </c>
      <c r="J60" s="144" t="s">
        <v>102</v>
      </c>
      <c r="K60" s="144" t="s">
        <v>102</v>
      </c>
      <c r="L60" s="144" t="s">
        <v>102</v>
      </c>
    </row>
    <row r="61" spans="1:12">
      <c r="A61" s="133">
        <v>118005</v>
      </c>
      <c r="B61" s="37" t="s">
        <v>851</v>
      </c>
      <c r="C61" s="144" t="s">
        <v>102</v>
      </c>
      <c r="D61" s="144" t="s">
        <v>102</v>
      </c>
      <c r="E61" s="144" t="s">
        <v>102</v>
      </c>
      <c r="F61" s="144" t="s">
        <v>102</v>
      </c>
      <c r="G61" s="144" t="s">
        <v>102</v>
      </c>
      <c r="H61" s="144" t="s">
        <v>102</v>
      </c>
      <c r="I61" s="144" t="s">
        <v>102</v>
      </c>
      <c r="J61" s="144" t="s">
        <v>102</v>
      </c>
      <c r="K61" s="144" t="s">
        <v>102</v>
      </c>
      <c r="L61" s="144" t="s">
        <v>102</v>
      </c>
    </row>
    <row r="62" spans="1:12">
      <c r="A62" s="133">
        <v>118006</v>
      </c>
      <c r="B62" s="37" t="s">
        <v>852</v>
      </c>
      <c r="C62" s="144" t="s">
        <v>102</v>
      </c>
      <c r="D62" s="144" t="s">
        <v>102</v>
      </c>
      <c r="E62" s="144" t="s">
        <v>102</v>
      </c>
      <c r="F62" s="144" t="s">
        <v>102</v>
      </c>
      <c r="G62" s="144" t="s">
        <v>102</v>
      </c>
      <c r="H62" s="144" t="s">
        <v>102</v>
      </c>
      <c r="I62" s="144" t="s">
        <v>102</v>
      </c>
      <c r="J62" s="144" t="s">
        <v>102</v>
      </c>
      <c r="K62" s="144" t="s">
        <v>102</v>
      </c>
      <c r="L62" s="144" t="s">
        <v>102</v>
      </c>
    </row>
    <row r="63" spans="1:12">
      <c r="A63" s="133">
        <v>118007</v>
      </c>
      <c r="B63" s="37" t="s">
        <v>853</v>
      </c>
      <c r="C63" s="144" t="s">
        <v>102</v>
      </c>
      <c r="D63" s="144" t="s">
        <v>102</v>
      </c>
      <c r="E63" s="144" t="s">
        <v>102</v>
      </c>
      <c r="F63" s="144" t="s">
        <v>102</v>
      </c>
      <c r="G63" s="144" t="s">
        <v>102</v>
      </c>
      <c r="H63" s="144" t="s">
        <v>102</v>
      </c>
      <c r="I63" s="144" t="s">
        <v>102</v>
      </c>
      <c r="J63" s="144" t="s">
        <v>102</v>
      </c>
      <c r="K63" s="144" t="s">
        <v>102</v>
      </c>
      <c r="L63" s="144" t="s">
        <v>102</v>
      </c>
    </row>
    <row ht="25.5" r="64" spans="1:12">
      <c r="A64" s="133">
        <v>118008</v>
      </c>
      <c r="B64" s="37" t="s">
        <v>854</v>
      </c>
      <c r="C64" s="144" t="s">
        <v>102</v>
      </c>
      <c r="D64" s="144" t="s">
        <v>102</v>
      </c>
      <c r="E64" s="144" t="s">
        <v>102</v>
      </c>
      <c r="F64" s="144" t="s">
        <v>102</v>
      </c>
      <c r="G64" s="144" t="s">
        <v>102</v>
      </c>
      <c r="H64" s="144" t="s">
        <v>102</v>
      </c>
      <c r="I64" s="144" t="s">
        <v>102</v>
      </c>
      <c r="J64" s="144" t="s">
        <v>102</v>
      </c>
      <c r="K64" s="144" t="s">
        <v>102</v>
      </c>
      <c r="L64" s="144" t="s">
        <v>102</v>
      </c>
    </row>
    <row r="65" spans="1:12">
      <c r="A65" s="133">
        <v>118009</v>
      </c>
      <c r="B65" s="37" t="s">
        <v>855</v>
      </c>
      <c r="C65" s="144" t="s">
        <v>102</v>
      </c>
      <c r="D65" s="144" t="s">
        <v>102</v>
      </c>
      <c r="E65" s="144" t="s">
        <v>102</v>
      </c>
      <c r="F65" s="144" t="s">
        <v>102</v>
      </c>
      <c r="G65" s="144" t="s">
        <v>102</v>
      </c>
      <c r="H65" s="144" t="s">
        <v>102</v>
      </c>
      <c r="I65" s="144" t="s">
        <v>102</v>
      </c>
      <c r="J65" s="144" t="s">
        <v>102</v>
      </c>
      <c r="K65" s="144" t="s">
        <v>102</v>
      </c>
      <c r="L65" s="144" t="s">
        <v>102</v>
      </c>
    </row>
    <row ht="25.5" r="66" spans="1:12">
      <c r="A66" s="133">
        <v>118010</v>
      </c>
      <c r="B66" s="37" t="s">
        <v>856</v>
      </c>
      <c r="C66" s="144" t="s">
        <v>102</v>
      </c>
      <c r="D66" s="144" t="s">
        <v>102</v>
      </c>
      <c r="E66" s="144" t="s">
        <v>102</v>
      </c>
      <c r="F66" s="144" t="s">
        <v>102</v>
      </c>
      <c r="G66" s="144" t="s">
        <v>102</v>
      </c>
      <c r="H66" s="144" t="s">
        <v>102</v>
      </c>
      <c r="I66" s="144" t="s">
        <v>102</v>
      </c>
      <c r="J66" s="144" t="s">
        <v>102</v>
      </c>
      <c r="K66" s="144" t="s">
        <v>102</v>
      </c>
      <c r="L66" s="144" t="s">
        <v>102</v>
      </c>
    </row>
    <row r="67" spans="1:12">
      <c r="A67" s="133">
        <v>118011</v>
      </c>
      <c r="B67" s="37" t="s">
        <v>857</v>
      </c>
      <c r="C67" s="144" t="s">
        <v>102</v>
      </c>
      <c r="D67" s="144" t="s">
        <v>102</v>
      </c>
      <c r="E67" s="144" t="s">
        <v>102</v>
      </c>
      <c r="F67" s="144" t="s">
        <v>102</v>
      </c>
      <c r="G67" s="144" t="s">
        <v>102</v>
      </c>
      <c r="H67" s="144" t="s">
        <v>102</v>
      </c>
      <c r="I67" s="144" t="s">
        <v>102</v>
      </c>
      <c r="J67" s="144" t="s">
        <v>102</v>
      </c>
      <c r="K67" s="144" t="s">
        <v>102</v>
      </c>
      <c r="L67" s="144" t="s">
        <v>102</v>
      </c>
    </row>
    <row r="68" spans="1:12">
      <c r="A68" s="133">
        <v>1181</v>
      </c>
      <c r="B68" s="37" t="s">
        <v>858</v>
      </c>
      <c r="C68" s="144" t="s">
        <v>102</v>
      </c>
      <c r="D68" s="144" t="s">
        <v>102</v>
      </c>
      <c r="E68" s="144" t="s">
        <v>102</v>
      </c>
      <c r="F68" s="144" t="s">
        <v>102</v>
      </c>
      <c r="G68" s="144" t="s">
        <v>102</v>
      </c>
      <c r="H68" s="144" t="s">
        <v>102</v>
      </c>
      <c r="I68" s="144" t="s">
        <v>102</v>
      </c>
      <c r="J68" s="144" t="s">
        <v>102</v>
      </c>
      <c r="K68" s="144" t="s">
        <v>102</v>
      </c>
      <c r="L68" s="144" t="s">
        <v>102</v>
      </c>
    </row>
    <row r="69" spans="1:12">
      <c r="A69" s="124">
        <v>118101</v>
      </c>
      <c r="B69" s="104" t="s">
        <v>859</v>
      </c>
      <c r="C69" s="94" t="s">
        <v>102</v>
      </c>
      <c r="D69" s="94" t="s">
        <v>102</v>
      </c>
      <c r="E69" s="94" t="s">
        <v>102</v>
      </c>
      <c r="F69" s="94" t="s">
        <v>102</v>
      </c>
      <c r="G69" s="94" t="s">
        <v>102</v>
      </c>
      <c r="H69" s="94" t="s">
        <v>102</v>
      </c>
      <c r="I69" s="94" t="s">
        <v>102</v>
      </c>
      <c r="J69" s="94" t="s">
        <v>102</v>
      </c>
      <c r="K69" s="94" t="s">
        <v>102</v>
      </c>
      <c r="L69" s="94" t="s">
        <v>102</v>
      </c>
    </row>
    <row r="70" spans="1:12">
      <c r="A70" s="133">
        <v>118102</v>
      </c>
      <c r="B70" s="37" t="s">
        <v>860</v>
      </c>
      <c r="C70" s="144" t="s">
        <v>102</v>
      </c>
      <c r="D70" s="144" t="s">
        <v>102</v>
      </c>
      <c r="E70" s="144" t="s">
        <v>102</v>
      </c>
      <c r="F70" s="144" t="s">
        <v>102</v>
      </c>
      <c r="G70" s="144" t="s">
        <v>102</v>
      </c>
      <c r="H70" s="144" t="s">
        <v>102</v>
      </c>
      <c r="I70" s="144" t="s">
        <v>102</v>
      </c>
      <c r="J70" s="144" t="s">
        <v>102</v>
      </c>
      <c r="K70" s="144" t="s">
        <v>102</v>
      </c>
      <c r="L70" s="144" t="s">
        <v>102</v>
      </c>
    </row>
    <row r="71" spans="1:12">
      <c r="A71" s="133">
        <v>1182</v>
      </c>
      <c r="B71" s="37" t="s">
        <v>861</v>
      </c>
      <c r="C71" s="144" t="s">
        <v>102</v>
      </c>
      <c r="D71" s="144" t="s">
        <v>102</v>
      </c>
      <c r="E71" s="144" t="s">
        <v>102</v>
      </c>
      <c r="F71" s="144" t="s">
        <v>102</v>
      </c>
      <c r="G71" s="144" t="s">
        <v>102</v>
      </c>
      <c r="H71" s="144" t="s">
        <v>102</v>
      </c>
      <c r="I71" s="144" t="s">
        <v>102</v>
      </c>
      <c r="J71" s="144" t="s">
        <v>102</v>
      </c>
      <c r="K71" s="144" t="s">
        <v>102</v>
      </c>
      <c r="L71" s="144" t="s">
        <v>102</v>
      </c>
    </row>
    <row r="72" spans="1:12">
      <c r="A72" s="124">
        <v>118201</v>
      </c>
      <c r="B72" s="104" t="s">
        <v>862</v>
      </c>
      <c r="C72" s="94" t="s">
        <v>102</v>
      </c>
      <c r="D72" s="94" t="s">
        <v>102</v>
      </c>
      <c r="E72" s="94" t="s">
        <v>102</v>
      </c>
      <c r="F72" s="94" t="s">
        <v>102</v>
      </c>
      <c r="G72" s="94" t="s">
        <v>102</v>
      </c>
      <c r="H72" s="94" t="s">
        <v>102</v>
      </c>
      <c r="I72" s="94" t="s">
        <v>102</v>
      </c>
      <c r="J72" s="94" t="s">
        <v>102</v>
      </c>
      <c r="K72" s="94" t="s">
        <v>102</v>
      </c>
      <c r="L72" s="94" t="s">
        <v>102</v>
      </c>
    </row>
    <row r="73" spans="1:12">
      <c r="A73" s="133">
        <v>118202</v>
      </c>
      <c r="B73" s="37" t="s">
        <v>863</v>
      </c>
      <c r="C73" s="144" t="s">
        <v>102</v>
      </c>
      <c r="D73" s="144" t="s">
        <v>102</v>
      </c>
      <c r="E73" s="144" t="s">
        <v>102</v>
      </c>
      <c r="F73" s="144" t="s">
        <v>102</v>
      </c>
      <c r="G73" s="144" t="s">
        <v>102</v>
      </c>
      <c r="H73" s="144" t="s">
        <v>102</v>
      </c>
      <c r="I73" s="144" t="s">
        <v>102</v>
      </c>
      <c r="J73" s="144" t="s">
        <v>102</v>
      </c>
      <c r="K73" s="144" t="s">
        <v>102</v>
      </c>
      <c r="L73" s="144" t="s">
        <v>102</v>
      </c>
    </row>
    <row r="74" spans="1:12">
      <c r="A74" s="133">
        <v>118203</v>
      </c>
      <c r="B74" s="37" t="s">
        <v>864</v>
      </c>
      <c r="C74" s="144" t="s">
        <v>102</v>
      </c>
      <c r="D74" s="144" t="s">
        <v>102</v>
      </c>
      <c r="E74" s="144" t="s">
        <v>102</v>
      </c>
      <c r="F74" s="144" t="s">
        <v>102</v>
      </c>
      <c r="G74" s="144" t="s">
        <v>102</v>
      </c>
      <c r="H74" s="144" t="s">
        <v>102</v>
      </c>
      <c r="I74" s="144" t="s">
        <v>102</v>
      </c>
      <c r="J74" s="144" t="s">
        <v>102</v>
      </c>
      <c r="K74" s="144" t="s">
        <v>102</v>
      </c>
      <c r="L74" s="144" t="s">
        <v>102</v>
      </c>
    </row>
    <row r="75" spans="1:12">
      <c r="A75" s="133">
        <v>118204</v>
      </c>
      <c r="B75" s="37" t="s">
        <v>865</v>
      </c>
      <c r="C75" s="144" t="s">
        <v>102</v>
      </c>
      <c r="D75" s="144" t="s">
        <v>102</v>
      </c>
      <c r="E75" s="144" t="s">
        <v>102</v>
      </c>
      <c r="F75" s="144" t="s">
        <v>102</v>
      </c>
      <c r="G75" s="144" t="s">
        <v>102</v>
      </c>
      <c r="H75" s="144" t="s">
        <v>102</v>
      </c>
      <c r="I75" s="144" t="s">
        <v>102</v>
      </c>
      <c r="J75" s="144" t="s">
        <v>102</v>
      </c>
      <c r="K75" s="144" t="s">
        <v>102</v>
      </c>
      <c r="L75" s="144" t="s">
        <v>102</v>
      </c>
    </row>
    <row r="76" spans="1:12">
      <c r="A76" s="133">
        <v>1183</v>
      </c>
      <c r="B76" s="37" t="s">
        <v>866</v>
      </c>
      <c r="C76" s="144" t="s">
        <v>102</v>
      </c>
      <c r="D76" s="144" t="s">
        <v>102</v>
      </c>
      <c r="E76" s="144" t="s">
        <v>102</v>
      </c>
      <c r="F76" s="144" t="s">
        <v>102</v>
      </c>
      <c r="G76" s="144" t="s">
        <v>102</v>
      </c>
      <c r="H76" s="144" t="s">
        <v>102</v>
      </c>
      <c r="I76" s="144" t="s">
        <v>102</v>
      </c>
      <c r="J76" s="144" t="s">
        <v>102</v>
      </c>
      <c r="K76" s="144" t="s">
        <v>102</v>
      </c>
      <c r="L76" s="144" t="s">
        <v>102</v>
      </c>
    </row>
    <row r="77" spans="1:12">
      <c r="A77" s="124">
        <v>118301</v>
      </c>
      <c r="B77" s="104" t="s">
        <v>857</v>
      </c>
      <c r="C77" s="94" t="s">
        <v>102</v>
      </c>
      <c r="D77" s="94" t="s">
        <v>102</v>
      </c>
      <c r="E77" s="94" t="s">
        <v>102</v>
      </c>
      <c r="F77" s="94" t="s">
        <v>102</v>
      </c>
      <c r="G77" s="94" t="s">
        <v>102</v>
      </c>
      <c r="H77" s="94" t="s">
        <v>102</v>
      </c>
      <c r="I77" s="94" t="s">
        <v>102</v>
      </c>
      <c r="J77" s="94" t="s">
        <v>102</v>
      </c>
      <c r="K77" s="94" t="s">
        <v>102</v>
      </c>
      <c r="L77" s="94" t="s">
        <v>102</v>
      </c>
    </row>
    <row r="78" spans="1:12">
      <c r="A78" s="133">
        <v>118302</v>
      </c>
      <c r="B78" s="37" t="s">
        <v>867</v>
      </c>
      <c r="C78" s="144" t="s">
        <v>102</v>
      </c>
      <c r="D78" s="144" t="s">
        <v>102</v>
      </c>
      <c r="E78" s="144" t="s">
        <v>102</v>
      </c>
      <c r="F78" s="144" t="s">
        <v>102</v>
      </c>
      <c r="G78" s="144" t="s">
        <v>102</v>
      </c>
      <c r="H78" s="144" t="s">
        <v>102</v>
      </c>
      <c r="I78" s="144" t="s">
        <v>102</v>
      </c>
      <c r="J78" s="144" t="s">
        <v>102</v>
      </c>
      <c r="K78" s="144" t="s">
        <v>102</v>
      </c>
      <c r="L78" s="144" t="s">
        <v>102</v>
      </c>
    </row>
    <row r="79" spans="1:12">
      <c r="A79" s="133">
        <v>118303</v>
      </c>
      <c r="B79" s="37" t="s">
        <v>868</v>
      </c>
      <c r="C79" s="144" t="s">
        <v>102</v>
      </c>
      <c r="D79" s="144" t="s">
        <v>102</v>
      </c>
      <c r="E79" s="144" t="s">
        <v>102</v>
      </c>
      <c r="F79" s="144" t="s">
        <v>102</v>
      </c>
      <c r="G79" s="144" t="s">
        <v>102</v>
      </c>
      <c r="H79" s="144" t="s">
        <v>102</v>
      </c>
      <c r="I79" s="144" t="s">
        <v>102</v>
      </c>
      <c r="J79" s="144" t="s">
        <v>102</v>
      </c>
      <c r="K79" s="144" t="s">
        <v>102</v>
      </c>
      <c r="L79" s="144" t="s">
        <v>102</v>
      </c>
    </row>
    <row r="80" spans="1:12">
      <c r="A80" s="133">
        <v>118304</v>
      </c>
      <c r="B80" s="37" t="s">
        <v>869</v>
      </c>
      <c r="C80" s="144" t="s">
        <v>102</v>
      </c>
      <c r="D80" s="144" t="s">
        <v>102</v>
      </c>
      <c r="E80" s="144" t="s">
        <v>102</v>
      </c>
      <c r="F80" s="144" t="s">
        <v>102</v>
      </c>
      <c r="G80" s="144" t="s">
        <v>102</v>
      </c>
      <c r="H80" s="144" t="s">
        <v>102</v>
      </c>
      <c r="I80" s="144" t="s">
        <v>102</v>
      </c>
      <c r="J80" s="144" t="s">
        <v>102</v>
      </c>
      <c r="K80" s="144" t="s">
        <v>102</v>
      </c>
      <c r="L80" s="144" t="s">
        <v>102</v>
      </c>
    </row>
    <row r="81" spans="1:12">
      <c r="A81" s="133">
        <v>12</v>
      </c>
      <c r="B81" s="37" t="s">
        <v>870</v>
      </c>
      <c r="C81" s="144" t="s">
        <v>102</v>
      </c>
      <c r="D81" s="144" t="s">
        <v>102</v>
      </c>
      <c r="E81" s="144" t="s">
        <v>102</v>
      </c>
      <c r="F81" s="144" t="s">
        <v>102</v>
      </c>
      <c r="G81" s="144" t="s">
        <v>102</v>
      </c>
      <c r="H81" s="144" t="s">
        <v>102</v>
      </c>
      <c r="I81" s="144" t="s">
        <v>102</v>
      </c>
      <c r="J81" s="144" t="s">
        <v>102</v>
      </c>
      <c r="K81" s="144" t="s">
        <v>102</v>
      </c>
      <c r="L81" s="144" t="s">
        <v>102</v>
      </c>
    </row>
    <row r="82" spans="1:12">
      <c r="A82" s="124">
        <v>120</v>
      </c>
      <c r="B82" s="104" t="s">
        <v>871</v>
      </c>
      <c r="C82" s="94" t="s">
        <v>102</v>
      </c>
      <c r="D82" s="94" t="s">
        <v>102</v>
      </c>
      <c r="E82" s="94" t="s">
        <v>102</v>
      </c>
      <c r="F82" s="94" t="s">
        <v>102</v>
      </c>
      <c r="G82" s="94" t="s">
        <v>102</v>
      </c>
      <c r="H82" s="94" t="s">
        <v>102</v>
      </c>
      <c r="I82" s="94" t="s">
        <v>102</v>
      </c>
      <c r="J82" s="94" t="s">
        <v>102</v>
      </c>
      <c r="K82" s="94" t="s">
        <v>102</v>
      </c>
      <c r="L82" s="94" t="s">
        <v>102</v>
      </c>
    </row>
    <row r="83" spans="1:12">
      <c r="A83" s="124">
        <v>120001</v>
      </c>
      <c r="B83" s="104" t="s">
        <v>872</v>
      </c>
      <c r="C83" s="94" t="s">
        <v>102</v>
      </c>
      <c r="D83" s="94" t="s">
        <v>102</v>
      </c>
      <c r="E83" s="94" t="s">
        <v>102</v>
      </c>
      <c r="F83" s="94" t="s">
        <v>102</v>
      </c>
      <c r="G83" s="94" t="s">
        <v>102</v>
      </c>
      <c r="H83" s="94" t="s">
        <v>102</v>
      </c>
      <c r="I83" s="94" t="s">
        <v>102</v>
      </c>
      <c r="J83" s="94" t="s">
        <v>102</v>
      </c>
      <c r="K83" s="94" t="s">
        <v>102</v>
      </c>
      <c r="L83" s="94" t="s">
        <v>102</v>
      </c>
    </row>
    <row r="84" spans="1:12">
      <c r="A84" s="133">
        <v>120002</v>
      </c>
      <c r="B84" s="37" t="s">
        <v>873</v>
      </c>
      <c r="C84" s="144" t="s">
        <v>102</v>
      </c>
      <c r="D84" s="144" t="s">
        <v>102</v>
      </c>
      <c r="E84" s="144" t="s">
        <v>102</v>
      </c>
      <c r="F84" s="144" t="s">
        <v>102</v>
      </c>
      <c r="G84" s="144" t="s">
        <v>102</v>
      </c>
      <c r="H84" s="144" t="s">
        <v>102</v>
      </c>
      <c r="I84" s="144" t="s">
        <v>102</v>
      </c>
      <c r="J84" s="144" t="s">
        <v>102</v>
      </c>
      <c r="K84" s="144" t="s">
        <v>102</v>
      </c>
      <c r="L84" s="144" t="s">
        <v>102</v>
      </c>
    </row>
    <row r="85" spans="1:12">
      <c r="A85" s="133">
        <v>120003</v>
      </c>
      <c r="B85" s="37" t="s">
        <v>874</v>
      </c>
      <c r="C85" s="144" t="s">
        <v>102</v>
      </c>
      <c r="D85" s="144" t="s">
        <v>102</v>
      </c>
      <c r="E85" s="144" t="s">
        <v>102</v>
      </c>
      <c r="F85" s="144" t="s">
        <v>102</v>
      </c>
      <c r="G85" s="144" t="s">
        <v>102</v>
      </c>
      <c r="H85" s="144" t="s">
        <v>102</v>
      </c>
      <c r="I85" s="144" t="s">
        <v>102</v>
      </c>
      <c r="J85" s="144" t="s">
        <v>102</v>
      </c>
      <c r="K85" s="144" t="s">
        <v>102</v>
      </c>
      <c r="L85" s="144" t="s">
        <v>102</v>
      </c>
    </row>
    <row r="86" spans="1:12">
      <c r="A86" s="133">
        <v>120004</v>
      </c>
      <c r="B86" s="37" t="s">
        <v>1288</v>
      </c>
      <c r="C86" s="144" t="s">
        <v>102</v>
      </c>
      <c r="D86" s="144" t="s">
        <v>102</v>
      </c>
      <c r="E86" s="144" t="s">
        <v>102</v>
      </c>
      <c r="F86" s="144" t="s">
        <v>102</v>
      </c>
      <c r="G86" s="144" t="s">
        <v>102</v>
      </c>
      <c r="H86" s="144" t="s">
        <v>102</v>
      </c>
      <c r="I86" s="144" t="s">
        <v>102</v>
      </c>
      <c r="J86" s="144" t="s">
        <v>102</v>
      </c>
      <c r="K86" s="144" t="s">
        <v>102</v>
      </c>
      <c r="L86" s="144" t="s">
        <v>102</v>
      </c>
    </row>
    <row r="87" spans="1:12">
      <c r="A87" s="125">
        <v>1200041</v>
      </c>
      <c r="B87" s="109" t="s">
        <v>875</v>
      </c>
      <c r="C87" s="94" t="s">
        <v>102</v>
      </c>
      <c r="D87" s="94" t="s">
        <v>102</v>
      </c>
      <c r="E87" s="94" t="s">
        <v>102</v>
      </c>
      <c r="F87" s="94" t="s">
        <v>102</v>
      </c>
      <c r="G87" s="94" t="s">
        <v>102</v>
      </c>
      <c r="H87" s="94" t="s">
        <v>102</v>
      </c>
      <c r="I87" s="94" t="s">
        <v>102</v>
      </c>
      <c r="J87" s="94" t="s">
        <v>102</v>
      </c>
      <c r="K87" s="94" t="s">
        <v>102</v>
      </c>
      <c r="L87" s="94" t="s">
        <v>102</v>
      </c>
    </row>
    <row r="88" spans="1:12">
      <c r="A88" s="133">
        <v>1200042</v>
      </c>
      <c r="B88" s="37" t="s">
        <v>876</v>
      </c>
      <c r="C88" s="144" t="s">
        <v>102</v>
      </c>
      <c r="D88" s="144" t="s">
        <v>102</v>
      </c>
      <c r="E88" s="144" t="s">
        <v>102</v>
      </c>
      <c r="F88" s="144" t="s">
        <v>102</v>
      </c>
      <c r="G88" s="144" t="s">
        <v>102</v>
      </c>
      <c r="H88" s="144" t="s">
        <v>102</v>
      </c>
      <c r="I88" s="144" t="s">
        <v>102</v>
      </c>
      <c r="J88" s="144" t="s">
        <v>102</v>
      </c>
      <c r="K88" s="144" t="s">
        <v>102</v>
      </c>
      <c r="L88" s="144" t="s">
        <v>102</v>
      </c>
    </row>
    <row r="89" spans="1:12">
      <c r="A89" s="133">
        <v>1200043</v>
      </c>
      <c r="B89" s="37" t="s">
        <v>877</v>
      </c>
      <c r="C89" s="144" t="s">
        <v>102</v>
      </c>
      <c r="D89" s="144" t="s">
        <v>102</v>
      </c>
      <c r="E89" s="144" t="s">
        <v>102</v>
      </c>
      <c r="F89" s="144" t="s">
        <v>102</v>
      </c>
      <c r="G89" s="144" t="s">
        <v>102</v>
      </c>
      <c r="H89" s="144" t="s">
        <v>102</v>
      </c>
      <c r="I89" s="144" t="s">
        <v>102</v>
      </c>
      <c r="J89" s="144" t="s">
        <v>102</v>
      </c>
      <c r="K89" s="144" t="s">
        <v>102</v>
      </c>
      <c r="L89" s="144" t="s">
        <v>102</v>
      </c>
    </row>
    <row r="90" spans="1:12">
      <c r="A90" s="36">
        <v>1200044</v>
      </c>
      <c r="B90" s="145" t="s">
        <v>878</v>
      </c>
      <c r="C90" s="144" t="s">
        <v>102</v>
      </c>
      <c r="D90" s="144" t="s">
        <v>102</v>
      </c>
      <c r="E90" s="144" t="s">
        <v>102</v>
      </c>
      <c r="F90" s="144" t="s">
        <v>102</v>
      </c>
      <c r="G90" s="144" t="s">
        <v>102</v>
      </c>
      <c r="H90" s="144" t="s">
        <v>102</v>
      </c>
      <c r="I90" s="144" t="s">
        <v>102</v>
      </c>
      <c r="J90" s="144" t="s">
        <v>102</v>
      </c>
      <c r="K90" s="144" t="s">
        <v>102</v>
      </c>
      <c r="L90" s="144" t="s">
        <v>102</v>
      </c>
    </row>
    <row r="91" spans="1:12">
      <c r="A91" s="133">
        <v>1200045</v>
      </c>
      <c r="B91" s="37" t="s">
        <v>879</v>
      </c>
      <c r="C91" s="144" t="s">
        <v>102</v>
      </c>
      <c r="D91" s="144" t="s">
        <v>102</v>
      </c>
      <c r="E91" s="144" t="s">
        <v>102</v>
      </c>
      <c r="F91" s="144" t="s">
        <v>102</v>
      </c>
      <c r="G91" s="144" t="s">
        <v>102</v>
      </c>
      <c r="H91" s="144" t="s">
        <v>102</v>
      </c>
      <c r="I91" s="144" t="s">
        <v>102</v>
      </c>
      <c r="J91" s="144" t="s">
        <v>102</v>
      </c>
      <c r="K91" s="144" t="s">
        <v>102</v>
      </c>
      <c r="L91" s="144" t="s">
        <v>102</v>
      </c>
    </row>
    <row r="92" spans="1:12">
      <c r="A92" s="84">
        <v>120005</v>
      </c>
      <c r="B92" s="37" t="s">
        <v>880</v>
      </c>
      <c r="C92" s="144" t="s">
        <v>102</v>
      </c>
      <c r="D92" s="144" t="s">
        <v>102</v>
      </c>
      <c r="E92" s="144" t="s">
        <v>102</v>
      </c>
      <c r="F92" s="144" t="s">
        <v>102</v>
      </c>
      <c r="G92" s="144" t="s">
        <v>102</v>
      </c>
      <c r="H92" s="144" t="s">
        <v>102</v>
      </c>
      <c r="I92" s="144" t="s">
        <v>102</v>
      </c>
      <c r="J92" s="144" t="s">
        <v>102</v>
      </c>
      <c r="K92" s="144" t="s">
        <v>102</v>
      </c>
      <c r="L92" s="144" t="s">
        <v>102</v>
      </c>
    </row>
    <row r="93" spans="1:12">
      <c r="A93" s="133">
        <v>120006</v>
      </c>
      <c r="B93" s="37" t="s">
        <v>881</v>
      </c>
      <c r="C93" s="144" t="s">
        <v>102</v>
      </c>
      <c r="D93" s="144" t="s">
        <v>102</v>
      </c>
      <c r="E93" s="144" t="s">
        <v>102</v>
      </c>
      <c r="F93" s="144" t="s">
        <v>102</v>
      </c>
      <c r="G93" s="144" t="s">
        <v>102</v>
      </c>
      <c r="H93" s="144" t="s">
        <v>102</v>
      </c>
      <c r="I93" s="144" t="s">
        <v>102</v>
      </c>
      <c r="J93" s="144" t="s">
        <v>102</v>
      </c>
      <c r="K93" s="144" t="s">
        <v>102</v>
      </c>
      <c r="L93" s="144" t="s">
        <v>102</v>
      </c>
    </row>
    <row r="94" spans="1:12">
      <c r="A94" s="133">
        <v>120007</v>
      </c>
      <c r="B94" s="37" t="s">
        <v>882</v>
      </c>
      <c r="C94" s="144" t="s">
        <v>102</v>
      </c>
      <c r="D94" s="144" t="s">
        <v>102</v>
      </c>
      <c r="E94" s="144" t="s">
        <v>102</v>
      </c>
      <c r="F94" s="144" t="s">
        <v>102</v>
      </c>
      <c r="G94" s="144" t="s">
        <v>102</v>
      </c>
      <c r="H94" s="144" t="s">
        <v>102</v>
      </c>
      <c r="I94" s="144" t="s">
        <v>102</v>
      </c>
      <c r="J94" s="144" t="s">
        <v>102</v>
      </c>
      <c r="K94" s="144" t="s">
        <v>102</v>
      </c>
      <c r="L94" s="144" t="s">
        <v>102</v>
      </c>
    </row>
    <row r="95" spans="1:12">
      <c r="A95" s="133">
        <v>120008</v>
      </c>
      <c r="B95" s="37" t="s">
        <v>883</v>
      </c>
      <c r="C95" s="144" t="s">
        <v>102</v>
      </c>
      <c r="D95" s="144" t="s">
        <v>102</v>
      </c>
      <c r="E95" s="144" t="s">
        <v>102</v>
      </c>
      <c r="F95" s="144" t="s">
        <v>102</v>
      </c>
      <c r="G95" s="144" t="s">
        <v>102</v>
      </c>
      <c r="H95" s="144" t="s">
        <v>102</v>
      </c>
      <c r="I95" s="144" t="s">
        <v>102</v>
      </c>
      <c r="J95" s="144" t="s">
        <v>102</v>
      </c>
      <c r="K95" s="144" t="s">
        <v>102</v>
      </c>
      <c r="L95" s="144" t="s">
        <v>102</v>
      </c>
    </row>
    <row r="96" spans="1:12">
      <c r="A96" s="133">
        <v>120009</v>
      </c>
      <c r="B96" s="37" t="s">
        <v>884</v>
      </c>
      <c r="C96" s="144" t="s">
        <v>102</v>
      </c>
      <c r="D96" s="144" t="s">
        <v>102</v>
      </c>
      <c r="E96" s="144" t="s">
        <v>102</v>
      </c>
      <c r="F96" s="144" t="s">
        <v>102</v>
      </c>
      <c r="G96" s="144" t="s">
        <v>102</v>
      </c>
      <c r="H96" s="144" t="s">
        <v>102</v>
      </c>
      <c r="I96" s="144" t="s">
        <v>102</v>
      </c>
      <c r="J96" s="144" t="s">
        <v>102</v>
      </c>
      <c r="K96" s="144" t="s">
        <v>102</v>
      </c>
      <c r="L96" s="144" t="s">
        <v>102</v>
      </c>
    </row>
    <row r="97" spans="1:12">
      <c r="A97" s="133">
        <v>120010</v>
      </c>
      <c r="B97" s="37" t="s">
        <v>1036</v>
      </c>
      <c r="C97" s="144" t="s">
        <v>102</v>
      </c>
      <c r="D97" s="144" t="s">
        <v>102</v>
      </c>
      <c r="E97" s="144" t="s">
        <v>102</v>
      </c>
      <c r="F97" s="144" t="s">
        <v>102</v>
      </c>
      <c r="G97" s="144" t="s">
        <v>102</v>
      </c>
      <c r="H97" s="144" t="s">
        <v>102</v>
      </c>
      <c r="I97" s="144" t="s">
        <v>102</v>
      </c>
      <c r="J97" s="144" t="s">
        <v>102</v>
      </c>
      <c r="K97" s="144" t="s">
        <v>102</v>
      </c>
      <c r="L97" s="144" t="s">
        <v>102</v>
      </c>
    </row>
    <row r="98" spans="1:12">
      <c r="A98" s="34">
        <v>120011</v>
      </c>
      <c r="B98" s="29" t="s">
        <v>1037</v>
      </c>
      <c r="C98" s="144" t="s">
        <v>102</v>
      </c>
      <c r="D98" s="144" t="s">
        <v>102</v>
      </c>
      <c r="E98" s="144" t="s">
        <v>102</v>
      </c>
      <c r="F98" s="144" t="s">
        <v>102</v>
      </c>
      <c r="G98" s="144" t="s">
        <v>102</v>
      </c>
      <c r="H98" s="144" t="s">
        <v>102</v>
      </c>
      <c r="I98" s="144" t="s">
        <v>102</v>
      </c>
      <c r="J98" s="144" t="s">
        <v>102</v>
      </c>
      <c r="K98" s="144" t="s">
        <v>102</v>
      </c>
      <c r="L98" s="144" t="s">
        <v>102</v>
      </c>
    </row>
    <row r="99" spans="1:12">
      <c r="A99" s="35">
        <v>120012</v>
      </c>
      <c r="B99" s="29" t="s">
        <v>1038</v>
      </c>
      <c r="C99" s="144" t="s">
        <v>102</v>
      </c>
      <c r="D99" s="144" t="s">
        <v>102</v>
      </c>
      <c r="E99" s="144" t="s">
        <v>102</v>
      </c>
      <c r="F99" s="144" t="s">
        <v>102</v>
      </c>
      <c r="G99" s="144" t="s">
        <v>102</v>
      </c>
      <c r="H99" s="144" t="s">
        <v>102</v>
      </c>
      <c r="I99" s="144" t="s">
        <v>102</v>
      </c>
      <c r="J99" s="144" t="s">
        <v>102</v>
      </c>
      <c r="K99" s="144" t="s">
        <v>102</v>
      </c>
      <c r="L99" s="144" t="s">
        <v>102</v>
      </c>
    </row>
    <row r="100" spans="1:12">
      <c r="A100" s="35">
        <v>121</v>
      </c>
      <c r="B100" s="29" t="s">
        <v>885</v>
      </c>
      <c r="C100" s="144" t="s">
        <v>102</v>
      </c>
      <c r="D100" s="144" t="s">
        <v>102</v>
      </c>
      <c r="E100" s="144" t="s">
        <v>102</v>
      </c>
      <c r="F100" s="144" t="s">
        <v>102</v>
      </c>
      <c r="G100" s="144" t="s">
        <v>102</v>
      </c>
      <c r="H100" s="144" t="s">
        <v>102</v>
      </c>
      <c r="I100" s="144" t="s">
        <v>102</v>
      </c>
      <c r="J100" s="144" t="s">
        <v>102</v>
      </c>
      <c r="K100" s="144" t="s">
        <v>102</v>
      </c>
      <c r="L100" s="144" t="s">
        <v>102</v>
      </c>
    </row>
    <row ht="25.5" r="101" spans="1:12">
      <c r="A101" s="124">
        <v>121001</v>
      </c>
      <c r="B101" s="104" t="s">
        <v>886</v>
      </c>
      <c r="C101" s="94" t="s">
        <v>102</v>
      </c>
      <c r="D101" s="94" t="s">
        <v>102</v>
      </c>
      <c r="E101" s="94" t="s">
        <v>102</v>
      </c>
      <c r="F101" s="94" t="s">
        <v>102</v>
      </c>
      <c r="G101" s="94" t="s">
        <v>102</v>
      </c>
      <c r="H101" s="94" t="s">
        <v>102</v>
      </c>
      <c r="I101" s="94" t="s">
        <v>102</v>
      </c>
      <c r="J101" s="94" t="s">
        <v>102</v>
      </c>
      <c r="K101" s="94" t="s">
        <v>102</v>
      </c>
      <c r="L101" s="94" t="s">
        <v>102</v>
      </c>
    </row>
    <row r="102" spans="1:12">
      <c r="A102" s="133">
        <v>121002</v>
      </c>
      <c r="B102" s="37" t="s">
        <v>887</v>
      </c>
      <c r="C102" s="144" t="s">
        <v>102</v>
      </c>
      <c r="D102" s="144" t="s">
        <v>102</v>
      </c>
      <c r="E102" s="144" t="s">
        <v>102</v>
      </c>
      <c r="F102" s="144" t="s">
        <v>102</v>
      </c>
      <c r="G102" s="144" t="s">
        <v>102</v>
      </c>
      <c r="H102" s="144" t="s">
        <v>102</v>
      </c>
      <c r="I102" s="144" t="s">
        <v>102</v>
      </c>
      <c r="J102" s="144" t="s">
        <v>102</v>
      </c>
      <c r="K102" s="144" t="s">
        <v>102</v>
      </c>
      <c r="L102" s="144" t="s">
        <v>102</v>
      </c>
    </row>
    <row r="103" spans="1:12">
      <c r="A103" s="133">
        <v>122</v>
      </c>
      <c r="B103" s="37" t="s">
        <v>302</v>
      </c>
      <c r="C103" s="144" t="s">
        <v>102</v>
      </c>
      <c r="D103" s="144" t="s">
        <v>102</v>
      </c>
      <c r="E103" s="144" t="s">
        <v>102</v>
      </c>
      <c r="F103" s="144" t="s">
        <v>102</v>
      </c>
      <c r="G103" s="144" t="s">
        <v>102</v>
      </c>
      <c r="H103" s="144" t="s">
        <v>102</v>
      </c>
      <c r="I103" s="144" t="s">
        <v>102</v>
      </c>
      <c r="J103" s="144" t="s">
        <v>102</v>
      </c>
      <c r="K103" s="144" t="s">
        <v>102</v>
      </c>
      <c r="L103" s="144" t="s">
        <v>102</v>
      </c>
    </row>
    <row r="104" spans="1:12">
      <c r="A104" s="124">
        <v>122001</v>
      </c>
      <c r="B104" s="104" t="s">
        <v>303</v>
      </c>
      <c r="C104" s="94" t="s">
        <v>102</v>
      </c>
      <c r="D104" s="94" t="s">
        <v>102</v>
      </c>
      <c r="E104" s="94" t="s">
        <v>102</v>
      </c>
      <c r="F104" s="94" t="s">
        <v>102</v>
      </c>
      <c r="G104" s="94" t="s">
        <v>102</v>
      </c>
      <c r="H104" s="94" t="s">
        <v>102</v>
      </c>
      <c r="I104" s="94" t="s">
        <v>102</v>
      </c>
      <c r="J104" s="94" t="s">
        <v>102</v>
      </c>
      <c r="K104" s="94" t="s">
        <v>102</v>
      </c>
      <c r="L104" s="94" t="s">
        <v>102</v>
      </c>
    </row>
    <row r="105" spans="1:12">
      <c r="A105" s="133">
        <v>122002</v>
      </c>
      <c r="B105" s="37" t="s">
        <v>304</v>
      </c>
      <c r="C105" s="144" t="s">
        <v>102</v>
      </c>
      <c r="D105" s="144" t="s">
        <v>102</v>
      </c>
      <c r="E105" s="144" t="s">
        <v>102</v>
      </c>
      <c r="F105" s="144" t="s">
        <v>102</v>
      </c>
      <c r="G105" s="144" t="s">
        <v>102</v>
      </c>
      <c r="H105" s="144" t="s">
        <v>102</v>
      </c>
      <c r="I105" s="144" t="s">
        <v>102</v>
      </c>
      <c r="J105" s="144" t="s">
        <v>102</v>
      </c>
      <c r="K105" s="144" t="s">
        <v>102</v>
      </c>
      <c r="L105" s="144" t="s">
        <v>102</v>
      </c>
    </row>
    <row r="106" spans="1:12">
      <c r="A106" s="133">
        <v>123</v>
      </c>
      <c r="B106" s="37" t="s">
        <v>305</v>
      </c>
      <c r="C106" s="144" t="s">
        <v>102</v>
      </c>
      <c r="D106" s="144" t="s">
        <v>102</v>
      </c>
      <c r="E106" s="144" t="s">
        <v>102</v>
      </c>
      <c r="F106" s="144" t="s">
        <v>102</v>
      </c>
      <c r="G106" s="144" t="s">
        <v>102</v>
      </c>
      <c r="H106" s="144" t="s">
        <v>102</v>
      </c>
      <c r="I106" s="144" t="s">
        <v>102</v>
      </c>
      <c r="J106" s="144" t="s">
        <v>102</v>
      </c>
      <c r="K106" s="144" t="s">
        <v>102</v>
      </c>
      <c r="L106" s="144" t="s">
        <v>102</v>
      </c>
    </row>
    <row r="107" spans="1:12">
      <c r="A107" s="124">
        <v>123001</v>
      </c>
      <c r="B107" s="104" t="s">
        <v>306</v>
      </c>
      <c r="C107" s="94" t="s">
        <v>102</v>
      </c>
      <c r="D107" s="94" t="s">
        <v>102</v>
      </c>
      <c r="E107" s="94" t="s">
        <v>102</v>
      </c>
      <c r="F107" s="94" t="s">
        <v>102</v>
      </c>
      <c r="G107" s="94" t="s">
        <v>102</v>
      </c>
      <c r="H107" s="94" t="s">
        <v>102</v>
      </c>
      <c r="I107" s="94" t="s">
        <v>102</v>
      </c>
      <c r="J107" s="94" t="s">
        <v>102</v>
      </c>
      <c r="K107" s="94" t="s">
        <v>102</v>
      </c>
      <c r="L107" s="94" t="s">
        <v>102</v>
      </c>
    </row>
    <row ht="25.5" r="108" spans="1:12">
      <c r="A108" s="133">
        <v>123002</v>
      </c>
      <c r="B108" s="37" t="s">
        <v>307</v>
      </c>
      <c r="C108" s="144" t="s">
        <v>102</v>
      </c>
      <c r="D108" s="144" t="s">
        <v>102</v>
      </c>
      <c r="E108" s="144" t="s">
        <v>102</v>
      </c>
      <c r="F108" s="144" t="s">
        <v>102</v>
      </c>
      <c r="G108" s="144" t="s">
        <v>102</v>
      </c>
      <c r="H108" s="144" t="s">
        <v>102</v>
      </c>
      <c r="I108" s="144" t="s">
        <v>102</v>
      </c>
      <c r="J108" s="144" t="s">
        <v>102</v>
      </c>
      <c r="K108" s="144" t="s">
        <v>102</v>
      </c>
      <c r="L108" s="144" t="s">
        <v>102</v>
      </c>
    </row>
    <row ht="25.5" r="109" spans="1:12">
      <c r="A109" s="133">
        <v>123003</v>
      </c>
      <c r="B109" s="37" t="s">
        <v>308</v>
      </c>
      <c r="C109" s="144" t="s">
        <v>102</v>
      </c>
      <c r="D109" s="144" t="s">
        <v>102</v>
      </c>
      <c r="E109" s="144" t="s">
        <v>102</v>
      </c>
      <c r="F109" s="144" t="s">
        <v>102</v>
      </c>
      <c r="G109" s="144" t="s">
        <v>102</v>
      </c>
      <c r="H109" s="144" t="s">
        <v>102</v>
      </c>
      <c r="I109" s="144" t="s">
        <v>102</v>
      </c>
      <c r="J109" s="144" t="s">
        <v>102</v>
      </c>
      <c r="K109" s="144" t="s">
        <v>102</v>
      </c>
      <c r="L109" s="144" t="s">
        <v>102</v>
      </c>
    </row>
    <row ht="25.5" r="110" spans="1:12">
      <c r="A110" s="133">
        <v>123004</v>
      </c>
      <c r="B110" s="37" t="s">
        <v>309</v>
      </c>
      <c r="C110" s="144" t="s">
        <v>102</v>
      </c>
      <c r="D110" s="144" t="s">
        <v>102</v>
      </c>
      <c r="E110" s="144" t="s">
        <v>102</v>
      </c>
      <c r="F110" s="144" t="s">
        <v>102</v>
      </c>
      <c r="G110" s="144" t="s">
        <v>102</v>
      </c>
      <c r="H110" s="144" t="s">
        <v>102</v>
      </c>
      <c r="I110" s="144" t="s">
        <v>102</v>
      </c>
      <c r="J110" s="144" t="s">
        <v>102</v>
      </c>
      <c r="K110" s="144" t="s">
        <v>102</v>
      </c>
      <c r="L110" s="144" t="s">
        <v>102</v>
      </c>
    </row>
    <row r="111" spans="1:12">
      <c r="A111" s="133">
        <v>124</v>
      </c>
      <c r="B111" s="37" t="s">
        <v>799</v>
      </c>
      <c r="C111" s="144" t="s">
        <v>102</v>
      </c>
      <c r="D111" s="144" t="s">
        <v>102</v>
      </c>
      <c r="E111" s="144" t="s">
        <v>102</v>
      </c>
      <c r="F111" s="144" t="s">
        <v>102</v>
      </c>
      <c r="G111" s="144" t="s">
        <v>102</v>
      </c>
      <c r="H111" s="144" t="s">
        <v>102</v>
      </c>
      <c r="I111" s="144" t="s">
        <v>102</v>
      </c>
      <c r="J111" s="144" t="s">
        <v>102</v>
      </c>
      <c r="K111" s="144" t="s">
        <v>102</v>
      </c>
      <c r="L111" s="144" t="s">
        <v>102</v>
      </c>
    </row>
    <row r="112" spans="1:12">
      <c r="A112" s="62">
        <v>140002</v>
      </c>
      <c r="B112" s="61" t="s">
        <v>463</v>
      </c>
      <c r="C112" s="94" t="s">
        <v>102</v>
      </c>
      <c r="D112" s="94" t="s">
        <v>102</v>
      </c>
      <c r="E112" s="94" t="s">
        <v>102</v>
      </c>
      <c r="F112" s="94" t="s">
        <v>102</v>
      </c>
      <c r="G112" s="94" t="s">
        <v>102</v>
      </c>
      <c r="H112" s="94" t="s">
        <v>102</v>
      </c>
      <c r="I112" s="94" t="s">
        <v>102</v>
      </c>
      <c r="J112" s="94" t="s">
        <v>102</v>
      </c>
      <c r="K112" s="94" t="s">
        <v>102</v>
      </c>
      <c r="L112" s="94" t="s">
        <v>102</v>
      </c>
    </row>
    <row r="113" spans="1:12">
      <c r="A113" s="34">
        <v>140003</v>
      </c>
      <c r="B113" s="29" t="s">
        <v>464</v>
      </c>
      <c r="C113" s="144" t="s">
        <v>102</v>
      </c>
      <c r="D113" s="144" t="s">
        <v>102</v>
      </c>
      <c r="E113" s="144" t="s">
        <v>102</v>
      </c>
      <c r="F113" s="144" t="s">
        <v>102</v>
      </c>
      <c r="G113" s="144" t="s">
        <v>102</v>
      </c>
      <c r="H113" s="144" t="s">
        <v>102</v>
      </c>
      <c r="I113" s="144" t="s">
        <v>102</v>
      </c>
      <c r="J113" s="144" t="s">
        <v>102</v>
      </c>
      <c r="K113" s="144" t="s">
        <v>102</v>
      </c>
      <c r="L113" s="144" t="s">
        <v>102</v>
      </c>
    </row>
    <row r="114" spans="1:12">
      <c r="A114" s="34">
        <v>141001</v>
      </c>
      <c r="B114" s="29" t="s">
        <v>798</v>
      </c>
      <c r="C114" s="144" t="s">
        <v>102</v>
      </c>
      <c r="D114" s="144" t="s">
        <v>102</v>
      </c>
      <c r="E114" s="144" t="s">
        <v>102</v>
      </c>
      <c r="F114" s="144" t="s">
        <v>102</v>
      </c>
      <c r="G114" s="144" t="s">
        <v>102</v>
      </c>
      <c r="H114" s="144" t="s">
        <v>102</v>
      </c>
      <c r="I114" s="144" t="s">
        <v>102</v>
      </c>
      <c r="J114" s="144" t="s">
        <v>102</v>
      </c>
      <c r="K114" s="144" t="s">
        <v>102</v>
      </c>
      <c r="L114" s="144" t="s">
        <v>102</v>
      </c>
    </row>
    <row r="115" spans="1:12">
      <c r="A115" s="34">
        <v>13</v>
      </c>
      <c r="B115" s="29" t="s">
        <v>888</v>
      </c>
      <c r="C115" s="144" t="s">
        <v>102</v>
      </c>
      <c r="D115" s="144" t="s">
        <v>102</v>
      </c>
      <c r="E115" s="144" t="s">
        <v>102</v>
      </c>
      <c r="F115" s="144" t="s">
        <v>102</v>
      </c>
      <c r="G115" s="144" t="s">
        <v>102</v>
      </c>
      <c r="H115" s="144" t="s">
        <v>102</v>
      </c>
      <c r="I115" s="144" t="s">
        <v>102</v>
      </c>
      <c r="J115" s="144" t="s">
        <v>102</v>
      </c>
      <c r="K115" s="144" t="s">
        <v>102</v>
      </c>
      <c r="L115" s="144" t="s">
        <v>102</v>
      </c>
    </row>
    <row r="116" spans="1:12">
      <c r="A116" s="124">
        <v>1310</v>
      </c>
      <c r="B116" s="104" t="s">
        <v>889</v>
      </c>
      <c r="C116" s="94" t="s">
        <v>102</v>
      </c>
      <c r="D116" s="94" t="s">
        <v>102</v>
      </c>
      <c r="E116" s="94" t="s">
        <v>102</v>
      </c>
      <c r="F116" s="94" t="s">
        <v>102</v>
      </c>
      <c r="G116" s="94" t="s">
        <v>102</v>
      </c>
      <c r="H116" s="94" t="s">
        <v>102</v>
      </c>
      <c r="I116" s="94" t="s">
        <v>102</v>
      </c>
      <c r="J116" s="94" t="s">
        <v>102</v>
      </c>
      <c r="K116" s="94" t="s">
        <v>102</v>
      </c>
      <c r="L116" s="94" t="s">
        <v>102</v>
      </c>
    </row>
    <row r="117" spans="1:12">
      <c r="A117" s="124">
        <v>131001</v>
      </c>
      <c r="B117" s="104" t="s">
        <v>890</v>
      </c>
      <c r="C117" s="94" t="s">
        <v>102</v>
      </c>
      <c r="D117" s="94" t="s">
        <v>102</v>
      </c>
      <c r="E117" s="94" t="s">
        <v>102</v>
      </c>
      <c r="F117" s="94" t="s">
        <v>102</v>
      </c>
      <c r="G117" s="94" t="s">
        <v>102</v>
      </c>
      <c r="H117" s="94" t="s">
        <v>102</v>
      </c>
      <c r="I117" s="94" t="s">
        <v>102</v>
      </c>
      <c r="J117" s="94" t="s">
        <v>102</v>
      </c>
      <c r="K117" s="94" t="s">
        <v>102</v>
      </c>
      <c r="L117" s="94" t="s">
        <v>102</v>
      </c>
    </row>
    <row r="118" spans="1:12">
      <c r="A118" s="133">
        <v>131002</v>
      </c>
      <c r="B118" s="37" t="s">
        <v>891</v>
      </c>
      <c r="C118" s="144" t="s">
        <v>102</v>
      </c>
      <c r="D118" s="144" t="s">
        <v>102</v>
      </c>
      <c r="E118" s="144" t="s">
        <v>102</v>
      </c>
      <c r="F118" s="144" t="s">
        <v>102</v>
      </c>
      <c r="G118" s="144" t="s">
        <v>102</v>
      </c>
      <c r="H118" s="144" t="s">
        <v>102</v>
      </c>
      <c r="I118" s="144" t="s">
        <v>102</v>
      </c>
      <c r="J118" s="144" t="s">
        <v>102</v>
      </c>
      <c r="K118" s="144" t="s">
        <v>102</v>
      </c>
      <c r="L118" s="144" t="s">
        <v>102</v>
      </c>
    </row>
    <row r="119" spans="1:12">
      <c r="A119" s="133">
        <v>131003</v>
      </c>
      <c r="B119" s="37" t="s">
        <v>892</v>
      </c>
      <c r="C119" s="144" t="s">
        <v>102</v>
      </c>
      <c r="D119" s="144" t="s">
        <v>102</v>
      </c>
      <c r="E119" s="144" t="s">
        <v>102</v>
      </c>
      <c r="F119" s="144" t="s">
        <v>102</v>
      </c>
      <c r="G119" s="144" t="s">
        <v>102</v>
      </c>
      <c r="H119" s="144" t="s">
        <v>102</v>
      </c>
      <c r="I119" s="144" t="s">
        <v>102</v>
      </c>
      <c r="J119" s="144" t="s">
        <v>102</v>
      </c>
      <c r="K119" s="144" t="s">
        <v>102</v>
      </c>
      <c r="L119" s="144" t="s">
        <v>102</v>
      </c>
    </row>
    <row r="120" spans="1:12">
      <c r="A120" s="133">
        <v>131004</v>
      </c>
      <c r="B120" s="37" t="s">
        <v>893</v>
      </c>
      <c r="C120" s="144" t="s">
        <v>102</v>
      </c>
      <c r="D120" s="144" t="s">
        <v>102</v>
      </c>
      <c r="E120" s="144" t="s">
        <v>102</v>
      </c>
      <c r="F120" s="144" t="s">
        <v>102</v>
      </c>
      <c r="G120" s="144" t="s">
        <v>102</v>
      </c>
      <c r="H120" s="144" t="s">
        <v>102</v>
      </c>
      <c r="I120" s="144" t="s">
        <v>102</v>
      </c>
      <c r="J120" s="144" t="s">
        <v>102</v>
      </c>
      <c r="K120" s="144" t="s">
        <v>102</v>
      </c>
      <c r="L120" s="144" t="s">
        <v>102</v>
      </c>
    </row>
    <row r="121" spans="1:12">
      <c r="A121" s="133">
        <v>131005</v>
      </c>
      <c r="B121" s="37" t="s">
        <v>894</v>
      </c>
      <c r="C121" s="144" t="s">
        <v>102</v>
      </c>
      <c r="D121" s="144" t="s">
        <v>102</v>
      </c>
      <c r="E121" s="144" t="s">
        <v>102</v>
      </c>
      <c r="F121" s="144" t="s">
        <v>102</v>
      </c>
      <c r="G121" s="144" t="s">
        <v>102</v>
      </c>
      <c r="H121" s="144" t="s">
        <v>102</v>
      </c>
      <c r="I121" s="144" t="s">
        <v>102</v>
      </c>
      <c r="J121" s="144" t="s">
        <v>102</v>
      </c>
      <c r="K121" s="144" t="s">
        <v>102</v>
      </c>
      <c r="L121" s="144" t="s">
        <v>102</v>
      </c>
    </row>
    <row r="122" spans="1:12">
      <c r="A122" s="133">
        <v>131006</v>
      </c>
      <c r="B122" s="37" t="s">
        <v>895</v>
      </c>
      <c r="C122" s="144" t="s">
        <v>102</v>
      </c>
      <c r="D122" s="144" t="s">
        <v>102</v>
      </c>
      <c r="E122" s="144" t="s">
        <v>102</v>
      </c>
      <c r="F122" s="144" t="s">
        <v>102</v>
      </c>
      <c r="G122" s="144" t="s">
        <v>102</v>
      </c>
      <c r="H122" s="144" t="s">
        <v>102</v>
      </c>
      <c r="I122" s="144" t="s">
        <v>102</v>
      </c>
      <c r="J122" s="144" t="s">
        <v>102</v>
      </c>
      <c r="K122" s="144" t="s">
        <v>102</v>
      </c>
      <c r="L122" s="144" t="s">
        <v>102</v>
      </c>
    </row>
    <row r="123" spans="1:12">
      <c r="A123" s="133">
        <v>131007</v>
      </c>
      <c r="B123" s="37" t="s">
        <v>898</v>
      </c>
      <c r="C123" s="144" t="s">
        <v>102</v>
      </c>
      <c r="D123" s="144" t="s">
        <v>102</v>
      </c>
      <c r="E123" s="144" t="s">
        <v>102</v>
      </c>
      <c r="F123" s="144" t="s">
        <v>102</v>
      </c>
      <c r="G123" s="144" t="s">
        <v>102</v>
      </c>
      <c r="H123" s="144" t="s">
        <v>102</v>
      </c>
      <c r="I123" s="144" t="s">
        <v>102</v>
      </c>
      <c r="J123" s="144" t="s">
        <v>102</v>
      </c>
      <c r="K123" s="144" t="s">
        <v>102</v>
      </c>
      <c r="L123" s="144" t="s">
        <v>102</v>
      </c>
    </row>
    <row r="124" spans="1:12">
      <c r="A124" s="133">
        <v>131008</v>
      </c>
      <c r="B124" s="37" t="s">
        <v>896</v>
      </c>
      <c r="C124" s="144" t="s">
        <v>102</v>
      </c>
      <c r="D124" s="144" t="s">
        <v>102</v>
      </c>
      <c r="E124" s="144" t="s">
        <v>102</v>
      </c>
      <c r="F124" s="144" t="s">
        <v>102</v>
      </c>
      <c r="G124" s="144" t="s">
        <v>102</v>
      </c>
      <c r="H124" s="144" t="s">
        <v>102</v>
      </c>
      <c r="I124" s="144" t="s">
        <v>102</v>
      </c>
      <c r="J124" s="144" t="s">
        <v>102</v>
      </c>
      <c r="K124" s="144" t="s">
        <v>102</v>
      </c>
      <c r="L124" s="144" t="s">
        <v>102</v>
      </c>
    </row>
    <row r="125" spans="1:12">
      <c r="A125" s="133">
        <v>131009</v>
      </c>
      <c r="B125" s="37" t="s">
        <v>897</v>
      </c>
      <c r="C125" s="144" t="s">
        <v>102</v>
      </c>
      <c r="D125" s="144" t="s">
        <v>102</v>
      </c>
      <c r="E125" s="144" t="s">
        <v>102</v>
      </c>
      <c r="F125" s="144" t="s">
        <v>102</v>
      </c>
      <c r="G125" s="144" t="s">
        <v>102</v>
      </c>
      <c r="H125" s="144" t="s">
        <v>102</v>
      </c>
      <c r="I125" s="144" t="s">
        <v>102</v>
      </c>
      <c r="J125" s="144" t="s">
        <v>102</v>
      </c>
      <c r="K125" s="144" t="s">
        <v>102</v>
      </c>
      <c r="L125" s="144" t="s">
        <v>102</v>
      </c>
    </row>
    <row r="126" spans="1:12">
      <c r="A126" s="133">
        <v>1311</v>
      </c>
      <c r="B126" s="37" t="s">
        <v>899</v>
      </c>
      <c r="C126" s="144" t="s">
        <v>102</v>
      </c>
      <c r="D126" s="144" t="s">
        <v>102</v>
      </c>
      <c r="E126" s="144" t="s">
        <v>102</v>
      </c>
      <c r="F126" s="144" t="s">
        <v>102</v>
      </c>
      <c r="G126" s="144" t="s">
        <v>102</v>
      </c>
      <c r="H126" s="144" t="s">
        <v>102</v>
      </c>
      <c r="I126" s="144" t="s">
        <v>102</v>
      </c>
      <c r="J126" s="144" t="s">
        <v>102</v>
      </c>
      <c r="K126" s="144" t="s">
        <v>102</v>
      </c>
      <c r="L126" s="144" t="s">
        <v>102</v>
      </c>
    </row>
    <row ht="25.5" r="127" spans="1:12">
      <c r="A127" s="124">
        <v>131101</v>
      </c>
      <c r="B127" s="104" t="s">
        <v>900</v>
      </c>
      <c r="C127" s="94" t="s">
        <v>102</v>
      </c>
      <c r="D127" s="94" t="s">
        <v>102</v>
      </c>
      <c r="E127" s="94" t="s">
        <v>102</v>
      </c>
      <c r="F127" s="94" t="s">
        <v>102</v>
      </c>
      <c r="G127" s="94" t="s">
        <v>102</v>
      </c>
      <c r="H127" s="94" t="s">
        <v>102</v>
      </c>
      <c r="I127" s="94" t="s">
        <v>102</v>
      </c>
      <c r="J127" s="94" t="s">
        <v>102</v>
      </c>
      <c r="K127" s="94" t="s">
        <v>102</v>
      </c>
      <c r="L127" s="94" t="s">
        <v>102</v>
      </c>
    </row>
    <row ht="25.5" r="128" spans="1:12">
      <c r="A128" s="133">
        <v>131102</v>
      </c>
      <c r="B128" s="37" t="s">
        <v>901</v>
      </c>
      <c r="C128" s="144" t="s">
        <v>102</v>
      </c>
      <c r="D128" s="144" t="s">
        <v>102</v>
      </c>
      <c r="E128" s="144" t="s">
        <v>102</v>
      </c>
      <c r="F128" s="144" t="s">
        <v>102</v>
      </c>
      <c r="G128" s="144" t="s">
        <v>102</v>
      </c>
      <c r="H128" s="144" t="s">
        <v>102</v>
      </c>
      <c r="I128" s="144" t="s">
        <v>102</v>
      </c>
      <c r="J128" s="144" t="s">
        <v>102</v>
      </c>
      <c r="K128" s="144" t="s">
        <v>102</v>
      </c>
      <c r="L128" s="144" t="s">
        <v>102</v>
      </c>
    </row>
    <row ht="25.5" r="129" spans="1:12">
      <c r="A129" s="133">
        <v>131103</v>
      </c>
      <c r="B129" s="37" t="s">
        <v>902</v>
      </c>
      <c r="C129" s="144" t="s">
        <v>102</v>
      </c>
      <c r="D129" s="144" t="s">
        <v>102</v>
      </c>
      <c r="E129" s="144" t="s">
        <v>102</v>
      </c>
      <c r="F129" s="144" t="s">
        <v>102</v>
      </c>
      <c r="G129" s="144" t="s">
        <v>102</v>
      </c>
      <c r="H129" s="144" t="s">
        <v>102</v>
      </c>
      <c r="I129" s="144" t="s">
        <v>102</v>
      </c>
      <c r="J129" s="144" t="s">
        <v>102</v>
      </c>
      <c r="K129" s="144" t="s">
        <v>102</v>
      </c>
      <c r="L129" s="144" t="s">
        <v>102</v>
      </c>
    </row>
    <row ht="25.5" r="130" spans="1:12">
      <c r="A130" s="133">
        <v>131104</v>
      </c>
      <c r="B130" s="37" t="s">
        <v>903</v>
      </c>
      <c r="C130" s="144" t="s">
        <v>102</v>
      </c>
      <c r="D130" s="144" t="s">
        <v>102</v>
      </c>
      <c r="E130" s="144" t="s">
        <v>102</v>
      </c>
      <c r="F130" s="144" t="s">
        <v>102</v>
      </c>
      <c r="G130" s="144" t="s">
        <v>102</v>
      </c>
      <c r="H130" s="144" t="s">
        <v>102</v>
      </c>
      <c r="I130" s="144" t="s">
        <v>102</v>
      </c>
      <c r="J130" s="144" t="s">
        <v>102</v>
      </c>
      <c r="K130" s="144" t="s">
        <v>102</v>
      </c>
      <c r="L130" s="144" t="s">
        <v>102</v>
      </c>
    </row>
    <row ht="25.5" r="131" spans="1:12">
      <c r="A131" s="133">
        <v>131105</v>
      </c>
      <c r="B131" s="37" t="s">
        <v>904</v>
      </c>
      <c r="C131" s="144" t="s">
        <v>102</v>
      </c>
      <c r="D131" s="144" t="s">
        <v>102</v>
      </c>
      <c r="E131" s="144" t="s">
        <v>102</v>
      </c>
      <c r="F131" s="144" t="s">
        <v>102</v>
      </c>
      <c r="G131" s="144" t="s">
        <v>102</v>
      </c>
      <c r="H131" s="144" t="s">
        <v>102</v>
      </c>
      <c r="I131" s="144" t="s">
        <v>102</v>
      </c>
      <c r="J131" s="144" t="s">
        <v>102</v>
      </c>
      <c r="K131" s="144" t="s">
        <v>102</v>
      </c>
      <c r="L131" s="144" t="s">
        <v>102</v>
      </c>
    </row>
    <row r="132" spans="1:12">
      <c r="A132" s="133">
        <v>131106</v>
      </c>
      <c r="B132" s="37" t="s">
        <v>905</v>
      </c>
      <c r="C132" s="144" t="s">
        <v>102</v>
      </c>
      <c r="D132" s="144" t="s">
        <v>102</v>
      </c>
      <c r="E132" s="144" t="s">
        <v>102</v>
      </c>
      <c r="F132" s="144" t="s">
        <v>102</v>
      </c>
      <c r="G132" s="144" t="s">
        <v>102</v>
      </c>
      <c r="H132" s="144" t="s">
        <v>102</v>
      </c>
      <c r="I132" s="144" t="s">
        <v>102</v>
      </c>
      <c r="J132" s="144" t="s">
        <v>102</v>
      </c>
      <c r="K132" s="144" t="s">
        <v>102</v>
      </c>
      <c r="L132" s="144" t="s">
        <v>102</v>
      </c>
    </row>
    <row r="133" spans="1:12">
      <c r="A133" s="133">
        <v>1320</v>
      </c>
      <c r="B133" s="37" t="s">
        <v>906</v>
      </c>
      <c r="C133" s="144" t="s">
        <v>102</v>
      </c>
      <c r="D133" s="144" t="s">
        <v>102</v>
      </c>
      <c r="E133" s="144" t="s">
        <v>102</v>
      </c>
      <c r="F133" s="144" t="s">
        <v>102</v>
      </c>
      <c r="G133" s="144" t="s">
        <v>102</v>
      </c>
      <c r="H133" s="144" t="s">
        <v>102</v>
      </c>
      <c r="I133" s="144" t="s">
        <v>102</v>
      </c>
      <c r="J133" s="144" t="s">
        <v>102</v>
      </c>
      <c r="K133" s="144" t="s">
        <v>102</v>
      </c>
      <c r="L133" s="144" t="s">
        <v>102</v>
      </c>
    </row>
    <row ht="25.5" r="134" spans="1:12">
      <c r="A134" s="124">
        <v>132001</v>
      </c>
      <c r="B134" s="104" t="s">
        <v>907</v>
      </c>
      <c r="C134" s="94" t="s">
        <v>102</v>
      </c>
      <c r="D134" s="94" t="s">
        <v>102</v>
      </c>
      <c r="E134" s="94" t="s">
        <v>102</v>
      </c>
      <c r="F134" s="94" t="s">
        <v>102</v>
      </c>
      <c r="G134" s="94" t="s">
        <v>102</v>
      </c>
      <c r="H134" s="94" t="s">
        <v>102</v>
      </c>
      <c r="I134" s="94" t="s">
        <v>102</v>
      </c>
      <c r="J134" s="94" t="s">
        <v>102</v>
      </c>
      <c r="K134" s="94" t="s">
        <v>102</v>
      </c>
      <c r="L134" s="94" t="s">
        <v>102</v>
      </c>
    </row>
    <row r="135" spans="1:12">
      <c r="A135" s="133">
        <v>132002</v>
      </c>
      <c r="B135" s="37" t="s">
        <v>891</v>
      </c>
      <c r="C135" s="144" t="s">
        <v>102</v>
      </c>
      <c r="D135" s="144" t="s">
        <v>102</v>
      </c>
      <c r="E135" s="144" t="s">
        <v>102</v>
      </c>
      <c r="F135" s="144" t="s">
        <v>102</v>
      </c>
      <c r="G135" s="144" t="s">
        <v>102</v>
      </c>
      <c r="H135" s="144" t="s">
        <v>102</v>
      </c>
      <c r="I135" s="144" t="s">
        <v>102</v>
      </c>
      <c r="J135" s="144" t="s">
        <v>102</v>
      </c>
      <c r="K135" s="144" t="s">
        <v>102</v>
      </c>
      <c r="L135" s="144" t="s">
        <v>102</v>
      </c>
    </row>
    <row ht="25.5" r="136" spans="1:12">
      <c r="A136" s="133">
        <v>132003</v>
      </c>
      <c r="B136" s="37" t="s">
        <v>908</v>
      </c>
      <c r="C136" s="144" t="s">
        <v>102</v>
      </c>
      <c r="D136" s="144" t="s">
        <v>102</v>
      </c>
      <c r="E136" s="144" t="s">
        <v>102</v>
      </c>
      <c r="F136" s="144" t="s">
        <v>102</v>
      </c>
      <c r="G136" s="144" t="s">
        <v>102</v>
      </c>
      <c r="H136" s="144" t="s">
        <v>102</v>
      </c>
      <c r="I136" s="144" t="s">
        <v>102</v>
      </c>
      <c r="J136" s="144" t="s">
        <v>102</v>
      </c>
      <c r="K136" s="144" t="s">
        <v>102</v>
      </c>
      <c r="L136" s="144" t="s">
        <v>102</v>
      </c>
    </row>
    <row r="137" spans="1:12">
      <c r="A137" s="133">
        <v>132004</v>
      </c>
      <c r="B137" s="37" t="s">
        <v>909</v>
      </c>
      <c r="C137" s="144" t="s">
        <v>102</v>
      </c>
      <c r="D137" s="144" t="s">
        <v>102</v>
      </c>
      <c r="E137" s="144" t="s">
        <v>102</v>
      </c>
      <c r="F137" s="144" t="s">
        <v>102</v>
      </c>
      <c r="G137" s="144" t="s">
        <v>102</v>
      </c>
      <c r="H137" s="144" t="s">
        <v>102</v>
      </c>
      <c r="I137" s="144" t="s">
        <v>102</v>
      </c>
      <c r="J137" s="144" t="s">
        <v>102</v>
      </c>
      <c r="K137" s="144" t="s">
        <v>102</v>
      </c>
      <c r="L137" s="144" t="s">
        <v>102</v>
      </c>
    </row>
    <row r="138" spans="1:12">
      <c r="A138" s="133">
        <v>132005</v>
      </c>
      <c r="B138" s="37" t="s">
        <v>910</v>
      </c>
      <c r="C138" s="144" t="s">
        <v>102</v>
      </c>
      <c r="D138" s="144" t="s">
        <v>102</v>
      </c>
      <c r="E138" s="144" t="s">
        <v>102</v>
      </c>
      <c r="F138" s="144" t="s">
        <v>102</v>
      </c>
      <c r="G138" s="144" t="s">
        <v>102</v>
      </c>
      <c r="H138" s="144" t="s">
        <v>102</v>
      </c>
      <c r="I138" s="144" t="s">
        <v>102</v>
      </c>
      <c r="J138" s="144" t="s">
        <v>102</v>
      </c>
      <c r="K138" s="144" t="s">
        <v>102</v>
      </c>
      <c r="L138" s="144" t="s">
        <v>102</v>
      </c>
    </row>
    <row ht="25.5" r="139" spans="1:12">
      <c r="A139" s="133">
        <v>132006</v>
      </c>
      <c r="B139" s="37" t="s">
        <v>911</v>
      </c>
      <c r="C139" s="144" t="s">
        <v>102</v>
      </c>
      <c r="D139" s="144" t="s">
        <v>102</v>
      </c>
      <c r="E139" s="144" t="s">
        <v>102</v>
      </c>
      <c r="F139" s="144" t="s">
        <v>102</v>
      </c>
      <c r="G139" s="144" t="s">
        <v>102</v>
      </c>
      <c r="H139" s="144" t="s">
        <v>102</v>
      </c>
      <c r="I139" s="144" t="s">
        <v>102</v>
      </c>
      <c r="J139" s="144" t="s">
        <v>102</v>
      </c>
      <c r="K139" s="144" t="s">
        <v>102</v>
      </c>
      <c r="L139" s="144" t="s">
        <v>102</v>
      </c>
    </row>
    <row r="140" spans="1:12">
      <c r="A140" s="133">
        <v>132007</v>
      </c>
      <c r="B140" s="37" t="s">
        <v>912</v>
      </c>
      <c r="C140" s="144" t="s">
        <v>102</v>
      </c>
      <c r="D140" s="144" t="s">
        <v>102</v>
      </c>
      <c r="E140" s="144" t="s">
        <v>102</v>
      </c>
      <c r="F140" s="144" t="s">
        <v>102</v>
      </c>
      <c r="G140" s="144" t="s">
        <v>102</v>
      </c>
      <c r="H140" s="144" t="s">
        <v>102</v>
      </c>
      <c r="I140" s="144" t="s">
        <v>102</v>
      </c>
      <c r="J140" s="144" t="s">
        <v>102</v>
      </c>
      <c r="K140" s="144" t="s">
        <v>102</v>
      </c>
      <c r="L140" s="144" t="s">
        <v>102</v>
      </c>
    </row>
    <row r="141" spans="1:12">
      <c r="A141" s="133">
        <v>1330</v>
      </c>
      <c r="B141" s="37" t="s">
        <v>913</v>
      </c>
      <c r="C141" s="144" t="s">
        <v>102</v>
      </c>
      <c r="D141" s="144" t="s">
        <v>102</v>
      </c>
      <c r="E141" s="144" t="s">
        <v>102</v>
      </c>
      <c r="F141" s="144" t="s">
        <v>102</v>
      </c>
      <c r="G141" s="144" t="s">
        <v>102</v>
      </c>
      <c r="H141" s="144" t="s">
        <v>102</v>
      </c>
      <c r="I141" s="144" t="s">
        <v>102</v>
      </c>
      <c r="J141" s="144" t="s">
        <v>102</v>
      </c>
      <c r="K141" s="144" t="s">
        <v>102</v>
      </c>
      <c r="L141" s="144" t="s">
        <v>102</v>
      </c>
    </row>
    <row r="142" spans="1:12">
      <c r="A142" s="124">
        <v>133001</v>
      </c>
      <c r="B142" s="104" t="s">
        <v>890</v>
      </c>
      <c r="C142" s="94" t="s">
        <v>102</v>
      </c>
      <c r="D142" s="94" t="s">
        <v>102</v>
      </c>
      <c r="E142" s="94" t="s">
        <v>102</v>
      </c>
      <c r="F142" s="94" t="s">
        <v>102</v>
      </c>
      <c r="G142" s="94" t="s">
        <v>102</v>
      </c>
      <c r="H142" s="94" t="s">
        <v>102</v>
      </c>
      <c r="I142" s="94" t="s">
        <v>102</v>
      </c>
      <c r="J142" s="94" t="s">
        <v>102</v>
      </c>
      <c r="K142" s="94" t="s">
        <v>102</v>
      </c>
      <c r="L142" s="94" t="s">
        <v>102</v>
      </c>
    </row>
    <row r="143" spans="1:12">
      <c r="A143" s="133">
        <v>133002</v>
      </c>
      <c r="B143" s="37" t="s">
        <v>892</v>
      </c>
      <c r="C143" s="144" t="s">
        <v>102</v>
      </c>
      <c r="D143" s="144" t="s">
        <v>102</v>
      </c>
      <c r="E143" s="144" t="s">
        <v>102</v>
      </c>
      <c r="F143" s="144" t="s">
        <v>102</v>
      </c>
      <c r="G143" s="144" t="s">
        <v>102</v>
      </c>
      <c r="H143" s="144" t="s">
        <v>102</v>
      </c>
      <c r="I143" s="144" t="s">
        <v>102</v>
      </c>
      <c r="J143" s="144" t="s">
        <v>102</v>
      </c>
      <c r="K143" s="144" t="s">
        <v>102</v>
      </c>
      <c r="L143" s="144" t="s">
        <v>102</v>
      </c>
    </row>
    <row r="144" spans="1:12">
      <c r="A144" s="133">
        <v>133003</v>
      </c>
      <c r="B144" s="37" t="s">
        <v>914</v>
      </c>
      <c r="C144" s="144" t="s">
        <v>102</v>
      </c>
      <c r="D144" s="144" t="s">
        <v>102</v>
      </c>
      <c r="E144" s="144" t="s">
        <v>102</v>
      </c>
      <c r="F144" s="144" t="s">
        <v>102</v>
      </c>
      <c r="G144" s="144" t="s">
        <v>102</v>
      </c>
      <c r="H144" s="144" t="s">
        <v>102</v>
      </c>
      <c r="I144" s="144" t="s">
        <v>102</v>
      </c>
      <c r="J144" s="144" t="s">
        <v>102</v>
      </c>
      <c r="K144" s="144" t="s">
        <v>102</v>
      </c>
      <c r="L144" s="144" t="s">
        <v>102</v>
      </c>
    </row>
    <row r="145" spans="1:12">
      <c r="A145" s="133">
        <v>133004</v>
      </c>
      <c r="B145" s="37" t="s">
        <v>915</v>
      </c>
      <c r="C145" s="144" t="s">
        <v>102</v>
      </c>
      <c r="D145" s="144" t="s">
        <v>102</v>
      </c>
      <c r="E145" s="144" t="s">
        <v>102</v>
      </c>
      <c r="F145" s="144" t="s">
        <v>102</v>
      </c>
      <c r="G145" s="144" t="s">
        <v>102</v>
      </c>
      <c r="H145" s="144" t="s">
        <v>102</v>
      </c>
      <c r="I145" s="144" t="s">
        <v>102</v>
      </c>
      <c r="J145" s="144" t="s">
        <v>102</v>
      </c>
      <c r="K145" s="144" t="s">
        <v>102</v>
      </c>
      <c r="L145" s="144" t="s">
        <v>102</v>
      </c>
    </row>
    <row r="146" spans="1:12">
      <c r="A146" s="133">
        <v>133005</v>
      </c>
      <c r="B146" s="37" t="s">
        <v>916</v>
      </c>
      <c r="C146" s="144" t="s">
        <v>102</v>
      </c>
      <c r="D146" s="144" t="s">
        <v>102</v>
      </c>
      <c r="E146" s="144" t="s">
        <v>102</v>
      </c>
      <c r="F146" s="144" t="s">
        <v>102</v>
      </c>
      <c r="G146" s="144" t="s">
        <v>102</v>
      </c>
      <c r="H146" s="144" t="s">
        <v>102</v>
      </c>
      <c r="I146" s="144" t="s">
        <v>102</v>
      </c>
      <c r="J146" s="144" t="s">
        <v>102</v>
      </c>
      <c r="K146" s="144" t="s">
        <v>102</v>
      </c>
      <c r="L146" s="144" t="s">
        <v>102</v>
      </c>
    </row>
    <row r="147" spans="1:12">
      <c r="A147" s="133">
        <v>1340</v>
      </c>
      <c r="B147" s="37" t="s">
        <v>917</v>
      </c>
      <c r="C147" s="144" t="s">
        <v>102</v>
      </c>
      <c r="D147" s="144" t="s">
        <v>102</v>
      </c>
      <c r="E147" s="144" t="s">
        <v>102</v>
      </c>
      <c r="F147" s="144" t="s">
        <v>102</v>
      </c>
      <c r="G147" s="144" t="s">
        <v>102</v>
      </c>
      <c r="H147" s="144" t="s">
        <v>102</v>
      </c>
      <c r="I147" s="144" t="s">
        <v>102</v>
      </c>
      <c r="J147" s="144" t="s">
        <v>102</v>
      </c>
      <c r="K147" s="144" t="s">
        <v>102</v>
      </c>
      <c r="L147" s="144" t="s">
        <v>102</v>
      </c>
    </row>
    <row r="148" spans="1:12">
      <c r="A148" s="124">
        <v>134001</v>
      </c>
      <c r="B148" s="104" t="s">
        <v>918</v>
      </c>
      <c r="C148" s="94" t="s">
        <v>102</v>
      </c>
      <c r="D148" s="94" t="s">
        <v>102</v>
      </c>
      <c r="E148" s="94" t="s">
        <v>102</v>
      </c>
      <c r="F148" s="94" t="s">
        <v>102</v>
      </c>
      <c r="G148" s="94" t="s">
        <v>102</v>
      </c>
      <c r="H148" s="94" t="s">
        <v>102</v>
      </c>
      <c r="I148" s="94" t="s">
        <v>102</v>
      </c>
      <c r="J148" s="94" t="s">
        <v>102</v>
      </c>
      <c r="K148" s="94" t="s">
        <v>102</v>
      </c>
      <c r="L148" s="94" t="s">
        <v>102</v>
      </c>
    </row>
    <row r="149" spans="1:12">
      <c r="A149" s="133">
        <v>134002</v>
      </c>
      <c r="B149" s="37" t="s">
        <v>919</v>
      </c>
      <c r="C149" s="144" t="s">
        <v>102</v>
      </c>
      <c r="D149" s="144" t="s">
        <v>102</v>
      </c>
      <c r="E149" s="144" t="s">
        <v>102</v>
      </c>
      <c r="F149" s="144" t="s">
        <v>102</v>
      </c>
      <c r="G149" s="144" t="s">
        <v>102</v>
      </c>
      <c r="H149" s="144" t="s">
        <v>102</v>
      </c>
      <c r="I149" s="144" t="s">
        <v>102</v>
      </c>
      <c r="J149" s="144" t="s">
        <v>102</v>
      </c>
      <c r="K149" s="144" t="s">
        <v>102</v>
      </c>
      <c r="L149" s="144" t="s">
        <v>102</v>
      </c>
    </row>
    <row r="150" spans="1:12">
      <c r="A150" s="133">
        <v>134003</v>
      </c>
      <c r="B150" s="37" t="s">
        <v>920</v>
      </c>
      <c r="C150" s="144" t="s">
        <v>102</v>
      </c>
      <c r="D150" s="144" t="s">
        <v>102</v>
      </c>
      <c r="E150" s="144" t="s">
        <v>102</v>
      </c>
      <c r="F150" s="144" t="s">
        <v>102</v>
      </c>
      <c r="G150" s="144" t="s">
        <v>102</v>
      </c>
      <c r="H150" s="144" t="s">
        <v>102</v>
      </c>
      <c r="I150" s="144" t="s">
        <v>102</v>
      </c>
      <c r="J150" s="144" t="s">
        <v>102</v>
      </c>
      <c r="K150" s="144" t="s">
        <v>102</v>
      </c>
      <c r="L150" s="144" t="s">
        <v>102</v>
      </c>
    </row>
    <row r="151" spans="1:12">
      <c r="A151" s="133">
        <v>14</v>
      </c>
      <c r="B151" s="37" t="s">
        <v>626</v>
      </c>
      <c r="C151" s="144" t="s">
        <v>102</v>
      </c>
      <c r="D151" s="144" t="s">
        <v>102</v>
      </c>
      <c r="E151" s="144" t="s">
        <v>102</v>
      </c>
      <c r="F151" s="144" t="s">
        <v>102</v>
      </c>
      <c r="G151" s="144" t="s">
        <v>102</v>
      </c>
      <c r="H151" s="144" t="s">
        <v>102</v>
      </c>
      <c r="I151" s="144" t="s">
        <v>102</v>
      </c>
      <c r="J151" s="144" t="s">
        <v>102</v>
      </c>
      <c r="K151" s="144" t="s">
        <v>102</v>
      </c>
      <c r="L151" s="144" t="s">
        <v>102</v>
      </c>
    </row>
    <row r="152" spans="1:12">
      <c r="A152" s="146">
        <v>140001</v>
      </c>
      <c r="B152" s="102" t="s">
        <v>1176</v>
      </c>
      <c r="C152" s="94" t="s">
        <v>102</v>
      </c>
      <c r="D152" s="94" t="s">
        <v>102</v>
      </c>
      <c r="E152" s="94" t="s">
        <v>102</v>
      </c>
      <c r="F152" s="94" t="s">
        <v>102</v>
      </c>
      <c r="G152" s="94" t="s">
        <v>102</v>
      </c>
      <c r="H152" s="94" t="s">
        <v>102</v>
      </c>
      <c r="I152" s="94" t="s">
        <v>102</v>
      </c>
      <c r="J152" s="94" t="s">
        <v>102</v>
      </c>
      <c r="K152" s="94" t="s">
        <v>102</v>
      </c>
      <c r="L152" s="94" t="s">
        <v>102</v>
      </c>
    </row>
    <row r="153" spans="1:12">
      <c r="A153" s="35">
        <v>140002</v>
      </c>
      <c r="B153" s="29" t="s">
        <v>1177</v>
      </c>
      <c r="C153" s="144" t="s">
        <v>102</v>
      </c>
      <c r="D153" s="144" t="s">
        <v>102</v>
      </c>
      <c r="E153" s="144" t="s">
        <v>102</v>
      </c>
      <c r="F153" s="144" t="s">
        <v>102</v>
      </c>
      <c r="G153" s="144" t="s">
        <v>102</v>
      </c>
      <c r="H153" s="144" t="s">
        <v>102</v>
      </c>
      <c r="I153" s="144" t="s">
        <v>102</v>
      </c>
      <c r="J153" s="144" t="s">
        <v>102</v>
      </c>
      <c r="K153" s="144" t="s">
        <v>102</v>
      </c>
      <c r="L153" s="144" t="s">
        <v>102</v>
      </c>
    </row>
    <row r="154" spans="1:12">
      <c r="A154" s="35">
        <v>140003</v>
      </c>
      <c r="B154" s="29" t="s">
        <v>1178</v>
      </c>
      <c r="C154" s="144" t="s">
        <v>102</v>
      </c>
      <c r="D154" s="144" t="s">
        <v>102</v>
      </c>
      <c r="E154" s="144" t="s">
        <v>102</v>
      </c>
      <c r="F154" s="144" t="s">
        <v>102</v>
      </c>
      <c r="G154" s="144" t="s">
        <v>102</v>
      </c>
      <c r="H154" s="144" t="s">
        <v>102</v>
      </c>
      <c r="I154" s="144" t="s">
        <v>102</v>
      </c>
      <c r="J154" s="144" t="s">
        <v>102</v>
      </c>
      <c r="K154" s="144" t="s">
        <v>102</v>
      </c>
      <c r="L154" s="144" t="s">
        <v>102</v>
      </c>
    </row>
    <row r="155" spans="1:12">
      <c r="A155" s="35">
        <v>140004</v>
      </c>
      <c r="B155" s="29" t="s">
        <v>1179</v>
      </c>
      <c r="C155" s="144" t="s">
        <v>102</v>
      </c>
      <c r="D155" s="144" t="s">
        <v>102</v>
      </c>
      <c r="E155" s="144" t="s">
        <v>102</v>
      </c>
      <c r="F155" s="144" t="s">
        <v>102</v>
      </c>
      <c r="G155" s="144" t="s">
        <v>102</v>
      </c>
      <c r="H155" s="144" t="s">
        <v>102</v>
      </c>
      <c r="I155" s="144" t="s">
        <v>102</v>
      </c>
      <c r="J155" s="144" t="s">
        <v>102</v>
      </c>
      <c r="K155" s="144" t="s">
        <v>102</v>
      </c>
      <c r="L155" s="144" t="s">
        <v>102</v>
      </c>
    </row>
    <row r="156" spans="1:12">
      <c r="A156" s="35">
        <v>140005</v>
      </c>
      <c r="B156" s="29" t="s">
        <v>1180</v>
      </c>
      <c r="C156" s="144" t="s">
        <v>102</v>
      </c>
      <c r="D156" s="144" t="s">
        <v>102</v>
      </c>
      <c r="E156" s="144" t="s">
        <v>102</v>
      </c>
      <c r="F156" s="144" t="s">
        <v>102</v>
      </c>
      <c r="G156" s="144" t="s">
        <v>102</v>
      </c>
      <c r="H156" s="144" t="s">
        <v>102</v>
      </c>
      <c r="I156" s="144" t="s">
        <v>102</v>
      </c>
      <c r="J156" s="144" t="s">
        <v>102</v>
      </c>
      <c r="K156" s="144" t="s">
        <v>102</v>
      </c>
      <c r="L156" s="144" t="s">
        <v>102</v>
      </c>
    </row>
    <row r="157" spans="1:12">
      <c r="A157" s="35">
        <v>140006</v>
      </c>
      <c r="B157" s="29" t="s">
        <v>1181</v>
      </c>
      <c r="C157" s="144" t="s">
        <v>102</v>
      </c>
      <c r="D157" s="144" t="s">
        <v>102</v>
      </c>
      <c r="E157" s="144" t="s">
        <v>102</v>
      </c>
      <c r="F157" s="144" t="s">
        <v>102</v>
      </c>
      <c r="G157" s="144" t="s">
        <v>102</v>
      </c>
      <c r="H157" s="144" t="s">
        <v>102</v>
      </c>
      <c r="I157" s="144" t="s">
        <v>102</v>
      </c>
      <c r="J157" s="144" t="s">
        <v>102</v>
      </c>
      <c r="K157" s="144" t="s">
        <v>102</v>
      </c>
      <c r="L157" s="144" t="s">
        <v>102</v>
      </c>
    </row>
    <row r="158" spans="1:12">
      <c r="A158" s="35">
        <v>140007</v>
      </c>
      <c r="B158" s="29" t="s">
        <v>1182</v>
      </c>
      <c r="C158" s="144" t="s">
        <v>102</v>
      </c>
      <c r="D158" s="144" t="s">
        <v>102</v>
      </c>
      <c r="E158" s="144" t="s">
        <v>102</v>
      </c>
      <c r="F158" s="144" t="s">
        <v>102</v>
      </c>
      <c r="G158" s="144" t="s">
        <v>102</v>
      </c>
      <c r="H158" s="144" t="s">
        <v>102</v>
      </c>
      <c r="I158" s="144" t="s">
        <v>102</v>
      </c>
      <c r="J158" s="144" t="s">
        <v>102</v>
      </c>
      <c r="K158" s="144" t="s">
        <v>102</v>
      </c>
      <c r="L158" s="144" t="s">
        <v>102</v>
      </c>
    </row>
    <row r="159" spans="1:12">
      <c r="A159" s="34">
        <v>140008</v>
      </c>
      <c r="B159" s="29" t="s">
        <v>1183</v>
      </c>
      <c r="C159" s="144" t="s">
        <v>102</v>
      </c>
      <c r="D159" s="144" t="s">
        <v>102</v>
      </c>
      <c r="E159" s="144" t="s">
        <v>102</v>
      </c>
      <c r="F159" s="144" t="s">
        <v>102</v>
      </c>
      <c r="G159" s="144" t="s">
        <v>102</v>
      </c>
      <c r="H159" s="144" t="s">
        <v>102</v>
      </c>
      <c r="I159" s="144" t="s">
        <v>102</v>
      </c>
      <c r="J159" s="144" t="s">
        <v>102</v>
      </c>
      <c r="K159" s="144" t="s">
        <v>102</v>
      </c>
      <c r="L159" s="144" t="s">
        <v>102</v>
      </c>
    </row>
    <row r="160" spans="1:12">
      <c r="A160" s="34">
        <v>141001</v>
      </c>
      <c r="B160" s="29" t="s">
        <v>1184</v>
      </c>
      <c r="C160" s="144" t="s">
        <v>102</v>
      </c>
      <c r="D160" s="144" t="s">
        <v>102</v>
      </c>
      <c r="E160" s="144" t="s">
        <v>102</v>
      </c>
      <c r="F160" s="144" t="s">
        <v>102</v>
      </c>
      <c r="G160" s="144" t="s">
        <v>102</v>
      </c>
      <c r="H160" s="144" t="s">
        <v>102</v>
      </c>
      <c r="I160" s="144" t="s">
        <v>102</v>
      </c>
      <c r="J160" s="144" t="s">
        <v>102</v>
      </c>
      <c r="K160" s="144" t="s">
        <v>102</v>
      </c>
      <c r="L160" s="144" t="s">
        <v>102</v>
      </c>
    </row>
    <row r="161" spans="1:12">
      <c r="A161" s="34">
        <v>145</v>
      </c>
      <c r="B161" s="29" t="s">
        <v>445</v>
      </c>
      <c r="C161" s="144" t="s">
        <v>102</v>
      </c>
      <c r="D161" s="144" t="s">
        <v>102</v>
      </c>
      <c r="E161" s="144" t="s">
        <v>102</v>
      </c>
      <c r="F161" s="144" t="s">
        <v>102</v>
      </c>
      <c r="G161" s="144" t="s">
        <v>102</v>
      </c>
      <c r="H161" s="144" t="s">
        <v>102</v>
      </c>
      <c r="I161" s="144" t="s">
        <v>102</v>
      </c>
      <c r="J161" s="144" t="s">
        <v>102</v>
      </c>
      <c r="K161" s="144" t="s">
        <v>102</v>
      </c>
      <c r="L161" s="144" t="s">
        <v>102</v>
      </c>
    </row>
    <row r="162" spans="1:12">
      <c r="A162" s="121">
        <v>145001</v>
      </c>
      <c r="B162" s="104" t="s">
        <v>1024</v>
      </c>
      <c r="C162" s="94" t="s">
        <v>102</v>
      </c>
      <c r="D162" s="94" t="s">
        <v>102</v>
      </c>
      <c r="E162" s="94" t="s">
        <v>102</v>
      </c>
      <c r="F162" s="94" t="s">
        <v>102</v>
      </c>
      <c r="G162" s="94" t="s">
        <v>102</v>
      </c>
      <c r="H162" s="94" t="s">
        <v>102</v>
      </c>
      <c r="I162" s="94" t="s">
        <v>102</v>
      </c>
      <c r="J162" s="94" t="s">
        <v>102</v>
      </c>
      <c r="K162" s="94" t="s">
        <v>102</v>
      </c>
      <c r="L162" s="94" t="s">
        <v>102</v>
      </c>
    </row>
    <row r="163" spans="1:12">
      <c r="A163" s="133">
        <v>145002</v>
      </c>
      <c r="B163" s="37" t="s">
        <v>1025</v>
      </c>
      <c r="C163" s="144" t="s">
        <v>102</v>
      </c>
      <c r="D163" s="144" t="s">
        <v>102</v>
      </c>
      <c r="E163" s="144" t="s">
        <v>102</v>
      </c>
      <c r="F163" s="144" t="s">
        <v>102</v>
      </c>
      <c r="G163" s="144" t="s">
        <v>102</v>
      </c>
      <c r="H163" s="144" t="s">
        <v>102</v>
      </c>
      <c r="I163" s="144" t="s">
        <v>102</v>
      </c>
      <c r="J163" s="144" t="s">
        <v>102</v>
      </c>
      <c r="K163" s="144" t="s">
        <v>102</v>
      </c>
      <c r="L163" s="144" t="s">
        <v>102</v>
      </c>
    </row>
    <row r="164" spans="1:12">
      <c r="A164" s="133">
        <v>145003</v>
      </c>
      <c r="B164" s="37" t="s">
        <v>1026</v>
      </c>
      <c r="C164" s="144" t="s">
        <v>102</v>
      </c>
      <c r="D164" s="144" t="s">
        <v>102</v>
      </c>
      <c r="E164" s="144" t="s">
        <v>102</v>
      </c>
      <c r="F164" s="144" t="s">
        <v>102</v>
      </c>
      <c r="G164" s="144" t="s">
        <v>102</v>
      </c>
      <c r="H164" s="144" t="s">
        <v>102</v>
      </c>
      <c r="I164" s="144" t="s">
        <v>102</v>
      </c>
      <c r="J164" s="144" t="s">
        <v>102</v>
      </c>
      <c r="K164" s="144" t="s">
        <v>102</v>
      </c>
      <c r="L164" s="144" t="s">
        <v>102</v>
      </c>
    </row>
    <row r="165" spans="1:12">
      <c r="A165" s="133">
        <v>145004</v>
      </c>
      <c r="B165" s="37" t="s">
        <v>1065</v>
      </c>
      <c r="C165" s="144" t="s">
        <v>102</v>
      </c>
      <c r="D165" s="144" t="s">
        <v>102</v>
      </c>
      <c r="E165" s="144" t="s">
        <v>102</v>
      </c>
      <c r="F165" s="144" t="s">
        <v>102</v>
      </c>
      <c r="G165" s="144" t="s">
        <v>102</v>
      </c>
      <c r="H165" s="144" t="s">
        <v>102</v>
      </c>
      <c r="I165" s="144" t="s">
        <v>102</v>
      </c>
      <c r="J165" s="144" t="s">
        <v>102</v>
      </c>
      <c r="K165" s="144" t="s">
        <v>102</v>
      </c>
      <c r="L165" s="144" t="s">
        <v>102</v>
      </c>
    </row>
    <row r="166" spans="1:12">
      <c r="A166" s="34">
        <v>145005</v>
      </c>
      <c r="B166" s="29" t="s">
        <v>1066</v>
      </c>
      <c r="C166" s="144" t="s">
        <v>102</v>
      </c>
      <c r="D166" s="144" t="s">
        <v>102</v>
      </c>
      <c r="E166" s="144" t="s">
        <v>102</v>
      </c>
      <c r="F166" s="144" t="s">
        <v>102</v>
      </c>
      <c r="G166" s="144" t="s">
        <v>102</v>
      </c>
      <c r="H166" s="144" t="s">
        <v>102</v>
      </c>
      <c r="I166" s="144" t="s">
        <v>102</v>
      </c>
      <c r="J166" s="144" t="s">
        <v>102</v>
      </c>
      <c r="K166" s="144" t="s">
        <v>102</v>
      </c>
      <c r="L166" s="144" t="s">
        <v>102</v>
      </c>
    </row>
    <row r="167" spans="1:12">
      <c r="A167" s="35">
        <v>145006</v>
      </c>
      <c r="B167" s="29" t="s">
        <v>1067</v>
      </c>
      <c r="C167" s="144" t="s">
        <v>102</v>
      </c>
      <c r="D167" s="144" t="s">
        <v>102</v>
      </c>
      <c r="E167" s="144" t="s">
        <v>102</v>
      </c>
      <c r="F167" s="144" t="s">
        <v>102</v>
      </c>
      <c r="G167" s="144" t="s">
        <v>102</v>
      </c>
      <c r="H167" s="144" t="s">
        <v>102</v>
      </c>
      <c r="I167" s="144" t="s">
        <v>102</v>
      </c>
      <c r="J167" s="144" t="s">
        <v>102</v>
      </c>
      <c r="K167" s="144" t="s">
        <v>102</v>
      </c>
      <c r="L167" s="144" t="s">
        <v>102</v>
      </c>
    </row>
    <row r="168" spans="1:12">
      <c r="A168" s="35">
        <v>145007</v>
      </c>
      <c r="B168" s="29" t="s">
        <v>1068</v>
      </c>
      <c r="C168" s="144" t="s">
        <v>102</v>
      </c>
      <c r="D168" s="144" t="s">
        <v>102</v>
      </c>
      <c r="E168" s="144" t="s">
        <v>102</v>
      </c>
      <c r="F168" s="144" t="s">
        <v>102</v>
      </c>
      <c r="G168" s="144" t="s">
        <v>102</v>
      </c>
      <c r="H168" s="144" t="s">
        <v>102</v>
      </c>
      <c r="I168" s="144" t="s">
        <v>102</v>
      </c>
      <c r="J168" s="144" t="s">
        <v>102</v>
      </c>
      <c r="K168" s="144" t="s">
        <v>102</v>
      </c>
      <c r="L168" s="144" t="s">
        <v>102</v>
      </c>
    </row>
    <row r="169" spans="1:12">
      <c r="A169" s="34">
        <v>145008</v>
      </c>
      <c r="B169" s="29" t="s">
        <v>1069</v>
      </c>
      <c r="C169" s="144" t="s">
        <v>102</v>
      </c>
      <c r="D169" s="144" t="s">
        <v>102</v>
      </c>
      <c r="E169" s="144" t="s">
        <v>102</v>
      </c>
      <c r="F169" s="144" t="s">
        <v>102</v>
      </c>
      <c r="G169" s="144" t="s">
        <v>102</v>
      </c>
      <c r="H169" s="144" t="s">
        <v>102</v>
      </c>
      <c r="I169" s="144" t="s">
        <v>102</v>
      </c>
      <c r="J169" s="144" t="s">
        <v>102</v>
      </c>
      <c r="K169" s="144" t="s">
        <v>102</v>
      </c>
      <c r="L169" s="144" t="s">
        <v>102</v>
      </c>
    </row>
    <row r="170" spans="1:12">
      <c r="A170" s="35">
        <v>145009</v>
      </c>
      <c r="B170" s="29" t="s">
        <v>1070</v>
      </c>
      <c r="C170" s="144" t="s">
        <v>102</v>
      </c>
      <c r="D170" s="144" t="s">
        <v>102</v>
      </c>
      <c r="E170" s="144" t="s">
        <v>102</v>
      </c>
      <c r="F170" s="144" t="s">
        <v>102</v>
      </c>
      <c r="G170" s="144" t="s">
        <v>102</v>
      </c>
      <c r="H170" s="144" t="s">
        <v>102</v>
      </c>
      <c r="I170" s="144" t="s">
        <v>102</v>
      </c>
      <c r="J170" s="144" t="s">
        <v>102</v>
      </c>
      <c r="K170" s="144" t="s">
        <v>102</v>
      </c>
      <c r="L170" s="144" t="s">
        <v>102</v>
      </c>
    </row>
    <row r="171" spans="1:12">
      <c r="A171" s="35">
        <v>2</v>
      </c>
      <c r="B171" s="29" t="s">
        <v>328</v>
      </c>
      <c r="C171" s="144" t="s">
        <v>102</v>
      </c>
      <c r="D171" s="144" t="s">
        <v>102</v>
      </c>
      <c r="E171" s="144" t="s">
        <v>102</v>
      </c>
      <c r="F171" s="144" t="s">
        <v>102</v>
      </c>
      <c r="G171" s="144" t="s">
        <v>102</v>
      </c>
      <c r="H171" s="144" t="s">
        <v>102</v>
      </c>
      <c r="I171" s="144" t="s">
        <v>102</v>
      </c>
      <c r="J171" s="144" t="s">
        <v>102</v>
      </c>
      <c r="K171" s="144" t="s">
        <v>102</v>
      </c>
      <c r="L171" s="144" t="s">
        <v>102</v>
      </c>
    </row>
    <row r="172" spans="1:12">
      <c r="A172" s="121">
        <v>21</v>
      </c>
      <c r="B172" s="104" t="s">
        <v>921</v>
      </c>
      <c r="C172" s="94" t="s">
        <v>102</v>
      </c>
      <c r="D172" s="94" t="s">
        <v>102</v>
      </c>
      <c r="E172" s="94" t="s">
        <v>102</v>
      </c>
      <c r="F172" s="94" t="s">
        <v>102</v>
      </c>
      <c r="G172" s="94" t="s">
        <v>102</v>
      </c>
      <c r="H172" s="94" t="s">
        <v>102</v>
      </c>
      <c r="I172" s="94" t="s">
        <v>102</v>
      </c>
      <c r="J172" s="94" t="s">
        <v>102</v>
      </c>
      <c r="K172" s="94" t="s">
        <v>102</v>
      </c>
      <c r="L172" s="94" t="s">
        <v>102</v>
      </c>
    </row>
    <row r="173" spans="1:12">
      <c r="A173" s="124">
        <v>210</v>
      </c>
      <c r="B173" s="104" t="s">
        <v>922</v>
      </c>
      <c r="C173" s="94" t="s">
        <v>102</v>
      </c>
      <c r="D173" s="94" t="s">
        <v>102</v>
      </c>
      <c r="E173" s="94" t="s">
        <v>102</v>
      </c>
      <c r="F173" s="94" t="s">
        <v>102</v>
      </c>
      <c r="G173" s="94" t="s">
        <v>102</v>
      </c>
      <c r="H173" s="94" t="s">
        <v>102</v>
      </c>
      <c r="I173" s="94" t="s">
        <v>102</v>
      </c>
      <c r="J173" s="94" t="s">
        <v>102</v>
      </c>
      <c r="K173" s="94" t="s">
        <v>102</v>
      </c>
      <c r="L173" s="94" t="s">
        <v>102</v>
      </c>
    </row>
    <row r="174" spans="1:12">
      <c r="A174" s="124">
        <v>2101</v>
      </c>
      <c r="B174" s="104" t="s">
        <v>923</v>
      </c>
      <c r="C174" s="94" t="s">
        <v>102</v>
      </c>
      <c r="D174" s="94" t="s">
        <v>102</v>
      </c>
      <c r="E174" s="94" t="s">
        <v>102</v>
      </c>
      <c r="F174" s="94" t="s">
        <v>102</v>
      </c>
      <c r="G174" s="94" t="s">
        <v>102</v>
      </c>
      <c r="H174" s="94" t="s">
        <v>102</v>
      </c>
      <c r="I174" s="94" t="s">
        <v>102</v>
      </c>
      <c r="J174" s="94" t="s">
        <v>102</v>
      </c>
      <c r="K174" s="94" t="s">
        <v>102</v>
      </c>
      <c r="L174" s="94" t="s">
        <v>102</v>
      </c>
    </row>
    <row r="175" spans="1:12">
      <c r="A175" s="124">
        <v>210101</v>
      </c>
      <c r="B175" s="104" t="s">
        <v>924</v>
      </c>
      <c r="C175" s="94" t="s">
        <v>102</v>
      </c>
      <c r="D175" s="94" t="s">
        <v>102</v>
      </c>
      <c r="E175" s="94" t="s">
        <v>102</v>
      </c>
      <c r="F175" s="94" t="s">
        <v>102</v>
      </c>
      <c r="G175" s="94" t="s">
        <v>102</v>
      </c>
      <c r="H175" s="94" t="s">
        <v>102</v>
      </c>
      <c r="I175" s="94" t="s">
        <v>102</v>
      </c>
      <c r="J175" s="94" t="s">
        <v>102</v>
      </c>
      <c r="K175" s="94" t="s">
        <v>102</v>
      </c>
      <c r="L175" s="94" t="s">
        <v>102</v>
      </c>
    </row>
    <row r="176" spans="1:12">
      <c r="A176" s="133">
        <v>210102</v>
      </c>
      <c r="B176" s="37" t="s">
        <v>925</v>
      </c>
      <c r="C176" s="144" t="s">
        <v>102</v>
      </c>
      <c r="D176" s="144" t="s">
        <v>102</v>
      </c>
      <c r="E176" s="144" t="s">
        <v>102</v>
      </c>
      <c r="F176" s="144" t="s">
        <v>102</v>
      </c>
      <c r="G176" s="144" t="s">
        <v>102</v>
      </c>
      <c r="H176" s="144" t="s">
        <v>102</v>
      </c>
      <c r="I176" s="144" t="s">
        <v>102</v>
      </c>
      <c r="J176" s="144" t="s">
        <v>102</v>
      </c>
      <c r="K176" s="144" t="s">
        <v>102</v>
      </c>
      <c r="L176" s="144" t="s">
        <v>102</v>
      </c>
    </row>
    <row r="177" spans="1:12">
      <c r="A177" s="133">
        <v>210103</v>
      </c>
      <c r="B177" s="37" t="s">
        <v>926</v>
      </c>
      <c r="C177" s="144" t="s">
        <v>102</v>
      </c>
      <c r="D177" s="144" t="s">
        <v>102</v>
      </c>
      <c r="E177" s="144" t="s">
        <v>102</v>
      </c>
      <c r="F177" s="144" t="s">
        <v>102</v>
      </c>
      <c r="G177" s="144" t="s">
        <v>102</v>
      </c>
      <c r="H177" s="144" t="s">
        <v>102</v>
      </c>
      <c r="I177" s="144" t="s">
        <v>102</v>
      </c>
      <c r="J177" s="144" t="s">
        <v>102</v>
      </c>
      <c r="K177" s="144" t="s">
        <v>102</v>
      </c>
      <c r="L177" s="144" t="s">
        <v>102</v>
      </c>
    </row>
    <row r="178" spans="1:12">
      <c r="A178" s="133">
        <v>210104</v>
      </c>
      <c r="B178" s="37" t="s">
        <v>927</v>
      </c>
      <c r="C178" s="144" t="s">
        <v>102</v>
      </c>
      <c r="D178" s="144" t="s">
        <v>102</v>
      </c>
      <c r="E178" s="144" t="s">
        <v>102</v>
      </c>
      <c r="F178" s="144" t="s">
        <v>102</v>
      </c>
      <c r="G178" s="144" t="s">
        <v>102</v>
      </c>
      <c r="H178" s="144" t="s">
        <v>102</v>
      </c>
      <c r="I178" s="144" t="s">
        <v>102</v>
      </c>
      <c r="J178" s="144" t="s">
        <v>102</v>
      </c>
      <c r="K178" s="144" t="s">
        <v>102</v>
      </c>
      <c r="L178" s="144" t="s">
        <v>102</v>
      </c>
    </row>
    <row r="179" spans="1:12">
      <c r="A179" s="133">
        <v>210105</v>
      </c>
      <c r="B179" s="37" t="s">
        <v>928</v>
      </c>
      <c r="C179" s="144" t="s">
        <v>102</v>
      </c>
      <c r="D179" s="144" t="s">
        <v>102</v>
      </c>
      <c r="E179" s="144" t="s">
        <v>102</v>
      </c>
      <c r="F179" s="144" t="s">
        <v>102</v>
      </c>
      <c r="G179" s="144" t="s">
        <v>102</v>
      </c>
      <c r="H179" s="144" t="s">
        <v>102</v>
      </c>
      <c r="I179" s="144" t="s">
        <v>102</v>
      </c>
      <c r="J179" s="144" t="s">
        <v>102</v>
      </c>
      <c r="K179" s="144" t="s">
        <v>102</v>
      </c>
      <c r="L179" s="144" t="s">
        <v>102</v>
      </c>
    </row>
    <row r="180" spans="1:12">
      <c r="A180" s="133">
        <v>210106</v>
      </c>
      <c r="B180" s="37" t="s">
        <v>1056</v>
      </c>
      <c r="C180" s="144" t="s">
        <v>102</v>
      </c>
      <c r="D180" s="144" t="s">
        <v>102</v>
      </c>
      <c r="E180" s="144" t="s">
        <v>102</v>
      </c>
      <c r="F180" s="144" t="s">
        <v>102</v>
      </c>
      <c r="G180" s="144" t="s">
        <v>102</v>
      </c>
      <c r="H180" s="144" t="s">
        <v>102</v>
      </c>
      <c r="I180" s="144" t="s">
        <v>102</v>
      </c>
      <c r="J180" s="144" t="s">
        <v>102</v>
      </c>
      <c r="K180" s="144" t="s">
        <v>102</v>
      </c>
      <c r="L180" s="144" t="s">
        <v>102</v>
      </c>
    </row>
    <row r="181" spans="1:12">
      <c r="A181" s="133">
        <v>2102</v>
      </c>
      <c r="B181" s="37" t="s">
        <v>929</v>
      </c>
      <c r="C181" s="144" t="s">
        <v>102</v>
      </c>
      <c r="D181" s="144" t="s">
        <v>102</v>
      </c>
      <c r="E181" s="144" t="s">
        <v>102</v>
      </c>
      <c r="F181" s="144" t="s">
        <v>102</v>
      </c>
      <c r="G181" s="144" t="s">
        <v>102</v>
      </c>
      <c r="H181" s="144" t="s">
        <v>102</v>
      </c>
      <c r="I181" s="144" t="s">
        <v>102</v>
      </c>
      <c r="J181" s="144" t="s">
        <v>102</v>
      </c>
      <c r="K181" s="144" t="s">
        <v>102</v>
      </c>
      <c r="L181" s="144" t="s">
        <v>102</v>
      </c>
    </row>
    <row r="182" spans="1:12">
      <c r="A182" s="124">
        <v>210201</v>
      </c>
      <c r="B182" s="104" t="s">
        <v>932</v>
      </c>
      <c r="C182" s="94" t="s">
        <v>102</v>
      </c>
      <c r="D182" s="94" t="s">
        <v>102</v>
      </c>
      <c r="E182" s="94" t="s">
        <v>102</v>
      </c>
      <c r="F182" s="94" t="s">
        <v>102</v>
      </c>
      <c r="G182" s="94" t="s">
        <v>102</v>
      </c>
      <c r="H182" s="94" t="s">
        <v>102</v>
      </c>
      <c r="I182" s="94" t="s">
        <v>102</v>
      </c>
      <c r="J182" s="94" t="s">
        <v>102</v>
      </c>
      <c r="K182" s="94" t="s">
        <v>102</v>
      </c>
      <c r="L182" s="94" t="s">
        <v>102</v>
      </c>
    </row>
    <row r="183" spans="1:12">
      <c r="A183" s="133">
        <v>210202</v>
      </c>
      <c r="B183" s="37" t="s">
        <v>933</v>
      </c>
      <c r="C183" s="144" t="s">
        <v>102</v>
      </c>
      <c r="D183" s="144" t="s">
        <v>102</v>
      </c>
      <c r="E183" s="144" t="s">
        <v>102</v>
      </c>
      <c r="F183" s="144" t="s">
        <v>102</v>
      </c>
      <c r="G183" s="144" t="s">
        <v>102</v>
      </c>
      <c r="H183" s="144" t="s">
        <v>102</v>
      </c>
      <c r="I183" s="144" t="s">
        <v>102</v>
      </c>
      <c r="J183" s="144" t="s">
        <v>102</v>
      </c>
      <c r="K183" s="144" t="s">
        <v>102</v>
      </c>
      <c r="L183" s="144" t="s">
        <v>102</v>
      </c>
    </row>
    <row r="184" spans="1:12">
      <c r="A184" s="133">
        <v>210203</v>
      </c>
      <c r="B184" s="37" t="s">
        <v>934</v>
      </c>
      <c r="C184" s="144" t="s">
        <v>102</v>
      </c>
      <c r="D184" s="144" t="s">
        <v>102</v>
      </c>
      <c r="E184" s="144" t="s">
        <v>102</v>
      </c>
      <c r="F184" s="144" t="s">
        <v>102</v>
      </c>
      <c r="G184" s="144" t="s">
        <v>102</v>
      </c>
      <c r="H184" s="144" t="s">
        <v>102</v>
      </c>
      <c r="I184" s="144" t="s">
        <v>102</v>
      </c>
      <c r="J184" s="144" t="s">
        <v>102</v>
      </c>
      <c r="K184" s="144" t="s">
        <v>102</v>
      </c>
      <c r="L184" s="144" t="s">
        <v>102</v>
      </c>
    </row>
    <row r="185" spans="1:12">
      <c r="A185" s="133">
        <v>210204</v>
      </c>
      <c r="B185" s="37" t="s">
        <v>935</v>
      </c>
      <c r="C185" s="144" t="s">
        <v>102</v>
      </c>
      <c r="D185" s="144" t="s">
        <v>102</v>
      </c>
      <c r="E185" s="144" t="s">
        <v>102</v>
      </c>
      <c r="F185" s="144" t="s">
        <v>102</v>
      </c>
      <c r="G185" s="144" t="s">
        <v>102</v>
      </c>
      <c r="H185" s="144" t="s">
        <v>102</v>
      </c>
      <c r="I185" s="144" t="s">
        <v>102</v>
      </c>
      <c r="J185" s="144" t="s">
        <v>102</v>
      </c>
      <c r="K185" s="144" t="s">
        <v>102</v>
      </c>
      <c r="L185" s="144" t="s">
        <v>102</v>
      </c>
    </row>
    <row r="186" spans="1:12">
      <c r="A186" s="133">
        <v>210205</v>
      </c>
      <c r="B186" s="37" t="s">
        <v>936</v>
      </c>
      <c r="C186" s="144" t="s">
        <v>102</v>
      </c>
      <c r="D186" s="144" t="s">
        <v>102</v>
      </c>
      <c r="E186" s="144" t="s">
        <v>102</v>
      </c>
      <c r="F186" s="144" t="s">
        <v>102</v>
      </c>
      <c r="G186" s="144" t="s">
        <v>102</v>
      </c>
      <c r="H186" s="144" t="s">
        <v>102</v>
      </c>
      <c r="I186" s="144" t="s">
        <v>102</v>
      </c>
      <c r="J186" s="144" t="s">
        <v>102</v>
      </c>
      <c r="K186" s="144" t="s">
        <v>102</v>
      </c>
      <c r="L186" s="144" t="s">
        <v>102</v>
      </c>
    </row>
    <row r="187" spans="1:12">
      <c r="A187" s="133">
        <v>210206</v>
      </c>
      <c r="B187" s="37" t="s">
        <v>1057</v>
      </c>
      <c r="C187" s="144" t="s">
        <v>102</v>
      </c>
      <c r="D187" s="144" t="s">
        <v>102</v>
      </c>
      <c r="E187" s="144" t="s">
        <v>102</v>
      </c>
      <c r="F187" s="144" t="s">
        <v>102</v>
      </c>
      <c r="G187" s="144" t="s">
        <v>102</v>
      </c>
      <c r="H187" s="144" t="s">
        <v>102</v>
      </c>
      <c r="I187" s="144" t="s">
        <v>102</v>
      </c>
      <c r="J187" s="144" t="s">
        <v>102</v>
      </c>
      <c r="K187" s="144" t="s">
        <v>102</v>
      </c>
      <c r="L187" s="144" t="s">
        <v>102</v>
      </c>
    </row>
    <row r="188" spans="1:12">
      <c r="A188" s="35">
        <v>2103</v>
      </c>
      <c r="B188" s="29" t="s">
        <v>930</v>
      </c>
      <c r="C188" s="144" t="s">
        <v>102</v>
      </c>
      <c r="D188" s="144" t="s">
        <v>102</v>
      </c>
      <c r="E188" s="144" t="s">
        <v>102</v>
      </c>
      <c r="F188" s="144" t="s">
        <v>102</v>
      </c>
      <c r="G188" s="144" t="s">
        <v>102</v>
      </c>
      <c r="H188" s="144" t="s">
        <v>102</v>
      </c>
      <c r="I188" s="144" t="s">
        <v>102</v>
      </c>
      <c r="J188" s="144" t="s">
        <v>102</v>
      </c>
      <c r="K188" s="144" t="s">
        <v>102</v>
      </c>
      <c r="L188" s="144" t="s">
        <v>102</v>
      </c>
    </row>
    <row r="189" spans="1:12">
      <c r="A189" s="124">
        <v>210301</v>
      </c>
      <c r="B189" s="104" t="s">
        <v>940</v>
      </c>
      <c r="C189" s="94" t="s">
        <v>102</v>
      </c>
      <c r="D189" s="94" t="s">
        <v>102</v>
      </c>
      <c r="E189" s="94" t="s">
        <v>102</v>
      </c>
      <c r="F189" s="94" t="s">
        <v>102</v>
      </c>
      <c r="G189" s="94" t="s">
        <v>102</v>
      </c>
      <c r="H189" s="94" t="s">
        <v>102</v>
      </c>
      <c r="I189" s="94" t="s">
        <v>102</v>
      </c>
      <c r="J189" s="94" t="s">
        <v>102</v>
      </c>
      <c r="K189" s="94" t="s">
        <v>102</v>
      </c>
      <c r="L189" s="94" t="s">
        <v>102</v>
      </c>
    </row>
    <row r="190" spans="1:12">
      <c r="A190" s="133">
        <v>210302</v>
      </c>
      <c r="B190" s="37" t="s">
        <v>939</v>
      </c>
      <c r="C190" s="144" t="s">
        <v>102</v>
      </c>
      <c r="D190" s="144" t="s">
        <v>102</v>
      </c>
      <c r="E190" s="144" t="s">
        <v>102</v>
      </c>
      <c r="F190" s="144" t="s">
        <v>102</v>
      </c>
      <c r="G190" s="144" t="s">
        <v>102</v>
      </c>
      <c r="H190" s="144" t="s">
        <v>102</v>
      </c>
      <c r="I190" s="144" t="s">
        <v>102</v>
      </c>
      <c r="J190" s="144" t="s">
        <v>102</v>
      </c>
      <c r="K190" s="144" t="s">
        <v>102</v>
      </c>
      <c r="L190" s="144" t="s">
        <v>102</v>
      </c>
    </row>
    <row r="191" spans="1:12">
      <c r="A191" s="133">
        <v>210303</v>
      </c>
      <c r="B191" s="37" t="s">
        <v>937</v>
      </c>
      <c r="C191" s="144" t="s">
        <v>102</v>
      </c>
      <c r="D191" s="144" t="s">
        <v>102</v>
      </c>
      <c r="E191" s="144" t="s">
        <v>102</v>
      </c>
      <c r="F191" s="144" t="s">
        <v>102</v>
      </c>
      <c r="G191" s="144" t="s">
        <v>102</v>
      </c>
      <c r="H191" s="144" t="s">
        <v>102</v>
      </c>
      <c r="I191" s="144" t="s">
        <v>102</v>
      </c>
      <c r="J191" s="144" t="s">
        <v>102</v>
      </c>
      <c r="K191" s="144" t="s">
        <v>102</v>
      </c>
      <c r="L191" s="144" t="s">
        <v>102</v>
      </c>
    </row>
    <row r="192" spans="1:12">
      <c r="A192" s="133">
        <v>210304</v>
      </c>
      <c r="B192" s="37" t="s">
        <v>938</v>
      </c>
      <c r="C192" s="144" t="s">
        <v>102</v>
      </c>
      <c r="D192" s="144" t="s">
        <v>102</v>
      </c>
      <c r="E192" s="144" t="s">
        <v>102</v>
      </c>
      <c r="F192" s="144" t="s">
        <v>102</v>
      </c>
      <c r="G192" s="144" t="s">
        <v>102</v>
      </c>
      <c r="H192" s="144" t="s">
        <v>102</v>
      </c>
      <c r="I192" s="144" t="s">
        <v>102</v>
      </c>
      <c r="J192" s="144" t="s">
        <v>102</v>
      </c>
      <c r="K192" s="144" t="s">
        <v>102</v>
      </c>
      <c r="L192" s="144" t="s">
        <v>102</v>
      </c>
    </row>
    <row r="193" spans="1:12">
      <c r="A193" s="133">
        <v>210305</v>
      </c>
      <c r="B193" s="37" t="s">
        <v>1058</v>
      </c>
      <c r="C193" s="144" t="s">
        <v>102</v>
      </c>
      <c r="D193" s="144" t="s">
        <v>102</v>
      </c>
      <c r="E193" s="144" t="s">
        <v>102</v>
      </c>
      <c r="F193" s="144" t="s">
        <v>102</v>
      </c>
      <c r="G193" s="144" t="s">
        <v>102</v>
      </c>
      <c r="H193" s="144" t="s">
        <v>102</v>
      </c>
      <c r="I193" s="144" t="s">
        <v>102</v>
      </c>
      <c r="J193" s="144" t="s">
        <v>102</v>
      </c>
      <c r="K193" s="144" t="s">
        <v>102</v>
      </c>
      <c r="L193" s="144" t="s">
        <v>102</v>
      </c>
    </row>
    <row r="194" spans="1:12">
      <c r="A194" s="133">
        <v>2104</v>
      </c>
      <c r="B194" s="37" t="s">
        <v>931</v>
      </c>
      <c r="C194" s="144" t="s">
        <v>102</v>
      </c>
      <c r="D194" s="144" t="s">
        <v>102</v>
      </c>
      <c r="E194" s="144" t="s">
        <v>102</v>
      </c>
      <c r="F194" s="144" t="s">
        <v>102</v>
      </c>
      <c r="G194" s="144" t="s">
        <v>102</v>
      </c>
      <c r="H194" s="144" t="s">
        <v>102</v>
      </c>
      <c r="I194" s="144" t="s">
        <v>102</v>
      </c>
      <c r="J194" s="144" t="s">
        <v>102</v>
      </c>
      <c r="K194" s="144" t="s">
        <v>102</v>
      </c>
      <c r="L194" s="144" t="s">
        <v>102</v>
      </c>
    </row>
    <row r="195" spans="1:12">
      <c r="A195" s="124">
        <v>210401</v>
      </c>
      <c r="B195" s="104" t="s">
        <v>941</v>
      </c>
      <c r="C195" s="94" t="s">
        <v>102</v>
      </c>
      <c r="D195" s="94" t="s">
        <v>102</v>
      </c>
      <c r="E195" s="94" t="s">
        <v>102</v>
      </c>
      <c r="F195" s="94" t="s">
        <v>102</v>
      </c>
      <c r="G195" s="94" t="s">
        <v>102</v>
      </c>
      <c r="H195" s="94" t="s">
        <v>102</v>
      </c>
      <c r="I195" s="94" t="s">
        <v>102</v>
      </c>
      <c r="J195" s="94" t="s">
        <v>102</v>
      </c>
      <c r="K195" s="94" t="s">
        <v>102</v>
      </c>
      <c r="L195" s="94" t="s">
        <v>102</v>
      </c>
    </row>
    <row r="196" spans="1:12">
      <c r="A196" s="133">
        <v>210402</v>
      </c>
      <c r="B196" s="37" t="s">
        <v>942</v>
      </c>
      <c r="C196" s="144" t="s">
        <v>102</v>
      </c>
      <c r="D196" s="144" t="s">
        <v>102</v>
      </c>
      <c r="E196" s="144" t="s">
        <v>102</v>
      </c>
      <c r="F196" s="144" t="s">
        <v>102</v>
      </c>
      <c r="G196" s="144" t="s">
        <v>102</v>
      </c>
      <c r="H196" s="144" t="s">
        <v>102</v>
      </c>
      <c r="I196" s="144" t="s">
        <v>102</v>
      </c>
      <c r="J196" s="144" t="s">
        <v>102</v>
      </c>
      <c r="K196" s="144" t="s">
        <v>102</v>
      </c>
      <c r="L196" s="144" t="s">
        <v>102</v>
      </c>
    </row>
    <row r="197" spans="1:12">
      <c r="A197" s="133">
        <v>210403</v>
      </c>
      <c r="B197" s="37" t="s">
        <v>943</v>
      </c>
      <c r="C197" s="144" t="s">
        <v>102</v>
      </c>
      <c r="D197" s="144" t="s">
        <v>102</v>
      </c>
      <c r="E197" s="144" t="s">
        <v>102</v>
      </c>
      <c r="F197" s="144" t="s">
        <v>102</v>
      </c>
      <c r="G197" s="144" t="s">
        <v>102</v>
      </c>
      <c r="H197" s="144" t="s">
        <v>102</v>
      </c>
      <c r="I197" s="144" t="s">
        <v>102</v>
      </c>
      <c r="J197" s="144" t="s">
        <v>102</v>
      </c>
      <c r="K197" s="144" t="s">
        <v>102</v>
      </c>
      <c r="L197" s="144" t="s">
        <v>102</v>
      </c>
    </row>
    <row r="198" spans="1:12">
      <c r="A198" s="133">
        <v>210404</v>
      </c>
      <c r="B198" s="37" t="s">
        <v>944</v>
      </c>
      <c r="C198" s="144" t="s">
        <v>102</v>
      </c>
      <c r="D198" s="144" t="s">
        <v>102</v>
      </c>
      <c r="E198" s="144" t="s">
        <v>102</v>
      </c>
      <c r="F198" s="144" t="s">
        <v>102</v>
      </c>
      <c r="G198" s="144" t="s">
        <v>102</v>
      </c>
      <c r="H198" s="144" t="s">
        <v>102</v>
      </c>
      <c r="I198" s="144" t="s">
        <v>102</v>
      </c>
      <c r="J198" s="144" t="s">
        <v>102</v>
      </c>
      <c r="K198" s="144" t="s">
        <v>102</v>
      </c>
      <c r="L198" s="144" t="s">
        <v>102</v>
      </c>
    </row>
    <row r="199" spans="1:12">
      <c r="A199" s="133">
        <v>210405</v>
      </c>
      <c r="B199" s="37" t="s">
        <v>948</v>
      </c>
      <c r="C199" s="144" t="s">
        <v>102</v>
      </c>
      <c r="D199" s="144" t="s">
        <v>102</v>
      </c>
      <c r="E199" s="144" t="s">
        <v>102</v>
      </c>
      <c r="F199" s="144" t="s">
        <v>102</v>
      </c>
      <c r="G199" s="144" t="s">
        <v>102</v>
      </c>
      <c r="H199" s="144" t="s">
        <v>102</v>
      </c>
      <c r="I199" s="144" t="s">
        <v>102</v>
      </c>
      <c r="J199" s="144" t="s">
        <v>102</v>
      </c>
      <c r="K199" s="144" t="s">
        <v>102</v>
      </c>
      <c r="L199" s="144" t="s">
        <v>102</v>
      </c>
    </row>
    <row r="200" spans="1:12">
      <c r="A200" s="133">
        <v>210406</v>
      </c>
      <c r="B200" s="37" t="s">
        <v>945</v>
      </c>
      <c r="C200" s="144" t="s">
        <v>102</v>
      </c>
      <c r="D200" s="144" t="s">
        <v>102</v>
      </c>
      <c r="E200" s="144" t="s">
        <v>102</v>
      </c>
      <c r="F200" s="144" t="s">
        <v>102</v>
      </c>
      <c r="G200" s="144" t="s">
        <v>102</v>
      </c>
      <c r="H200" s="144" t="s">
        <v>102</v>
      </c>
      <c r="I200" s="144" t="s">
        <v>102</v>
      </c>
      <c r="J200" s="144" t="s">
        <v>102</v>
      </c>
      <c r="K200" s="144" t="s">
        <v>102</v>
      </c>
      <c r="L200" s="144" t="s">
        <v>102</v>
      </c>
    </row>
    <row r="201" spans="1:12">
      <c r="A201" s="133">
        <v>210407</v>
      </c>
      <c r="B201" s="37" t="s">
        <v>946</v>
      </c>
      <c r="C201" s="144" t="s">
        <v>102</v>
      </c>
      <c r="D201" s="144" t="s">
        <v>102</v>
      </c>
      <c r="E201" s="144" t="s">
        <v>102</v>
      </c>
      <c r="F201" s="144" t="s">
        <v>102</v>
      </c>
      <c r="G201" s="144" t="s">
        <v>102</v>
      </c>
      <c r="H201" s="144" t="s">
        <v>102</v>
      </c>
      <c r="I201" s="144" t="s">
        <v>102</v>
      </c>
      <c r="J201" s="144" t="s">
        <v>102</v>
      </c>
      <c r="K201" s="144" t="s">
        <v>102</v>
      </c>
      <c r="L201" s="144" t="s">
        <v>102</v>
      </c>
    </row>
    <row r="202" spans="1:12">
      <c r="A202" s="133">
        <v>210408</v>
      </c>
      <c r="B202" s="37" t="s">
        <v>947</v>
      </c>
      <c r="C202" s="144" t="s">
        <v>102</v>
      </c>
      <c r="D202" s="144" t="s">
        <v>102</v>
      </c>
      <c r="E202" s="144" t="s">
        <v>102</v>
      </c>
      <c r="F202" s="144" t="s">
        <v>102</v>
      </c>
      <c r="G202" s="144" t="s">
        <v>102</v>
      </c>
      <c r="H202" s="144" t="s">
        <v>102</v>
      </c>
      <c r="I202" s="144" t="s">
        <v>102</v>
      </c>
      <c r="J202" s="144" t="s">
        <v>102</v>
      </c>
      <c r="K202" s="144" t="s">
        <v>102</v>
      </c>
      <c r="L202" s="144" t="s">
        <v>102</v>
      </c>
    </row>
    <row ht="25.5" r="203" spans="1:12">
      <c r="A203" s="133">
        <v>210409</v>
      </c>
      <c r="B203" s="37" t="s">
        <v>1059</v>
      </c>
      <c r="C203" s="144" t="s">
        <v>102</v>
      </c>
      <c r="D203" s="144" t="s">
        <v>102</v>
      </c>
      <c r="E203" s="144" t="s">
        <v>102</v>
      </c>
      <c r="F203" s="144" t="s">
        <v>102</v>
      </c>
      <c r="G203" s="144" t="s">
        <v>102</v>
      </c>
      <c r="H203" s="144" t="s">
        <v>102</v>
      </c>
      <c r="I203" s="144" t="s">
        <v>102</v>
      </c>
      <c r="J203" s="144" t="s">
        <v>102</v>
      </c>
      <c r="K203" s="144" t="s">
        <v>102</v>
      </c>
      <c r="L203" s="144" t="s">
        <v>102</v>
      </c>
    </row>
    <row r="204" spans="1:12">
      <c r="A204" s="36">
        <v>210410</v>
      </c>
      <c r="B204" s="37" t="s">
        <v>1060</v>
      </c>
      <c r="C204" s="144" t="s">
        <v>102</v>
      </c>
      <c r="D204" s="144" t="s">
        <v>102</v>
      </c>
      <c r="E204" s="144" t="s">
        <v>102</v>
      </c>
      <c r="F204" s="144" t="s">
        <v>102</v>
      </c>
      <c r="G204" s="144" t="s">
        <v>102</v>
      </c>
      <c r="H204" s="144" t="s">
        <v>102</v>
      </c>
      <c r="I204" s="144" t="s">
        <v>102</v>
      </c>
      <c r="J204" s="144" t="s">
        <v>102</v>
      </c>
      <c r="K204" s="144" t="s">
        <v>102</v>
      </c>
      <c r="L204" s="144" t="s">
        <v>102</v>
      </c>
    </row>
    <row r="205" spans="1:12">
      <c r="A205" s="36">
        <v>2105</v>
      </c>
      <c r="B205" s="37" t="s">
        <v>949</v>
      </c>
      <c r="C205" s="144" t="s">
        <v>102</v>
      </c>
      <c r="D205" s="144" t="s">
        <v>102</v>
      </c>
      <c r="E205" s="144" t="s">
        <v>102</v>
      </c>
      <c r="F205" s="144" t="s">
        <v>102</v>
      </c>
      <c r="G205" s="144" t="s">
        <v>102</v>
      </c>
      <c r="H205" s="144" t="s">
        <v>102</v>
      </c>
      <c r="I205" s="144" t="s">
        <v>102</v>
      </c>
      <c r="J205" s="144" t="s">
        <v>102</v>
      </c>
      <c r="K205" s="144" t="s">
        <v>102</v>
      </c>
      <c r="L205" s="144" t="s">
        <v>102</v>
      </c>
    </row>
    <row r="206" spans="1:12">
      <c r="A206" s="124">
        <v>210501</v>
      </c>
      <c r="B206" s="104" t="s">
        <v>950</v>
      </c>
      <c r="C206" s="94" t="s">
        <v>102</v>
      </c>
      <c r="D206" s="94" t="s">
        <v>102</v>
      </c>
      <c r="E206" s="94" t="s">
        <v>102</v>
      </c>
      <c r="F206" s="94" t="s">
        <v>102</v>
      </c>
      <c r="G206" s="94" t="s">
        <v>102</v>
      </c>
      <c r="H206" s="94" t="s">
        <v>102</v>
      </c>
      <c r="I206" s="94" t="s">
        <v>102</v>
      </c>
      <c r="J206" s="94" t="s">
        <v>102</v>
      </c>
      <c r="K206" s="94" t="s">
        <v>102</v>
      </c>
      <c r="L206" s="94" t="s">
        <v>102</v>
      </c>
    </row>
    <row r="207" spans="1:12">
      <c r="A207" s="133">
        <v>210502</v>
      </c>
      <c r="B207" s="37" t="s">
        <v>951</v>
      </c>
      <c r="C207" s="144" t="s">
        <v>102</v>
      </c>
      <c r="D207" s="144" t="s">
        <v>102</v>
      </c>
      <c r="E207" s="144" t="s">
        <v>102</v>
      </c>
      <c r="F207" s="144" t="s">
        <v>102</v>
      </c>
      <c r="G207" s="144" t="s">
        <v>102</v>
      </c>
      <c r="H207" s="144" t="s">
        <v>102</v>
      </c>
      <c r="I207" s="144" t="s">
        <v>102</v>
      </c>
      <c r="J207" s="144" t="s">
        <v>102</v>
      </c>
      <c r="K207" s="144" t="s">
        <v>102</v>
      </c>
      <c r="L207" s="144" t="s">
        <v>102</v>
      </c>
    </row>
    <row r="208" spans="1:12">
      <c r="A208" s="133">
        <v>210503</v>
      </c>
      <c r="B208" s="37" t="s">
        <v>952</v>
      </c>
      <c r="C208" s="144" t="s">
        <v>102</v>
      </c>
      <c r="D208" s="144" t="s">
        <v>102</v>
      </c>
      <c r="E208" s="144" t="s">
        <v>102</v>
      </c>
      <c r="F208" s="144" t="s">
        <v>102</v>
      </c>
      <c r="G208" s="144" t="s">
        <v>102</v>
      </c>
      <c r="H208" s="144" t="s">
        <v>102</v>
      </c>
      <c r="I208" s="144" t="s">
        <v>102</v>
      </c>
      <c r="J208" s="144" t="s">
        <v>102</v>
      </c>
      <c r="K208" s="144" t="s">
        <v>102</v>
      </c>
      <c r="L208" s="144" t="s">
        <v>102</v>
      </c>
    </row>
    <row r="209" spans="1:12">
      <c r="A209" s="133">
        <v>2106</v>
      </c>
      <c r="B209" s="37" t="s">
        <v>953</v>
      </c>
      <c r="C209" s="144" t="s">
        <v>102</v>
      </c>
      <c r="D209" s="144" t="s">
        <v>102</v>
      </c>
      <c r="E209" s="144" t="s">
        <v>102</v>
      </c>
      <c r="F209" s="144" t="s">
        <v>102</v>
      </c>
      <c r="G209" s="144" t="s">
        <v>102</v>
      </c>
      <c r="H209" s="144" t="s">
        <v>102</v>
      </c>
      <c r="I209" s="144" t="s">
        <v>102</v>
      </c>
      <c r="J209" s="144" t="s">
        <v>102</v>
      </c>
      <c r="K209" s="144" t="s">
        <v>102</v>
      </c>
      <c r="L209" s="144" t="s">
        <v>102</v>
      </c>
    </row>
    <row r="210" spans="1:12">
      <c r="A210" s="124">
        <v>210601</v>
      </c>
      <c r="B210" s="104" t="s">
        <v>954</v>
      </c>
      <c r="C210" s="94" t="s">
        <v>102</v>
      </c>
      <c r="D210" s="94" t="s">
        <v>102</v>
      </c>
      <c r="E210" s="94" t="s">
        <v>102</v>
      </c>
      <c r="F210" s="94" t="s">
        <v>102</v>
      </c>
      <c r="G210" s="94" t="s">
        <v>102</v>
      </c>
      <c r="H210" s="94" t="s">
        <v>102</v>
      </c>
      <c r="I210" s="94" t="s">
        <v>102</v>
      </c>
      <c r="J210" s="94" t="s">
        <v>102</v>
      </c>
      <c r="K210" s="94" t="s">
        <v>102</v>
      </c>
      <c r="L210" s="94" t="s">
        <v>102</v>
      </c>
    </row>
    <row r="211" spans="1:12">
      <c r="A211" s="133">
        <v>210602</v>
      </c>
      <c r="B211" s="37" t="s">
        <v>955</v>
      </c>
      <c r="C211" s="144" t="s">
        <v>102</v>
      </c>
      <c r="D211" s="144" t="s">
        <v>102</v>
      </c>
      <c r="E211" s="144" t="s">
        <v>102</v>
      </c>
      <c r="F211" s="144" t="s">
        <v>102</v>
      </c>
      <c r="G211" s="144" t="s">
        <v>102</v>
      </c>
      <c r="H211" s="144" t="s">
        <v>102</v>
      </c>
      <c r="I211" s="144" t="s">
        <v>102</v>
      </c>
      <c r="J211" s="144" t="s">
        <v>102</v>
      </c>
      <c r="K211" s="144" t="s">
        <v>102</v>
      </c>
      <c r="L211" s="144" t="s">
        <v>102</v>
      </c>
    </row>
    <row r="212" spans="1:12">
      <c r="A212" s="133">
        <v>210603</v>
      </c>
      <c r="B212" s="37" t="s">
        <v>956</v>
      </c>
      <c r="C212" s="144" t="s">
        <v>102</v>
      </c>
      <c r="D212" s="144" t="s">
        <v>102</v>
      </c>
      <c r="E212" s="144" t="s">
        <v>102</v>
      </c>
      <c r="F212" s="144" t="s">
        <v>102</v>
      </c>
      <c r="G212" s="144" t="s">
        <v>102</v>
      </c>
      <c r="H212" s="144" t="s">
        <v>102</v>
      </c>
      <c r="I212" s="144" t="s">
        <v>102</v>
      </c>
      <c r="J212" s="144" t="s">
        <v>102</v>
      </c>
      <c r="K212" s="144" t="s">
        <v>102</v>
      </c>
      <c r="L212" s="144" t="s">
        <v>102</v>
      </c>
    </row>
    <row r="213" spans="1:12">
      <c r="A213" s="133">
        <v>210604</v>
      </c>
      <c r="B213" s="37" t="s">
        <v>957</v>
      </c>
      <c r="C213" s="144" t="s">
        <v>102</v>
      </c>
      <c r="D213" s="144" t="s">
        <v>102</v>
      </c>
      <c r="E213" s="144" t="s">
        <v>102</v>
      </c>
      <c r="F213" s="144" t="s">
        <v>102</v>
      </c>
      <c r="G213" s="144" t="s">
        <v>102</v>
      </c>
      <c r="H213" s="144" t="s">
        <v>102</v>
      </c>
      <c r="I213" s="144" t="s">
        <v>102</v>
      </c>
      <c r="J213" s="144" t="s">
        <v>102</v>
      </c>
      <c r="K213" s="144" t="s">
        <v>102</v>
      </c>
      <c r="L213" s="144" t="s">
        <v>102</v>
      </c>
    </row>
    <row r="214" spans="1:12">
      <c r="A214" s="133">
        <v>2107</v>
      </c>
      <c r="B214" s="37" t="s">
        <v>958</v>
      </c>
      <c r="C214" s="144" t="s">
        <v>102</v>
      </c>
      <c r="D214" s="144" t="s">
        <v>102</v>
      </c>
      <c r="E214" s="144" t="s">
        <v>102</v>
      </c>
      <c r="F214" s="144" t="s">
        <v>102</v>
      </c>
      <c r="G214" s="144" t="s">
        <v>102</v>
      </c>
      <c r="H214" s="144" t="s">
        <v>102</v>
      </c>
      <c r="I214" s="144" t="s">
        <v>102</v>
      </c>
      <c r="J214" s="144" t="s">
        <v>102</v>
      </c>
      <c r="K214" s="144" t="s">
        <v>102</v>
      </c>
      <c r="L214" s="144" t="s">
        <v>102</v>
      </c>
    </row>
    <row r="215" spans="1:12">
      <c r="A215" s="121">
        <v>210701</v>
      </c>
      <c r="B215" s="104" t="s">
        <v>959</v>
      </c>
      <c r="C215" s="94" t="s">
        <v>102</v>
      </c>
      <c r="D215" s="94" t="s">
        <v>102</v>
      </c>
      <c r="E215" s="94" t="s">
        <v>102</v>
      </c>
      <c r="F215" s="94" t="s">
        <v>102</v>
      </c>
      <c r="G215" s="94" t="s">
        <v>102</v>
      </c>
      <c r="H215" s="94" t="s">
        <v>102</v>
      </c>
      <c r="I215" s="94" t="s">
        <v>102</v>
      </c>
      <c r="J215" s="94" t="s">
        <v>102</v>
      </c>
      <c r="K215" s="94" t="s">
        <v>102</v>
      </c>
      <c r="L215" s="94" t="s">
        <v>102</v>
      </c>
    </row>
    <row r="216" spans="1:12">
      <c r="A216" s="133">
        <v>210702</v>
      </c>
      <c r="B216" s="37" t="s">
        <v>960</v>
      </c>
      <c r="C216" s="144" t="s">
        <v>102</v>
      </c>
      <c r="D216" s="144" t="s">
        <v>102</v>
      </c>
      <c r="E216" s="144" t="s">
        <v>102</v>
      </c>
      <c r="F216" s="144" t="s">
        <v>102</v>
      </c>
      <c r="G216" s="144" t="s">
        <v>102</v>
      </c>
      <c r="H216" s="144" t="s">
        <v>102</v>
      </c>
      <c r="I216" s="144" t="s">
        <v>102</v>
      </c>
      <c r="J216" s="144" t="s">
        <v>102</v>
      </c>
      <c r="K216" s="144" t="s">
        <v>102</v>
      </c>
      <c r="L216" s="144" t="s">
        <v>102</v>
      </c>
    </row>
    <row r="217" spans="1:12">
      <c r="A217" s="133">
        <v>210703</v>
      </c>
      <c r="B217" s="37" t="s">
        <v>961</v>
      </c>
      <c r="C217" s="144" t="s">
        <v>102</v>
      </c>
      <c r="D217" s="144" t="s">
        <v>102</v>
      </c>
      <c r="E217" s="144" t="s">
        <v>102</v>
      </c>
      <c r="F217" s="144" t="s">
        <v>102</v>
      </c>
      <c r="G217" s="144" t="s">
        <v>102</v>
      </c>
      <c r="H217" s="144" t="s">
        <v>102</v>
      </c>
      <c r="I217" s="144" t="s">
        <v>102</v>
      </c>
      <c r="J217" s="144" t="s">
        <v>102</v>
      </c>
      <c r="K217" s="144" t="s">
        <v>102</v>
      </c>
      <c r="L217" s="144" t="s">
        <v>102</v>
      </c>
    </row>
    <row r="218" spans="1:12">
      <c r="A218" s="133">
        <v>2108</v>
      </c>
      <c r="B218" s="37" t="s">
        <v>962</v>
      </c>
      <c r="C218" s="144" t="s">
        <v>102</v>
      </c>
      <c r="D218" s="144" t="s">
        <v>102</v>
      </c>
      <c r="E218" s="144" t="s">
        <v>102</v>
      </c>
      <c r="F218" s="144" t="s">
        <v>102</v>
      </c>
      <c r="G218" s="144" t="s">
        <v>102</v>
      </c>
      <c r="H218" s="144" t="s">
        <v>102</v>
      </c>
      <c r="I218" s="144" t="s">
        <v>102</v>
      </c>
      <c r="J218" s="144" t="s">
        <v>102</v>
      </c>
      <c r="K218" s="144" t="s">
        <v>102</v>
      </c>
      <c r="L218" s="144" t="s">
        <v>102</v>
      </c>
    </row>
    <row ht="25.5" r="219" spans="1:12">
      <c r="A219" s="124">
        <v>210801</v>
      </c>
      <c r="B219" s="104" t="s">
        <v>963</v>
      </c>
      <c r="C219" s="94" t="s">
        <v>102</v>
      </c>
      <c r="D219" s="94" t="s">
        <v>102</v>
      </c>
      <c r="E219" s="94" t="s">
        <v>102</v>
      </c>
      <c r="F219" s="94" t="s">
        <v>102</v>
      </c>
      <c r="G219" s="94" t="s">
        <v>102</v>
      </c>
      <c r="H219" s="94" t="s">
        <v>102</v>
      </c>
      <c r="I219" s="94" t="s">
        <v>102</v>
      </c>
      <c r="J219" s="94" t="s">
        <v>102</v>
      </c>
      <c r="K219" s="94" t="s">
        <v>102</v>
      </c>
      <c r="L219" s="94" t="s">
        <v>102</v>
      </c>
    </row>
    <row r="220" spans="1:12">
      <c r="A220" s="133">
        <v>210802</v>
      </c>
      <c r="B220" s="37" t="s">
        <v>964</v>
      </c>
      <c r="C220" s="144" t="s">
        <v>102</v>
      </c>
      <c r="D220" s="144" t="s">
        <v>102</v>
      </c>
      <c r="E220" s="144" t="s">
        <v>102</v>
      </c>
      <c r="F220" s="144" t="s">
        <v>102</v>
      </c>
      <c r="G220" s="144" t="s">
        <v>102</v>
      </c>
      <c r="H220" s="144" t="s">
        <v>102</v>
      </c>
      <c r="I220" s="144" t="s">
        <v>102</v>
      </c>
      <c r="J220" s="144" t="s">
        <v>102</v>
      </c>
      <c r="K220" s="144" t="s">
        <v>102</v>
      </c>
      <c r="L220" s="144" t="s">
        <v>102</v>
      </c>
    </row>
    <row r="221" spans="1:12">
      <c r="A221" s="133">
        <v>210803</v>
      </c>
      <c r="B221" s="37" t="s">
        <v>965</v>
      </c>
      <c r="C221" s="144" t="s">
        <v>102</v>
      </c>
      <c r="D221" s="144" t="s">
        <v>102</v>
      </c>
      <c r="E221" s="144" t="s">
        <v>102</v>
      </c>
      <c r="F221" s="144" t="s">
        <v>102</v>
      </c>
      <c r="G221" s="144" t="s">
        <v>102</v>
      </c>
      <c r="H221" s="144" t="s">
        <v>102</v>
      </c>
      <c r="I221" s="144" t="s">
        <v>102</v>
      </c>
      <c r="J221" s="144" t="s">
        <v>102</v>
      </c>
      <c r="K221" s="144" t="s">
        <v>102</v>
      </c>
      <c r="L221" s="144" t="s">
        <v>102</v>
      </c>
    </row>
    <row r="222" spans="1:12">
      <c r="A222" s="133">
        <v>210804</v>
      </c>
      <c r="B222" s="37" t="s">
        <v>966</v>
      </c>
      <c r="C222" s="144" t="s">
        <v>102</v>
      </c>
      <c r="D222" s="144" t="s">
        <v>102</v>
      </c>
      <c r="E222" s="144" t="s">
        <v>102</v>
      </c>
      <c r="F222" s="144" t="s">
        <v>102</v>
      </c>
      <c r="G222" s="144" t="s">
        <v>102</v>
      </c>
      <c r="H222" s="144" t="s">
        <v>102</v>
      </c>
      <c r="I222" s="144" t="s">
        <v>102</v>
      </c>
      <c r="J222" s="144" t="s">
        <v>102</v>
      </c>
      <c r="K222" s="144" t="s">
        <v>102</v>
      </c>
      <c r="L222" s="144" t="s">
        <v>102</v>
      </c>
    </row>
    <row r="223" spans="1:12">
      <c r="A223" s="133">
        <v>210805</v>
      </c>
      <c r="B223" s="37" t="s">
        <v>967</v>
      </c>
      <c r="C223" s="144" t="s">
        <v>102</v>
      </c>
      <c r="D223" s="144" t="s">
        <v>102</v>
      </c>
      <c r="E223" s="144" t="s">
        <v>102</v>
      </c>
      <c r="F223" s="144" t="s">
        <v>102</v>
      </c>
      <c r="G223" s="144" t="s">
        <v>102</v>
      </c>
      <c r="H223" s="144" t="s">
        <v>102</v>
      </c>
      <c r="I223" s="144" t="s">
        <v>102</v>
      </c>
      <c r="J223" s="144" t="s">
        <v>102</v>
      </c>
      <c r="K223" s="144" t="s">
        <v>102</v>
      </c>
      <c r="L223" s="144" t="s">
        <v>102</v>
      </c>
    </row>
    <row r="224" spans="1:12">
      <c r="A224" s="133">
        <v>210806</v>
      </c>
      <c r="B224" s="37" t="s">
        <v>968</v>
      </c>
      <c r="C224" s="144" t="s">
        <v>102</v>
      </c>
      <c r="D224" s="144" t="s">
        <v>102</v>
      </c>
      <c r="E224" s="144" t="s">
        <v>102</v>
      </c>
      <c r="F224" s="144" t="s">
        <v>102</v>
      </c>
      <c r="G224" s="144" t="s">
        <v>102</v>
      </c>
      <c r="H224" s="144" t="s">
        <v>102</v>
      </c>
      <c r="I224" s="144" t="s">
        <v>102</v>
      </c>
      <c r="J224" s="144" t="s">
        <v>102</v>
      </c>
      <c r="K224" s="144" t="s">
        <v>102</v>
      </c>
      <c r="L224" s="144" t="s">
        <v>102</v>
      </c>
    </row>
    <row r="225" spans="1:12">
      <c r="A225" s="133">
        <v>210807</v>
      </c>
      <c r="B225" s="37" t="s">
        <v>296</v>
      </c>
      <c r="C225" s="144" t="s">
        <v>102</v>
      </c>
      <c r="D225" s="144" t="s">
        <v>102</v>
      </c>
      <c r="E225" s="144" t="s">
        <v>102</v>
      </c>
      <c r="F225" s="144" t="s">
        <v>102</v>
      </c>
      <c r="G225" s="144" t="s">
        <v>102</v>
      </c>
      <c r="H225" s="144" t="s">
        <v>102</v>
      </c>
      <c r="I225" s="144" t="s">
        <v>102</v>
      </c>
      <c r="J225" s="144" t="s">
        <v>102</v>
      </c>
      <c r="K225" s="144" t="s">
        <v>102</v>
      </c>
      <c r="L225" s="144" t="s">
        <v>102</v>
      </c>
    </row>
    <row r="226" spans="1:12">
      <c r="A226" s="133">
        <v>210808</v>
      </c>
      <c r="B226" s="37" t="s">
        <v>969</v>
      </c>
      <c r="C226" s="144" t="s">
        <v>102</v>
      </c>
      <c r="D226" s="144" t="s">
        <v>102</v>
      </c>
      <c r="E226" s="144" t="s">
        <v>102</v>
      </c>
      <c r="F226" s="144" t="s">
        <v>102</v>
      </c>
      <c r="G226" s="144" t="s">
        <v>102</v>
      </c>
      <c r="H226" s="144" t="s">
        <v>102</v>
      </c>
      <c r="I226" s="144" t="s">
        <v>102</v>
      </c>
      <c r="J226" s="144" t="s">
        <v>102</v>
      </c>
      <c r="K226" s="144" t="s">
        <v>102</v>
      </c>
      <c r="L226" s="144" t="s">
        <v>102</v>
      </c>
    </row>
    <row r="227" spans="1:12">
      <c r="A227" s="133">
        <v>210809</v>
      </c>
      <c r="B227" s="37" t="s">
        <v>970</v>
      </c>
      <c r="C227" s="144" t="s">
        <v>102</v>
      </c>
      <c r="D227" s="144" t="s">
        <v>102</v>
      </c>
      <c r="E227" s="144" t="s">
        <v>102</v>
      </c>
      <c r="F227" s="144" t="s">
        <v>102</v>
      </c>
      <c r="G227" s="144" t="s">
        <v>102</v>
      </c>
      <c r="H227" s="144" t="s">
        <v>102</v>
      </c>
      <c r="I227" s="144" t="s">
        <v>102</v>
      </c>
      <c r="J227" s="144" t="s">
        <v>102</v>
      </c>
      <c r="K227" s="144" t="s">
        <v>102</v>
      </c>
      <c r="L227" s="144" t="s">
        <v>102</v>
      </c>
    </row>
    <row r="228" spans="1:12">
      <c r="A228" s="133">
        <v>210810</v>
      </c>
      <c r="B228" s="37" t="s">
        <v>971</v>
      </c>
      <c r="C228" s="144" t="s">
        <v>102</v>
      </c>
      <c r="D228" s="144" t="s">
        <v>102</v>
      </c>
      <c r="E228" s="144" t="s">
        <v>102</v>
      </c>
      <c r="F228" s="144" t="s">
        <v>102</v>
      </c>
      <c r="G228" s="144" t="s">
        <v>102</v>
      </c>
      <c r="H228" s="144" t="s">
        <v>102</v>
      </c>
      <c r="I228" s="144" t="s">
        <v>102</v>
      </c>
      <c r="J228" s="144" t="s">
        <v>102</v>
      </c>
      <c r="K228" s="144" t="s">
        <v>102</v>
      </c>
      <c r="L228" s="144" t="s">
        <v>102</v>
      </c>
    </row>
    <row r="229" spans="1:12">
      <c r="A229" s="133">
        <v>210811</v>
      </c>
      <c r="B229" s="37" t="s">
        <v>972</v>
      </c>
      <c r="C229" s="144" t="s">
        <v>102</v>
      </c>
      <c r="D229" s="144" t="s">
        <v>102</v>
      </c>
      <c r="E229" s="144" t="s">
        <v>102</v>
      </c>
      <c r="F229" s="144" t="s">
        <v>102</v>
      </c>
      <c r="G229" s="144" t="s">
        <v>102</v>
      </c>
      <c r="H229" s="144" t="s">
        <v>102</v>
      </c>
      <c r="I229" s="144" t="s">
        <v>102</v>
      </c>
      <c r="J229" s="144" t="s">
        <v>102</v>
      </c>
      <c r="K229" s="144" t="s">
        <v>102</v>
      </c>
      <c r="L229" s="144" t="s">
        <v>102</v>
      </c>
    </row>
    <row r="230" spans="1:12">
      <c r="A230" s="133">
        <v>210812</v>
      </c>
      <c r="B230" s="37" t="s">
        <v>973</v>
      </c>
      <c r="C230" s="144" t="s">
        <v>102</v>
      </c>
      <c r="D230" s="144" t="s">
        <v>102</v>
      </c>
      <c r="E230" s="144" t="s">
        <v>102</v>
      </c>
      <c r="F230" s="144" t="s">
        <v>102</v>
      </c>
      <c r="G230" s="144" t="s">
        <v>102</v>
      </c>
      <c r="H230" s="144" t="s">
        <v>102</v>
      </c>
      <c r="I230" s="144" t="s">
        <v>102</v>
      </c>
      <c r="J230" s="144" t="s">
        <v>102</v>
      </c>
      <c r="K230" s="144" t="s">
        <v>102</v>
      </c>
      <c r="L230" s="144" t="s">
        <v>102</v>
      </c>
    </row>
    <row r="231" spans="1:12">
      <c r="A231" s="133">
        <v>210813</v>
      </c>
      <c r="B231" s="37" t="s">
        <v>974</v>
      </c>
      <c r="C231" s="144" t="s">
        <v>102</v>
      </c>
      <c r="D231" s="144" t="s">
        <v>102</v>
      </c>
      <c r="E231" s="144" t="s">
        <v>102</v>
      </c>
      <c r="F231" s="144" t="s">
        <v>102</v>
      </c>
      <c r="G231" s="144" t="s">
        <v>102</v>
      </c>
      <c r="H231" s="144" t="s">
        <v>102</v>
      </c>
      <c r="I231" s="144" t="s">
        <v>102</v>
      </c>
      <c r="J231" s="144" t="s">
        <v>102</v>
      </c>
      <c r="K231" s="144" t="s">
        <v>102</v>
      </c>
      <c r="L231" s="144" t="s">
        <v>102</v>
      </c>
    </row>
    <row r="232" spans="1:12">
      <c r="A232" s="133">
        <v>210814</v>
      </c>
      <c r="B232" s="37" t="s">
        <v>975</v>
      </c>
      <c r="C232" s="144" t="s">
        <v>102</v>
      </c>
      <c r="D232" s="144" t="s">
        <v>102</v>
      </c>
      <c r="E232" s="144" t="s">
        <v>102</v>
      </c>
      <c r="F232" s="144" t="s">
        <v>102</v>
      </c>
      <c r="G232" s="144" t="s">
        <v>102</v>
      </c>
      <c r="H232" s="144" t="s">
        <v>102</v>
      </c>
      <c r="I232" s="144" t="s">
        <v>102</v>
      </c>
      <c r="J232" s="144" t="s">
        <v>102</v>
      </c>
      <c r="K232" s="144" t="s">
        <v>102</v>
      </c>
      <c r="L232" s="144" t="s">
        <v>102</v>
      </c>
    </row>
    <row r="233" spans="1:12">
      <c r="A233" s="133">
        <v>210815</v>
      </c>
      <c r="B233" s="37" t="s">
        <v>1061</v>
      </c>
      <c r="C233" s="144" t="s">
        <v>102</v>
      </c>
      <c r="D233" s="144" t="s">
        <v>102</v>
      </c>
      <c r="E233" s="144" t="s">
        <v>102</v>
      </c>
      <c r="F233" s="144" t="s">
        <v>102</v>
      </c>
      <c r="G233" s="144" t="s">
        <v>102</v>
      </c>
      <c r="H233" s="144" t="s">
        <v>102</v>
      </c>
      <c r="I233" s="144" t="s">
        <v>102</v>
      </c>
      <c r="J233" s="144" t="s">
        <v>102</v>
      </c>
      <c r="K233" s="144" t="s">
        <v>102</v>
      </c>
      <c r="L233" s="144" t="s">
        <v>102</v>
      </c>
    </row>
    <row r="234" spans="1:12">
      <c r="A234" s="36">
        <v>210816</v>
      </c>
      <c r="B234" s="37" t="s">
        <v>1062</v>
      </c>
      <c r="C234" s="144" t="s">
        <v>102</v>
      </c>
      <c r="D234" s="144" t="s">
        <v>102</v>
      </c>
      <c r="E234" s="144" t="s">
        <v>102</v>
      </c>
      <c r="F234" s="144" t="s">
        <v>102</v>
      </c>
      <c r="G234" s="144" t="s">
        <v>102</v>
      </c>
      <c r="H234" s="144" t="s">
        <v>102</v>
      </c>
      <c r="I234" s="144" t="s">
        <v>102</v>
      </c>
      <c r="J234" s="144" t="s">
        <v>102</v>
      </c>
      <c r="K234" s="144" t="s">
        <v>102</v>
      </c>
      <c r="L234" s="144" t="s">
        <v>102</v>
      </c>
    </row>
    <row r="235" spans="1:12">
      <c r="A235" s="36">
        <v>210817</v>
      </c>
      <c r="B235" s="37" t="s">
        <v>1063</v>
      </c>
      <c r="C235" s="144" t="s">
        <v>102</v>
      </c>
      <c r="D235" s="144" t="s">
        <v>102</v>
      </c>
      <c r="E235" s="144" t="s">
        <v>102</v>
      </c>
      <c r="F235" s="144" t="s">
        <v>102</v>
      </c>
      <c r="G235" s="144" t="s">
        <v>102</v>
      </c>
      <c r="H235" s="144" t="s">
        <v>102</v>
      </c>
      <c r="I235" s="144" t="s">
        <v>102</v>
      </c>
      <c r="J235" s="144" t="s">
        <v>102</v>
      </c>
      <c r="K235" s="144" t="s">
        <v>102</v>
      </c>
      <c r="L235" s="144" t="s">
        <v>102</v>
      </c>
    </row>
    <row r="236" spans="1:12">
      <c r="A236" s="36">
        <v>210818</v>
      </c>
      <c r="B236" s="37" t="s">
        <v>1064</v>
      </c>
      <c r="C236" s="144" t="s">
        <v>102</v>
      </c>
      <c r="D236" s="144" t="s">
        <v>102</v>
      </c>
      <c r="E236" s="144" t="s">
        <v>102</v>
      </c>
      <c r="F236" s="144" t="s">
        <v>102</v>
      </c>
      <c r="G236" s="144" t="s">
        <v>102</v>
      </c>
      <c r="H236" s="144" t="s">
        <v>102</v>
      </c>
      <c r="I236" s="144" t="s">
        <v>102</v>
      </c>
      <c r="J236" s="144" t="s">
        <v>102</v>
      </c>
      <c r="K236" s="144" t="s">
        <v>102</v>
      </c>
      <c r="L236" s="144" t="s">
        <v>102</v>
      </c>
    </row>
    <row r="237" spans="1:12">
      <c r="A237" s="36">
        <v>2109</v>
      </c>
      <c r="B237" s="37" t="s">
        <v>976</v>
      </c>
      <c r="C237" s="144" t="s">
        <v>102</v>
      </c>
      <c r="D237" s="144" t="s">
        <v>102</v>
      </c>
      <c r="E237" s="144" t="s">
        <v>102</v>
      </c>
      <c r="F237" s="144" t="s">
        <v>102</v>
      </c>
      <c r="G237" s="144" t="s">
        <v>102</v>
      </c>
      <c r="H237" s="144" t="s">
        <v>102</v>
      </c>
      <c r="I237" s="144" t="s">
        <v>102</v>
      </c>
      <c r="J237" s="144" t="s">
        <v>102</v>
      </c>
      <c r="K237" s="144" t="s">
        <v>102</v>
      </c>
      <c r="L237" s="144" t="s">
        <v>102</v>
      </c>
    </row>
    <row r="238" spans="1:12">
      <c r="A238" s="124">
        <v>210901</v>
      </c>
      <c r="B238" s="104" t="s">
        <v>378</v>
      </c>
      <c r="C238" s="94" t="s">
        <v>102</v>
      </c>
      <c r="D238" s="94" t="s">
        <v>102</v>
      </c>
      <c r="E238" s="94" t="s">
        <v>102</v>
      </c>
      <c r="F238" s="94" t="s">
        <v>102</v>
      </c>
      <c r="G238" s="94" t="s">
        <v>102</v>
      </c>
      <c r="H238" s="94" t="s">
        <v>102</v>
      </c>
      <c r="I238" s="94" t="s">
        <v>102</v>
      </c>
      <c r="J238" s="94" t="s">
        <v>102</v>
      </c>
      <c r="K238" s="94" t="s">
        <v>102</v>
      </c>
      <c r="L238" s="94" t="s">
        <v>102</v>
      </c>
    </row>
    <row r="239" spans="1:12">
      <c r="A239" s="133">
        <v>210902</v>
      </c>
      <c r="B239" s="37" t="s">
        <v>977</v>
      </c>
      <c r="C239" s="144" t="s">
        <v>102</v>
      </c>
      <c r="D239" s="144" t="s">
        <v>102</v>
      </c>
      <c r="E239" s="144" t="s">
        <v>102</v>
      </c>
      <c r="F239" s="144" t="s">
        <v>102</v>
      </c>
      <c r="G239" s="144" t="s">
        <v>102</v>
      </c>
      <c r="H239" s="144" t="s">
        <v>102</v>
      </c>
      <c r="I239" s="144" t="s">
        <v>102</v>
      </c>
      <c r="J239" s="144" t="s">
        <v>102</v>
      </c>
      <c r="K239" s="144" t="s">
        <v>102</v>
      </c>
      <c r="L239" s="144" t="s">
        <v>102</v>
      </c>
    </row>
    <row r="240" spans="1:12">
      <c r="A240" s="133">
        <v>210903</v>
      </c>
      <c r="B240" s="37" t="s">
        <v>978</v>
      </c>
      <c r="C240" s="144" t="s">
        <v>102</v>
      </c>
      <c r="D240" s="144" t="s">
        <v>102</v>
      </c>
      <c r="E240" s="144" t="s">
        <v>102</v>
      </c>
      <c r="F240" s="144" t="s">
        <v>102</v>
      </c>
      <c r="G240" s="144" t="s">
        <v>102</v>
      </c>
      <c r="H240" s="144" t="s">
        <v>102</v>
      </c>
      <c r="I240" s="144" t="s">
        <v>102</v>
      </c>
      <c r="J240" s="144" t="s">
        <v>102</v>
      </c>
      <c r="K240" s="144" t="s">
        <v>102</v>
      </c>
      <c r="L240" s="144" t="s">
        <v>102</v>
      </c>
    </row>
    <row r="241" spans="1:12">
      <c r="A241" s="133">
        <v>210904</v>
      </c>
      <c r="B241" s="37" t="s">
        <v>979</v>
      </c>
      <c r="C241" s="144" t="s">
        <v>102</v>
      </c>
      <c r="D241" s="144" t="s">
        <v>102</v>
      </c>
      <c r="E241" s="144" t="s">
        <v>102</v>
      </c>
      <c r="F241" s="144" t="s">
        <v>102</v>
      </c>
      <c r="G241" s="144" t="s">
        <v>102</v>
      </c>
      <c r="H241" s="144" t="s">
        <v>102</v>
      </c>
      <c r="I241" s="144" t="s">
        <v>102</v>
      </c>
      <c r="J241" s="144" t="s">
        <v>102</v>
      </c>
      <c r="K241" s="144" t="s">
        <v>102</v>
      </c>
      <c r="L241" s="144" t="s">
        <v>102</v>
      </c>
    </row>
    <row r="242" spans="1:12">
      <c r="A242" s="84">
        <v>211</v>
      </c>
      <c r="B242" s="145" t="s">
        <v>980</v>
      </c>
      <c r="C242" s="144" t="s">
        <v>102</v>
      </c>
      <c r="D242" s="144" t="s">
        <v>102</v>
      </c>
      <c r="E242" s="144" t="s">
        <v>102</v>
      </c>
      <c r="F242" s="144" t="s">
        <v>102</v>
      </c>
      <c r="G242" s="144" t="s">
        <v>102</v>
      </c>
      <c r="H242" s="144" t="s">
        <v>102</v>
      </c>
      <c r="I242" s="144" t="s">
        <v>102</v>
      </c>
      <c r="J242" s="144" t="s">
        <v>102</v>
      </c>
      <c r="K242" s="144" t="s">
        <v>102</v>
      </c>
      <c r="L242" s="144" t="s">
        <v>102</v>
      </c>
    </row>
    <row r="243" spans="1:12">
      <c r="A243" s="124">
        <v>2111</v>
      </c>
      <c r="B243" s="104" t="s">
        <v>981</v>
      </c>
      <c r="C243" s="94" t="s">
        <v>102</v>
      </c>
      <c r="D243" s="94" t="s">
        <v>102</v>
      </c>
      <c r="E243" s="94" t="s">
        <v>102</v>
      </c>
      <c r="F243" s="94" t="s">
        <v>102</v>
      </c>
      <c r="G243" s="94" t="s">
        <v>102</v>
      </c>
      <c r="H243" s="94" t="s">
        <v>102</v>
      </c>
      <c r="I243" s="94" t="s">
        <v>102</v>
      </c>
      <c r="J243" s="94" t="s">
        <v>102</v>
      </c>
      <c r="K243" s="94" t="s">
        <v>102</v>
      </c>
      <c r="L243" s="94" t="s">
        <v>102</v>
      </c>
    </row>
    <row r="244" spans="1:12">
      <c r="A244" s="124">
        <v>211101</v>
      </c>
      <c r="B244" s="104" t="s">
        <v>982</v>
      </c>
      <c r="C244" s="94" t="s">
        <v>102</v>
      </c>
      <c r="D244" s="94" t="s">
        <v>102</v>
      </c>
      <c r="E244" s="94" t="s">
        <v>102</v>
      </c>
      <c r="F244" s="94" t="s">
        <v>102</v>
      </c>
      <c r="G244" s="94" t="s">
        <v>102</v>
      </c>
      <c r="H244" s="94" t="s">
        <v>102</v>
      </c>
      <c r="I244" s="94" t="s">
        <v>102</v>
      </c>
      <c r="J244" s="94" t="s">
        <v>102</v>
      </c>
      <c r="K244" s="94" t="s">
        <v>102</v>
      </c>
      <c r="L244" s="94" t="s">
        <v>102</v>
      </c>
    </row>
    <row r="245" spans="1:12">
      <c r="A245" s="133">
        <v>2112</v>
      </c>
      <c r="B245" s="37" t="s">
        <v>983</v>
      </c>
      <c r="C245" s="144" t="s">
        <v>102</v>
      </c>
      <c r="D245" s="144" t="s">
        <v>102</v>
      </c>
      <c r="E245" s="144" t="s">
        <v>102</v>
      </c>
      <c r="F245" s="144" t="s">
        <v>102</v>
      </c>
      <c r="G245" s="144" t="s">
        <v>102</v>
      </c>
      <c r="H245" s="144" t="s">
        <v>102</v>
      </c>
      <c r="I245" s="144" t="s">
        <v>102</v>
      </c>
      <c r="J245" s="144" t="s">
        <v>102</v>
      </c>
      <c r="K245" s="144" t="s">
        <v>102</v>
      </c>
      <c r="L245" s="144" t="s">
        <v>102</v>
      </c>
    </row>
    <row r="246" spans="1:12">
      <c r="A246" s="124">
        <v>211201</v>
      </c>
      <c r="B246" s="104" t="s">
        <v>984</v>
      </c>
      <c r="C246" s="94" t="s">
        <v>102</v>
      </c>
      <c r="D246" s="94" t="s">
        <v>102</v>
      </c>
      <c r="E246" s="94" t="s">
        <v>102</v>
      </c>
      <c r="F246" s="94" t="s">
        <v>102</v>
      </c>
      <c r="G246" s="94" t="s">
        <v>102</v>
      </c>
      <c r="H246" s="94" t="s">
        <v>102</v>
      </c>
      <c r="I246" s="94" t="s">
        <v>102</v>
      </c>
      <c r="J246" s="94" t="s">
        <v>102</v>
      </c>
      <c r="K246" s="94" t="s">
        <v>102</v>
      </c>
      <c r="L246" s="94" t="s">
        <v>102</v>
      </c>
    </row>
    <row r="247" spans="1:12">
      <c r="A247" s="133">
        <v>212</v>
      </c>
      <c r="B247" s="37" t="s">
        <v>985</v>
      </c>
      <c r="C247" s="144" t="s">
        <v>102</v>
      </c>
      <c r="D247" s="144" t="s">
        <v>102</v>
      </c>
      <c r="E247" s="144" t="s">
        <v>102</v>
      </c>
      <c r="F247" s="144" t="s">
        <v>102</v>
      </c>
      <c r="G247" s="144" t="s">
        <v>102</v>
      </c>
      <c r="H247" s="144" t="s">
        <v>102</v>
      </c>
      <c r="I247" s="144" t="s">
        <v>102</v>
      </c>
      <c r="J247" s="144" t="s">
        <v>102</v>
      </c>
      <c r="K247" s="144" t="s">
        <v>102</v>
      </c>
      <c r="L247" s="144" t="s">
        <v>102</v>
      </c>
    </row>
    <row r="248" spans="1:12">
      <c r="A248" s="124">
        <v>2121</v>
      </c>
      <c r="B248" s="104" t="s">
        <v>986</v>
      </c>
      <c r="C248" s="94" t="s">
        <v>102</v>
      </c>
      <c r="D248" s="94" t="s">
        <v>102</v>
      </c>
      <c r="E248" s="94" t="s">
        <v>102</v>
      </c>
      <c r="F248" s="94" t="s">
        <v>102</v>
      </c>
      <c r="G248" s="94" t="s">
        <v>102</v>
      </c>
      <c r="H248" s="94" t="s">
        <v>102</v>
      </c>
      <c r="I248" s="94" t="s">
        <v>102</v>
      </c>
      <c r="J248" s="94" t="s">
        <v>102</v>
      </c>
      <c r="K248" s="94" t="s">
        <v>102</v>
      </c>
      <c r="L248" s="94" t="s">
        <v>102</v>
      </c>
    </row>
    <row r="249" spans="1:12">
      <c r="A249" s="124">
        <v>212101</v>
      </c>
      <c r="B249" s="104" t="s">
        <v>395</v>
      </c>
      <c r="C249" s="94" t="s">
        <v>102</v>
      </c>
      <c r="D249" s="94" t="s">
        <v>102</v>
      </c>
      <c r="E249" s="94" t="s">
        <v>102</v>
      </c>
      <c r="F249" s="94" t="s">
        <v>102</v>
      </c>
      <c r="G249" s="94" t="s">
        <v>102</v>
      </c>
      <c r="H249" s="94" t="s">
        <v>102</v>
      </c>
      <c r="I249" s="94" t="s">
        <v>102</v>
      </c>
      <c r="J249" s="94" t="s">
        <v>102</v>
      </c>
      <c r="K249" s="94" t="s">
        <v>102</v>
      </c>
      <c r="L249" s="94" t="s">
        <v>102</v>
      </c>
    </row>
    <row r="250" spans="1:12">
      <c r="A250" s="133">
        <v>2122</v>
      </c>
      <c r="B250" s="37" t="s">
        <v>987</v>
      </c>
      <c r="C250" s="144" t="s">
        <v>102</v>
      </c>
      <c r="D250" s="144" t="s">
        <v>102</v>
      </c>
      <c r="E250" s="144" t="s">
        <v>102</v>
      </c>
      <c r="F250" s="144" t="s">
        <v>102</v>
      </c>
      <c r="G250" s="144" t="s">
        <v>102</v>
      </c>
      <c r="H250" s="144" t="s">
        <v>102</v>
      </c>
      <c r="I250" s="144" t="s">
        <v>102</v>
      </c>
      <c r="J250" s="144" t="s">
        <v>102</v>
      </c>
      <c r="K250" s="144" t="s">
        <v>102</v>
      </c>
      <c r="L250" s="144" t="s">
        <v>102</v>
      </c>
    </row>
    <row r="251" spans="1:12">
      <c r="A251" s="124">
        <v>212201</v>
      </c>
      <c r="B251" s="104" t="s">
        <v>399</v>
      </c>
      <c r="C251" s="94" t="s">
        <v>102</v>
      </c>
      <c r="D251" s="94" t="s">
        <v>102</v>
      </c>
      <c r="E251" s="94" t="s">
        <v>102</v>
      </c>
      <c r="F251" s="94" t="s">
        <v>102</v>
      </c>
      <c r="G251" s="94" t="s">
        <v>102</v>
      </c>
      <c r="H251" s="94" t="s">
        <v>102</v>
      </c>
      <c r="I251" s="94" t="s">
        <v>102</v>
      </c>
      <c r="J251" s="94" t="s">
        <v>102</v>
      </c>
      <c r="K251" s="94" t="s">
        <v>102</v>
      </c>
      <c r="L251" s="94" t="s">
        <v>102</v>
      </c>
    </row>
    <row r="252" spans="1:12">
      <c r="A252" s="133">
        <v>213</v>
      </c>
      <c r="B252" s="37" t="s">
        <v>988</v>
      </c>
      <c r="C252" s="144" t="s">
        <v>102</v>
      </c>
      <c r="D252" s="144" t="s">
        <v>102</v>
      </c>
      <c r="E252" s="144" t="s">
        <v>102</v>
      </c>
      <c r="F252" s="144" t="s">
        <v>102</v>
      </c>
      <c r="G252" s="144" t="s">
        <v>102</v>
      </c>
      <c r="H252" s="144" t="s">
        <v>102</v>
      </c>
      <c r="I252" s="144" t="s">
        <v>102</v>
      </c>
      <c r="J252" s="144" t="s">
        <v>102</v>
      </c>
      <c r="K252" s="144" t="s">
        <v>102</v>
      </c>
      <c r="L252" s="144" t="s">
        <v>102</v>
      </c>
    </row>
    <row r="253" spans="1:12">
      <c r="A253" s="124">
        <v>2131</v>
      </c>
      <c r="B253" s="104" t="s">
        <v>989</v>
      </c>
      <c r="C253" s="94" t="s">
        <v>102</v>
      </c>
      <c r="D253" s="94" t="s">
        <v>102</v>
      </c>
      <c r="E253" s="94" t="s">
        <v>102</v>
      </c>
      <c r="F253" s="94" t="s">
        <v>102</v>
      </c>
      <c r="G253" s="94" t="s">
        <v>102</v>
      </c>
      <c r="H253" s="94" t="s">
        <v>102</v>
      </c>
      <c r="I253" s="94" t="s">
        <v>102</v>
      </c>
      <c r="J253" s="94" t="s">
        <v>102</v>
      </c>
      <c r="K253" s="94" t="s">
        <v>102</v>
      </c>
      <c r="L253" s="94" t="s">
        <v>102</v>
      </c>
    </row>
    <row r="254" spans="1:12">
      <c r="A254" s="124">
        <v>213101</v>
      </c>
      <c r="B254" s="104" t="s">
        <v>991</v>
      </c>
      <c r="C254" s="94" t="s">
        <v>102</v>
      </c>
      <c r="D254" s="94" t="s">
        <v>102</v>
      </c>
      <c r="E254" s="94" t="s">
        <v>102</v>
      </c>
      <c r="F254" s="94" t="s">
        <v>102</v>
      </c>
      <c r="G254" s="94" t="s">
        <v>102</v>
      </c>
      <c r="H254" s="94" t="s">
        <v>102</v>
      </c>
      <c r="I254" s="94" t="s">
        <v>102</v>
      </c>
      <c r="J254" s="94" t="s">
        <v>102</v>
      </c>
      <c r="K254" s="94" t="s">
        <v>102</v>
      </c>
      <c r="L254" s="94" t="s">
        <v>102</v>
      </c>
    </row>
    <row r="255" spans="1:12">
      <c r="A255" s="133">
        <v>213102</v>
      </c>
      <c r="B255" s="37" t="s">
        <v>992</v>
      </c>
      <c r="C255" s="144" t="s">
        <v>102</v>
      </c>
      <c r="D255" s="144" t="s">
        <v>102</v>
      </c>
      <c r="E255" s="144" t="s">
        <v>102</v>
      </c>
      <c r="F255" s="144" t="s">
        <v>102</v>
      </c>
      <c r="G255" s="144" t="s">
        <v>102</v>
      </c>
      <c r="H255" s="144" t="s">
        <v>102</v>
      </c>
      <c r="I255" s="144" t="s">
        <v>102</v>
      </c>
      <c r="J255" s="144" t="s">
        <v>102</v>
      </c>
      <c r="K255" s="144" t="s">
        <v>102</v>
      </c>
      <c r="L255" s="144" t="s">
        <v>102</v>
      </c>
    </row>
    <row r="256" spans="1:12">
      <c r="A256" s="133">
        <v>2132</v>
      </c>
      <c r="B256" s="37" t="s">
        <v>990</v>
      </c>
      <c r="C256" s="144" t="s">
        <v>102</v>
      </c>
      <c r="D256" s="144" t="s">
        <v>102</v>
      </c>
      <c r="E256" s="144" t="s">
        <v>102</v>
      </c>
      <c r="F256" s="144" t="s">
        <v>102</v>
      </c>
      <c r="G256" s="144" t="s">
        <v>102</v>
      </c>
      <c r="H256" s="144" t="s">
        <v>102</v>
      </c>
      <c r="I256" s="144" t="s">
        <v>102</v>
      </c>
      <c r="J256" s="144" t="s">
        <v>102</v>
      </c>
      <c r="K256" s="144" t="s">
        <v>102</v>
      </c>
      <c r="L256" s="144" t="s">
        <v>102</v>
      </c>
    </row>
    <row r="257" spans="1:12">
      <c r="A257" s="124">
        <v>213202</v>
      </c>
      <c r="B257" s="104" t="s">
        <v>993</v>
      </c>
      <c r="C257" s="94" t="s">
        <v>102</v>
      </c>
      <c r="D257" s="94" t="s">
        <v>102</v>
      </c>
      <c r="E257" s="94" t="s">
        <v>102</v>
      </c>
      <c r="F257" s="94" t="s">
        <v>102</v>
      </c>
      <c r="G257" s="94" t="s">
        <v>102</v>
      </c>
      <c r="H257" s="94" t="s">
        <v>102</v>
      </c>
      <c r="I257" s="94" t="s">
        <v>102</v>
      </c>
      <c r="J257" s="94" t="s">
        <v>102</v>
      </c>
      <c r="K257" s="94" t="s">
        <v>102</v>
      </c>
      <c r="L257" s="94" t="s">
        <v>102</v>
      </c>
    </row>
    <row r="258" spans="1:12">
      <c r="A258" s="133">
        <v>213203</v>
      </c>
      <c r="B258" s="37" t="s">
        <v>994</v>
      </c>
      <c r="C258" s="144" t="s">
        <v>102</v>
      </c>
      <c r="D258" s="144" t="s">
        <v>102</v>
      </c>
      <c r="E258" s="144" t="s">
        <v>102</v>
      </c>
      <c r="F258" s="144" t="s">
        <v>102</v>
      </c>
      <c r="G258" s="144" t="s">
        <v>102</v>
      </c>
      <c r="H258" s="144" t="s">
        <v>102</v>
      </c>
      <c r="I258" s="144" t="s">
        <v>102</v>
      </c>
      <c r="J258" s="144" t="s">
        <v>102</v>
      </c>
      <c r="K258" s="144" t="s">
        <v>102</v>
      </c>
      <c r="L258" s="144" t="s">
        <v>102</v>
      </c>
    </row>
    <row r="259" spans="1:12">
      <c r="A259" s="133">
        <v>213204</v>
      </c>
      <c r="B259" s="37" t="s">
        <v>995</v>
      </c>
      <c r="C259" s="144" t="s">
        <v>102</v>
      </c>
      <c r="D259" s="144" t="s">
        <v>102</v>
      </c>
      <c r="E259" s="144" t="s">
        <v>102</v>
      </c>
      <c r="F259" s="144" t="s">
        <v>102</v>
      </c>
      <c r="G259" s="144" t="s">
        <v>102</v>
      </c>
      <c r="H259" s="144" t="s">
        <v>102</v>
      </c>
      <c r="I259" s="144" t="s">
        <v>102</v>
      </c>
      <c r="J259" s="144" t="s">
        <v>102</v>
      </c>
      <c r="K259" s="144" t="s">
        <v>102</v>
      </c>
      <c r="L259" s="144" t="s">
        <v>102</v>
      </c>
    </row>
    <row r="260" spans="1:12">
      <c r="A260" s="133">
        <v>213205</v>
      </c>
      <c r="B260" s="37" t="s">
        <v>996</v>
      </c>
      <c r="C260" s="144" t="s">
        <v>102</v>
      </c>
      <c r="D260" s="144" t="s">
        <v>102</v>
      </c>
      <c r="E260" s="144" t="s">
        <v>102</v>
      </c>
      <c r="F260" s="144" t="s">
        <v>102</v>
      </c>
      <c r="G260" s="144" t="s">
        <v>102</v>
      </c>
      <c r="H260" s="144" t="s">
        <v>102</v>
      </c>
      <c r="I260" s="144" t="s">
        <v>102</v>
      </c>
      <c r="J260" s="144" t="s">
        <v>102</v>
      </c>
      <c r="K260" s="144" t="s">
        <v>102</v>
      </c>
      <c r="L260" s="144" t="s">
        <v>102</v>
      </c>
    </row>
    <row r="261" spans="1:12">
      <c r="A261" s="133">
        <v>213206</v>
      </c>
      <c r="B261" s="37" t="s">
        <v>997</v>
      </c>
      <c r="C261" s="144" t="s">
        <v>102</v>
      </c>
      <c r="D261" s="144" t="s">
        <v>102</v>
      </c>
      <c r="E261" s="144" t="s">
        <v>102</v>
      </c>
      <c r="F261" s="144" t="s">
        <v>102</v>
      </c>
      <c r="G261" s="144" t="s">
        <v>102</v>
      </c>
      <c r="H261" s="144" t="s">
        <v>102</v>
      </c>
      <c r="I261" s="144" t="s">
        <v>102</v>
      </c>
      <c r="J261" s="144" t="s">
        <v>102</v>
      </c>
      <c r="K261" s="144" t="s">
        <v>102</v>
      </c>
      <c r="L261" s="144" t="s">
        <v>102</v>
      </c>
    </row>
    <row r="262" spans="1:12">
      <c r="A262" s="133">
        <v>213207</v>
      </c>
      <c r="B262" s="37" t="s">
        <v>998</v>
      </c>
      <c r="C262" s="144" t="s">
        <v>102</v>
      </c>
      <c r="D262" s="144" t="s">
        <v>102</v>
      </c>
      <c r="E262" s="144" t="s">
        <v>102</v>
      </c>
      <c r="F262" s="144" t="s">
        <v>102</v>
      </c>
      <c r="G262" s="144" t="s">
        <v>102</v>
      </c>
      <c r="H262" s="144" t="s">
        <v>102</v>
      </c>
      <c r="I262" s="144" t="s">
        <v>102</v>
      </c>
      <c r="J262" s="144" t="s">
        <v>102</v>
      </c>
      <c r="K262" s="144" t="s">
        <v>102</v>
      </c>
      <c r="L262" s="144" t="s">
        <v>102</v>
      </c>
    </row>
    <row ht="25.5" r="263" spans="1:12">
      <c r="A263" s="133">
        <v>213208</v>
      </c>
      <c r="B263" s="37" t="s">
        <v>999</v>
      </c>
      <c r="C263" s="144" t="s">
        <v>102</v>
      </c>
      <c r="D263" s="144" t="s">
        <v>102</v>
      </c>
      <c r="E263" s="144" t="s">
        <v>102</v>
      </c>
      <c r="F263" s="144" t="s">
        <v>102</v>
      </c>
      <c r="G263" s="144" t="s">
        <v>102</v>
      </c>
      <c r="H263" s="144" t="s">
        <v>102</v>
      </c>
      <c r="I263" s="144" t="s">
        <v>102</v>
      </c>
      <c r="J263" s="144" t="s">
        <v>102</v>
      </c>
      <c r="K263" s="144" t="s">
        <v>102</v>
      </c>
      <c r="L263" s="144" t="s">
        <v>102</v>
      </c>
    </row>
    <row r="264" spans="1:12">
      <c r="A264" s="133">
        <v>213209</v>
      </c>
      <c r="B264" s="37" t="s">
        <v>1000</v>
      </c>
      <c r="C264" s="144" t="s">
        <v>102</v>
      </c>
      <c r="D264" s="144" t="s">
        <v>102</v>
      </c>
      <c r="E264" s="144" t="s">
        <v>102</v>
      </c>
      <c r="F264" s="144" t="s">
        <v>102</v>
      </c>
      <c r="G264" s="144" t="s">
        <v>102</v>
      </c>
      <c r="H264" s="144" t="s">
        <v>102</v>
      </c>
      <c r="I264" s="144" t="s">
        <v>102</v>
      </c>
      <c r="J264" s="144" t="s">
        <v>102</v>
      </c>
      <c r="K264" s="144" t="s">
        <v>102</v>
      </c>
      <c r="L264" s="144" t="s">
        <v>102</v>
      </c>
    </row>
    <row r="265" spans="1:12">
      <c r="A265" s="133">
        <v>2133</v>
      </c>
      <c r="B265" s="37" t="s">
        <v>1001</v>
      </c>
      <c r="C265" s="144" t="s">
        <v>102</v>
      </c>
      <c r="D265" s="144" t="s">
        <v>102</v>
      </c>
      <c r="E265" s="144" t="s">
        <v>102</v>
      </c>
      <c r="F265" s="144" t="s">
        <v>102</v>
      </c>
      <c r="G265" s="144" t="s">
        <v>102</v>
      </c>
      <c r="H265" s="144" t="s">
        <v>102</v>
      </c>
      <c r="I265" s="144" t="s">
        <v>102</v>
      </c>
      <c r="J265" s="144" t="s">
        <v>102</v>
      </c>
      <c r="K265" s="144" t="s">
        <v>102</v>
      </c>
      <c r="L265" s="144" t="s">
        <v>102</v>
      </c>
    </row>
    <row r="266" spans="1:12">
      <c r="A266" s="124">
        <v>213301</v>
      </c>
      <c r="B266" s="104" t="s">
        <v>1004</v>
      </c>
      <c r="C266" s="94" t="s">
        <v>102</v>
      </c>
      <c r="D266" s="94" t="s">
        <v>102</v>
      </c>
      <c r="E266" s="94" t="s">
        <v>102</v>
      </c>
      <c r="F266" s="94" t="s">
        <v>102</v>
      </c>
      <c r="G266" s="94" t="s">
        <v>102</v>
      </c>
      <c r="H266" s="94" t="s">
        <v>102</v>
      </c>
      <c r="I266" s="94" t="s">
        <v>102</v>
      </c>
      <c r="J266" s="94" t="s">
        <v>102</v>
      </c>
      <c r="K266" s="94" t="s">
        <v>102</v>
      </c>
      <c r="L266" s="94" t="s">
        <v>102</v>
      </c>
    </row>
    <row r="267" spans="1:12">
      <c r="A267" s="133">
        <v>213302</v>
      </c>
      <c r="B267" s="37" t="s">
        <v>1003</v>
      </c>
      <c r="C267" s="144" t="s">
        <v>102</v>
      </c>
      <c r="D267" s="144" t="s">
        <v>102</v>
      </c>
      <c r="E267" s="144" t="s">
        <v>102</v>
      </c>
      <c r="F267" s="144" t="s">
        <v>102</v>
      </c>
      <c r="G267" s="144" t="s">
        <v>102</v>
      </c>
      <c r="H267" s="144" t="s">
        <v>102</v>
      </c>
      <c r="I267" s="144" t="s">
        <v>102</v>
      </c>
      <c r="J267" s="144" t="s">
        <v>102</v>
      </c>
      <c r="K267" s="144" t="s">
        <v>102</v>
      </c>
      <c r="L267" s="144" t="s">
        <v>102</v>
      </c>
    </row>
    <row r="268" spans="1:12">
      <c r="A268" s="133">
        <v>213303</v>
      </c>
      <c r="B268" s="37" t="s">
        <v>1005</v>
      </c>
      <c r="C268" s="144" t="s">
        <v>102</v>
      </c>
      <c r="D268" s="144" t="s">
        <v>102</v>
      </c>
      <c r="E268" s="144" t="s">
        <v>102</v>
      </c>
      <c r="F268" s="144" t="s">
        <v>102</v>
      </c>
      <c r="G268" s="144" t="s">
        <v>102</v>
      </c>
      <c r="H268" s="144" t="s">
        <v>102</v>
      </c>
      <c r="I268" s="144" t="s">
        <v>102</v>
      </c>
      <c r="J268" s="144" t="s">
        <v>102</v>
      </c>
      <c r="K268" s="144" t="s">
        <v>102</v>
      </c>
      <c r="L268" s="144" t="s">
        <v>102</v>
      </c>
    </row>
    <row r="269" spans="1:12">
      <c r="A269" s="133">
        <v>213304</v>
      </c>
      <c r="B269" s="37" t="s">
        <v>1006</v>
      </c>
      <c r="C269" s="144" t="s">
        <v>102</v>
      </c>
      <c r="D269" s="144" t="s">
        <v>102</v>
      </c>
      <c r="E269" s="144" t="s">
        <v>102</v>
      </c>
      <c r="F269" s="144" t="s">
        <v>102</v>
      </c>
      <c r="G269" s="144" t="s">
        <v>102</v>
      </c>
      <c r="H269" s="144" t="s">
        <v>102</v>
      </c>
      <c r="I269" s="144" t="s">
        <v>102</v>
      </c>
      <c r="J269" s="144" t="s">
        <v>102</v>
      </c>
      <c r="K269" s="144" t="s">
        <v>102</v>
      </c>
      <c r="L269" s="144" t="s">
        <v>102</v>
      </c>
    </row>
    <row ht="25.5" r="270" spans="1:12">
      <c r="A270" s="133">
        <v>2134</v>
      </c>
      <c r="B270" s="37" t="s">
        <v>1007</v>
      </c>
      <c r="C270" s="144" t="s">
        <v>102</v>
      </c>
      <c r="D270" s="144" t="s">
        <v>102</v>
      </c>
      <c r="E270" s="144" t="s">
        <v>102</v>
      </c>
      <c r="F270" s="144" t="s">
        <v>102</v>
      </c>
      <c r="G270" s="144" t="s">
        <v>102</v>
      </c>
      <c r="H270" s="144" t="s">
        <v>102</v>
      </c>
      <c r="I270" s="144" t="s">
        <v>102</v>
      </c>
      <c r="J270" s="144" t="s">
        <v>102</v>
      </c>
      <c r="K270" s="144" t="s">
        <v>102</v>
      </c>
      <c r="L270" s="144" t="s">
        <v>102</v>
      </c>
    </row>
    <row r="271" spans="1:12">
      <c r="A271" s="124">
        <v>213401</v>
      </c>
      <c r="B271" s="104" t="s">
        <v>1008</v>
      </c>
      <c r="C271" s="94" t="s">
        <v>102</v>
      </c>
      <c r="D271" s="94" t="s">
        <v>102</v>
      </c>
      <c r="E271" s="94" t="s">
        <v>102</v>
      </c>
      <c r="F271" s="94" t="s">
        <v>102</v>
      </c>
      <c r="G271" s="94" t="s">
        <v>102</v>
      </c>
      <c r="H271" s="94" t="s">
        <v>102</v>
      </c>
      <c r="I271" s="94" t="s">
        <v>102</v>
      </c>
      <c r="J271" s="94" t="s">
        <v>102</v>
      </c>
      <c r="K271" s="94" t="s">
        <v>102</v>
      </c>
      <c r="L271" s="94" t="s">
        <v>102</v>
      </c>
    </row>
    <row r="272" spans="1:12">
      <c r="A272" s="133">
        <v>213402</v>
      </c>
      <c r="B272" s="37" t="s">
        <v>1009</v>
      </c>
      <c r="C272" s="144" t="s">
        <v>102</v>
      </c>
      <c r="D272" s="144" t="s">
        <v>102</v>
      </c>
      <c r="E272" s="144" t="s">
        <v>102</v>
      </c>
      <c r="F272" s="144" t="s">
        <v>102</v>
      </c>
      <c r="G272" s="144" t="s">
        <v>102</v>
      </c>
      <c r="H272" s="144" t="s">
        <v>102</v>
      </c>
      <c r="I272" s="144" t="s">
        <v>102</v>
      </c>
      <c r="J272" s="144" t="s">
        <v>102</v>
      </c>
      <c r="K272" s="144" t="s">
        <v>102</v>
      </c>
      <c r="L272" s="144" t="s">
        <v>102</v>
      </c>
    </row>
    <row r="273" spans="1:12">
      <c r="A273" s="133">
        <v>213403</v>
      </c>
      <c r="B273" s="37" t="s">
        <v>1005</v>
      </c>
      <c r="C273" s="144" t="s">
        <v>102</v>
      </c>
      <c r="D273" s="144" t="s">
        <v>102</v>
      </c>
      <c r="E273" s="144" t="s">
        <v>102</v>
      </c>
      <c r="F273" s="144" t="s">
        <v>102</v>
      </c>
      <c r="G273" s="144" t="s">
        <v>102</v>
      </c>
      <c r="H273" s="144" t="s">
        <v>102</v>
      </c>
      <c r="I273" s="144" t="s">
        <v>102</v>
      </c>
      <c r="J273" s="144" t="s">
        <v>102</v>
      </c>
      <c r="K273" s="144" t="s">
        <v>102</v>
      </c>
      <c r="L273" s="144" t="s">
        <v>102</v>
      </c>
    </row>
    <row r="274" spans="1:12">
      <c r="A274" s="133">
        <v>213404</v>
      </c>
      <c r="B274" s="37" t="s">
        <v>1006</v>
      </c>
      <c r="C274" s="144" t="s">
        <v>102</v>
      </c>
      <c r="D274" s="144" t="s">
        <v>102</v>
      </c>
      <c r="E274" s="144" t="s">
        <v>102</v>
      </c>
      <c r="F274" s="144" t="s">
        <v>102</v>
      </c>
      <c r="G274" s="144" t="s">
        <v>102</v>
      </c>
      <c r="H274" s="144" t="s">
        <v>102</v>
      </c>
      <c r="I274" s="144" t="s">
        <v>102</v>
      </c>
      <c r="J274" s="144" t="s">
        <v>102</v>
      </c>
      <c r="K274" s="144" t="s">
        <v>102</v>
      </c>
      <c r="L274" s="144" t="s">
        <v>102</v>
      </c>
    </row>
    <row r="275" spans="1:12">
      <c r="A275" s="133">
        <v>2135</v>
      </c>
      <c r="B275" s="37" t="s">
        <v>1010</v>
      </c>
      <c r="C275" s="144" t="s">
        <v>102</v>
      </c>
      <c r="D275" s="144" t="s">
        <v>102</v>
      </c>
      <c r="E275" s="144" t="s">
        <v>102</v>
      </c>
      <c r="F275" s="144" t="s">
        <v>102</v>
      </c>
      <c r="G275" s="144" t="s">
        <v>102</v>
      </c>
      <c r="H275" s="144" t="s">
        <v>102</v>
      </c>
      <c r="I275" s="144" t="s">
        <v>102</v>
      </c>
      <c r="J275" s="144" t="s">
        <v>102</v>
      </c>
      <c r="K275" s="144" t="s">
        <v>102</v>
      </c>
      <c r="L275" s="144" t="s">
        <v>102</v>
      </c>
    </row>
    <row r="276" spans="1:12">
      <c r="A276" s="124">
        <v>213501</v>
      </c>
      <c r="B276" s="104" t="s">
        <v>1002</v>
      </c>
      <c r="C276" s="94" t="s">
        <v>102</v>
      </c>
      <c r="D276" s="94" t="s">
        <v>102</v>
      </c>
      <c r="E276" s="94" t="s">
        <v>102</v>
      </c>
      <c r="F276" s="94" t="s">
        <v>102</v>
      </c>
      <c r="G276" s="94" t="s">
        <v>102</v>
      </c>
      <c r="H276" s="94" t="s">
        <v>102</v>
      </c>
      <c r="I276" s="94" t="s">
        <v>102</v>
      </c>
      <c r="J276" s="94" t="s">
        <v>102</v>
      </c>
      <c r="K276" s="94" t="s">
        <v>102</v>
      </c>
      <c r="L276" s="94" t="s">
        <v>102</v>
      </c>
    </row>
    <row r="277" spans="1:12">
      <c r="A277" s="133">
        <v>213502</v>
      </c>
      <c r="B277" s="37" t="s">
        <v>1011</v>
      </c>
      <c r="C277" s="144" t="s">
        <v>102</v>
      </c>
      <c r="D277" s="144" t="s">
        <v>102</v>
      </c>
      <c r="E277" s="144" t="s">
        <v>102</v>
      </c>
      <c r="F277" s="144" t="s">
        <v>102</v>
      </c>
      <c r="G277" s="144" t="s">
        <v>102</v>
      </c>
      <c r="H277" s="144" t="s">
        <v>102</v>
      </c>
      <c r="I277" s="144" t="s">
        <v>102</v>
      </c>
      <c r="J277" s="144" t="s">
        <v>102</v>
      </c>
      <c r="K277" s="144" t="s">
        <v>102</v>
      </c>
      <c r="L277" s="144" t="s">
        <v>102</v>
      </c>
    </row>
    <row r="278" spans="1:12">
      <c r="A278" s="133">
        <v>213503</v>
      </c>
      <c r="B278" s="37" t="s">
        <v>1012</v>
      </c>
      <c r="C278" s="144" t="s">
        <v>102</v>
      </c>
      <c r="D278" s="144" t="s">
        <v>102</v>
      </c>
      <c r="E278" s="144" t="s">
        <v>102</v>
      </c>
      <c r="F278" s="144" t="s">
        <v>102</v>
      </c>
      <c r="G278" s="144" t="s">
        <v>102</v>
      </c>
      <c r="H278" s="144" t="s">
        <v>102</v>
      </c>
      <c r="I278" s="144" t="s">
        <v>102</v>
      </c>
      <c r="J278" s="144" t="s">
        <v>102</v>
      </c>
      <c r="K278" s="144" t="s">
        <v>102</v>
      </c>
      <c r="L278" s="144" t="s">
        <v>102</v>
      </c>
    </row>
    <row r="279" spans="1:12">
      <c r="A279" s="133">
        <v>213504</v>
      </c>
      <c r="B279" s="37" t="s">
        <v>1013</v>
      </c>
      <c r="C279" s="144" t="s">
        <v>102</v>
      </c>
      <c r="D279" s="144" t="s">
        <v>102</v>
      </c>
      <c r="E279" s="144" t="s">
        <v>102</v>
      </c>
      <c r="F279" s="144" t="s">
        <v>102</v>
      </c>
      <c r="G279" s="144" t="s">
        <v>102</v>
      </c>
      <c r="H279" s="144" t="s">
        <v>102</v>
      </c>
      <c r="I279" s="144" t="s">
        <v>102</v>
      </c>
      <c r="J279" s="144" t="s">
        <v>102</v>
      </c>
      <c r="K279" s="144" t="s">
        <v>102</v>
      </c>
      <c r="L279" s="144" t="s">
        <v>102</v>
      </c>
    </row>
    <row r="280" spans="1:12">
      <c r="A280" s="133">
        <v>213505</v>
      </c>
      <c r="B280" s="37" t="s">
        <v>1014</v>
      </c>
      <c r="C280" s="144" t="s">
        <v>102</v>
      </c>
      <c r="D280" s="144" t="s">
        <v>102</v>
      </c>
      <c r="E280" s="144" t="s">
        <v>102</v>
      </c>
      <c r="F280" s="144" t="s">
        <v>102</v>
      </c>
      <c r="G280" s="144" t="s">
        <v>102</v>
      </c>
      <c r="H280" s="144" t="s">
        <v>102</v>
      </c>
      <c r="I280" s="144" t="s">
        <v>102</v>
      </c>
      <c r="J280" s="144" t="s">
        <v>102</v>
      </c>
      <c r="K280" s="144" t="s">
        <v>102</v>
      </c>
      <c r="L280" s="144" t="s">
        <v>102</v>
      </c>
    </row>
    <row r="281" spans="1:12">
      <c r="A281" s="133">
        <v>22</v>
      </c>
      <c r="B281" s="37" t="s">
        <v>1015</v>
      </c>
      <c r="C281" s="144" t="s">
        <v>102</v>
      </c>
      <c r="D281" s="144" t="s">
        <v>102</v>
      </c>
      <c r="E281" s="144" t="s">
        <v>102</v>
      </c>
      <c r="F281" s="144" t="s">
        <v>102</v>
      </c>
      <c r="G281" s="144" t="s">
        <v>102</v>
      </c>
      <c r="H281" s="144" t="s">
        <v>102</v>
      </c>
      <c r="I281" s="144" t="s">
        <v>102</v>
      </c>
      <c r="J281" s="144" t="s">
        <v>102</v>
      </c>
      <c r="K281" s="144" t="s">
        <v>102</v>
      </c>
      <c r="L281" s="144" t="s">
        <v>102</v>
      </c>
    </row>
    <row r="282" spans="1:12">
      <c r="A282" s="124">
        <v>2200</v>
      </c>
      <c r="B282" s="104" t="s">
        <v>1016</v>
      </c>
      <c r="C282" s="94" t="s">
        <v>102</v>
      </c>
      <c r="D282" s="94" t="s">
        <v>102</v>
      </c>
      <c r="E282" s="94" t="s">
        <v>102</v>
      </c>
      <c r="F282" s="94" t="s">
        <v>102</v>
      </c>
      <c r="G282" s="94" t="s">
        <v>102</v>
      </c>
      <c r="H282" s="94" t="s">
        <v>102</v>
      </c>
      <c r="I282" s="94" t="s">
        <v>102</v>
      </c>
      <c r="J282" s="94" t="s">
        <v>102</v>
      </c>
      <c r="K282" s="94" t="s">
        <v>102</v>
      </c>
      <c r="L282" s="94" t="s">
        <v>102</v>
      </c>
    </row>
    <row r="283" spans="1:12">
      <c r="A283" s="124">
        <v>220001</v>
      </c>
      <c r="B283" s="104" t="s">
        <v>1017</v>
      </c>
      <c r="C283" s="94" t="s">
        <v>102</v>
      </c>
      <c r="D283" s="94" t="s">
        <v>102</v>
      </c>
      <c r="E283" s="94" t="s">
        <v>102</v>
      </c>
      <c r="F283" s="94" t="s">
        <v>102</v>
      </c>
      <c r="G283" s="94" t="s">
        <v>102</v>
      </c>
      <c r="H283" s="94" t="s">
        <v>102</v>
      </c>
      <c r="I283" s="94" t="s">
        <v>102</v>
      </c>
      <c r="J283" s="94" t="s">
        <v>102</v>
      </c>
      <c r="K283" s="94" t="s">
        <v>102</v>
      </c>
      <c r="L283" s="94" t="s">
        <v>102</v>
      </c>
    </row>
    <row r="284" spans="1:12">
      <c r="A284" s="133">
        <v>221001</v>
      </c>
      <c r="B284" s="37" t="s">
        <v>1018</v>
      </c>
      <c r="C284" s="144" t="s">
        <v>102</v>
      </c>
      <c r="D284" s="144" t="s">
        <v>102</v>
      </c>
      <c r="E284" s="144" t="s">
        <v>102</v>
      </c>
      <c r="F284" s="144" t="s">
        <v>102</v>
      </c>
      <c r="G284" s="144" t="s">
        <v>102</v>
      </c>
      <c r="H284" s="144" t="s">
        <v>102</v>
      </c>
      <c r="I284" s="144" t="s">
        <v>102</v>
      </c>
      <c r="J284" s="144" t="s">
        <v>102</v>
      </c>
      <c r="K284" s="144" t="s">
        <v>102</v>
      </c>
      <c r="L284" s="144" t="s">
        <v>102</v>
      </c>
    </row>
    <row r="285" spans="1:12">
      <c r="A285" s="133">
        <v>222001</v>
      </c>
      <c r="B285" s="37" t="s">
        <v>1019</v>
      </c>
      <c r="C285" s="144" t="s">
        <v>102</v>
      </c>
      <c r="D285" s="144" t="s">
        <v>102</v>
      </c>
      <c r="E285" s="144" t="s">
        <v>102</v>
      </c>
      <c r="F285" s="144" t="s">
        <v>102</v>
      </c>
      <c r="G285" s="144" t="s">
        <v>102</v>
      </c>
      <c r="H285" s="144" t="s">
        <v>102</v>
      </c>
      <c r="I285" s="144" t="s">
        <v>102</v>
      </c>
      <c r="J285" s="144" t="s">
        <v>102</v>
      </c>
      <c r="K285" s="144" t="s">
        <v>102</v>
      </c>
      <c r="L285" s="144" t="s">
        <v>102</v>
      </c>
    </row>
    <row r="286" spans="1:12">
      <c r="A286" s="133">
        <v>223001</v>
      </c>
      <c r="B286" s="37" t="s">
        <v>1020</v>
      </c>
      <c r="C286" s="144" t="s">
        <v>102</v>
      </c>
      <c r="D286" s="144" t="s">
        <v>102</v>
      </c>
      <c r="E286" s="144" t="s">
        <v>102</v>
      </c>
      <c r="F286" s="144" t="s">
        <v>102</v>
      </c>
      <c r="G286" s="144" t="s">
        <v>102</v>
      </c>
      <c r="H286" s="144" t="s">
        <v>102</v>
      </c>
      <c r="I286" s="144" t="s">
        <v>102</v>
      </c>
      <c r="J286" s="144" t="s">
        <v>102</v>
      </c>
      <c r="K286" s="144" t="s">
        <v>102</v>
      </c>
      <c r="L286" s="144" t="s">
        <v>102</v>
      </c>
    </row>
    <row r="287" spans="1:12">
      <c r="A287" s="133">
        <v>224001</v>
      </c>
      <c r="B287" s="37" t="s">
        <v>1021</v>
      </c>
      <c r="C287" s="144" t="s">
        <v>102</v>
      </c>
      <c r="D287" s="144" t="s">
        <v>102</v>
      </c>
      <c r="E287" s="144" t="s">
        <v>102</v>
      </c>
      <c r="F287" s="144" t="s">
        <v>102</v>
      </c>
      <c r="G287" s="144" t="s">
        <v>102</v>
      </c>
      <c r="H287" s="144" t="s">
        <v>102</v>
      </c>
      <c r="I287" s="144" t="s">
        <v>102</v>
      </c>
      <c r="J287" s="144" t="s">
        <v>102</v>
      </c>
      <c r="K287" s="144" t="s">
        <v>102</v>
      </c>
      <c r="L287" s="144" t="s">
        <v>102</v>
      </c>
    </row>
    <row r="288" spans="1:12">
      <c r="A288" s="133">
        <v>225</v>
      </c>
      <c r="B288" s="37" t="s">
        <v>447</v>
      </c>
      <c r="C288" s="144" t="s">
        <v>102</v>
      </c>
      <c r="D288" s="144" t="s">
        <v>102</v>
      </c>
      <c r="E288" s="144" t="s">
        <v>102</v>
      </c>
      <c r="F288" s="144" t="s">
        <v>102</v>
      </c>
      <c r="G288" s="144" t="s">
        <v>102</v>
      </c>
      <c r="H288" s="144" t="s">
        <v>102</v>
      </c>
      <c r="I288" s="144" t="s">
        <v>102</v>
      </c>
      <c r="J288" s="144" t="s">
        <v>102</v>
      </c>
      <c r="K288" s="144" t="s">
        <v>102</v>
      </c>
      <c r="L288" s="144" t="s">
        <v>102</v>
      </c>
    </row>
    <row r="289" spans="1:12">
      <c r="A289" s="121">
        <v>225001</v>
      </c>
      <c r="B289" s="104" t="s">
        <v>1027</v>
      </c>
      <c r="C289" s="94" t="s">
        <v>102</v>
      </c>
      <c r="D289" s="94" t="s">
        <v>102</v>
      </c>
      <c r="E289" s="94" t="s">
        <v>102</v>
      </c>
      <c r="F289" s="94" t="s">
        <v>102</v>
      </c>
      <c r="G289" s="94" t="s">
        <v>102</v>
      </c>
      <c r="H289" s="94" t="s">
        <v>102</v>
      </c>
      <c r="I289" s="94" t="s">
        <v>102</v>
      </c>
      <c r="J289" s="94" t="s">
        <v>102</v>
      </c>
      <c r="K289" s="94" t="s">
        <v>102</v>
      </c>
      <c r="L289" s="94" t="s">
        <v>102</v>
      </c>
    </row>
    <row r="290" spans="1:12">
      <c r="A290" s="133">
        <v>225002</v>
      </c>
      <c r="B290" s="37" t="s">
        <v>1028</v>
      </c>
      <c r="C290" s="144" t="s">
        <v>102</v>
      </c>
      <c r="D290" s="144" t="s">
        <v>102</v>
      </c>
      <c r="E290" s="144" t="s">
        <v>102</v>
      </c>
      <c r="F290" s="144" t="s">
        <v>102</v>
      </c>
      <c r="G290" s="144" t="s">
        <v>102</v>
      </c>
      <c r="H290" s="144" t="s">
        <v>102</v>
      </c>
      <c r="I290" s="144" t="s">
        <v>102</v>
      </c>
      <c r="J290" s="144" t="s">
        <v>102</v>
      </c>
      <c r="K290" s="144" t="s">
        <v>102</v>
      </c>
      <c r="L290" s="144" t="s">
        <v>102</v>
      </c>
    </row>
    <row r="291" spans="1:12">
      <c r="A291" s="133">
        <v>225003</v>
      </c>
      <c r="B291" s="37" t="s">
        <v>1029</v>
      </c>
      <c r="C291" s="144" t="s">
        <v>102</v>
      </c>
      <c r="D291" s="144" t="s">
        <v>102</v>
      </c>
      <c r="E291" s="144" t="s">
        <v>102</v>
      </c>
      <c r="F291" s="144" t="s">
        <v>102</v>
      </c>
      <c r="G291" s="144" t="s">
        <v>102</v>
      </c>
      <c r="H291" s="144" t="s">
        <v>102</v>
      </c>
      <c r="I291" s="144" t="s">
        <v>102</v>
      </c>
      <c r="J291" s="144" t="s">
        <v>102</v>
      </c>
      <c r="K291" s="144" t="s">
        <v>102</v>
      </c>
      <c r="L291" s="144" t="s">
        <v>102</v>
      </c>
    </row>
    <row r="292" spans="1:12">
      <c r="A292" s="133">
        <v>225004</v>
      </c>
      <c r="B292" s="37" t="s">
        <v>1030</v>
      </c>
      <c r="C292" s="144" t="s">
        <v>102</v>
      </c>
      <c r="D292" s="144" t="s">
        <v>102</v>
      </c>
      <c r="E292" s="144" t="s">
        <v>102</v>
      </c>
      <c r="F292" s="144" t="s">
        <v>102</v>
      </c>
      <c r="G292" s="144" t="s">
        <v>102</v>
      </c>
      <c r="H292" s="144" t="s">
        <v>102</v>
      </c>
      <c r="I292" s="144" t="s">
        <v>102</v>
      </c>
      <c r="J292" s="144" t="s">
        <v>102</v>
      </c>
      <c r="K292" s="144" t="s">
        <v>102</v>
      </c>
      <c r="L292" s="144" t="s">
        <v>102</v>
      </c>
    </row>
    <row r="293" spans="1:12">
      <c r="A293" s="133">
        <v>225005</v>
      </c>
      <c r="B293" s="37" t="s">
        <v>1031</v>
      </c>
      <c r="C293" s="144" t="s">
        <v>102</v>
      </c>
      <c r="D293" s="144" t="s">
        <v>102</v>
      </c>
      <c r="E293" s="144" t="s">
        <v>102</v>
      </c>
      <c r="F293" s="144" t="s">
        <v>102</v>
      </c>
      <c r="G293" s="144" t="s">
        <v>102</v>
      </c>
      <c r="H293" s="144" t="s">
        <v>102</v>
      </c>
      <c r="I293" s="144" t="s">
        <v>102</v>
      </c>
      <c r="J293" s="144" t="s">
        <v>102</v>
      </c>
      <c r="K293" s="144" t="s">
        <v>102</v>
      </c>
      <c r="L293" s="144" t="s">
        <v>102</v>
      </c>
    </row>
    <row r="294" spans="1:12">
      <c r="A294" s="133">
        <v>225006</v>
      </c>
      <c r="B294" s="37" t="s">
        <v>1032</v>
      </c>
      <c r="C294" s="144" t="s">
        <v>102</v>
      </c>
      <c r="D294" s="144" t="s">
        <v>102</v>
      </c>
      <c r="E294" s="144" t="s">
        <v>102</v>
      </c>
      <c r="F294" s="144" t="s">
        <v>102</v>
      </c>
      <c r="G294" s="144" t="s">
        <v>102</v>
      </c>
      <c r="H294" s="144" t="s">
        <v>102</v>
      </c>
      <c r="I294" s="144" t="s">
        <v>102</v>
      </c>
      <c r="J294" s="144" t="s">
        <v>102</v>
      </c>
      <c r="K294" s="144" t="s">
        <v>102</v>
      </c>
      <c r="L294" s="144" t="s">
        <v>102</v>
      </c>
    </row>
    <row r="295" spans="1:12">
      <c r="A295" s="133">
        <v>225007</v>
      </c>
      <c r="B295" s="37" t="s">
        <v>1033</v>
      </c>
      <c r="C295" s="144" t="s">
        <v>102</v>
      </c>
      <c r="D295" s="144" t="s">
        <v>102</v>
      </c>
      <c r="E295" s="144" t="s">
        <v>102</v>
      </c>
      <c r="F295" s="144" t="s">
        <v>102</v>
      </c>
      <c r="G295" s="144" t="s">
        <v>102</v>
      </c>
      <c r="H295" s="144" t="s">
        <v>102</v>
      </c>
      <c r="I295" s="144" t="s">
        <v>102</v>
      </c>
      <c r="J295" s="144" t="s">
        <v>102</v>
      </c>
      <c r="K295" s="144" t="s">
        <v>102</v>
      </c>
      <c r="L295" s="144" t="s">
        <v>102</v>
      </c>
    </row>
    <row r="296" spans="1:12">
      <c r="A296" s="133">
        <v>225008</v>
      </c>
      <c r="B296" s="37" t="s">
        <v>1034</v>
      </c>
      <c r="C296" s="144" t="s">
        <v>102</v>
      </c>
      <c r="D296" s="144" t="s">
        <v>102</v>
      </c>
      <c r="E296" s="144" t="s">
        <v>102</v>
      </c>
      <c r="F296" s="144" t="s">
        <v>102</v>
      </c>
      <c r="G296" s="144" t="s">
        <v>102</v>
      </c>
      <c r="H296" s="144" t="s">
        <v>102</v>
      </c>
      <c r="I296" s="144" t="s">
        <v>102</v>
      </c>
      <c r="J296" s="144" t="s">
        <v>102</v>
      </c>
      <c r="K296" s="144" t="s">
        <v>102</v>
      </c>
      <c r="L296" s="144" t="s">
        <v>102</v>
      </c>
    </row>
    <row r="297" spans="1:12">
      <c r="A297" s="133">
        <v>225009</v>
      </c>
      <c r="B297" s="37" t="s">
        <v>1035</v>
      </c>
      <c r="C297" s="144" t="s">
        <v>102</v>
      </c>
      <c r="D297" s="144" t="s">
        <v>102</v>
      </c>
      <c r="E297" s="144" t="s">
        <v>102</v>
      </c>
      <c r="F297" s="144" t="s">
        <v>102</v>
      </c>
      <c r="G297" s="144" t="s">
        <v>102</v>
      </c>
      <c r="H297" s="144" t="s">
        <v>102</v>
      </c>
      <c r="I297" s="144" t="s">
        <v>102</v>
      </c>
      <c r="J297" s="144" t="s">
        <v>102</v>
      </c>
      <c r="K297" s="144" t="s">
        <v>102</v>
      </c>
      <c r="L297" s="144" t="s">
        <v>102</v>
      </c>
    </row>
    <row r="298" spans="1:12">
      <c r="A298" s="133">
        <v>225101</v>
      </c>
      <c r="B298" s="37" t="s">
        <v>1078</v>
      </c>
      <c r="C298" s="144" t="s">
        <v>102</v>
      </c>
      <c r="D298" s="144" t="s">
        <v>102</v>
      </c>
      <c r="E298" s="144" t="s">
        <v>102</v>
      </c>
      <c r="F298" s="144" t="s">
        <v>102</v>
      </c>
      <c r="G298" s="144" t="s">
        <v>102</v>
      </c>
      <c r="H298" s="144" t="s">
        <v>102</v>
      </c>
      <c r="I298" s="144" t="s">
        <v>102</v>
      </c>
      <c r="J298" s="144" t="s">
        <v>102</v>
      </c>
      <c r="K298" s="144" t="s">
        <v>102</v>
      </c>
      <c r="L298" s="144" t="s">
        <v>102</v>
      </c>
    </row>
    <row r="299" spans="1:12">
      <c r="A299" s="34">
        <v>225102</v>
      </c>
      <c r="B299" s="29" t="s">
        <v>1079</v>
      </c>
      <c r="C299" s="144" t="s">
        <v>102</v>
      </c>
      <c r="D299" s="144" t="s">
        <v>102</v>
      </c>
      <c r="E299" s="144" t="s">
        <v>102</v>
      </c>
      <c r="F299" s="144" t="s">
        <v>102</v>
      </c>
      <c r="G299" s="144" t="s">
        <v>102</v>
      </c>
      <c r="H299" s="144" t="s">
        <v>102</v>
      </c>
      <c r="I299" s="144" t="s">
        <v>102</v>
      </c>
      <c r="J299" s="144" t="s">
        <v>102</v>
      </c>
      <c r="K299" s="144" t="s">
        <v>102</v>
      </c>
      <c r="L299" s="144" t="s">
        <v>102</v>
      </c>
    </row>
    <row r="300" spans="1:12">
      <c r="A300" s="34">
        <v>225103</v>
      </c>
      <c r="B300" s="29" t="s">
        <v>1080</v>
      </c>
      <c r="C300" s="144" t="s">
        <v>102</v>
      </c>
      <c r="D300" s="144" t="s">
        <v>102</v>
      </c>
      <c r="E300" s="144" t="s">
        <v>102</v>
      </c>
      <c r="F300" s="144" t="s">
        <v>102</v>
      </c>
      <c r="G300" s="144" t="s">
        <v>102</v>
      </c>
      <c r="H300" s="144" t="s">
        <v>102</v>
      </c>
      <c r="I300" s="144" t="s">
        <v>102</v>
      </c>
      <c r="J300" s="144" t="s">
        <v>102</v>
      </c>
      <c r="K300" s="144" t="s">
        <v>102</v>
      </c>
      <c r="L300" s="144" t="s">
        <v>102</v>
      </c>
    </row>
    <row r="301" spans="1:12">
      <c r="A301" s="34">
        <v>225104</v>
      </c>
      <c r="B301" s="29" t="s">
        <v>1081</v>
      </c>
      <c r="C301" s="144" t="s">
        <v>102</v>
      </c>
      <c r="D301" s="144" t="s">
        <v>102</v>
      </c>
      <c r="E301" s="144" t="s">
        <v>102</v>
      </c>
      <c r="F301" s="144" t="s">
        <v>102</v>
      </c>
      <c r="G301" s="144" t="s">
        <v>102</v>
      </c>
      <c r="H301" s="144" t="s">
        <v>102</v>
      </c>
      <c r="I301" s="144" t="s">
        <v>102</v>
      </c>
      <c r="J301" s="144" t="s">
        <v>102</v>
      </c>
      <c r="K301" s="144" t="s">
        <v>102</v>
      </c>
      <c r="L301" s="144" t="s">
        <v>102</v>
      </c>
    </row>
    <row r="302" spans="1:12">
      <c r="A302" s="34">
        <v>225105</v>
      </c>
      <c r="B302" s="29" t="s">
        <v>1082</v>
      </c>
      <c r="C302" s="144" t="s">
        <v>102</v>
      </c>
      <c r="D302" s="144" t="s">
        <v>102</v>
      </c>
      <c r="E302" s="144" t="s">
        <v>102</v>
      </c>
      <c r="F302" s="144" t="s">
        <v>102</v>
      </c>
      <c r="G302" s="144" t="s">
        <v>102</v>
      </c>
      <c r="H302" s="144" t="s">
        <v>102</v>
      </c>
      <c r="I302" s="144" t="s">
        <v>102</v>
      </c>
      <c r="J302" s="144" t="s">
        <v>102</v>
      </c>
      <c r="K302" s="144" t="s">
        <v>102</v>
      </c>
      <c r="L302" s="144" t="s">
        <v>102</v>
      </c>
    </row>
    <row r="303" spans="1:12">
      <c r="A303" s="34">
        <v>225106</v>
      </c>
      <c r="B303" s="29" t="s">
        <v>1195</v>
      </c>
      <c r="C303" s="144" t="s">
        <v>102</v>
      </c>
      <c r="D303" s="144" t="s">
        <v>102</v>
      </c>
      <c r="E303" s="144" t="s">
        <v>102</v>
      </c>
      <c r="F303" s="144" t="s">
        <v>102</v>
      </c>
      <c r="G303" s="144" t="s">
        <v>102</v>
      </c>
      <c r="H303" s="144" t="s">
        <v>102</v>
      </c>
      <c r="I303" s="144" t="s">
        <v>102</v>
      </c>
      <c r="J303" s="144" t="s">
        <v>102</v>
      </c>
      <c r="K303" s="144" t="s">
        <v>102</v>
      </c>
      <c r="L303" s="144" t="s">
        <v>102</v>
      </c>
    </row>
    <row r="304" spans="1:12">
      <c r="A304" s="34">
        <v>2260</v>
      </c>
      <c r="B304" s="29" t="s">
        <v>1022</v>
      </c>
      <c r="C304" s="144" t="s">
        <v>102</v>
      </c>
      <c r="D304" s="144" t="s">
        <v>102</v>
      </c>
      <c r="E304" s="144" t="s">
        <v>102</v>
      </c>
      <c r="F304" s="144" t="s">
        <v>102</v>
      </c>
      <c r="G304" s="144" t="s">
        <v>102</v>
      </c>
      <c r="H304" s="144" t="s">
        <v>102</v>
      </c>
      <c r="I304" s="144" t="s">
        <v>102</v>
      </c>
      <c r="J304" s="144" t="s">
        <v>102</v>
      </c>
      <c r="K304" s="144" t="s">
        <v>102</v>
      </c>
      <c r="L304" s="144" t="s">
        <v>102</v>
      </c>
    </row>
    <row r="305" spans="1:12">
      <c r="A305" s="124">
        <v>226001</v>
      </c>
      <c r="B305" s="104" t="s">
        <v>1023</v>
      </c>
      <c r="C305" s="94" t="s">
        <v>102</v>
      </c>
      <c r="D305" s="94" t="s">
        <v>102</v>
      </c>
      <c r="E305" s="94" t="s">
        <v>102</v>
      </c>
      <c r="F305" s="94" t="s">
        <v>102</v>
      </c>
      <c r="G305" s="94" t="s">
        <v>102</v>
      </c>
      <c r="H305" s="94" t="s">
        <v>102</v>
      </c>
      <c r="I305" s="94" t="s">
        <v>102</v>
      </c>
      <c r="J305" s="94" t="s">
        <v>102</v>
      </c>
      <c r="K305" s="94" t="s">
        <v>102</v>
      </c>
      <c r="L305" s="94" t="s">
        <v>102</v>
      </c>
    </row>
    <row r="306" spans="1:12">
      <c r="A306" s="84">
        <v>23</v>
      </c>
      <c r="B306" s="145" t="s">
        <v>466</v>
      </c>
      <c r="C306" s="144" t="s">
        <v>102</v>
      </c>
      <c r="D306" s="144" t="s">
        <v>102</v>
      </c>
      <c r="E306" s="144" t="s">
        <v>102</v>
      </c>
      <c r="F306" s="144" t="s">
        <v>102</v>
      </c>
      <c r="G306" s="144" t="s">
        <v>102</v>
      </c>
      <c r="H306" s="144" t="s">
        <v>102</v>
      </c>
      <c r="I306" s="144" t="s">
        <v>102</v>
      </c>
      <c r="J306" s="144" t="s">
        <v>102</v>
      </c>
      <c r="K306" s="144" t="s">
        <v>102</v>
      </c>
      <c r="L306" s="144" t="s">
        <v>102</v>
      </c>
    </row>
    <row r="307" spans="1:12">
      <c r="A307" s="60">
        <v>230001</v>
      </c>
      <c r="B307" s="61" t="s">
        <v>468</v>
      </c>
      <c r="C307" s="94" t="s">
        <v>102</v>
      </c>
      <c r="D307" s="94" t="s">
        <v>102</v>
      </c>
      <c r="E307" s="94" t="s">
        <v>102</v>
      </c>
      <c r="F307" s="94" t="s">
        <v>102</v>
      </c>
      <c r="G307" s="94" t="s">
        <v>102</v>
      </c>
      <c r="H307" s="94" t="s">
        <v>102</v>
      </c>
      <c r="I307" s="94" t="s">
        <v>102</v>
      </c>
      <c r="J307" s="94" t="s">
        <v>102</v>
      </c>
      <c r="K307" s="94" t="s">
        <v>102</v>
      </c>
      <c r="L307" s="94" t="s">
        <v>102</v>
      </c>
    </row>
    <row r="308" spans="1:12">
      <c r="A308" s="35">
        <v>231001</v>
      </c>
      <c r="B308" s="29" t="s">
        <v>470</v>
      </c>
      <c r="C308" s="144" t="s">
        <v>102</v>
      </c>
      <c r="D308" s="144" t="s">
        <v>102</v>
      </c>
      <c r="E308" s="144" t="s">
        <v>102</v>
      </c>
      <c r="F308" s="144" t="s">
        <v>102</v>
      </c>
      <c r="G308" s="144" t="s">
        <v>102</v>
      </c>
      <c r="H308" s="144" t="s">
        <v>102</v>
      </c>
      <c r="I308" s="144" t="s">
        <v>102</v>
      </c>
      <c r="J308" s="144" t="s">
        <v>102</v>
      </c>
      <c r="K308" s="144" t="s">
        <v>102</v>
      </c>
      <c r="L308" s="144" t="s">
        <v>102</v>
      </c>
    </row>
    <row r="309" spans="1:12">
      <c r="A309" s="35">
        <v>232001</v>
      </c>
      <c r="B309" s="29" t="s">
        <v>472</v>
      </c>
      <c r="C309" s="144" t="s">
        <v>102</v>
      </c>
      <c r="D309" s="144" t="s">
        <v>102</v>
      </c>
      <c r="E309" s="144" t="s">
        <v>102</v>
      </c>
      <c r="F309" s="144" t="s">
        <v>102</v>
      </c>
      <c r="G309" s="144" t="s">
        <v>102</v>
      </c>
      <c r="H309" s="144" t="s">
        <v>102</v>
      </c>
      <c r="I309" s="144" t="s">
        <v>102</v>
      </c>
      <c r="J309" s="144" t="s">
        <v>102</v>
      </c>
      <c r="K309" s="144" t="s">
        <v>102</v>
      </c>
      <c r="L309" s="144" t="s">
        <v>102</v>
      </c>
    </row>
    <row r="310" spans="1:12">
      <c r="A310" s="35">
        <v>24</v>
      </c>
      <c r="B310" s="29" t="s">
        <v>473</v>
      </c>
      <c r="C310" s="144" t="s">
        <v>102</v>
      </c>
      <c r="D310" s="144" t="s">
        <v>102</v>
      </c>
      <c r="E310" s="144" t="s">
        <v>102</v>
      </c>
      <c r="F310" s="144" t="s">
        <v>102</v>
      </c>
      <c r="G310" s="144" t="s">
        <v>102</v>
      </c>
      <c r="H310" s="144" t="s">
        <v>102</v>
      </c>
      <c r="I310" s="144" t="s">
        <v>102</v>
      </c>
      <c r="J310" s="144" t="s">
        <v>102</v>
      </c>
      <c r="K310" s="144" t="s">
        <v>102</v>
      </c>
      <c r="L310" s="144" t="s">
        <v>102</v>
      </c>
    </row>
    <row r="311" spans="1:12">
      <c r="A311" s="60">
        <v>240001</v>
      </c>
      <c r="B311" s="61" t="s">
        <v>474</v>
      </c>
      <c r="C311" s="94" t="s">
        <v>102</v>
      </c>
      <c r="D311" s="94" t="s">
        <v>102</v>
      </c>
      <c r="E311" s="94" t="s">
        <v>102</v>
      </c>
      <c r="F311" s="94" t="s">
        <v>102</v>
      </c>
      <c r="G311" s="94" t="s">
        <v>102</v>
      </c>
      <c r="H311" s="94" t="s">
        <v>102</v>
      </c>
      <c r="I311" s="94" t="s">
        <v>102</v>
      </c>
      <c r="J311" s="94" t="s">
        <v>102</v>
      </c>
      <c r="K311" s="94" t="s">
        <v>102</v>
      </c>
      <c r="L311" s="94" t="s">
        <v>102</v>
      </c>
    </row>
    <row r="312" spans="1:12">
      <c r="A312" s="35">
        <v>241001</v>
      </c>
      <c r="B312" s="29" t="s">
        <v>475</v>
      </c>
      <c r="C312" s="144" t="s">
        <v>102</v>
      </c>
      <c r="D312" s="144" t="s">
        <v>102</v>
      </c>
      <c r="E312" s="144" t="s">
        <v>102</v>
      </c>
      <c r="F312" s="144" t="s">
        <v>102</v>
      </c>
      <c r="G312" s="144" t="s">
        <v>102</v>
      </c>
      <c r="H312" s="144" t="s">
        <v>102</v>
      </c>
      <c r="I312" s="144" t="s">
        <v>102</v>
      </c>
      <c r="J312" s="144" t="s">
        <v>102</v>
      </c>
      <c r="K312" s="144" t="s">
        <v>102</v>
      </c>
      <c r="L312" s="144" t="s">
        <v>102</v>
      </c>
    </row>
    <row r="313" spans="1:12">
      <c r="A313" s="35">
        <v>242001</v>
      </c>
      <c r="B313" s="29" t="s">
        <v>476</v>
      </c>
      <c r="C313" s="144" t="s">
        <v>102</v>
      </c>
      <c r="D313" s="144" t="s">
        <v>102</v>
      </c>
      <c r="E313" s="144" t="s">
        <v>102</v>
      </c>
      <c r="F313" s="144" t="s">
        <v>102</v>
      </c>
      <c r="G313" s="144" t="s">
        <v>102</v>
      </c>
      <c r="H313" s="144" t="s">
        <v>102</v>
      </c>
      <c r="I313" s="144" t="s">
        <v>102</v>
      </c>
      <c r="J313" s="144" t="s">
        <v>102</v>
      </c>
      <c r="K313" s="144" t="s">
        <v>102</v>
      </c>
      <c r="L313" s="144" t="s">
        <v>102</v>
      </c>
    </row>
    <row r="314" spans="1:12">
      <c r="A314" s="35">
        <v>25</v>
      </c>
      <c r="B314" s="29" t="s">
        <v>645</v>
      </c>
      <c r="C314" s="144" t="s">
        <v>102</v>
      </c>
      <c r="D314" s="144" t="s">
        <v>102</v>
      </c>
      <c r="E314" s="144" t="s">
        <v>102</v>
      </c>
      <c r="F314" s="144" t="s">
        <v>102</v>
      </c>
      <c r="G314" s="144" t="s">
        <v>102</v>
      </c>
      <c r="H314" s="144" t="s">
        <v>102</v>
      </c>
      <c r="I314" s="144" t="s">
        <v>102</v>
      </c>
      <c r="J314" s="144" t="s">
        <v>102</v>
      </c>
      <c r="K314" s="144" t="s">
        <v>102</v>
      </c>
      <c r="L314" s="144" t="s">
        <v>102</v>
      </c>
    </row>
    <row r="315" spans="1:12">
      <c r="A315" s="146">
        <v>250001</v>
      </c>
      <c r="B315" s="102" t="s">
        <v>477</v>
      </c>
      <c r="C315" s="94" t="s">
        <v>102</v>
      </c>
      <c r="D315" s="94" t="s">
        <v>102</v>
      </c>
      <c r="E315" s="94" t="s">
        <v>102</v>
      </c>
      <c r="F315" s="94" t="s">
        <v>102</v>
      </c>
      <c r="G315" s="94" t="s">
        <v>102</v>
      </c>
      <c r="H315" s="94" t="s">
        <v>102</v>
      </c>
      <c r="I315" s="94" t="s">
        <v>102</v>
      </c>
      <c r="J315" s="94" t="s">
        <v>102</v>
      </c>
      <c r="K315" s="94" t="s">
        <v>102</v>
      </c>
      <c r="L315" s="94" t="s">
        <v>102</v>
      </c>
    </row>
    <row r="316" spans="1:12">
      <c r="A316" s="35">
        <v>250002</v>
      </c>
      <c r="B316" s="29" t="s">
        <v>646</v>
      </c>
      <c r="C316" s="144" t="s">
        <v>102</v>
      </c>
      <c r="D316" s="144" t="s">
        <v>102</v>
      </c>
      <c r="E316" s="144" t="s">
        <v>102</v>
      </c>
      <c r="F316" s="144" t="s">
        <v>102</v>
      </c>
      <c r="G316" s="144" t="s">
        <v>102</v>
      </c>
      <c r="H316" s="144" t="s">
        <v>102</v>
      </c>
      <c r="I316" s="144" t="s">
        <v>102</v>
      </c>
      <c r="J316" s="144" t="s">
        <v>102</v>
      </c>
      <c r="K316" s="144" t="s">
        <v>102</v>
      </c>
      <c r="L316" s="144" t="s">
        <v>102</v>
      </c>
    </row>
    <row r="317" spans="1:12">
      <c r="A317" s="35">
        <v>250003</v>
      </c>
      <c r="B317" s="29" t="s">
        <v>647</v>
      </c>
      <c r="C317" s="144" t="s">
        <v>102</v>
      </c>
      <c r="D317" s="144" t="s">
        <v>102</v>
      </c>
      <c r="E317" s="144" t="s">
        <v>102</v>
      </c>
      <c r="F317" s="144" t="s">
        <v>102</v>
      </c>
      <c r="G317" s="144" t="s">
        <v>102</v>
      </c>
      <c r="H317" s="144" t="s">
        <v>102</v>
      </c>
      <c r="I317" s="144" t="s">
        <v>102</v>
      </c>
      <c r="J317" s="144" t="s">
        <v>102</v>
      </c>
      <c r="K317" s="144" t="s">
        <v>102</v>
      </c>
      <c r="L317" s="144" t="s">
        <v>102</v>
      </c>
    </row>
    <row r="318" spans="1:12">
      <c r="A318" s="35">
        <v>250004</v>
      </c>
      <c r="B318" s="29" t="s">
        <v>648</v>
      </c>
      <c r="C318" s="144" t="s">
        <v>102</v>
      </c>
      <c r="D318" s="144" t="s">
        <v>102</v>
      </c>
      <c r="E318" s="144" t="s">
        <v>102</v>
      </c>
      <c r="F318" s="144" t="s">
        <v>102</v>
      </c>
      <c r="G318" s="144" t="s">
        <v>102</v>
      </c>
      <c r="H318" s="144" t="s">
        <v>102</v>
      </c>
      <c r="I318" s="144" t="s">
        <v>102</v>
      </c>
      <c r="J318" s="144" t="s">
        <v>102</v>
      </c>
      <c r="K318" s="144" t="s">
        <v>102</v>
      </c>
      <c r="L318" s="144" t="s">
        <v>102</v>
      </c>
    </row>
    <row r="319" spans="1:12">
      <c r="A319" s="35">
        <v>250005</v>
      </c>
      <c r="B319" s="29" t="s">
        <v>649</v>
      </c>
      <c r="C319" s="144" t="s">
        <v>102</v>
      </c>
      <c r="D319" s="144" t="s">
        <v>102</v>
      </c>
      <c r="E319" s="144" t="s">
        <v>102</v>
      </c>
      <c r="F319" s="144" t="s">
        <v>102</v>
      </c>
      <c r="G319" s="144" t="s">
        <v>102</v>
      </c>
      <c r="H319" s="144" t="s">
        <v>102</v>
      </c>
      <c r="I319" s="144" t="s">
        <v>102</v>
      </c>
      <c r="J319" s="144" t="s">
        <v>102</v>
      </c>
      <c r="K319" s="144" t="s">
        <v>102</v>
      </c>
      <c r="L319" s="144" t="s">
        <v>102</v>
      </c>
    </row>
    <row r="320" spans="1:12">
      <c r="A320" s="35">
        <v>1</v>
      </c>
      <c r="B320" s="29" t="s">
        <v>121</v>
      </c>
      <c r="C320" s="144" t="s">
        <v>102</v>
      </c>
      <c r="D320" s="144" t="s">
        <v>102</v>
      </c>
      <c r="E320" s="144" t="s">
        <v>102</v>
      </c>
      <c r="F320" s="144" t="s">
        <v>102</v>
      </c>
      <c r="G320" s="144" t="s">
        <v>102</v>
      </c>
      <c r="H320" s="144" t="s">
        <v>102</v>
      </c>
      <c r="I320" s="144" t="s">
        <v>102</v>
      </c>
      <c r="J320" s="144" t="s">
        <v>102</v>
      </c>
      <c r="K320" s="144" t="s">
        <v>102</v>
      </c>
      <c r="L320" s="144" t="s">
        <v>102</v>
      </c>
    </row>
    <row r="321" spans="1:12">
      <c r="A321" s="103">
        <v>31</v>
      </c>
      <c r="B321" s="104" t="s">
        <v>123</v>
      </c>
      <c r="C321" s="94" t="s">
        <v>102</v>
      </c>
      <c r="D321" s="94" t="s">
        <v>102</v>
      </c>
      <c r="E321" s="94" t="s">
        <v>102</v>
      </c>
      <c r="F321" s="94" t="s">
        <v>102</v>
      </c>
      <c r="G321" s="94" t="s">
        <v>102</v>
      </c>
      <c r="H321" s="94" t="s">
        <v>102</v>
      </c>
      <c r="I321" s="94" t="s">
        <v>102</v>
      </c>
      <c r="J321" s="94" t="s">
        <v>102</v>
      </c>
      <c r="K321" s="94" t="s">
        <v>102</v>
      </c>
      <c r="L321" s="94" t="s">
        <v>102</v>
      </c>
    </row>
    <row r="322" spans="1:12">
      <c r="A322" s="121">
        <v>311</v>
      </c>
      <c r="B322" s="104" t="s">
        <v>124</v>
      </c>
      <c r="C322" s="94" t="s">
        <v>102</v>
      </c>
      <c r="D322" s="94" t="s">
        <v>102</v>
      </c>
      <c r="E322" s="94" t="s">
        <v>102</v>
      </c>
      <c r="F322" s="94" t="s">
        <v>102</v>
      </c>
      <c r="G322" s="94" t="s">
        <v>102</v>
      </c>
      <c r="H322" s="94" t="s">
        <v>102</v>
      </c>
      <c r="I322" s="94" t="s">
        <v>102</v>
      </c>
      <c r="J322" s="94" t="s">
        <v>102</v>
      </c>
      <c r="K322" s="94" t="s">
        <v>102</v>
      </c>
      <c r="L322" s="94" t="s">
        <v>102</v>
      </c>
    </row>
    <row r="323" spans="1:12">
      <c r="A323" s="124">
        <v>31110</v>
      </c>
      <c r="B323" s="104" t="s">
        <v>125</v>
      </c>
      <c r="C323" s="94" t="s">
        <v>102</v>
      </c>
      <c r="D323" s="94" t="s">
        <v>102</v>
      </c>
      <c r="E323" s="94" t="s">
        <v>102</v>
      </c>
      <c r="F323" s="94" t="s">
        <v>102</v>
      </c>
      <c r="G323" s="94" t="s">
        <v>102</v>
      </c>
      <c r="H323" s="94" t="s">
        <v>102</v>
      </c>
      <c r="I323" s="94" t="s">
        <v>102</v>
      </c>
      <c r="J323" s="94" t="s">
        <v>102</v>
      </c>
      <c r="K323" s="94" t="s">
        <v>102</v>
      </c>
      <c r="L323" s="94" t="s">
        <v>102</v>
      </c>
    </row>
    <row r="324" spans="1:12">
      <c r="A324" s="133">
        <v>31120</v>
      </c>
      <c r="B324" s="37" t="s">
        <v>126</v>
      </c>
      <c r="C324" s="144" t="s">
        <v>102</v>
      </c>
      <c r="D324" s="144" t="s">
        <v>102</v>
      </c>
      <c r="E324" s="144" t="s">
        <v>102</v>
      </c>
      <c r="F324" s="144" t="s">
        <v>102</v>
      </c>
      <c r="G324" s="144" t="s">
        <v>102</v>
      </c>
      <c r="H324" s="144" t="s">
        <v>102</v>
      </c>
      <c r="I324" s="144" t="s">
        <v>102</v>
      </c>
      <c r="J324" s="144" t="s">
        <v>102</v>
      </c>
      <c r="K324" s="144" t="s">
        <v>102</v>
      </c>
      <c r="L324" s="144" t="s">
        <v>102</v>
      </c>
    </row>
    <row r="325" spans="1:12">
      <c r="A325" s="133">
        <v>31130</v>
      </c>
      <c r="B325" s="37" t="s">
        <v>127</v>
      </c>
      <c r="C325" s="144" t="s">
        <v>102</v>
      </c>
      <c r="D325" s="144" t="s">
        <v>102</v>
      </c>
      <c r="E325" s="144" t="s">
        <v>102</v>
      </c>
      <c r="F325" s="144" t="s">
        <v>102</v>
      </c>
      <c r="G325" s="144" t="s">
        <v>102</v>
      </c>
      <c r="H325" s="144" t="s">
        <v>102</v>
      </c>
      <c r="I325" s="144" t="s">
        <v>102</v>
      </c>
      <c r="J325" s="144" t="s">
        <v>102</v>
      </c>
      <c r="K325" s="144" t="s">
        <v>102</v>
      </c>
      <c r="L325" s="144" t="s">
        <v>102</v>
      </c>
    </row>
    <row r="326" spans="1:12">
      <c r="A326" s="133">
        <v>31140</v>
      </c>
      <c r="B326" s="37" t="s">
        <v>657</v>
      </c>
      <c r="C326" s="144" t="s">
        <v>102</v>
      </c>
      <c r="D326" s="144" t="s">
        <v>102</v>
      </c>
      <c r="E326" s="144" t="s">
        <v>102</v>
      </c>
      <c r="F326" s="144" t="s">
        <v>102</v>
      </c>
      <c r="G326" s="144" t="s">
        <v>102</v>
      </c>
      <c r="H326" s="144" t="s">
        <v>102</v>
      </c>
      <c r="I326" s="144" t="s">
        <v>102</v>
      </c>
      <c r="J326" s="144" t="s">
        <v>102</v>
      </c>
      <c r="K326" s="144" t="s">
        <v>102</v>
      </c>
      <c r="L326" s="144" t="s">
        <v>102</v>
      </c>
    </row>
    <row r="327" spans="1:12">
      <c r="A327" s="34">
        <v>312</v>
      </c>
      <c r="B327" s="29" t="s">
        <v>128</v>
      </c>
      <c r="C327" s="144" t="s">
        <v>102</v>
      </c>
      <c r="D327" s="144" t="s">
        <v>102</v>
      </c>
      <c r="E327" s="144" t="s">
        <v>102</v>
      </c>
      <c r="F327" s="144" t="s">
        <v>102</v>
      </c>
      <c r="G327" s="144" t="s">
        <v>102</v>
      </c>
      <c r="H327" s="144" t="s">
        <v>102</v>
      </c>
      <c r="I327" s="144" t="s">
        <v>102</v>
      </c>
      <c r="J327" s="144" t="s">
        <v>102</v>
      </c>
      <c r="K327" s="144" t="s">
        <v>102</v>
      </c>
      <c r="L327" s="144" t="s">
        <v>102</v>
      </c>
    </row>
    <row r="328" spans="1:12">
      <c r="A328" s="124">
        <v>3121</v>
      </c>
      <c r="B328" s="104" t="s">
        <v>129</v>
      </c>
      <c r="C328" s="94" t="s">
        <v>102</v>
      </c>
      <c r="D328" s="94" t="s">
        <v>102</v>
      </c>
      <c r="E328" s="94" t="s">
        <v>102</v>
      </c>
      <c r="F328" s="94" t="s">
        <v>102</v>
      </c>
      <c r="G328" s="94" t="s">
        <v>102</v>
      </c>
      <c r="H328" s="94" t="s">
        <v>102</v>
      </c>
      <c r="I328" s="94" t="s">
        <v>102</v>
      </c>
      <c r="J328" s="94" t="s">
        <v>102</v>
      </c>
      <c r="K328" s="94" t="s">
        <v>102</v>
      </c>
      <c r="L328" s="94" t="s">
        <v>102</v>
      </c>
    </row>
    <row r="329" spans="1:12">
      <c r="A329" s="124">
        <v>31211</v>
      </c>
      <c r="B329" s="104" t="s">
        <v>130</v>
      </c>
      <c r="C329" s="94" t="s">
        <v>102</v>
      </c>
      <c r="D329" s="94" t="s">
        <v>102</v>
      </c>
      <c r="E329" s="94" t="s">
        <v>102</v>
      </c>
      <c r="F329" s="94" t="s">
        <v>102</v>
      </c>
      <c r="G329" s="94" t="s">
        <v>102</v>
      </c>
      <c r="H329" s="94" t="s">
        <v>102</v>
      </c>
      <c r="I329" s="94" t="s">
        <v>102</v>
      </c>
      <c r="J329" s="94" t="s">
        <v>102</v>
      </c>
      <c r="K329" s="94" t="s">
        <v>102</v>
      </c>
      <c r="L329" s="94" t="s">
        <v>102</v>
      </c>
    </row>
    <row r="330" spans="1:12">
      <c r="A330" s="133">
        <v>31212</v>
      </c>
      <c r="B330" s="37" t="s">
        <v>131</v>
      </c>
      <c r="C330" s="144" t="s">
        <v>102</v>
      </c>
      <c r="D330" s="144" t="s">
        <v>102</v>
      </c>
      <c r="E330" s="144" t="s">
        <v>102</v>
      </c>
      <c r="F330" s="144" t="s">
        <v>102</v>
      </c>
      <c r="G330" s="144" t="s">
        <v>102</v>
      </c>
      <c r="H330" s="144" t="s">
        <v>102</v>
      </c>
      <c r="I330" s="144" t="s">
        <v>102</v>
      </c>
      <c r="J330" s="144" t="s">
        <v>102</v>
      </c>
      <c r="K330" s="144" t="s">
        <v>102</v>
      </c>
      <c r="L330" s="144" t="s">
        <v>102</v>
      </c>
    </row>
    <row r="331" spans="1:12">
      <c r="A331" s="133">
        <v>31213</v>
      </c>
      <c r="B331" s="37" t="s">
        <v>132</v>
      </c>
      <c r="C331" s="144" t="s">
        <v>102</v>
      </c>
      <c r="D331" s="144" t="s">
        <v>102</v>
      </c>
      <c r="E331" s="144" t="s">
        <v>102</v>
      </c>
      <c r="F331" s="144" t="s">
        <v>102</v>
      </c>
      <c r="G331" s="144" t="s">
        <v>102</v>
      </c>
      <c r="H331" s="144" t="s">
        <v>102</v>
      </c>
      <c r="I331" s="144" t="s">
        <v>102</v>
      </c>
      <c r="J331" s="144" t="s">
        <v>102</v>
      </c>
      <c r="K331" s="144" t="s">
        <v>102</v>
      </c>
      <c r="L331" s="144" t="s">
        <v>102</v>
      </c>
    </row>
    <row r="332" spans="1:12">
      <c r="A332" s="133">
        <v>31214</v>
      </c>
      <c r="B332" s="37" t="s">
        <v>133</v>
      </c>
      <c r="C332" s="144" t="s">
        <v>102</v>
      </c>
      <c r="D332" s="144" t="s">
        <v>102</v>
      </c>
      <c r="E332" s="144" t="s">
        <v>102</v>
      </c>
      <c r="F332" s="144" t="s">
        <v>102</v>
      </c>
      <c r="G332" s="144" t="s">
        <v>102</v>
      </c>
      <c r="H332" s="144" t="s">
        <v>102</v>
      </c>
      <c r="I332" s="144" t="s">
        <v>102</v>
      </c>
      <c r="J332" s="144" t="s">
        <v>102</v>
      </c>
      <c r="K332" s="144" t="s">
        <v>102</v>
      </c>
      <c r="L332" s="144" t="s">
        <v>102</v>
      </c>
    </row>
    <row r="333" spans="1:12">
      <c r="A333" s="133">
        <v>31215</v>
      </c>
      <c r="B333" s="37" t="s">
        <v>134</v>
      </c>
      <c r="C333" s="144" t="s">
        <v>102</v>
      </c>
      <c r="D333" s="144" t="s">
        <v>102</v>
      </c>
      <c r="E333" s="144" t="s">
        <v>102</v>
      </c>
      <c r="F333" s="144" t="s">
        <v>102</v>
      </c>
      <c r="G333" s="144" t="s">
        <v>102</v>
      </c>
      <c r="H333" s="144" t="s">
        <v>102</v>
      </c>
      <c r="I333" s="144" t="s">
        <v>102</v>
      </c>
      <c r="J333" s="144" t="s">
        <v>102</v>
      </c>
      <c r="K333" s="144" t="s">
        <v>102</v>
      </c>
      <c r="L333" s="144" t="s">
        <v>102</v>
      </c>
    </row>
    <row r="334" spans="1:12">
      <c r="A334" s="133">
        <v>31216</v>
      </c>
      <c r="B334" s="37" t="s">
        <v>656</v>
      </c>
      <c r="C334" s="144" t="s">
        <v>102</v>
      </c>
      <c r="D334" s="144" t="s">
        <v>102</v>
      </c>
      <c r="E334" s="144" t="s">
        <v>102</v>
      </c>
      <c r="F334" s="144" t="s">
        <v>102</v>
      </c>
      <c r="G334" s="144" t="s">
        <v>102</v>
      </c>
      <c r="H334" s="144" t="s">
        <v>102</v>
      </c>
      <c r="I334" s="144" t="s">
        <v>102</v>
      </c>
      <c r="J334" s="144" t="s">
        <v>102</v>
      </c>
      <c r="K334" s="144" t="s">
        <v>102</v>
      </c>
      <c r="L334" s="144" t="s">
        <v>102</v>
      </c>
    </row>
    <row r="335" spans="1:12">
      <c r="A335" s="34">
        <v>3122</v>
      </c>
      <c r="B335" s="29" t="s">
        <v>135</v>
      </c>
      <c r="C335" s="144" t="s">
        <v>102</v>
      </c>
      <c r="D335" s="144" t="s">
        <v>102</v>
      </c>
      <c r="E335" s="144" t="s">
        <v>102</v>
      </c>
      <c r="F335" s="144" t="s">
        <v>102</v>
      </c>
      <c r="G335" s="144" t="s">
        <v>102</v>
      </c>
      <c r="H335" s="144" t="s">
        <v>102</v>
      </c>
      <c r="I335" s="144" t="s">
        <v>102</v>
      </c>
      <c r="J335" s="144" t="s">
        <v>102</v>
      </c>
      <c r="K335" s="144" t="s">
        <v>102</v>
      </c>
      <c r="L335" s="144" t="s">
        <v>102</v>
      </c>
    </row>
    <row r="336" spans="1:12">
      <c r="A336" s="124">
        <v>31221</v>
      </c>
      <c r="B336" s="104" t="s">
        <v>130</v>
      </c>
      <c r="C336" s="94" t="s">
        <v>102</v>
      </c>
      <c r="D336" s="94" t="s">
        <v>102</v>
      </c>
      <c r="E336" s="94" t="s">
        <v>102</v>
      </c>
      <c r="F336" s="94" t="s">
        <v>102</v>
      </c>
      <c r="G336" s="94" t="s">
        <v>102</v>
      </c>
      <c r="H336" s="94" t="s">
        <v>102</v>
      </c>
      <c r="I336" s="94" t="s">
        <v>102</v>
      </c>
      <c r="J336" s="94" t="s">
        <v>102</v>
      </c>
      <c r="K336" s="94" t="s">
        <v>102</v>
      </c>
      <c r="L336" s="94" t="s">
        <v>102</v>
      </c>
    </row>
    <row r="337" spans="1:12">
      <c r="A337" s="133">
        <v>31222</v>
      </c>
      <c r="B337" s="37" t="s">
        <v>136</v>
      </c>
      <c r="C337" s="144" t="s">
        <v>102</v>
      </c>
      <c r="D337" s="144" t="s">
        <v>102</v>
      </c>
      <c r="E337" s="144" t="s">
        <v>102</v>
      </c>
      <c r="F337" s="144" t="s">
        <v>102</v>
      </c>
      <c r="G337" s="144" t="s">
        <v>102</v>
      </c>
      <c r="H337" s="144" t="s">
        <v>102</v>
      </c>
      <c r="I337" s="144" t="s">
        <v>102</v>
      </c>
      <c r="J337" s="144" t="s">
        <v>102</v>
      </c>
      <c r="K337" s="144" t="s">
        <v>102</v>
      </c>
      <c r="L337" s="144" t="s">
        <v>102</v>
      </c>
    </row>
    <row r="338" spans="1:12">
      <c r="A338" s="133">
        <v>31223</v>
      </c>
      <c r="B338" s="37" t="s">
        <v>132</v>
      </c>
      <c r="C338" s="144" t="s">
        <v>102</v>
      </c>
      <c r="D338" s="144" t="s">
        <v>102</v>
      </c>
      <c r="E338" s="144" t="s">
        <v>102</v>
      </c>
      <c r="F338" s="144" t="s">
        <v>102</v>
      </c>
      <c r="G338" s="144" t="s">
        <v>102</v>
      </c>
      <c r="H338" s="144" t="s">
        <v>102</v>
      </c>
      <c r="I338" s="144" t="s">
        <v>102</v>
      </c>
      <c r="J338" s="144" t="s">
        <v>102</v>
      </c>
      <c r="K338" s="144" t="s">
        <v>102</v>
      </c>
      <c r="L338" s="144" t="s">
        <v>102</v>
      </c>
    </row>
    <row r="339" spans="1:12">
      <c r="A339" s="133">
        <v>31224</v>
      </c>
      <c r="B339" s="37" t="s">
        <v>133</v>
      </c>
      <c r="C339" s="144" t="s">
        <v>102</v>
      </c>
      <c r="D339" s="144" t="s">
        <v>102</v>
      </c>
      <c r="E339" s="144" t="s">
        <v>102</v>
      </c>
      <c r="F339" s="144" t="s">
        <v>102</v>
      </c>
      <c r="G339" s="144" t="s">
        <v>102</v>
      </c>
      <c r="H339" s="144" t="s">
        <v>102</v>
      </c>
      <c r="I339" s="144" t="s">
        <v>102</v>
      </c>
      <c r="J339" s="144" t="s">
        <v>102</v>
      </c>
      <c r="K339" s="144" t="s">
        <v>102</v>
      </c>
      <c r="L339" s="144" t="s">
        <v>102</v>
      </c>
    </row>
    <row r="340" spans="1:12">
      <c r="A340" s="133">
        <v>31400</v>
      </c>
      <c r="B340" s="37" t="s">
        <v>137</v>
      </c>
      <c r="C340" s="144" t="s">
        <v>102</v>
      </c>
      <c r="D340" s="144" t="s">
        <v>102</v>
      </c>
      <c r="E340" s="144" t="s">
        <v>102</v>
      </c>
      <c r="F340" s="144" t="s">
        <v>102</v>
      </c>
      <c r="G340" s="144" t="s">
        <v>102</v>
      </c>
      <c r="H340" s="144" t="s">
        <v>102</v>
      </c>
      <c r="I340" s="144" t="s">
        <v>102</v>
      </c>
      <c r="J340" s="144" t="s">
        <v>102</v>
      </c>
      <c r="K340" s="144" t="s">
        <v>102</v>
      </c>
      <c r="L340" s="144" t="s">
        <v>102</v>
      </c>
    </row>
    <row r="341" spans="1:12">
      <c r="A341" s="133">
        <v>31500</v>
      </c>
      <c r="B341" s="37" t="s">
        <v>138</v>
      </c>
      <c r="C341" s="144" t="s">
        <v>102</v>
      </c>
      <c r="D341" s="144" t="s">
        <v>102</v>
      </c>
      <c r="E341" s="144" t="s">
        <v>102</v>
      </c>
      <c r="F341" s="144" t="s">
        <v>102</v>
      </c>
      <c r="G341" s="144" t="s">
        <v>102</v>
      </c>
      <c r="H341" s="144" t="s">
        <v>102</v>
      </c>
      <c r="I341" s="144" t="s">
        <v>102</v>
      </c>
      <c r="J341" s="144" t="s">
        <v>102</v>
      </c>
      <c r="K341" s="144" t="s">
        <v>102</v>
      </c>
      <c r="L341" s="144" t="s">
        <v>102</v>
      </c>
    </row>
    <row r="342" spans="1:12">
      <c r="A342" s="133">
        <v>32</v>
      </c>
      <c r="B342" s="37" t="s">
        <v>140</v>
      </c>
      <c r="C342" s="144" t="s">
        <v>102</v>
      </c>
      <c r="D342" s="144" t="s">
        <v>102</v>
      </c>
      <c r="E342" s="144" t="s">
        <v>102</v>
      </c>
      <c r="F342" s="144" t="s">
        <v>102</v>
      </c>
      <c r="G342" s="144" t="s">
        <v>102</v>
      </c>
      <c r="H342" s="144" t="s">
        <v>102</v>
      </c>
      <c r="I342" s="144" t="s">
        <v>102</v>
      </c>
      <c r="J342" s="144" t="s">
        <v>102</v>
      </c>
      <c r="K342" s="144" t="s">
        <v>102</v>
      </c>
      <c r="L342" s="144" t="s">
        <v>102</v>
      </c>
    </row>
    <row r="343" spans="1:12">
      <c r="A343" s="121">
        <v>321</v>
      </c>
      <c r="B343" s="104" t="s">
        <v>141</v>
      </c>
      <c r="C343" s="94" t="s">
        <v>102</v>
      </c>
      <c r="D343" s="94" t="s">
        <v>102</v>
      </c>
      <c r="E343" s="94" t="s">
        <v>102</v>
      </c>
      <c r="F343" s="94" t="s">
        <v>102</v>
      </c>
      <c r="G343" s="94" t="s">
        <v>102</v>
      </c>
      <c r="H343" s="94" t="s">
        <v>102</v>
      </c>
      <c r="I343" s="94" t="s">
        <v>102</v>
      </c>
      <c r="J343" s="94" t="s">
        <v>102</v>
      </c>
      <c r="K343" s="94" t="s">
        <v>102</v>
      </c>
      <c r="L343" s="94" t="s">
        <v>102</v>
      </c>
    </row>
    <row r="344" spans="1:12">
      <c r="A344" s="124">
        <v>32110</v>
      </c>
      <c r="B344" s="104" t="s">
        <v>125</v>
      </c>
      <c r="C344" s="94" t="s">
        <v>102</v>
      </c>
      <c r="D344" s="94" t="s">
        <v>102</v>
      </c>
      <c r="E344" s="94" t="s">
        <v>102</v>
      </c>
      <c r="F344" s="94" t="s">
        <v>102</v>
      </c>
      <c r="G344" s="94" t="s">
        <v>102</v>
      </c>
      <c r="H344" s="94" t="s">
        <v>102</v>
      </c>
      <c r="I344" s="94" t="s">
        <v>102</v>
      </c>
      <c r="J344" s="94" t="s">
        <v>102</v>
      </c>
      <c r="K344" s="94" t="s">
        <v>102</v>
      </c>
      <c r="L344" s="94" t="s">
        <v>102</v>
      </c>
    </row>
    <row r="345" spans="1:12">
      <c r="A345" s="133">
        <v>32120</v>
      </c>
      <c r="B345" s="37" t="s">
        <v>126</v>
      </c>
      <c r="C345" s="144" t="s">
        <v>102</v>
      </c>
      <c r="D345" s="144" t="s">
        <v>102</v>
      </c>
      <c r="E345" s="144" t="s">
        <v>102</v>
      </c>
      <c r="F345" s="144" t="s">
        <v>102</v>
      </c>
      <c r="G345" s="144" t="s">
        <v>102</v>
      </c>
      <c r="H345" s="144" t="s">
        <v>102</v>
      </c>
      <c r="I345" s="144" t="s">
        <v>102</v>
      </c>
      <c r="J345" s="144" t="s">
        <v>102</v>
      </c>
      <c r="K345" s="144" t="s">
        <v>102</v>
      </c>
      <c r="L345" s="144" t="s">
        <v>102</v>
      </c>
    </row>
    <row r="346" spans="1:12">
      <c r="A346" s="133">
        <v>33</v>
      </c>
      <c r="B346" s="37" t="s">
        <v>143</v>
      </c>
      <c r="C346" s="144" t="s">
        <v>102</v>
      </c>
      <c r="D346" s="144" t="s">
        <v>102</v>
      </c>
      <c r="E346" s="144" t="s">
        <v>102</v>
      </c>
      <c r="F346" s="144" t="s">
        <v>102</v>
      </c>
      <c r="G346" s="144" t="s">
        <v>102</v>
      </c>
      <c r="H346" s="144" t="s">
        <v>102</v>
      </c>
      <c r="I346" s="144" t="s">
        <v>102</v>
      </c>
      <c r="J346" s="144" t="s">
        <v>102</v>
      </c>
      <c r="K346" s="144" t="s">
        <v>102</v>
      </c>
      <c r="L346" s="144" t="s">
        <v>102</v>
      </c>
    </row>
    <row r="347" spans="1:12">
      <c r="A347" s="121">
        <v>33100</v>
      </c>
      <c r="B347" s="104" t="s">
        <v>144</v>
      </c>
      <c r="C347" s="94" t="s">
        <v>102</v>
      </c>
      <c r="D347" s="94" t="s">
        <v>102</v>
      </c>
      <c r="E347" s="94" t="s">
        <v>102</v>
      </c>
      <c r="F347" s="94" t="s">
        <v>102</v>
      </c>
      <c r="G347" s="94" t="s">
        <v>102</v>
      </c>
      <c r="H347" s="94" t="s">
        <v>102</v>
      </c>
      <c r="I347" s="94" t="s">
        <v>102</v>
      </c>
      <c r="J347" s="94" t="s">
        <v>102</v>
      </c>
      <c r="K347" s="94" t="s">
        <v>102</v>
      </c>
      <c r="L347" s="94" t="s">
        <v>102</v>
      </c>
    </row>
    <row r="348" spans="1:12">
      <c r="A348" s="133">
        <v>33200</v>
      </c>
      <c r="B348" s="37" t="s">
        <v>145</v>
      </c>
      <c r="C348" s="144" t="s">
        <v>102</v>
      </c>
      <c r="D348" s="144" t="s">
        <v>102</v>
      </c>
      <c r="E348" s="144" t="s">
        <v>102</v>
      </c>
      <c r="F348" s="144" t="s">
        <v>102</v>
      </c>
      <c r="G348" s="144" t="s">
        <v>102</v>
      </c>
      <c r="H348" s="144" t="s">
        <v>102</v>
      </c>
      <c r="I348" s="144" t="s">
        <v>102</v>
      </c>
      <c r="J348" s="144" t="s">
        <v>102</v>
      </c>
      <c r="K348" s="144" t="s">
        <v>102</v>
      </c>
      <c r="L348" s="144" t="s">
        <v>102</v>
      </c>
    </row>
    <row r="349" spans="1:12">
      <c r="A349" s="133">
        <v>33300</v>
      </c>
      <c r="B349" s="37" t="s">
        <v>146</v>
      </c>
      <c r="C349" s="144" t="s">
        <v>102</v>
      </c>
      <c r="D349" s="144" t="s">
        <v>102</v>
      </c>
      <c r="E349" s="144" t="s">
        <v>102</v>
      </c>
      <c r="F349" s="144" t="s">
        <v>102</v>
      </c>
      <c r="G349" s="144" t="s">
        <v>102</v>
      </c>
      <c r="H349" s="144" t="s">
        <v>102</v>
      </c>
      <c r="I349" s="144" t="s">
        <v>102</v>
      </c>
      <c r="J349" s="144" t="s">
        <v>102</v>
      </c>
      <c r="K349" s="144" t="s">
        <v>102</v>
      </c>
      <c r="L349" s="144" t="s">
        <v>102</v>
      </c>
    </row>
    <row r="350" spans="1:12">
      <c r="A350" s="133">
        <v>33400</v>
      </c>
      <c r="B350" s="37" t="s">
        <v>147</v>
      </c>
      <c r="C350" s="144" t="s">
        <v>102</v>
      </c>
      <c r="D350" s="144" t="s">
        <v>102</v>
      </c>
      <c r="E350" s="144" t="s">
        <v>102</v>
      </c>
      <c r="F350" s="144" t="s">
        <v>102</v>
      </c>
      <c r="G350" s="144" t="s">
        <v>102</v>
      </c>
      <c r="H350" s="144" t="s">
        <v>102</v>
      </c>
      <c r="I350" s="144" t="s">
        <v>102</v>
      </c>
      <c r="J350" s="144" t="s">
        <v>102</v>
      </c>
      <c r="K350" s="144" t="s">
        <v>102</v>
      </c>
      <c r="L350" s="144" t="s">
        <v>102</v>
      </c>
    </row>
    <row r="351" spans="1:12">
      <c r="A351" s="133">
        <v>33401</v>
      </c>
      <c r="B351" s="37" t="s">
        <v>635</v>
      </c>
      <c r="C351" s="144" t="s">
        <v>102</v>
      </c>
      <c r="D351" s="144" t="s">
        <v>102</v>
      </c>
      <c r="E351" s="144" t="s">
        <v>102</v>
      </c>
      <c r="F351" s="144" t="s">
        <v>102</v>
      </c>
      <c r="G351" s="144" t="s">
        <v>102</v>
      </c>
      <c r="H351" s="144" t="s">
        <v>102</v>
      </c>
      <c r="I351" s="144" t="s">
        <v>102</v>
      </c>
      <c r="J351" s="144" t="s">
        <v>102</v>
      </c>
      <c r="K351" s="144" t="s">
        <v>102</v>
      </c>
      <c r="L351" s="144" t="s">
        <v>102</v>
      </c>
    </row>
    <row r="352" spans="1:12">
      <c r="A352" s="36">
        <v>33402</v>
      </c>
      <c r="B352" s="37" t="s">
        <v>636</v>
      </c>
      <c r="C352" s="144" t="s">
        <v>102</v>
      </c>
      <c r="D352" s="144" t="s">
        <v>102</v>
      </c>
      <c r="E352" s="144" t="s">
        <v>102</v>
      </c>
      <c r="F352" s="144" t="s">
        <v>102</v>
      </c>
      <c r="G352" s="144" t="s">
        <v>102</v>
      </c>
      <c r="H352" s="144" t="s">
        <v>102</v>
      </c>
      <c r="I352" s="144" t="s">
        <v>102</v>
      </c>
      <c r="J352" s="144" t="s">
        <v>102</v>
      </c>
      <c r="K352" s="144" t="s">
        <v>102</v>
      </c>
      <c r="L352" s="144" t="s">
        <v>102</v>
      </c>
    </row>
    <row r="353" spans="1:12">
      <c r="A353" s="36">
        <v>335</v>
      </c>
      <c r="B353" s="37" t="s">
        <v>148</v>
      </c>
      <c r="C353" s="144" t="s">
        <v>102</v>
      </c>
      <c r="D353" s="144" t="s">
        <v>102</v>
      </c>
      <c r="E353" s="144" t="s">
        <v>102</v>
      </c>
      <c r="F353" s="144" t="s">
        <v>102</v>
      </c>
      <c r="G353" s="144" t="s">
        <v>102</v>
      </c>
      <c r="H353" s="144" t="s">
        <v>102</v>
      </c>
      <c r="I353" s="144" t="s">
        <v>102</v>
      </c>
      <c r="J353" s="144" t="s">
        <v>102</v>
      </c>
      <c r="K353" s="144" t="s">
        <v>102</v>
      </c>
      <c r="L353" s="144" t="s">
        <v>102</v>
      </c>
    </row>
    <row r="354" spans="1:12">
      <c r="A354" s="124">
        <v>33510</v>
      </c>
      <c r="B354" s="104" t="s">
        <v>149</v>
      </c>
      <c r="C354" s="94" t="s">
        <v>102</v>
      </c>
      <c r="D354" s="94" t="s">
        <v>102</v>
      </c>
      <c r="E354" s="94" t="s">
        <v>102</v>
      </c>
      <c r="F354" s="94" t="s">
        <v>102</v>
      </c>
      <c r="G354" s="94" t="s">
        <v>102</v>
      </c>
      <c r="H354" s="94" t="s">
        <v>102</v>
      </c>
      <c r="I354" s="94" t="s">
        <v>102</v>
      </c>
      <c r="J354" s="94" t="s">
        <v>102</v>
      </c>
      <c r="K354" s="94" t="s">
        <v>102</v>
      </c>
      <c r="L354" s="94" t="s">
        <v>102</v>
      </c>
    </row>
    <row r="355" spans="1:12">
      <c r="A355" s="36">
        <v>335101</v>
      </c>
      <c r="B355" s="37" t="s">
        <v>561</v>
      </c>
      <c r="C355" s="144" t="s">
        <v>102</v>
      </c>
      <c r="D355" s="144" t="s">
        <v>102</v>
      </c>
      <c r="E355" s="144" t="s">
        <v>102</v>
      </c>
      <c r="F355" s="144" t="s">
        <v>102</v>
      </c>
      <c r="G355" s="144" t="s">
        <v>102</v>
      </c>
      <c r="H355" s="144" t="s">
        <v>102</v>
      </c>
      <c r="I355" s="144" t="s">
        <v>102</v>
      </c>
      <c r="J355" s="144" t="s">
        <v>102</v>
      </c>
      <c r="K355" s="144" t="s">
        <v>102</v>
      </c>
      <c r="L355" s="144" t="s">
        <v>102</v>
      </c>
    </row>
    <row r="356" spans="1:12">
      <c r="A356" s="134">
        <v>335102</v>
      </c>
      <c r="B356" s="29" t="s">
        <v>562</v>
      </c>
      <c r="C356" s="144" t="s">
        <v>102</v>
      </c>
      <c r="D356" s="144" t="s">
        <v>102</v>
      </c>
      <c r="E356" s="144" t="s">
        <v>102</v>
      </c>
      <c r="F356" s="144" t="s">
        <v>102</v>
      </c>
      <c r="G356" s="144" t="s">
        <v>102</v>
      </c>
      <c r="H356" s="144" t="s">
        <v>102</v>
      </c>
      <c r="I356" s="144" t="s">
        <v>102</v>
      </c>
      <c r="J356" s="144" t="s">
        <v>102</v>
      </c>
      <c r="K356" s="144" t="s">
        <v>102</v>
      </c>
      <c r="L356" s="144" t="s">
        <v>102</v>
      </c>
    </row>
    <row r="357" spans="1:12">
      <c r="A357" s="134">
        <v>335103</v>
      </c>
      <c r="B357" s="29" t="s">
        <v>563</v>
      </c>
      <c r="C357" s="144" t="s">
        <v>102</v>
      </c>
      <c r="D357" s="144" t="s">
        <v>102</v>
      </c>
      <c r="E357" s="144" t="s">
        <v>102</v>
      </c>
      <c r="F357" s="144" t="s">
        <v>102</v>
      </c>
      <c r="G357" s="144" t="s">
        <v>102</v>
      </c>
      <c r="H357" s="144" t="s">
        <v>102</v>
      </c>
      <c r="I357" s="144" t="s">
        <v>102</v>
      </c>
      <c r="J357" s="144" t="s">
        <v>102</v>
      </c>
      <c r="K357" s="144" t="s">
        <v>102</v>
      </c>
      <c r="L357" s="144" t="s">
        <v>102</v>
      </c>
    </row>
    <row r="358" spans="1:12">
      <c r="A358" s="134">
        <v>335104</v>
      </c>
      <c r="B358" s="29" t="s">
        <v>564</v>
      </c>
      <c r="C358" s="144" t="s">
        <v>102</v>
      </c>
      <c r="D358" s="144" t="s">
        <v>102</v>
      </c>
      <c r="E358" s="144" t="s">
        <v>102</v>
      </c>
      <c r="F358" s="144" t="s">
        <v>102</v>
      </c>
      <c r="G358" s="144" t="s">
        <v>102</v>
      </c>
      <c r="H358" s="144" t="s">
        <v>102</v>
      </c>
      <c r="I358" s="144" t="s">
        <v>102</v>
      </c>
      <c r="J358" s="144" t="s">
        <v>102</v>
      </c>
      <c r="K358" s="144" t="s">
        <v>102</v>
      </c>
      <c r="L358" s="144" t="s">
        <v>102</v>
      </c>
    </row>
    <row r="359" spans="1:12">
      <c r="A359" s="134">
        <v>335105</v>
      </c>
      <c r="B359" s="29" t="s">
        <v>565</v>
      </c>
      <c r="C359" s="144" t="s">
        <v>102</v>
      </c>
      <c r="D359" s="144" t="s">
        <v>102</v>
      </c>
      <c r="E359" s="144" t="s">
        <v>102</v>
      </c>
      <c r="F359" s="144" t="s">
        <v>102</v>
      </c>
      <c r="G359" s="144" t="s">
        <v>102</v>
      </c>
      <c r="H359" s="144" t="s">
        <v>102</v>
      </c>
      <c r="I359" s="144" t="s">
        <v>102</v>
      </c>
      <c r="J359" s="144" t="s">
        <v>102</v>
      </c>
      <c r="K359" s="144" t="s">
        <v>102</v>
      </c>
      <c r="L359" s="144" t="s">
        <v>102</v>
      </c>
    </row>
    <row r="360" spans="1:12">
      <c r="A360" s="134">
        <v>335106</v>
      </c>
      <c r="B360" s="29" t="s">
        <v>566</v>
      </c>
      <c r="C360" s="144" t="s">
        <v>102</v>
      </c>
      <c r="D360" s="144" t="s">
        <v>102</v>
      </c>
      <c r="E360" s="144" t="s">
        <v>102</v>
      </c>
      <c r="F360" s="144" t="s">
        <v>102</v>
      </c>
      <c r="G360" s="144" t="s">
        <v>102</v>
      </c>
      <c r="H360" s="144" t="s">
        <v>102</v>
      </c>
      <c r="I360" s="144" t="s">
        <v>102</v>
      </c>
      <c r="J360" s="144" t="s">
        <v>102</v>
      </c>
      <c r="K360" s="144" t="s">
        <v>102</v>
      </c>
      <c r="L360" s="144" t="s">
        <v>102</v>
      </c>
    </row>
    <row r="361" spans="1:12">
      <c r="A361" s="134">
        <v>335107</v>
      </c>
      <c r="B361" s="29" t="s">
        <v>567</v>
      </c>
      <c r="C361" s="144" t="s">
        <v>102</v>
      </c>
      <c r="D361" s="144" t="s">
        <v>102</v>
      </c>
      <c r="E361" s="144" t="s">
        <v>102</v>
      </c>
      <c r="F361" s="144" t="s">
        <v>102</v>
      </c>
      <c r="G361" s="144" t="s">
        <v>102</v>
      </c>
      <c r="H361" s="144" t="s">
        <v>102</v>
      </c>
      <c r="I361" s="144" t="s">
        <v>102</v>
      </c>
      <c r="J361" s="144" t="s">
        <v>102</v>
      </c>
      <c r="K361" s="144" t="s">
        <v>102</v>
      </c>
      <c r="L361" s="144" t="s">
        <v>102</v>
      </c>
    </row>
    <row r="362" spans="1:12">
      <c r="A362" s="134">
        <v>335108</v>
      </c>
      <c r="B362" s="29" t="s">
        <v>568</v>
      </c>
      <c r="C362" s="144" t="s">
        <v>102</v>
      </c>
      <c r="D362" s="144" t="s">
        <v>102</v>
      </c>
      <c r="E362" s="144" t="s">
        <v>102</v>
      </c>
      <c r="F362" s="144" t="s">
        <v>102</v>
      </c>
      <c r="G362" s="144" t="s">
        <v>102</v>
      </c>
      <c r="H362" s="144" t="s">
        <v>102</v>
      </c>
      <c r="I362" s="144" t="s">
        <v>102</v>
      </c>
      <c r="J362" s="144" t="s">
        <v>102</v>
      </c>
      <c r="K362" s="144" t="s">
        <v>102</v>
      </c>
      <c r="L362" s="144" t="s">
        <v>102</v>
      </c>
    </row>
    <row r="363" spans="1:12">
      <c r="A363" s="134">
        <v>335109</v>
      </c>
      <c r="B363" s="29" t="s">
        <v>569</v>
      </c>
      <c r="C363" s="144" t="s">
        <v>102</v>
      </c>
      <c r="D363" s="144" t="s">
        <v>102</v>
      </c>
      <c r="E363" s="144" t="s">
        <v>102</v>
      </c>
      <c r="F363" s="144" t="s">
        <v>102</v>
      </c>
      <c r="G363" s="144" t="s">
        <v>102</v>
      </c>
      <c r="H363" s="144" t="s">
        <v>102</v>
      </c>
      <c r="I363" s="144" t="s">
        <v>102</v>
      </c>
      <c r="J363" s="144" t="s">
        <v>102</v>
      </c>
      <c r="K363" s="144" t="s">
        <v>102</v>
      </c>
      <c r="L363" s="144" t="s">
        <v>102</v>
      </c>
    </row>
    <row r="364" spans="1:12">
      <c r="A364" s="134">
        <v>335110</v>
      </c>
      <c r="B364" s="29" t="s">
        <v>570</v>
      </c>
      <c r="C364" s="144" t="s">
        <v>102</v>
      </c>
      <c r="D364" s="144" t="s">
        <v>102</v>
      </c>
      <c r="E364" s="144" t="s">
        <v>102</v>
      </c>
      <c r="F364" s="144" t="s">
        <v>102</v>
      </c>
      <c r="G364" s="144" t="s">
        <v>102</v>
      </c>
      <c r="H364" s="144" t="s">
        <v>102</v>
      </c>
      <c r="I364" s="144" t="s">
        <v>102</v>
      </c>
      <c r="J364" s="144" t="s">
        <v>102</v>
      </c>
      <c r="K364" s="144" t="s">
        <v>102</v>
      </c>
      <c r="L364" s="144" t="s">
        <v>102</v>
      </c>
    </row>
    <row r="365" spans="1:12">
      <c r="A365" s="134">
        <v>335111</v>
      </c>
      <c r="B365" s="29" t="s">
        <v>571</v>
      </c>
      <c r="C365" s="144" t="s">
        <v>102</v>
      </c>
      <c r="D365" s="144" t="s">
        <v>102</v>
      </c>
      <c r="E365" s="144" t="s">
        <v>102</v>
      </c>
      <c r="F365" s="144" t="s">
        <v>102</v>
      </c>
      <c r="G365" s="144" t="s">
        <v>102</v>
      </c>
      <c r="H365" s="144" t="s">
        <v>102</v>
      </c>
      <c r="I365" s="144" t="s">
        <v>102</v>
      </c>
      <c r="J365" s="144" t="s">
        <v>102</v>
      </c>
      <c r="K365" s="144" t="s">
        <v>102</v>
      </c>
      <c r="L365" s="144" t="s">
        <v>102</v>
      </c>
    </row>
    <row r="366" spans="1:12">
      <c r="A366" s="134">
        <v>335112</v>
      </c>
      <c r="B366" s="29" t="s">
        <v>572</v>
      </c>
      <c r="C366" s="144" t="s">
        <v>102</v>
      </c>
      <c r="D366" s="144" t="s">
        <v>102</v>
      </c>
      <c r="E366" s="144" t="s">
        <v>102</v>
      </c>
      <c r="F366" s="144" t="s">
        <v>102</v>
      </c>
      <c r="G366" s="144" t="s">
        <v>102</v>
      </c>
      <c r="H366" s="144" t="s">
        <v>102</v>
      </c>
      <c r="I366" s="144" t="s">
        <v>102</v>
      </c>
      <c r="J366" s="144" t="s">
        <v>102</v>
      </c>
      <c r="K366" s="144" t="s">
        <v>102</v>
      </c>
      <c r="L366" s="144" t="s">
        <v>102</v>
      </c>
    </row>
    <row r="367" spans="1:12">
      <c r="A367" s="134">
        <v>335113</v>
      </c>
      <c r="B367" s="29" t="s">
        <v>573</v>
      </c>
      <c r="C367" s="144" t="s">
        <v>102</v>
      </c>
      <c r="D367" s="144" t="s">
        <v>102</v>
      </c>
      <c r="E367" s="144" t="s">
        <v>102</v>
      </c>
      <c r="F367" s="144" t="s">
        <v>102</v>
      </c>
      <c r="G367" s="144" t="s">
        <v>102</v>
      </c>
      <c r="H367" s="144" t="s">
        <v>102</v>
      </c>
      <c r="I367" s="144" t="s">
        <v>102</v>
      </c>
      <c r="J367" s="144" t="s">
        <v>102</v>
      </c>
      <c r="K367" s="144" t="s">
        <v>102</v>
      </c>
      <c r="L367" s="144" t="s">
        <v>102</v>
      </c>
    </row>
    <row r="368" spans="1:12">
      <c r="A368" s="134">
        <v>33520</v>
      </c>
      <c r="B368" s="29" t="s">
        <v>150</v>
      </c>
      <c r="C368" s="144" t="s">
        <v>102</v>
      </c>
      <c r="D368" s="144" t="s">
        <v>102</v>
      </c>
      <c r="E368" s="144" t="s">
        <v>102</v>
      </c>
      <c r="F368" s="144" t="s">
        <v>102</v>
      </c>
      <c r="G368" s="144" t="s">
        <v>102</v>
      </c>
      <c r="H368" s="144" t="s">
        <v>102</v>
      </c>
      <c r="I368" s="144" t="s">
        <v>102</v>
      </c>
      <c r="J368" s="144" t="s">
        <v>102</v>
      </c>
      <c r="K368" s="144" t="s">
        <v>102</v>
      </c>
      <c r="L368" s="144" t="s">
        <v>102</v>
      </c>
    </row>
    <row r="369" spans="1:12">
      <c r="A369" s="133">
        <v>336</v>
      </c>
      <c r="B369" s="37" t="s">
        <v>151</v>
      </c>
      <c r="C369" s="144" t="s">
        <v>102</v>
      </c>
      <c r="D369" s="144" t="s">
        <v>102</v>
      </c>
      <c r="E369" s="144" t="s">
        <v>102</v>
      </c>
      <c r="F369" s="144" t="s">
        <v>102</v>
      </c>
      <c r="G369" s="144" t="s">
        <v>102</v>
      </c>
      <c r="H369" s="144" t="s">
        <v>102</v>
      </c>
      <c r="I369" s="144" t="s">
        <v>102</v>
      </c>
      <c r="J369" s="144" t="s">
        <v>102</v>
      </c>
      <c r="K369" s="144" t="s">
        <v>102</v>
      </c>
      <c r="L369" s="144" t="s">
        <v>102</v>
      </c>
    </row>
    <row r="370" spans="1:12">
      <c r="A370" s="124">
        <v>3361</v>
      </c>
      <c r="B370" s="104" t="s">
        <v>152</v>
      </c>
      <c r="C370" s="94" t="s">
        <v>102</v>
      </c>
      <c r="D370" s="94" t="s">
        <v>102</v>
      </c>
      <c r="E370" s="94" t="s">
        <v>102</v>
      </c>
      <c r="F370" s="94" t="s">
        <v>102</v>
      </c>
      <c r="G370" s="94" t="s">
        <v>102</v>
      </c>
      <c r="H370" s="94" t="s">
        <v>102</v>
      </c>
      <c r="I370" s="94" t="s">
        <v>102</v>
      </c>
      <c r="J370" s="94" t="s">
        <v>102</v>
      </c>
      <c r="K370" s="94" t="s">
        <v>102</v>
      </c>
      <c r="L370" s="94" t="s">
        <v>102</v>
      </c>
    </row>
    <row ht="25.5" r="371" spans="1:12">
      <c r="A371" s="124">
        <v>33611</v>
      </c>
      <c r="B371" s="104" t="s">
        <v>153</v>
      </c>
      <c r="C371" s="94" t="s">
        <v>102</v>
      </c>
      <c r="D371" s="94" t="s">
        <v>102</v>
      </c>
      <c r="E371" s="94" t="s">
        <v>102</v>
      </c>
      <c r="F371" s="94" t="s">
        <v>102</v>
      </c>
      <c r="G371" s="94" t="s">
        <v>102</v>
      </c>
      <c r="H371" s="94" t="s">
        <v>102</v>
      </c>
      <c r="I371" s="94" t="s">
        <v>102</v>
      </c>
      <c r="J371" s="94" t="s">
        <v>102</v>
      </c>
      <c r="K371" s="94" t="s">
        <v>102</v>
      </c>
      <c r="L371" s="94" t="s">
        <v>102</v>
      </c>
    </row>
    <row r="372" spans="1:12">
      <c r="A372" s="133">
        <v>33612</v>
      </c>
      <c r="B372" s="37" t="s">
        <v>154</v>
      </c>
      <c r="C372" s="144" t="s">
        <v>102</v>
      </c>
      <c r="D372" s="144" t="s">
        <v>102</v>
      </c>
      <c r="E372" s="144" t="s">
        <v>102</v>
      </c>
      <c r="F372" s="144" t="s">
        <v>102</v>
      </c>
      <c r="G372" s="144" t="s">
        <v>102</v>
      </c>
      <c r="H372" s="144" t="s">
        <v>102</v>
      </c>
      <c r="I372" s="144" t="s">
        <v>102</v>
      </c>
      <c r="J372" s="144" t="s">
        <v>102</v>
      </c>
      <c r="K372" s="144" t="s">
        <v>102</v>
      </c>
      <c r="L372" s="144" t="s">
        <v>102</v>
      </c>
    </row>
    <row r="373" spans="1:12">
      <c r="A373" s="133">
        <v>33613</v>
      </c>
      <c r="B373" s="37" t="s">
        <v>155</v>
      </c>
      <c r="C373" s="144" t="s">
        <v>102</v>
      </c>
      <c r="D373" s="144" t="s">
        <v>102</v>
      </c>
      <c r="E373" s="144" t="s">
        <v>102</v>
      </c>
      <c r="F373" s="144" t="s">
        <v>102</v>
      </c>
      <c r="G373" s="144" t="s">
        <v>102</v>
      </c>
      <c r="H373" s="144" t="s">
        <v>102</v>
      </c>
      <c r="I373" s="144" t="s">
        <v>102</v>
      </c>
      <c r="J373" s="144" t="s">
        <v>102</v>
      </c>
      <c r="K373" s="144" t="s">
        <v>102</v>
      </c>
      <c r="L373" s="144" t="s">
        <v>102</v>
      </c>
    </row>
    <row r="374" spans="1:12">
      <c r="A374" s="133">
        <v>33614</v>
      </c>
      <c r="B374" s="37" t="s">
        <v>156</v>
      </c>
      <c r="C374" s="144" t="s">
        <v>102</v>
      </c>
      <c r="D374" s="144" t="s">
        <v>102</v>
      </c>
      <c r="E374" s="144" t="s">
        <v>102</v>
      </c>
      <c r="F374" s="144" t="s">
        <v>102</v>
      </c>
      <c r="G374" s="144" t="s">
        <v>102</v>
      </c>
      <c r="H374" s="144" t="s">
        <v>102</v>
      </c>
      <c r="I374" s="144" t="s">
        <v>102</v>
      </c>
      <c r="J374" s="144" t="s">
        <v>102</v>
      </c>
      <c r="K374" s="144" t="s">
        <v>102</v>
      </c>
      <c r="L374" s="144" t="s">
        <v>102</v>
      </c>
    </row>
    <row r="375" spans="1:12">
      <c r="A375" s="133">
        <v>33615</v>
      </c>
      <c r="B375" s="37" t="s">
        <v>157</v>
      </c>
      <c r="C375" s="144" t="s">
        <v>102</v>
      </c>
      <c r="D375" s="144" t="s">
        <v>102</v>
      </c>
      <c r="E375" s="144" t="s">
        <v>102</v>
      </c>
      <c r="F375" s="144" t="s">
        <v>102</v>
      </c>
      <c r="G375" s="144" t="s">
        <v>102</v>
      </c>
      <c r="H375" s="144" t="s">
        <v>102</v>
      </c>
      <c r="I375" s="144" t="s">
        <v>102</v>
      </c>
      <c r="J375" s="144" t="s">
        <v>102</v>
      </c>
      <c r="K375" s="144" t="s">
        <v>102</v>
      </c>
      <c r="L375" s="144" t="s">
        <v>102</v>
      </c>
    </row>
    <row r="376" spans="1:12">
      <c r="A376" s="133">
        <v>3362</v>
      </c>
      <c r="B376" s="37" t="s">
        <v>158</v>
      </c>
      <c r="C376" s="144" t="s">
        <v>102</v>
      </c>
      <c r="D376" s="144" t="s">
        <v>102</v>
      </c>
      <c r="E376" s="144" t="s">
        <v>102</v>
      </c>
      <c r="F376" s="144" t="s">
        <v>102</v>
      </c>
      <c r="G376" s="144" t="s">
        <v>102</v>
      </c>
      <c r="H376" s="144" t="s">
        <v>102</v>
      </c>
      <c r="I376" s="144" t="s">
        <v>102</v>
      </c>
      <c r="J376" s="144" t="s">
        <v>102</v>
      </c>
      <c r="K376" s="144" t="s">
        <v>102</v>
      </c>
      <c r="L376" s="144" t="s">
        <v>102</v>
      </c>
    </row>
    <row ht="25.5" r="377" spans="1:12">
      <c r="A377" s="124">
        <v>33621</v>
      </c>
      <c r="B377" s="104" t="s">
        <v>153</v>
      </c>
      <c r="C377" s="94" t="s">
        <v>102</v>
      </c>
      <c r="D377" s="94" t="s">
        <v>102</v>
      </c>
      <c r="E377" s="94" t="s">
        <v>102</v>
      </c>
      <c r="F377" s="94" t="s">
        <v>102</v>
      </c>
      <c r="G377" s="94" t="s">
        <v>102</v>
      </c>
      <c r="H377" s="94" t="s">
        <v>102</v>
      </c>
      <c r="I377" s="94" t="s">
        <v>102</v>
      </c>
      <c r="J377" s="94" t="s">
        <v>102</v>
      </c>
      <c r="K377" s="94" t="s">
        <v>102</v>
      </c>
      <c r="L377" s="94" t="s">
        <v>102</v>
      </c>
    </row>
    <row r="378" spans="1:12">
      <c r="A378" s="133">
        <v>33622</v>
      </c>
      <c r="B378" s="37" t="s">
        <v>156</v>
      </c>
      <c r="C378" s="144" t="s">
        <v>102</v>
      </c>
      <c r="D378" s="144" t="s">
        <v>102</v>
      </c>
      <c r="E378" s="144" t="s">
        <v>102</v>
      </c>
      <c r="F378" s="144" t="s">
        <v>102</v>
      </c>
      <c r="G378" s="144" t="s">
        <v>102</v>
      </c>
      <c r="H378" s="144" t="s">
        <v>102</v>
      </c>
      <c r="I378" s="144" t="s">
        <v>102</v>
      </c>
      <c r="J378" s="144" t="s">
        <v>102</v>
      </c>
      <c r="K378" s="144" t="s">
        <v>102</v>
      </c>
      <c r="L378" s="144" t="s">
        <v>102</v>
      </c>
    </row>
    <row r="379" spans="1:12">
      <c r="A379" s="133">
        <v>33623</v>
      </c>
      <c r="B379" s="37" t="s">
        <v>157</v>
      </c>
      <c r="C379" s="144" t="s">
        <v>102</v>
      </c>
      <c r="D379" s="144" t="s">
        <v>102</v>
      </c>
      <c r="E379" s="144" t="s">
        <v>102</v>
      </c>
      <c r="F379" s="144" t="s">
        <v>102</v>
      </c>
      <c r="G379" s="144" t="s">
        <v>102</v>
      </c>
      <c r="H379" s="144" t="s">
        <v>102</v>
      </c>
      <c r="I379" s="144" t="s">
        <v>102</v>
      </c>
      <c r="J379" s="144" t="s">
        <v>102</v>
      </c>
      <c r="K379" s="144" t="s">
        <v>102</v>
      </c>
      <c r="L379" s="144" t="s">
        <v>102</v>
      </c>
    </row>
    <row r="380" spans="1:12">
      <c r="A380" s="133">
        <v>34</v>
      </c>
      <c r="B380" s="37" t="s">
        <v>160</v>
      </c>
      <c r="C380" s="144" t="s">
        <v>102</v>
      </c>
      <c r="D380" s="144" t="s">
        <v>102</v>
      </c>
      <c r="E380" s="144" t="s">
        <v>102</v>
      </c>
      <c r="F380" s="144" t="s">
        <v>102</v>
      </c>
      <c r="G380" s="144" t="s">
        <v>102</v>
      </c>
      <c r="H380" s="144" t="s">
        <v>102</v>
      </c>
      <c r="I380" s="144" t="s">
        <v>102</v>
      </c>
      <c r="J380" s="144" t="s">
        <v>102</v>
      </c>
      <c r="K380" s="144" t="s">
        <v>102</v>
      </c>
      <c r="L380" s="144" t="s">
        <v>102</v>
      </c>
    </row>
    <row r="381" spans="1:12">
      <c r="A381" s="121">
        <v>34100</v>
      </c>
      <c r="B381" s="104" t="s">
        <v>161</v>
      </c>
      <c r="C381" s="94" t="s">
        <v>102</v>
      </c>
      <c r="D381" s="94" t="s">
        <v>102</v>
      </c>
      <c r="E381" s="94" t="s">
        <v>102</v>
      </c>
      <c r="F381" s="94" t="s">
        <v>102</v>
      </c>
      <c r="G381" s="94" t="s">
        <v>102</v>
      </c>
      <c r="H381" s="94" t="s">
        <v>102</v>
      </c>
      <c r="I381" s="94" t="s">
        <v>102</v>
      </c>
      <c r="J381" s="94" t="s">
        <v>102</v>
      </c>
      <c r="K381" s="94" t="s">
        <v>102</v>
      </c>
      <c r="L381" s="94" t="s">
        <v>102</v>
      </c>
    </row>
    <row r="382" spans="1:12">
      <c r="A382" s="133">
        <v>34200</v>
      </c>
      <c r="B382" s="37" t="s">
        <v>162</v>
      </c>
      <c r="C382" s="144" t="s">
        <v>102</v>
      </c>
      <c r="D382" s="144" t="s">
        <v>102</v>
      </c>
      <c r="E382" s="144" t="s">
        <v>102</v>
      </c>
      <c r="F382" s="144" t="s">
        <v>102</v>
      </c>
      <c r="G382" s="144" t="s">
        <v>102</v>
      </c>
      <c r="H382" s="144" t="s">
        <v>102</v>
      </c>
      <c r="I382" s="144" t="s">
        <v>102</v>
      </c>
      <c r="J382" s="144" t="s">
        <v>102</v>
      </c>
      <c r="K382" s="144" t="s">
        <v>102</v>
      </c>
      <c r="L382" s="144" t="s">
        <v>102</v>
      </c>
    </row>
    <row r="383" spans="1:12">
      <c r="A383" s="133">
        <v>34300</v>
      </c>
      <c r="B383" s="37" t="s">
        <v>163</v>
      </c>
      <c r="C383" s="144" t="s">
        <v>102</v>
      </c>
      <c r="D383" s="144" t="s">
        <v>102</v>
      </c>
      <c r="E383" s="144" t="s">
        <v>102</v>
      </c>
      <c r="F383" s="144" t="s">
        <v>102</v>
      </c>
      <c r="G383" s="144" t="s">
        <v>102</v>
      </c>
      <c r="H383" s="144" t="s">
        <v>102</v>
      </c>
      <c r="I383" s="144" t="s">
        <v>102</v>
      </c>
      <c r="J383" s="144" t="s">
        <v>102</v>
      </c>
      <c r="K383" s="144" t="s">
        <v>102</v>
      </c>
      <c r="L383" s="144" t="s">
        <v>102</v>
      </c>
    </row>
    <row r="384" spans="1:12">
      <c r="A384" s="133">
        <v>34400</v>
      </c>
      <c r="B384" s="37" t="s">
        <v>164</v>
      </c>
      <c r="C384" s="144" t="s">
        <v>102</v>
      </c>
      <c r="D384" s="144" t="s">
        <v>102</v>
      </c>
      <c r="E384" s="144" t="s">
        <v>102</v>
      </c>
      <c r="F384" s="144" t="s">
        <v>102</v>
      </c>
      <c r="G384" s="144" t="s">
        <v>102</v>
      </c>
      <c r="H384" s="144" t="s">
        <v>102</v>
      </c>
      <c r="I384" s="144" t="s">
        <v>102</v>
      </c>
      <c r="J384" s="144" t="s">
        <v>102</v>
      </c>
      <c r="K384" s="144" t="s">
        <v>102</v>
      </c>
      <c r="L384" s="144" t="s">
        <v>102</v>
      </c>
    </row>
    <row r="385" spans="1:12">
      <c r="A385" s="133">
        <v>34500</v>
      </c>
      <c r="B385" s="37" t="s">
        <v>165</v>
      </c>
      <c r="C385" s="144" t="s">
        <v>102</v>
      </c>
      <c r="D385" s="144" t="s">
        <v>102</v>
      </c>
      <c r="E385" s="144" t="s">
        <v>102</v>
      </c>
      <c r="F385" s="144" t="s">
        <v>102</v>
      </c>
      <c r="G385" s="144" t="s">
        <v>102</v>
      </c>
      <c r="H385" s="144" t="s">
        <v>102</v>
      </c>
      <c r="I385" s="144" t="s">
        <v>102</v>
      </c>
      <c r="J385" s="144" t="s">
        <v>102</v>
      </c>
      <c r="K385" s="144" t="s">
        <v>102</v>
      </c>
      <c r="L385" s="144" t="s">
        <v>102</v>
      </c>
    </row>
    <row r="386" spans="1:12">
      <c r="A386" s="133">
        <v>34600</v>
      </c>
      <c r="B386" s="37" t="s">
        <v>166</v>
      </c>
      <c r="C386" s="144" t="s">
        <v>102</v>
      </c>
      <c r="D386" s="144" t="s">
        <v>102</v>
      </c>
      <c r="E386" s="144" t="s">
        <v>102</v>
      </c>
      <c r="F386" s="144" t="s">
        <v>102</v>
      </c>
      <c r="G386" s="144" t="s">
        <v>102</v>
      </c>
      <c r="H386" s="144" t="s">
        <v>102</v>
      </c>
      <c r="I386" s="144" t="s">
        <v>102</v>
      </c>
      <c r="J386" s="144" t="s">
        <v>102</v>
      </c>
      <c r="K386" s="144" t="s">
        <v>102</v>
      </c>
      <c r="L386" s="144" t="s">
        <v>102</v>
      </c>
    </row>
    <row r="387" spans="1:12">
      <c r="A387" s="133">
        <v>3471</v>
      </c>
      <c r="B387" s="37" t="s">
        <v>167</v>
      </c>
      <c r="C387" s="144" t="s">
        <v>102</v>
      </c>
      <c r="D387" s="144" t="s">
        <v>102</v>
      </c>
      <c r="E387" s="144" t="s">
        <v>102</v>
      </c>
      <c r="F387" s="144" t="s">
        <v>102</v>
      </c>
      <c r="G387" s="144" t="s">
        <v>102</v>
      </c>
      <c r="H387" s="144" t="s">
        <v>102</v>
      </c>
      <c r="I387" s="144" t="s">
        <v>102</v>
      </c>
      <c r="J387" s="144" t="s">
        <v>102</v>
      </c>
      <c r="K387" s="144" t="s">
        <v>102</v>
      </c>
      <c r="L387" s="144" t="s">
        <v>102</v>
      </c>
    </row>
    <row r="388" spans="1:12">
      <c r="A388" s="124">
        <v>34711</v>
      </c>
      <c r="B388" s="104" t="s">
        <v>168</v>
      </c>
      <c r="C388" s="94" t="s">
        <v>102</v>
      </c>
      <c r="D388" s="94" t="s">
        <v>102</v>
      </c>
      <c r="E388" s="94" t="s">
        <v>102</v>
      </c>
      <c r="F388" s="94" t="s">
        <v>102</v>
      </c>
      <c r="G388" s="94" t="s">
        <v>102</v>
      </c>
      <c r="H388" s="94" t="s">
        <v>102</v>
      </c>
      <c r="I388" s="94" t="s">
        <v>102</v>
      </c>
      <c r="J388" s="94" t="s">
        <v>102</v>
      </c>
      <c r="K388" s="94" t="s">
        <v>102</v>
      </c>
      <c r="L388" s="94" t="s">
        <v>102</v>
      </c>
    </row>
    <row r="389" spans="1:12">
      <c r="A389" s="133">
        <v>34712</v>
      </c>
      <c r="B389" s="37" t="s">
        <v>169</v>
      </c>
      <c r="C389" s="144" t="s">
        <v>102</v>
      </c>
      <c r="D389" s="144" t="s">
        <v>102</v>
      </c>
      <c r="E389" s="144" t="s">
        <v>102</v>
      </c>
      <c r="F389" s="144" t="s">
        <v>102</v>
      </c>
      <c r="G389" s="144" t="s">
        <v>102</v>
      </c>
      <c r="H389" s="144" t="s">
        <v>102</v>
      </c>
      <c r="I389" s="144" t="s">
        <v>102</v>
      </c>
      <c r="J389" s="144" t="s">
        <v>102</v>
      </c>
      <c r="K389" s="144" t="s">
        <v>102</v>
      </c>
      <c r="L389" s="144" t="s">
        <v>102</v>
      </c>
    </row>
    <row r="390" spans="1:12">
      <c r="A390" s="133">
        <v>34713</v>
      </c>
      <c r="B390" s="37" t="s">
        <v>170</v>
      </c>
      <c r="C390" s="144" t="s">
        <v>102</v>
      </c>
      <c r="D390" s="144" t="s">
        <v>102</v>
      </c>
      <c r="E390" s="144" t="s">
        <v>102</v>
      </c>
      <c r="F390" s="144" t="s">
        <v>102</v>
      </c>
      <c r="G390" s="144" t="s">
        <v>102</v>
      </c>
      <c r="H390" s="144" t="s">
        <v>102</v>
      </c>
      <c r="I390" s="144" t="s">
        <v>102</v>
      </c>
      <c r="J390" s="144" t="s">
        <v>102</v>
      </c>
      <c r="K390" s="144" t="s">
        <v>102</v>
      </c>
      <c r="L390" s="144" t="s">
        <v>102</v>
      </c>
    </row>
    <row r="391" spans="1:12">
      <c r="A391" s="133">
        <v>34714</v>
      </c>
      <c r="B391" s="37" t="s">
        <v>171</v>
      </c>
      <c r="C391" s="144" t="s">
        <v>102</v>
      </c>
      <c r="D391" s="144" t="s">
        <v>102</v>
      </c>
      <c r="E391" s="144" t="s">
        <v>102</v>
      </c>
      <c r="F391" s="144" t="s">
        <v>102</v>
      </c>
      <c r="G391" s="144" t="s">
        <v>102</v>
      </c>
      <c r="H391" s="144" t="s">
        <v>102</v>
      </c>
      <c r="I391" s="144" t="s">
        <v>102</v>
      </c>
      <c r="J391" s="144" t="s">
        <v>102</v>
      </c>
      <c r="K391" s="144" t="s">
        <v>102</v>
      </c>
      <c r="L391" s="144" t="s">
        <v>102</v>
      </c>
    </row>
    <row r="392" spans="1:12">
      <c r="A392" s="133">
        <v>35</v>
      </c>
      <c r="B392" s="37" t="s">
        <v>173</v>
      </c>
      <c r="C392" s="144" t="s">
        <v>102</v>
      </c>
      <c r="D392" s="144" t="s">
        <v>102</v>
      </c>
      <c r="E392" s="144" t="s">
        <v>102</v>
      </c>
      <c r="F392" s="144" t="s">
        <v>102</v>
      </c>
      <c r="G392" s="144" t="s">
        <v>102</v>
      </c>
      <c r="H392" s="144" t="s">
        <v>102</v>
      </c>
      <c r="I392" s="144" t="s">
        <v>102</v>
      </c>
      <c r="J392" s="144" t="s">
        <v>102</v>
      </c>
      <c r="K392" s="144" t="s">
        <v>102</v>
      </c>
      <c r="L392" s="144" t="s">
        <v>102</v>
      </c>
    </row>
    <row r="393" spans="1:12">
      <c r="A393" s="121">
        <v>351</v>
      </c>
      <c r="B393" s="104" t="s">
        <v>448</v>
      </c>
      <c r="C393" s="94" t="s">
        <v>102</v>
      </c>
      <c r="D393" s="94" t="s">
        <v>102</v>
      </c>
      <c r="E393" s="94" t="s">
        <v>102</v>
      </c>
      <c r="F393" s="94" t="s">
        <v>102</v>
      </c>
      <c r="G393" s="94" t="s">
        <v>102</v>
      </c>
      <c r="H393" s="94" t="s">
        <v>102</v>
      </c>
      <c r="I393" s="94" t="s">
        <v>102</v>
      </c>
      <c r="J393" s="94" t="s">
        <v>102</v>
      </c>
      <c r="K393" s="94" t="s">
        <v>102</v>
      </c>
      <c r="L393" s="94" t="s">
        <v>102</v>
      </c>
    </row>
    <row r="394" spans="1:12">
      <c r="A394" s="124">
        <v>35110</v>
      </c>
      <c r="B394" s="104" t="s">
        <v>175</v>
      </c>
      <c r="C394" s="94" t="s">
        <v>102</v>
      </c>
      <c r="D394" s="94" t="s">
        <v>102</v>
      </c>
      <c r="E394" s="94" t="s">
        <v>102</v>
      </c>
      <c r="F394" s="94" t="s">
        <v>102</v>
      </c>
      <c r="G394" s="94" t="s">
        <v>102</v>
      </c>
      <c r="H394" s="94" t="s">
        <v>102</v>
      </c>
      <c r="I394" s="94" t="s">
        <v>102</v>
      </c>
      <c r="J394" s="94" t="s">
        <v>102</v>
      </c>
      <c r="K394" s="94" t="s">
        <v>102</v>
      </c>
      <c r="L394" s="94" t="s">
        <v>102</v>
      </c>
    </row>
    <row r="395" spans="1:12">
      <c r="A395" s="133">
        <v>35130</v>
      </c>
      <c r="B395" s="37" t="s">
        <v>177</v>
      </c>
      <c r="C395" s="144" t="s">
        <v>102</v>
      </c>
      <c r="D395" s="144" t="s">
        <v>102</v>
      </c>
      <c r="E395" s="144" t="s">
        <v>102</v>
      </c>
      <c r="F395" s="144" t="s">
        <v>102</v>
      </c>
      <c r="G395" s="144" t="s">
        <v>102</v>
      </c>
      <c r="H395" s="144" t="s">
        <v>102</v>
      </c>
      <c r="I395" s="144" t="s">
        <v>102</v>
      </c>
      <c r="J395" s="144" t="s">
        <v>102</v>
      </c>
      <c r="K395" s="144" t="s">
        <v>102</v>
      </c>
      <c r="L395" s="144" t="s">
        <v>102</v>
      </c>
    </row>
    <row r="396" spans="1:12">
      <c r="A396" s="133">
        <v>35200</v>
      </c>
      <c r="B396" s="37" t="s">
        <v>179</v>
      </c>
      <c r="C396" s="144" t="s">
        <v>102</v>
      </c>
      <c r="D396" s="144" t="s">
        <v>102</v>
      </c>
      <c r="E396" s="144" t="s">
        <v>102</v>
      </c>
      <c r="F396" s="144" t="s">
        <v>102</v>
      </c>
      <c r="G396" s="144" t="s">
        <v>102</v>
      </c>
      <c r="H396" s="144" t="s">
        <v>102</v>
      </c>
      <c r="I396" s="144" t="s">
        <v>102</v>
      </c>
      <c r="J396" s="144" t="s">
        <v>102</v>
      </c>
      <c r="K396" s="144" t="s">
        <v>102</v>
      </c>
      <c r="L396" s="144" t="s">
        <v>102</v>
      </c>
    </row>
    <row r="397" spans="1:12">
      <c r="A397" s="133">
        <v>35300</v>
      </c>
      <c r="B397" s="37" t="s">
        <v>181</v>
      </c>
      <c r="C397" s="144" t="s">
        <v>102</v>
      </c>
      <c r="D397" s="144" t="s">
        <v>102</v>
      </c>
      <c r="E397" s="144" t="s">
        <v>102</v>
      </c>
      <c r="F397" s="144" t="s">
        <v>102</v>
      </c>
      <c r="G397" s="144" t="s">
        <v>102</v>
      </c>
      <c r="H397" s="144" t="s">
        <v>102</v>
      </c>
      <c r="I397" s="144" t="s">
        <v>102</v>
      </c>
      <c r="J397" s="144" t="s">
        <v>102</v>
      </c>
      <c r="K397" s="144" t="s">
        <v>102</v>
      </c>
      <c r="L397" s="144" t="s">
        <v>102</v>
      </c>
    </row>
    <row r="398" spans="1:12">
      <c r="A398" s="133">
        <v>354</v>
      </c>
      <c r="B398" s="37" t="s">
        <v>182</v>
      </c>
      <c r="C398" s="144" t="s">
        <v>102</v>
      </c>
      <c r="D398" s="144" t="s">
        <v>102</v>
      </c>
      <c r="E398" s="144" t="s">
        <v>102</v>
      </c>
      <c r="F398" s="144" t="s">
        <v>102</v>
      </c>
      <c r="G398" s="144" t="s">
        <v>102</v>
      </c>
      <c r="H398" s="144" t="s">
        <v>102</v>
      </c>
      <c r="I398" s="144" t="s">
        <v>102</v>
      </c>
      <c r="J398" s="144" t="s">
        <v>102</v>
      </c>
      <c r="K398" s="144" t="s">
        <v>102</v>
      </c>
      <c r="L398" s="144" t="s">
        <v>102</v>
      </c>
    </row>
    <row r="399" spans="1:12">
      <c r="A399" s="124">
        <v>35410</v>
      </c>
      <c r="B399" s="104" t="s">
        <v>184</v>
      </c>
      <c r="C399" s="94" t="s">
        <v>102</v>
      </c>
      <c r="D399" s="94" t="s">
        <v>102</v>
      </c>
      <c r="E399" s="94" t="s">
        <v>102</v>
      </c>
      <c r="F399" s="94" t="s">
        <v>102</v>
      </c>
      <c r="G399" s="94" t="s">
        <v>102</v>
      </c>
      <c r="H399" s="94" t="s">
        <v>102</v>
      </c>
      <c r="I399" s="94" t="s">
        <v>102</v>
      </c>
      <c r="J399" s="94" t="s">
        <v>102</v>
      </c>
      <c r="K399" s="94" t="s">
        <v>102</v>
      </c>
      <c r="L399" s="94" t="s">
        <v>102</v>
      </c>
    </row>
    <row r="400" spans="1:12">
      <c r="A400" s="133">
        <v>35420</v>
      </c>
      <c r="B400" s="37" t="s">
        <v>186</v>
      </c>
      <c r="C400" s="144" t="s">
        <v>102</v>
      </c>
      <c r="D400" s="144" t="s">
        <v>102</v>
      </c>
      <c r="E400" s="144" t="s">
        <v>102</v>
      </c>
      <c r="F400" s="144" t="s">
        <v>102</v>
      </c>
      <c r="G400" s="144" t="s">
        <v>102</v>
      </c>
      <c r="H400" s="144" t="s">
        <v>102</v>
      </c>
      <c r="I400" s="144" t="s">
        <v>102</v>
      </c>
      <c r="J400" s="144" t="s">
        <v>102</v>
      </c>
      <c r="K400" s="144" t="s">
        <v>102</v>
      </c>
      <c r="L400" s="144" t="s">
        <v>102</v>
      </c>
    </row>
    <row r="401" spans="1:12">
      <c r="A401" s="133">
        <v>35430</v>
      </c>
      <c r="B401" s="37" t="s">
        <v>188</v>
      </c>
      <c r="C401" s="144" t="s">
        <v>102</v>
      </c>
      <c r="D401" s="144" t="s">
        <v>102</v>
      </c>
      <c r="E401" s="144" t="s">
        <v>102</v>
      </c>
      <c r="F401" s="144" t="s">
        <v>102</v>
      </c>
      <c r="G401" s="144" t="s">
        <v>102</v>
      </c>
      <c r="H401" s="144" t="s">
        <v>102</v>
      </c>
      <c r="I401" s="144" t="s">
        <v>102</v>
      </c>
      <c r="J401" s="144" t="s">
        <v>102</v>
      </c>
      <c r="K401" s="144" t="s">
        <v>102</v>
      </c>
      <c r="L401" s="144" t="s">
        <v>102</v>
      </c>
    </row>
    <row r="402" spans="1:12">
      <c r="A402" s="133">
        <v>35440</v>
      </c>
      <c r="B402" s="37" t="s">
        <v>190</v>
      </c>
      <c r="C402" s="144" t="s">
        <v>102</v>
      </c>
      <c r="D402" s="144" t="s">
        <v>102</v>
      </c>
      <c r="E402" s="144" t="s">
        <v>102</v>
      </c>
      <c r="F402" s="144" t="s">
        <v>102</v>
      </c>
      <c r="G402" s="144" t="s">
        <v>102</v>
      </c>
      <c r="H402" s="144" t="s">
        <v>102</v>
      </c>
      <c r="I402" s="144" t="s">
        <v>102</v>
      </c>
      <c r="J402" s="144" t="s">
        <v>102</v>
      </c>
      <c r="K402" s="144" t="s">
        <v>102</v>
      </c>
      <c r="L402" s="144" t="s">
        <v>102</v>
      </c>
    </row>
    <row r="403" spans="1:12">
      <c r="A403" s="133">
        <v>35450</v>
      </c>
      <c r="B403" s="37" t="s">
        <v>192</v>
      </c>
      <c r="C403" s="144" t="s">
        <v>102</v>
      </c>
      <c r="D403" s="144" t="s">
        <v>102</v>
      </c>
      <c r="E403" s="144" t="s">
        <v>102</v>
      </c>
      <c r="F403" s="144" t="s">
        <v>102</v>
      </c>
      <c r="G403" s="144" t="s">
        <v>102</v>
      </c>
      <c r="H403" s="144" t="s">
        <v>102</v>
      </c>
      <c r="I403" s="144" t="s">
        <v>102</v>
      </c>
      <c r="J403" s="144" t="s">
        <v>102</v>
      </c>
      <c r="K403" s="144" t="s">
        <v>102</v>
      </c>
      <c r="L403" s="144" t="s">
        <v>102</v>
      </c>
    </row>
    <row r="404" spans="1:12">
      <c r="A404" s="133">
        <v>35460</v>
      </c>
      <c r="B404" s="37" t="s">
        <v>194</v>
      </c>
      <c r="C404" s="144" t="s">
        <v>102</v>
      </c>
      <c r="D404" s="144" t="s">
        <v>102</v>
      </c>
      <c r="E404" s="144" t="s">
        <v>102</v>
      </c>
      <c r="F404" s="144" t="s">
        <v>102</v>
      </c>
      <c r="G404" s="144" t="s">
        <v>102</v>
      </c>
      <c r="H404" s="144" t="s">
        <v>102</v>
      </c>
      <c r="I404" s="144" t="s">
        <v>102</v>
      </c>
      <c r="J404" s="144" t="s">
        <v>102</v>
      </c>
      <c r="K404" s="144" t="s">
        <v>102</v>
      </c>
      <c r="L404" s="144" t="s">
        <v>102</v>
      </c>
    </row>
    <row r="405" spans="1:12">
      <c r="A405" s="133">
        <v>35470</v>
      </c>
      <c r="B405" s="37" t="s">
        <v>196</v>
      </c>
      <c r="C405" s="144" t="s">
        <v>102</v>
      </c>
      <c r="D405" s="144" t="s">
        <v>102</v>
      </c>
      <c r="E405" s="144" t="s">
        <v>102</v>
      </c>
      <c r="F405" s="144" t="s">
        <v>102</v>
      </c>
      <c r="G405" s="144" t="s">
        <v>102</v>
      </c>
      <c r="H405" s="144" t="s">
        <v>102</v>
      </c>
      <c r="I405" s="144" t="s">
        <v>102</v>
      </c>
      <c r="J405" s="144" t="s">
        <v>102</v>
      </c>
      <c r="K405" s="144" t="s">
        <v>102</v>
      </c>
      <c r="L405" s="144" t="s">
        <v>102</v>
      </c>
    </row>
    <row r="406" spans="1:12">
      <c r="A406" s="133">
        <v>35500</v>
      </c>
      <c r="B406" s="37" t="s">
        <v>198</v>
      </c>
      <c r="C406" s="144" t="s">
        <v>102</v>
      </c>
      <c r="D406" s="144" t="s">
        <v>102</v>
      </c>
      <c r="E406" s="144" t="s">
        <v>102</v>
      </c>
      <c r="F406" s="144" t="s">
        <v>102</v>
      </c>
      <c r="G406" s="144" t="s">
        <v>102</v>
      </c>
      <c r="H406" s="144" t="s">
        <v>102</v>
      </c>
      <c r="I406" s="144" t="s">
        <v>102</v>
      </c>
      <c r="J406" s="144" t="s">
        <v>102</v>
      </c>
      <c r="K406" s="144" t="s">
        <v>102</v>
      </c>
      <c r="L406" s="144" t="s">
        <v>102</v>
      </c>
    </row>
    <row r="407" spans="1:12">
      <c r="A407" s="133">
        <v>35600</v>
      </c>
      <c r="B407" s="37" t="s">
        <v>200</v>
      </c>
      <c r="C407" s="144" t="s">
        <v>102</v>
      </c>
      <c r="D407" s="144" t="s">
        <v>102</v>
      </c>
      <c r="E407" s="144" t="s">
        <v>102</v>
      </c>
      <c r="F407" s="144" t="s">
        <v>102</v>
      </c>
      <c r="G407" s="144" t="s">
        <v>102</v>
      </c>
      <c r="H407" s="144" t="s">
        <v>102</v>
      </c>
      <c r="I407" s="144" t="s">
        <v>102</v>
      </c>
      <c r="J407" s="144" t="s">
        <v>102</v>
      </c>
      <c r="K407" s="144" t="s">
        <v>102</v>
      </c>
      <c r="L407" s="144" t="s">
        <v>102</v>
      </c>
    </row>
    <row r="408" spans="1:12">
      <c r="A408" s="133">
        <v>36</v>
      </c>
      <c r="B408" s="37" t="s">
        <v>202</v>
      </c>
      <c r="C408" s="144" t="s">
        <v>102</v>
      </c>
      <c r="D408" s="144" t="s">
        <v>102</v>
      </c>
      <c r="E408" s="144" t="s">
        <v>102</v>
      </c>
      <c r="F408" s="144" t="s">
        <v>102</v>
      </c>
      <c r="G408" s="144" t="s">
        <v>102</v>
      </c>
      <c r="H408" s="144" t="s">
        <v>102</v>
      </c>
      <c r="I408" s="144" t="s">
        <v>102</v>
      </c>
      <c r="J408" s="144" t="s">
        <v>102</v>
      </c>
      <c r="K408" s="144" t="s">
        <v>102</v>
      </c>
      <c r="L408" s="144" t="s">
        <v>102</v>
      </c>
    </row>
    <row r="409" spans="1:12">
      <c r="A409" s="121">
        <v>36100</v>
      </c>
      <c r="B409" s="104" t="s">
        <v>203</v>
      </c>
      <c r="C409" s="94" t="s">
        <v>102</v>
      </c>
      <c r="D409" s="94" t="s">
        <v>102</v>
      </c>
      <c r="E409" s="94" t="s">
        <v>102</v>
      </c>
      <c r="F409" s="94" t="s">
        <v>102</v>
      </c>
      <c r="G409" s="94" t="s">
        <v>102</v>
      </c>
      <c r="H409" s="94" t="s">
        <v>102</v>
      </c>
      <c r="I409" s="94" t="s">
        <v>102</v>
      </c>
      <c r="J409" s="94" t="s">
        <v>102</v>
      </c>
      <c r="K409" s="94" t="s">
        <v>102</v>
      </c>
      <c r="L409" s="94" t="s">
        <v>102</v>
      </c>
    </row>
    <row r="410" spans="1:12">
      <c r="A410" s="133">
        <v>36200</v>
      </c>
      <c r="B410" s="37" t="s">
        <v>204</v>
      </c>
      <c r="C410" s="144" t="s">
        <v>102</v>
      </c>
      <c r="D410" s="144" t="s">
        <v>102</v>
      </c>
      <c r="E410" s="144" t="s">
        <v>102</v>
      </c>
      <c r="F410" s="144" t="s">
        <v>102</v>
      </c>
      <c r="G410" s="144" t="s">
        <v>102</v>
      </c>
      <c r="H410" s="144" t="s">
        <v>102</v>
      </c>
      <c r="I410" s="144" t="s">
        <v>102</v>
      </c>
      <c r="J410" s="144" t="s">
        <v>102</v>
      </c>
      <c r="K410" s="144" t="s">
        <v>102</v>
      </c>
      <c r="L410" s="144" t="s">
        <v>102</v>
      </c>
    </row>
    <row r="411" spans="1:12">
      <c r="A411" s="133">
        <v>36300</v>
      </c>
      <c r="B411" s="37" t="s">
        <v>205</v>
      </c>
      <c r="C411" s="144" t="s">
        <v>102</v>
      </c>
      <c r="D411" s="144" t="s">
        <v>102</v>
      </c>
      <c r="E411" s="144" t="s">
        <v>102</v>
      </c>
      <c r="F411" s="144" t="s">
        <v>102</v>
      </c>
      <c r="G411" s="144" t="s">
        <v>102</v>
      </c>
      <c r="H411" s="144" t="s">
        <v>102</v>
      </c>
      <c r="I411" s="144" t="s">
        <v>102</v>
      </c>
      <c r="J411" s="144" t="s">
        <v>102</v>
      </c>
      <c r="K411" s="144" t="s">
        <v>102</v>
      </c>
      <c r="L411" s="144" t="s">
        <v>102</v>
      </c>
    </row>
    <row r="412" spans="1:12">
      <c r="A412" s="133">
        <v>36400</v>
      </c>
      <c r="B412" s="37" t="s">
        <v>206</v>
      </c>
      <c r="C412" s="144" t="s">
        <v>102</v>
      </c>
      <c r="D412" s="144" t="s">
        <v>102</v>
      </c>
      <c r="E412" s="144" t="s">
        <v>102</v>
      </c>
      <c r="F412" s="144" t="s">
        <v>102</v>
      </c>
      <c r="G412" s="144" t="s">
        <v>102</v>
      </c>
      <c r="H412" s="144" t="s">
        <v>102</v>
      </c>
      <c r="I412" s="144" t="s">
        <v>102</v>
      </c>
      <c r="J412" s="144" t="s">
        <v>102</v>
      </c>
      <c r="K412" s="144" t="s">
        <v>102</v>
      </c>
      <c r="L412" s="144" t="s">
        <v>102</v>
      </c>
    </row>
    <row r="413" spans="1:12">
      <c r="A413" s="133">
        <v>36500</v>
      </c>
      <c r="B413" s="37" t="s">
        <v>207</v>
      </c>
      <c r="C413" s="144" t="s">
        <v>102</v>
      </c>
      <c r="D413" s="144" t="s">
        <v>102</v>
      </c>
      <c r="E413" s="144" t="s">
        <v>102</v>
      </c>
      <c r="F413" s="144" t="s">
        <v>102</v>
      </c>
      <c r="G413" s="144" t="s">
        <v>102</v>
      </c>
      <c r="H413" s="144" t="s">
        <v>102</v>
      </c>
      <c r="I413" s="144" t="s">
        <v>102</v>
      </c>
      <c r="J413" s="144" t="s">
        <v>102</v>
      </c>
      <c r="K413" s="144" t="s">
        <v>102</v>
      </c>
      <c r="L413" s="144" t="s">
        <v>102</v>
      </c>
    </row>
    <row r="414" spans="1:12">
      <c r="A414" s="133">
        <v>36600</v>
      </c>
      <c r="B414" s="37" t="s">
        <v>208</v>
      </c>
      <c r="C414" s="144" t="s">
        <v>102</v>
      </c>
      <c r="D414" s="144" t="s">
        <v>102</v>
      </c>
      <c r="E414" s="144" t="s">
        <v>102</v>
      </c>
      <c r="F414" s="144" t="s">
        <v>102</v>
      </c>
      <c r="G414" s="144" t="s">
        <v>102</v>
      </c>
      <c r="H414" s="144" t="s">
        <v>102</v>
      </c>
      <c r="I414" s="144" t="s">
        <v>102</v>
      </c>
      <c r="J414" s="144" t="s">
        <v>102</v>
      </c>
      <c r="K414" s="144" t="s">
        <v>102</v>
      </c>
      <c r="L414" s="144" t="s">
        <v>102</v>
      </c>
    </row>
    <row r="415" spans="1:12">
      <c r="A415" s="133">
        <v>36700</v>
      </c>
      <c r="B415" s="37" t="s">
        <v>637</v>
      </c>
      <c r="C415" s="144" t="s">
        <v>102</v>
      </c>
      <c r="D415" s="144" t="s">
        <v>102</v>
      </c>
      <c r="E415" s="144" t="s">
        <v>102</v>
      </c>
      <c r="F415" s="144" t="s">
        <v>102</v>
      </c>
      <c r="G415" s="144" t="s">
        <v>102</v>
      </c>
      <c r="H415" s="144" t="s">
        <v>102</v>
      </c>
      <c r="I415" s="144" t="s">
        <v>102</v>
      </c>
      <c r="J415" s="144" t="s">
        <v>102</v>
      </c>
      <c r="K415" s="144" t="s">
        <v>102</v>
      </c>
      <c r="L415" s="144" t="s">
        <v>102</v>
      </c>
    </row>
    <row r="416" spans="1:12">
      <c r="A416" s="133">
        <v>36800</v>
      </c>
      <c r="B416" s="37" t="s">
        <v>638</v>
      </c>
      <c r="C416" s="144" t="s">
        <v>102</v>
      </c>
      <c r="D416" s="144" t="s">
        <v>102</v>
      </c>
      <c r="E416" s="144" t="s">
        <v>102</v>
      </c>
      <c r="F416" s="144" t="s">
        <v>102</v>
      </c>
      <c r="G416" s="144" t="s">
        <v>102</v>
      </c>
      <c r="H416" s="144" t="s">
        <v>102</v>
      </c>
      <c r="I416" s="144" t="s">
        <v>102</v>
      </c>
      <c r="J416" s="144" t="s">
        <v>102</v>
      </c>
      <c r="K416" s="144" t="s">
        <v>102</v>
      </c>
      <c r="L416" s="144" t="s">
        <v>102</v>
      </c>
    </row>
    <row ht="25.5" r="417" spans="1:12">
      <c r="A417" s="133">
        <v>36900</v>
      </c>
      <c r="B417" s="37" t="s">
        <v>794</v>
      </c>
      <c r="C417" s="144" t="s">
        <v>102</v>
      </c>
      <c r="D417" s="144" t="s">
        <v>102</v>
      </c>
      <c r="E417" s="144" t="s">
        <v>102</v>
      </c>
      <c r="F417" s="144" t="s">
        <v>102</v>
      </c>
      <c r="G417" s="144" t="s">
        <v>102</v>
      </c>
      <c r="H417" s="144" t="s">
        <v>102</v>
      </c>
      <c r="I417" s="144" t="s">
        <v>102</v>
      </c>
      <c r="J417" s="144" t="s">
        <v>102</v>
      </c>
      <c r="K417" s="144" t="s">
        <v>102</v>
      </c>
      <c r="L417" s="144" t="s">
        <v>102</v>
      </c>
    </row>
    <row r="418" spans="1:12">
      <c r="A418" s="133">
        <v>2</v>
      </c>
      <c r="B418" s="37" t="s">
        <v>209</v>
      </c>
      <c r="C418" s="144" t="s">
        <v>102</v>
      </c>
      <c r="D418" s="144" t="s">
        <v>102</v>
      </c>
      <c r="E418" s="144" t="s">
        <v>102</v>
      </c>
      <c r="F418" s="144" t="s">
        <v>102</v>
      </c>
      <c r="G418" s="144" t="s">
        <v>102</v>
      </c>
      <c r="H418" s="144" t="s">
        <v>102</v>
      </c>
      <c r="I418" s="144" t="s">
        <v>102</v>
      </c>
      <c r="J418" s="144" t="s">
        <v>102</v>
      </c>
      <c r="K418" s="144" t="s">
        <v>102</v>
      </c>
      <c r="L418" s="144" t="s">
        <v>102</v>
      </c>
    </row>
    <row r="419" spans="1:12">
      <c r="A419" s="124">
        <v>37</v>
      </c>
      <c r="B419" s="104" t="s">
        <v>211</v>
      </c>
      <c r="C419" s="94" t="s">
        <v>102</v>
      </c>
      <c r="D419" s="94" t="s">
        <v>102</v>
      </c>
      <c r="E419" s="94" t="s">
        <v>102</v>
      </c>
      <c r="F419" s="94" t="s">
        <v>102</v>
      </c>
      <c r="G419" s="94" t="s">
        <v>102</v>
      </c>
      <c r="H419" s="94" t="s">
        <v>102</v>
      </c>
      <c r="I419" s="94" t="s">
        <v>102</v>
      </c>
      <c r="J419" s="94" t="s">
        <v>102</v>
      </c>
      <c r="K419" s="94" t="s">
        <v>102</v>
      </c>
      <c r="L419" s="94" t="s">
        <v>102</v>
      </c>
    </row>
    <row r="420" spans="1:12">
      <c r="A420" s="121">
        <v>371</v>
      </c>
      <c r="B420" s="104" t="s">
        <v>212</v>
      </c>
      <c r="C420" s="94" t="s">
        <v>102</v>
      </c>
      <c r="D420" s="94" t="s">
        <v>102</v>
      </c>
      <c r="E420" s="94" t="s">
        <v>102</v>
      </c>
      <c r="F420" s="94" t="s">
        <v>102</v>
      </c>
      <c r="G420" s="94" t="s">
        <v>102</v>
      </c>
      <c r="H420" s="94" t="s">
        <v>102</v>
      </c>
      <c r="I420" s="94" t="s">
        <v>102</v>
      </c>
      <c r="J420" s="94" t="s">
        <v>102</v>
      </c>
      <c r="K420" s="94" t="s">
        <v>102</v>
      </c>
      <c r="L420" s="94" t="s">
        <v>102</v>
      </c>
    </row>
    <row r="421" spans="1:12">
      <c r="A421" s="124">
        <v>37110</v>
      </c>
      <c r="B421" s="104" t="s">
        <v>125</v>
      </c>
      <c r="C421" s="94" t="s">
        <v>102</v>
      </c>
      <c r="D421" s="94" t="s">
        <v>102</v>
      </c>
      <c r="E421" s="94" t="s">
        <v>102</v>
      </c>
      <c r="F421" s="94" t="s">
        <v>102</v>
      </c>
      <c r="G421" s="94" t="s">
        <v>102</v>
      </c>
      <c r="H421" s="94" t="s">
        <v>102</v>
      </c>
      <c r="I421" s="94" t="s">
        <v>102</v>
      </c>
      <c r="J421" s="94" t="s">
        <v>102</v>
      </c>
      <c r="K421" s="94" t="s">
        <v>102</v>
      </c>
      <c r="L421" s="94" t="s">
        <v>102</v>
      </c>
    </row>
    <row r="422" spans="1:12">
      <c r="A422" s="133">
        <v>37120</v>
      </c>
      <c r="B422" s="37" t="s">
        <v>126</v>
      </c>
      <c r="C422" s="144" t="s">
        <v>102</v>
      </c>
      <c r="D422" s="144" t="s">
        <v>102</v>
      </c>
      <c r="E422" s="144" t="s">
        <v>102</v>
      </c>
      <c r="F422" s="144" t="s">
        <v>102</v>
      </c>
      <c r="G422" s="144" t="s">
        <v>102</v>
      </c>
      <c r="H422" s="144" t="s">
        <v>102</v>
      </c>
      <c r="I422" s="144" t="s">
        <v>102</v>
      </c>
      <c r="J422" s="144" t="s">
        <v>102</v>
      </c>
      <c r="K422" s="144" t="s">
        <v>102</v>
      </c>
      <c r="L422" s="144" t="s">
        <v>102</v>
      </c>
    </row>
    <row r="423" spans="1:12">
      <c r="A423" s="133">
        <v>372</v>
      </c>
      <c r="B423" s="37" t="s">
        <v>141</v>
      </c>
      <c r="C423" s="144" t="s">
        <v>102</v>
      </c>
      <c r="D423" s="144" t="s">
        <v>102</v>
      </c>
      <c r="E423" s="144" t="s">
        <v>102</v>
      </c>
      <c r="F423" s="144" t="s">
        <v>102</v>
      </c>
      <c r="G423" s="144" t="s">
        <v>102</v>
      </c>
      <c r="H423" s="144" t="s">
        <v>102</v>
      </c>
      <c r="I423" s="144" t="s">
        <v>102</v>
      </c>
      <c r="J423" s="144" t="s">
        <v>102</v>
      </c>
      <c r="K423" s="144" t="s">
        <v>102</v>
      </c>
      <c r="L423" s="144" t="s">
        <v>102</v>
      </c>
    </row>
    <row r="424" spans="1:12">
      <c r="A424" s="124">
        <v>37210</v>
      </c>
      <c r="B424" s="104" t="s">
        <v>125</v>
      </c>
      <c r="C424" s="94" t="s">
        <v>102</v>
      </c>
      <c r="D424" s="94" t="s">
        <v>102</v>
      </c>
      <c r="E424" s="94" t="s">
        <v>102</v>
      </c>
      <c r="F424" s="94" t="s">
        <v>102</v>
      </c>
      <c r="G424" s="94" t="s">
        <v>102</v>
      </c>
      <c r="H424" s="94" t="s">
        <v>102</v>
      </c>
      <c r="I424" s="94" t="s">
        <v>102</v>
      </c>
      <c r="J424" s="94" t="s">
        <v>102</v>
      </c>
      <c r="K424" s="94" t="s">
        <v>102</v>
      </c>
      <c r="L424" s="94" t="s">
        <v>102</v>
      </c>
    </row>
    <row r="425" spans="1:12">
      <c r="A425" s="133">
        <v>37220</v>
      </c>
      <c r="B425" s="37" t="s">
        <v>126</v>
      </c>
      <c r="C425" s="144" t="s">
        <v>102</v>
      </c>
      <c r="D425" s="144" t="s">
        <v>102</v>
      </c>
      <c r="E425" s="144" t="s">
        <v>102</v>
      </c>
      <c r="F425" s="144" t="s">
        <v>102</v>
      </c>
      <c r="G425" s="144" t="s">
        <v>102</v>
      </c>
      <c r="H425" s="144" t="s">
        <v>102</v>
      </c>
      <c r="I425" s="144" t="s">
        <v>102</v>
      </c>
      <c r="J425" s="144" t="s">
        <v>102</v>
      </c>
      <c r="K425" s="144" t="s">
        <v>102</v>
      </c>
      <c r="L425" s="144" t="s">
        <v>102</v>
      </c>
    </row>
    <row r="426" spans="1:12">
      <c r="A426" s="133">
        <v>373</v>
      </c>
      <c r="B426" s="37" t="s">
        <v>213</v>
      </c>
      <c r="C426" s="144" t="s">
        <v>102</v>
      </c>
      <c r="D426" s="144" t="s">
        <v>102</v>
      </c>
      <c r="E426" s="144" t="s">
        <v>102</v>
      </c>
      <c r="F426" s="144" t="s">
        <v>102</v>
      </c>
      <c r="G426" s="144" t="s">
        <v>102</v>
      </c>
      <c r="H426" s="144" t="s">
        <v>102</v>
      </c>
      <c r="I426" s="144" t="s">
        <v>102</v>
      </c>
      <c r="J426" s="144" t="s">
        <v>102</v>
      </c>
      <c r="K426" s="144" t="s">
        <v>102</v>
      </c>
      <c r="L426" s="144" t="s">
        <v>102</v>
      </c>
    </row>
    <row r="427" spans="1:12">
      <c r="A427" s="124">
        <v>3731</v>
      </c>
      <c r="B427" s="104" t="s">
        <v>152</v>
      </c>
      <c r="C427" s="94" t="s">
        <v>102</v>
      </c>
      <c r="D427" s="94" t="s">
        <v>102</v>
      </c>
      <c r="E427" s="94" t="s">
        <v>102</v>
      </c>
      <c r="F427" s="94" t="s">
        <v>102</v>
      </c>
      <c r="G427" s="94" t="s">
        <v>102</v>
      </c>
      <c r="H427" s="94" t="s">
        <v>102</v>
      </c>
      <c r="I427" s="94" t="s">
        <v>102</v>
      </c>
      <c r="J427" s="94" t="s">
        <v>102</v>
      </c>
      <c r="K427" s="94" t="s">
        <v>102</v>
      </c>
      <c r="L427" s="94" t="s">
        <v>102</v>
      </c>
    </row>
    <row ht="25.5" r="428" spans="1:12">
      <c r="A428" s="124">
        <v>37311</v>
      </c>
      <c r="B428" s="104" t="s">
        <v>153</v>
      </c>
      <c r="C428" s="94" t="s">
        <v>102</v>
      </c>
      <c r="D428" s="94" t="s">
        <v>102</v>
      </c>
      <c r="E428" s="94" t="s">
        <v>102</v>
      </c>
      <c r="F428" s="94" t="s">
        <v>102</v>
      </c>
      <c r="G428" s="94" t="s">
        <v>102</v>
      </c>
      <c r="H428" s="94" t="s">
        <v>102</v>
      </c>
      <c r="I428" s="94" t="s">
        <v>102</v>
      </c>
      <c r="J428" s="94" t="s">
        <v>102</v>
      </c>
      <c r="K428" s="94" t="s">
        <v>102</v>
      </c>
      <c r="L428" s="94" t="s">
        <v>102</v>
      </c>
    </row>
    <row r="429" spans="1:12">
      <c r="A429" s="36">
        <v>37312</v>
      </c>
      <c r="B429" s="37" t="s">
        <v>154</v>
      </c>
      <c r="C429" s="144" t="s">
        <v>102</v>
      </c>
      <c r="D429" s="144" t="s">
        <v>102</v>
      </c>
      <c r="E429" s="144" t="s">
        <v>102</v>
      </c>
      <c r="F429" s="144" t="s">
        <v>102</v>
      </c>
      <c r="G429" s="144" t="s">
        <v>102</v>
      </c>
      <c r="H429" s="144" t="s">
        <v>102</v>
      </c>
      <c r="I429" s="144" t="s">
        <v>102</v>
      </c>
      <c r="J429" s="144" t="s">
        <v>102</v>
      </c>
      <c r="K429" s="144" t="s">
        <v>102</v>
      </c>
      <c r="L429" s="144" t="s">
        <v>102</v>
      </c>
    </row>
    <row r="430" spans="1:12">
      <c r="A430" s="133">
        <v>37313</v>
      </c>
      <c r="B430" s="37" t="s">
        <v>155</v>
      </c>
      <c r="C430" s="144" t="s">
        <v>102</v>
      </c>
      <c r="D430" s="144" t="s">
        <v>102</v>
      </c>
      <c r="E430" s="144" t="s">
        <v>102</v>
      </c>
      <c r="F430" s="144" t="s">
        <v>102</v>
      </c>
      <c r="G430" s="144" t="s">
        <v>102</v>
      </c>
      <c r="H430" s="144" t="s">
        <v>102</v>
      </c>
      <c r="I430" s="144" t="s">
        <v>102</v>
      </c>
      <c r="J430" s="144" t="s">
        <v>102</v>
      </c>
      <c r="K430" s="144" t="s">
        <v>102</v>
      </c>
      <c r="L430" s="144" t="s">
        <v>102</v>
      </c>
    </row>
    <row r="431" spans="1:12">
      <c r="A431" s="133">
        <v>37314</v>
      </c>
      <c r="B431" s="37" t="s">
        <v>156</v>
      </c>
      <c r="C431" s="144" t="s">
        <v>102</v>
      </c>
      <c r="D431" s="144" t="s">
        <v>102</v>
      </c>
      <c r="E431" s="144" t="s">
        <v>102</v>
      </c>
      <c r="F431" s="144" t="s">
        <v>102</v>
      </c>
      <c r="G431" s="144" t="s">
        <v>102</v>
      </c>
      <c r="H431" s="144" t="s">
        <v>102</v>
      </c>
      <c r="I431" s="144" t="s">
        <v>102</v>
      </c>
      <c r="J431" s="144" t="s">
        <v>102</v>
      </c>
      <c r="K431" s="144" t="s">
        <v>102</v>
      </c>
      <c r="L431" s="144" t="s">
        <v>102</v>
      </c>
    </row>
    <row r="432" spans="1:12">
      <c r="A432" s="133">
        <v>37315</v>
      </c>
      <c r="B432" s="37" t="s">
        <v>157</v>
      </c>
      <c r="C432" s="144" t="s">
        <v>102</v>
      </c>
      <c r="D432" s="144" t="s">
        <v>102</v>
      </c>
      <c r="E432" s="144" t="s">
        <v>102</v>
      </c>
      <c r="F432" s="144" t="s">
        <v>102</v>
      </c>
      <c r="G432" s="144" t="s">
        <v>102</v>
      </c>
      <c r="H432" s="144" t="s">
        <v>102</v>
      </c>
      <c r="I432" s="144" t="s">
        <v>102</v>
      </c>
      <c r="J432" s="144" t="s">
        <v>102</v>
      </c>
      <c r="K432" s="144" t="s">
        <v>102</v>
      </c>
      <c r="L432" s="144" t="s">
        <v>102</v>
      </c>
    </row>
    <row r="433" spans="1:12">
      <c r="A433" s="133">
        <v>3732</v>
      </c>
      <c r="B433" s="37" t="s">
        <v>633</v>
      </c>
      <c r="C433" s="144" t="s">
        <v>102</v>
      </c>
      <c r="D433" s="144" t="s">
        <v>102</v>
      </c>
      <c r="E433" s="144" t="s">
        <v>102</v>
      </c>
      <c r="F433" s="144" t="s">
        <v>102</v>
      </c>
      <c r="G433" s="144" t="s">
        <v>102</v>
      </c>
      <c r="H433" s="144" t="s">
        <v>102</v>
      </c>
      <c r="I433" s="144" t="s">
        <v>102</v>
      </c>
      <c r="J433" s="144" t="s">
        <v>102</v>
      </c>
      <c r="K433" s="144" t="s">
        <v>102</v>
      </c>
      <c r="L433" s="144" t="s">
        <v>102</v>
      </c>
    </row>
    <row ht="25.5" r="434" spans="1:12">
      <c r="A434" s="124">
        <v>37321</v>
      </c>
      <c r="B434" s="108" t="s">
        <v>153</v>
      </c>
      <c r="C434" s="94" t="s">
        <v>102</v>
      </c>
      <c r="D434" s="94" t="s">
        <v>102</v>
      </c>
      <c r="E434" s="94" t="s">
        <v>102</v>
      </c>
      <c r="F434" s="94" t="s">
        <v>102</v>
      </c>
      <c r="G434" s="94" t="s">
        <v>102</v>
      </c>
      <c r="H434" s="94" t="s">
        <v>102</v>
      </c>
      <c r="I434" s="94" t="s">
        <v>102</v>
      </c>
      <c r="J434" s="94" t="s">
        <v>102</v>
      </c>
      <c r="K434" s="94" t="s">
        <v>102</v>
      </c>
      <c r="L434" s="94" t="s">
        <v>102</v>
      </c>
    </row>
    <row r="435" spans="1:12">
      <c r="A435" s="36">
        <v>37323</v>
      </c>
      <c r="B435" s="37" t="s">
        <v>156</v>
      </c>
      <c r="C435" s="144" t="s">
        <v>102</v>
      </c>
      <c r="D435" s="144" t="s">
        <v>102</v>
      </c>
      <c r="E435" s="144" t="s">
        <v>102</v>
      </c>
      <c r="F435" s="144" t="s">
        <v>102</v>
      </c>
      <c r="G435" s="144" t="s">
        <v>102</v>
      </c>
      <c r="H435" s="144" t="s">
        <v>102</v>
      </c>
      <c r="I435" s="144" t="s">
        <v>102</v>
      </c>
      <c r="J435" s="144" t="s">
        <v>102</v>
      </c>
      <c r="K435" s="144" t="s">
        <v>102</v>
      </c>
      <c r="L435" s="144" t="s">
        <v>102</v>
      </c>
    </row>
    <row r="436" spans="1:12">
      <c r="A436" s="36">
        <v>37324</v>
      </c>
      <c r="B436" s="37" t="s">
        <v>157</v>
      </c>
      <c r="C436" s="144" t="s">
        <v>102</v>
      </c>
      <c r="D436" s="144" t="s">
        <v>102</v>
      </c>
      <c r="E436" s="144" t="s">
        <v>102</v>
      </c>
      <c r="F436" s="144" t="s">
        <v>102</v>
      </c>
      <c r="G436" s="144" t="s">
        <v>102</v>
      </c>
      <c r="H436" s="144" t="s">
        <v>102</v>
      </c>
      <c r="I436" s="144" t="s">
        <v>102</v>
      </c>
      <c r="J436" s="144" t="s">
        <v>102</v>
      </c>
      <c r="K436" s="144" t="s">
        <v>102</v>
      </c>
      <c r="L436" s="144" t="s">
        <v>102</v>
      </c>
    </row>
    <row r="437" spans="1:12">
      <c r="A437" s="36">
        <v>37330</v>
      </c>
      <c r="B437" s="37" t="s">
        <v>214</v>
      </c>
      <c r="C437" s="144" t="s">
        <v>102</v>
      </c>
      <c r="D437" s="144" t="s">
        <v>102</v>
      </c>
      <c r="E437" s="144" t="s">
        <v>102</v>
      </c>
      <c r="F437" s="144" t="s">
        <v>102</v>
      </c>
      <c r="G437" s="144" t="s">
        <v>102</v>
      </c>
      <c r="H437" s="144" t="s">
        <v>102</v>
      </c>
      <c r="I437" s="144" t="s">
        <v>102</v>
      </c>
      <c r="J437" s="144" t="s">
        <v>102</v>
      </c>
      <c r="K437" s="144" t="s">
        <v>102</v>
      </c>
      <c r="L437" s="144" t="s">
        <v>102</v>
      </c>
    </row>
    <row r="438" spans="1:12">
      <c r="A438" s="36">
        <v>39</v>
      </c>
      <c r="B438" s="37" t="s">
        <v>215</v>
      </c>
      <c r="C438" s="144" t="s">
        <v>102</v>
      </c>
      <c r="D438" s="144" t="s">
        <v>102</v>
      </c>
      <c r="E438" s="144" t="s">
        <v>102</v>
      </c>
      <c r="F438" s="144" t="s">
        <v>102</v>
      </c>
      <c r="G438" s="144" t="s">
        <v>102</v>
      </c>
      <c r="H438" s="144" t="s">
        <v>102</v>
      </c>
      <c r="I438" s="144" t="s">
        <v>102</v>
      </c>
      <c r="J438" s="144" t="s">
        <v>102</v>
      </c>
      <c r="K438" s="144" t="s">
        <v>102</v>
      </c>
      <c r="L438" s="144" t="s">
        <v>102</v>
      </c>
    </row>
    <row r="439" spans="1:12">
      <c r="A439" s="121">
        <v>391</v>
      </c>
      <c r="B439" s="104" t="s">
        <v>216</v>
      </c>
      <c r="C439" s="94" t="s">
        <v>102</v>
      </c>
      <c r="D439" s="94" t="s">
        <v>102</v>
      </c>
      <c r="E439" s="94" t="s">
        <v>102</v>
      </c>
      <c r="F439" s="94" t="s">
        <v>102</v>
      </c>
      <c r="G439" s="94" t="s">
        <v>102</v>
      </c>
      <c r="H439" s="94" t="s">
        <v>102</v>
      </c>
      <c r="I439" s="94" t="s">
        <v>102</v>
      </c>
      <c r="J439" s="94" t="s">
        <v>102</v>
      </c>
      <c r="K439" s="94" t="s">
        <v>102</v>
      </c>
      <c r="L439" s="94" t="s">
        <v>102</v>
      </c>
    </row>
    <row r="440" spans="1:12">
      <c r="A440" s="125">
        <v>392</v>
      </c>
      <c r="B440" s="109" t="s">
        <v>217</v>
      </c>
      <c r="C440" s="94" t="s">
        <v>102</v>
      </c>
      <c r="D440" s="94" t="s">
        <v>102</v>
      </c>
      <c r="E440" s="94" t="s">
        <v>102</v>
      </c>
      <c r="F440" s="94" t="s">
        <v>102</v>
      </c>
      <c r="G440" s="94" t="s">
        <v>102</v>
      </c>
      <c r="H440" s="94" t="s">
        <v>102</v>
      </c>
      <c r="I440" s="94" t="s">
        <v>102</v>
      </c>
      <c r="J440" s="94" t="s">
        <v>102</v>
      </c>
      <c r="K440" s="94" t="s">
        <v>102</v>
      </c>
      <c r="L440" s="94" t="s">
        <v>102</v>
      </c>
    </row>
    <row r="441" spans="1:12">
      <c r="A441" s="124">
        <v>39201</v>
      </c>
      <c r="B441" s="104" t="s">
        <v>219</v>
      </c>
      <c r="C441" s="94" t="s">
        <v>102</v>
      </c>
      <c r="D441" s="94" t="s">
        <v>102</v>
      </c>
      <c r="E441" s="94" t="s">
        <v>102</v>
      </c>
      <c r="F441" s="94" t="s">
        <v>102</v>
      </c>
      <c r="G441" s="94" t="s">
        <v>102</v>
      </c>
      <c r="H441" s="94" t="s">
        <v>102</v>
      </c>
      <c r="I441" s="94" t="s">
        <v>102</v>
      </c>
      <c r="J441" s="94" t="s">
        <v>102</v>
      </c>
      <c r="K441" s="94" t="s">
        <v>102</v>
      </c>
      <c r="L441" s="94" t="s">
        <v>102</v>
      </c>
    </row>
    <row r="442" spans="1:12">
      <c r="A442" s="133">
        <v>39202</v>
      </c>
      <c r="B442" s="37" t="s">
        <v>220</v>
      </c>
      <c r="C442" s="144" t="s">
        <v>102</v>
      </c>
      <c r="D442" s="144" t="s">
        <v>102</v>
      </c>
      <c r="E442" s="144" t="s">
        <v>102</v>
      </c>
      <c r="F442" s="144" t="s">
        <v>102</v>
      </c>
      <c r="G442" s="144" t="s">
        <v>102</v>
      </c>
      <c r="H442" s="144" t="s">
        <v>102</v>
      </c>
      <c r="I442" s="144" t="s">
        <v>102</v>
      </c>
      <c r="J442" s="144" t="s">
        <v>102</v>
      </c>
      <c r="K442" s="144" t="s">
        <v>102</v>
      </c>
      <c r="L442" s="144" t="s">
        <v>102</v>
      </c>
    </row>
    <row r="443" spans="1:12">
      <c r="A443" s="133">
        <v>39203</v>
      </c>
      <c r="B443" s="37" t="s">
        <v>222</v>
      </c>
      <c r="C443" s="144" t="s">
        <v>102</v>
      </c>
      <c r="D443" s="144" t="s">
        <v>102</v>
      </c>
      <c r="E443" s="144" t="s">
        <v>102</v>
      </c>
      <c r="F443" s="144" t="s">
        <v>102</v>
      </c>
      <c r="G443" s="144" t="s">
        <v>102</v>
      </c>
      <c r="H443" s="144" t="s">
        <v>102</v>
      </c>
      <c r="I443" s="144" t="s">
        <v>102</v>
      </c>
      <c r="J443" s="144" t="s">
        <v>102</v>
      </c>
      <c r="K443" s="144" t="s">
        <v>102</v>
      </c>
      <c r="L443" s="144" t="s">
        <v>102</v>
      </c>
    </row>
    <row r="444" spans="1:12">
      <c r="A444" s="133">
        <v>39204</v>
      </c>
      <c r="B444" s="37" t="s">
        <v>220</v>
      </c>
      <c r="C444" s="144" t="s">
        <v>102</v>
      </c>
      <c r="D444" s="144" t="s">
        <v>102</v>
      </c>
      <c r="E444" s="144" t="s">
        <v>102</v>
      </c>
      <c r="F444" s="144" t="s">
        <v>102</v>
      </c>
      <c r="G444" s="144" t="s">
        <v>102</v>
      </c>
      <c r="H444" s="144" t="s">
        <v>102</v>
      </c>
      <c r="I444" s="144" t="s">
        <v>102</v>
      </c>
      <c r="J444" s="144" t="s">
        <v>102</v>
      </c>
      <c r="K444" s="144" t="s">
        <v>102</v>
      </c>
      <c r="L444" s="144" t="s">
        <v>102</v>
      </c>
    </row>
    <row r="445" spans="1:12">
      <c r="A445" s="133">
        <v>39205</v>
      </c>
      <c r="B445" s="37" t="s">
        <v>679</v>
      </c>
      <c r="C445" s="144" t="s">
        <v>102</v>
      </c>
      <c r="D445" s="144" t="s">
        <v>102</v>
      </c>
      <c r="E445" s="144" t="s">
        <v>102</v>
      </c>
      <c r="F445" s="144" t="s">
        <v>102</v>
      </c>
      <c r="G445" s="144" t="s">
        <v>102</v>
      </c>
      <c r="H445" s="144" t="s">
        <v>102</v>
      </c>
      <c r="I445" s="144" t="s">
        <v>102</v>
      </c>
      <c r="J445" s="144" t="s">
        <v>102</v>
      </c>
      <c r="K445" s="144" t="s">
        <v>102</v>
      </c>
      <c r="L445" s="144" t="s">
        <v>102</v>
      </c>
    </row>
    <row r="446" spans="1:12">
      <c r="A446" s="133">
        <v>39206</v>
      </c>
      <c r="B446" s="37" t="s">
        <v>220</v>
      </c>
      <c r="C446" s="144" t="s">
        <v>102</v>
      </c>
      <c r="D446" s="144" t="s">
        <v>102</v>
      </c>
      <c r="E446" s="144" t="s">
        <v>102</v>
      </c>
      <c r="F446" s="144" t="s">
        <v>102</v>
      </c>
      <c r="G446" s="144" t="s">
        <v>102</v>
      </c>
      <c r="H446" s="144" t="s">
        <v>102</v>
      </c>
      <c r="I446" s="144" t="s">
        <v>102</v>
      </c>
      <c r="J446" s="144" t="s">
        <v>102</v>
      </c>
      <c r="K446" s="144" t="s">
        <v>102</v>
      </c>
      <c r="L446" s="144" t="s">
        <v>102</v>
      </c>
    </row>
    <row r="447" spans="1:12">
      <c r="A447" s="133">
        <v>39207</v>
      </c>
      <c r="B447" s="37" t="s">
        <v>225</v>
      </c>
      <c r="C447" s="144" t="s">
        <v>102</v>
      </c>
      <c r="D447" s="144" t="s">
        <v>102</v>
      </c>
      <c r="E447" s="144" t="s">
        <v>102</v>
      </c>
      <c r="F447" s="144" t="s">
        <v>102</v>
      </c>
      <c r="G447" s="144" t="s">
        <v>102</v>
      </c>
      <c r="H447" s="144" t="s">
        <v>102</v>
      </c>
      <c r="I447" s="144" t="s">
        <v>102</v>
      </c>
      <c r="J447" s="144" t="s">
        <v>102</v>
      </c>
      <c r="K447" s="144" t="s">
        <v>102</v>
      </c>
      <c r="L447" s="144" t="s">
        <v>102</v>
      </c>
    </row>
    <row r="448" spans="1:12">
      <c r="A448" s="133">
        <v>39208</v>
      </c>
      <c r="B448" s="37" t="s">
        <v>220</v>
      </c>
      <c r="C448" s="144" t="s">
        <v>102</v>
      </c>
      <c r="D448" s="144" t="s">
        <v>102</v>
      </c>
      <c r="E448" s="144" t="s">
        <v>102</v>
      </c>
      <c r="F448" s="144" t="s">
        <v>102</v>
      </c>
      <c r="G448" s="144" t="s">
        <v>102</v>
      </c>
      <c r="H448" s="144" t="s">
        <v>102</v>
      </c>
      <c r="I448" s="144" t="s">
        <v>102</v>
      </c>
      <c r="J448" s="144" t="s">
        <v>102</v>
      </c>
      <c r="K448" s="144" t="s">
        <v>102</v>
      </c>
      <c r="L448" s="144" t="s">
        <v>102</v>
      </c>
    </row>
    <row r="449" spans="1:12">
      <c r="A449" s="133">
        <v>39209</v>
      </c>
      <c r="B449" s="37" t="s">
        <v>227</v>
      </c>
      <c r="C449" s="144" t="s">
        <v>102</v>
      </c>
      <c r="D449" s="144" t="s">
        <v>102</v>
      </c>
      <c r="E449" s="144" t="s">
        <v>102</v>
      </c>
      <c r="F449" s="144" t="s">
        <v>102</v>
      </c>
      <c r="G449" s="144" t="s">
        <v>102</v>
      </c>
      <c r="H449" s="144" t="s">
        <v>102</v>
      </c>
      <c r="I449" s="144" t="s">
        <v>102</v>
      </c>
      <c r="J449" s="144" t="s">
        <v>102</v>
      </c>
      <c r="K449" s="144" t="s">
        <v>102</v>
      </c>
      <c r="L449" s="144" t="s">
        <v>102</v>
      </c>
    </row>
    <row r="450" spans="1:12">
      <c r="A450" s="133">
        <v>39210</v>
      </c>
      <c r="B450" s="37" t="s">
        <v>220</v>
      </c>
      <c r="C450" s="144" t="s">
        <v>102</v>
      </c>
      <c r="D450" s="144" t="s">
        <v>102</v>
      </c>
      <c r="E450" s="144" t="s">
        <v>102</v>
      </c>
      <c r="F450" s="144" t="s">
        <v>102</v>
      </c>
      <c r="G450" s="144" t="s">
        <v>102</v>
      </c>
      <c r="H450" s="144" t="s">
        <v>102</v>
      </c>
      <c r="I450" s="144" t="s">
        <v>102</v>
      </c>
      <c r="J450" s="144" t="s">
        <v>102</v>
      </c>
      <c r="K450" s="144" t="s">
        <v>102</v>
      </c>
      <c r="L450" s="144" t="s">
        <v>102</v>
      </c>
    </row>
    <row r="451" spans="1:12">
      <c r="A451" s="133">
        <v>39211</v>
      </c>
      <c r="B451" s="37" t="s">
        <v>229</v>
      </c>
      <c r="C451" s="144" t="s">
        <v>102</v>
      </c>
      <c r="D451" s="144" t="s">
        <v>102</v>
      </c>
      <c r="E451" s="144" t="s">
        <v>102</v>
      </c>
      <c r="F451" s="144" t="s">
        <v>102</v>
      </c>
      <c r="G451" s="144" t="s">
        <v>102</v>
      </c>
      <c r="H451" s="144" t="s">
        <v>102</v>
      </c>
      <c r="I451" s="144" t="s">
        <v>102</v>
      </c>
      <c r="J451" s="144" t="s">
        <v>102</v>
      </c>
      <c r="K451" s="144" t="s">
        <v>102</v>
      </c>
      <c r="L451" s="144" t="s">
        <v>102</v>
      </c>
    </row>
    <row r="452" spans="1:12">
      <c r="A452" s="133">
        <v>39212</v>
      </c>
      <c r="B452" s="37" t="s">
        <v>220</v>
      </c>
      <c r="C452" s="144" t="s">
        <v>102</v>
      </c>
      <c r="D452" s="144" t="s">
        <v>102</v>
      </c>
      <c r="E452" s="144" t="s">
        <v>102</v>
      </c>
      <c r="F452" s="144" t="s">
        <v>102</v>
      </c>
      <c r="G452" s="144" t="s">
        <v>102</v>
      </c>
      <c r="H452" s="144" t="s">
        <v>102</v>
      </c>
      <c r="I452" s="144" t="s">
        <v>102</v>
      </c>
      <c r="J452" s="144" t="s">
        <v>102</v>
      </c>
      <c r="K452" s="144" t="s">
        <v>102</v>
      </c>
      <c r="L452" s="144" t="s">
        <v>102</v>
      </c>
    </row>
    <row r="453" spans="1:12">
      <c r="A453" s="133">
        <v>39213</v>
      </c>
      <c r="B453" s="37" t="s">
        <v>231</v>
      </c>
      <c r="C453" s="144" t="s">
        <v>102</v>
      </c>
      <c r="D453" s="144" t="s">
        <v>102</v>
      </c>
      <c r="E453" s="144" t="s">
        <v>102</v>
      </c>
      <c r="F453" s="144" t="s">
        <v>102</v>
      </c>
      <c r="G453" s="144" t="s">
        <v>102</v>
      </c>
      <c r="H453" s="144" t="s">
        <v>102</v>
      </c>
      <c r="I453" s="144" t="s">
        <v>102</v>
      </c>
      <c r="J453" s="144" t="s">
        <v>102</v>
      </c>
      <c r="K453" s="144" t="s">
        <v>102</v>
      </c>
      <c r="L453" s="144" t="s">
        <v>102</v>
      </c>
    </row>
    <row r="454" spans="1:12">
      <c r="A454" s="133">
        <v>39214</v>
      </c>
      <c r="B454" s="37" t="s">
        <v>233</v>
      </c>
      <c r="C454" s="144" t="s">
        <v>102</v>
      </c>
      <c r="D454" s="144" t="s">
        <v>102</v>
      </c>
      <c r="E454" s="144" t="s">
        <v>102</v>
      </c>
      <c r="F454" s="144" t="s">
        <v>102</v>
      </c>
      <c r="G454" s="144" t="s">
        <v>102</v>
      </c>
      <c r="H454" s="144" t="s">
        <v>102</v>
      </c>
      <c r="I454" s="144" t="s">
        <v>102</v>
      </c>
      <c r="J454" s="144" t="s">
        <v>102</v>
      </c>
      <c r="K454" s="144" t="s">
        <v>102</v>
      </c>
      <c r="L454" s="144" t="s">
        <v>102</v>
      </c>
    </row>
    <row r="455" spans="1:12">
      <c r="A455" s="133">
        <v>39215</v>
      </c>
      <c r="B455" s="37" t="s">
        <v>220</v>
      </c>
      <c r="C455" s="144" t="s">
        <v>102</v>
      </c>
      <c r="D455" s="144" t="s">
        <v>102</v>
      </c>
      <c r="E455" s="144" t="s">
        <v>102</v>
      </c>
      <c r="F455" s="144" t="s">
        <v>102</v>
      </c>
      <c r="G455" s="144" t="s">
        <v>102</v>
      </c>
      <c r="H455" s="144" t="s">
        <v>102</v>
      </c>
      <c r="I455" s="144" t="s">
        <v>102</v>
      </c>
      <c r="J455" s="144" t="s">
        <v>102</v>
      </c>
      <c r="K455" s="144" t="s">
        <v>102</v>
      </c>
      <c r="L455" s="144" t="s">
        <v>102</v>
      </c>
    </row>
    <row r="456" spans="1:12">
      <c r="A456" s="133">
        <v>39216</v>
      </c>
      <c r="B456" s="37" t="s">
        <v>235</v>
      </c>
      <c r="C456" s="144" t="s">
        <v>102</v>
      </c>
      <c r="D456" s="144" t="s">
        <v>102</v>
      </c>
      <c r="E456" s="144" t="s">
        <v>102</v>
      </c>
      <c r="F456" s="144" t="s">
        <v>102</v>
      </c>
      <c r="G456" s="144" t="s">
        <v>102</v>
      </c>
      <c r="H456" s="144" t="s">
        <v>102</v>
      </c>
      <c r="I456" s="144" t="s">
        <v>102</v>
      </c>
      <c r="J456" s="144" t="s">
        <v>102</v>
      </c>
      <c r="K456" s="144" t="s">
        <v>102</v>
      </c>
      <c r="L456" s="144" t="s">
        <v>102</v>
      </c>
    </row>
    <row r="457" spans="1:12">
      <c r="A457" s="133">
        <v>39217</v>
      </c>
      <c r="B457" s="37" t="s">
        <v>237</v>
      </c>
      <c r="C457" s="144" t="s">
        <v>102</v>
      </c>
      <c r="D457" s="144" t="s">
        <v>102</v>
      </c>
      <c r="E457" s="144" t="s">
        <v>102</v>
      </c>
      <c r="F457" s="144" t="s">
        <v>102</v>
      </c>
      <c r="G457" s="144" t="s">
        <v>102</v>
      </c>
      <c r="H457" s="144" t="s">
        <v>102</v>
      </c>
      <c r="I457" s="144" t="s">
        <v>102</v>
      </c>
      <c r="J457" s="144" t="s">
        <v>102</v>
      </c>
      <c r="K457" s="144" t="s">
        <v>102</v>
      </c>
      <c r="L457" s="144" t="s">
        <v>102</v>
      </c>
    </row>
    <row r="458" spans="1:12">
      <c r="A458" s="133">
        <v>393</v>
      </c>
      <c r="B458" s="37" t="s">
        <v>238</v>
      </c>
      <c r="C458" s="144" t="s">
        <v>102</v>
      </c>
      <c r="D458" s="144" t="s">
        <v>102</v>
      </c>
      <c r="E458" s="144" t="s">
        <v>102</v>
      </c>
      <c r="F458" s="144" t="s">
        <v>102</v>
      </c>
      <c r="G458" s="144" t="s">
        <v>102</v>
      </c>
      <c r="H458" s="144" t="s">
        <v>102</v>
      </c>
      <c r="I458" s="144" t="s">
        <v>102</v>
      </c>
      <c r="J458" s="144" t="s">
        <v>102</v>
      </c>
      <c r="K458" s="144" t="s">
        <v>102</v>
      </c>
      <c r="L458" s="144" t="s">
        <v>102</v>
      </c>
    </row>
    <row r="459" spans="1:12">
      <c r="A459" s="124">
        <v>39301</v>
      </c>
      <c r="B459" s="104" t="s">
        <v>240</v>
      </c>
      <c r="C459" s="94" t="s">
        <v>102</v>
      </c>
      <c r="D459" s="94" t="s">
        <v>102</v>
      </c>
      <c r="E459" s="94" t="s">
        <v>102</v>
      </c>
      <c r="F459" s="94" t="s">
        <v>102</v>
      </c>
      <c r="G459" s="94" t="s">
        <v>102</v>
      </c>
      <c r="H459" s="94" t="s">
        <v>102</v>
      </c>
      <c r="I459" s="94" t="s">
        <v>102</v>
      </c>
      <c r="J459" s="94" t="s">
        <v>102</v>
      </c>
      <c r="K459" s="94" t="s">
        <v>102</v>
      </c>
      <c r="L459" s="94" t="s">
        <v>102</v>
      </c>
    </row>
    <row r="460" spans="1:12">
      <c r="A460" s="133">
        <v>39302</v>
      </c>
      <c r="B460" s="37" t="s">
        <v>220</v>
      </c>
      <c r="C460" s="144" t="s">
        <v>102</v>
      </c>
      <c r="D460" s="144" t="s">
        <v>102</v>
      </c>
      <c r="E460" s="144" t="s">
        <v>102</v>
      </c>
      <c r="F460" s="144" t="s">
        <v>102</v>
      </c>
      <c r="G460" s="144" t="s">
        <v>102</v>
      </c>
      <c r="H460" s="144" t="s">
        <v>102</v>
      </c>
      <c r="I460" s="144" t="s">
        <v>102</v>
      </c>
      <c r="J460" s="144" t="s">
        <v>102</v>
      </c>
      <c r="K460" s="144" t="s">
        <v>102</v>
      </c>
      <c r="L460" s="144" t="s">
        <v>102</v>
      </c>
    </row>
    <row r="461" spans="1:12">
      <c r="A461" s="133">
        <v>39303</v>
      </c>
      <c r="B461" s="37" t="s">
        <v>242</v>
      </c>
      <c r="C461" s="144" t="s">
        <v>102</v>
      </c>
      <c r="D461" s="144" t="s">
        <v>102</v>
      </c>
      <c r="E461" s="144" t="s">
        <v>102</v>
      </c>
      <c r="F461" s="144" t="s">
        <v>102</v>
      </c>
      <c r="G461" s="144" t="s">
        <v>102</v>
      </c>
      <c r="H461" s="144" t="s">
        <v>102</v>
      </c>
      <c r="I461" s="144" t="s">
        <v>102</v>
      </c>
      <c r="J461" s="144" t="s">
        <v>102</v>
      </c>
      <c r="K461" s="144" t="s">
        <v>102</v>
      </c>
      <c r="L461" s="144" t="s">
        <v>102</v>
      </c>
    </row>
    <row r="462" spans="1:12">
      <c r="A462" s="133">
        <v>39304</v>
      </c>
      <c r="B462" s="37" t="s">
        <v>220</v>
      </c>
      <c r="C462" s="144" t="s">
        <v>102</v>
      </c>
      <c r="D462" s="144" t="s">
        <v>102</v>
      </c>
      <c r="E462" s="144" t="s">
        <v>102</v>
      </c>
      <c r="F462" s="144" t="s">
        <v>102</v>
      </c>
      <c r="G462" s="144" t="s">
        <v>102</v>
      </c>
      <c r="H462" s="144" t="s">
        <v>102</v>
      </c>
      <c r="I462" s="144" t="s">
        <v>102</v>
      </c>
      <c r="J462" s="144" t="s">
        <v>102</v>
      </c>
      <c r="K462" s="144" t="s">
        <v>102</v>
      </c>
      <c r="L462" s="144" t="s">
        <v>102</v>
      </c>
    </row>
    <row r="463" spans="1:12">
      <c r="A463" s="133">
        <v>394</v>
      </c>
      <c r="B463" s="37" t="s">
        <v>693</v>
      </c>
      <c r="C463" s="144" t="s">
        <v>102</v>
      </c>
      <c r="D463" s="144" t="s">
        <v>102</v>
      </c>
      <c r="E463" s="144" t="s">
        <v>102</v>
      </c>
      <c r="F463" s="144" t="s">
        <v>102</v>
      </c>
      <c r="G463" s="144" t="s">
        <v>102</v>
      </c>
      <c r="H463" s="144" t="s">
        <v>102</v>
      </c>
      <c r="I463" s="144" t="s">
        <v>102</v>
      </c>
      <c r="J463" s="144" t="s">
        <v>102</v>
      </c>
      <c r="K463" s="144" t="s">
        <v>102</v>
      </c>
      <c r="L463" s="144" t="s">
        <v>102</v>
      </c>
    </row>
    <row r="464" spans="1:12">
      <c r="A464" s="135">
        <v>39401</v>
      </c>
      <c r="B464" s="110" t="s">
        <v>694</v>
      </c>
      <c r="C464" s="94" t="s">
        <v>102</v>
      </c>
      <c r="D464" s="94" t="s">
        <v>102</v>
      </c>
      <c r="E464" s="94" t="s">
        <v>102</v>
      </c>
      <c r="F464" s="94" t="s">
        <v>102</v>
      </c>
      <c r="G464" s="94" t="s">
        <v>102</v>
      </c>
      <c r="H464" s="94" t="s">
        <v>102</v>
      </c>
      <c r="I464" s="94" t="s">
        <v>102</v>
      </c>
      <c r="J464" s="94" t="s">
        <v>102</v>
      </c>
      <c r="K464" s="94" t="s">
        <v>102</v>
      </c>
      <c r="L464" s="94" t="s">
        <v>102</v>
      </c>
    </row>
    <row r="465" spans="1:12">
      <c r="A465" s="36">
        <v>39402</v>
      </c>
      <c r="B465" s="29" t="s">
        <v>695</v>
      </c>
      <c r="C465" s="144" t="s">
        <v>102</v>
      </c>
      <c r="D465" s="144" t="s">
        <v>102</v>
      </c>
      <c r="E465" s="144" t="s">
        <v>102</v>
      </c>
      <c r="F465" s="144" t="s">
        <v>102</v>
      </c>
      <c r="G465" s="144" t="s">
        <v>102</v>
      </c>
      <c r="H465" s="144" t="s">
        <v>102</v>
      </c>
      <c r="I465" s="144" t="s">
        <v>102</v>
      </c>
      <c r="J465" s="144" t="s">
        <v>102</v>
      </c>
      <c r="K465" s="144" t="s">
        <v>102</v>
      </c>
      <c r="L465" s="144" t="s">
        <v>102</v>
      </c>
    </row>
    <row r="466" spans="1:12">
      <c r="A466" s="36">
        <v>39403</v>
      </c>
      <c r="B466" s="29" t="s">
        <v>696</v>
      </c>
      <c r="C466" s="144" t="s">
        <v>102</v>
      </c>
      <c r="D466" s="144" t="s">
        <v>102</v>
      </c>
      <c r="E466" s="144" t="s">
        <v>102</v>
      </c>
      <c r="F466" s="144" t="s">
        <v>102</v>
      </c>
      <c r="G466" s="144" t="s">
        <v>102</v>
      </c>
      <c r="H466" s="144" t="s">
        <v>102</v>
      </c>
      <c r="I466" s="144" t="s">
        <v>102</v>
      </c>
      <c r="J466" s="144" t="s">
        <v>102</v>
      </c>
      <c r="K466" s="144" t="s">
        <v>102</v>
      </c>
      <c r="L466" s="144" t="s">
        <v>102</v>
      </c>
    </row>
    <row ht="25.5" r="467" spans="1:12">
      <c r="A467" s="36">
        <v>39404</v>
      </c>
      <c r="B467" s="29" t="s">
        <v>697</v>
      </c>
      <c r="C467" s="144" t="s">
        <v>102</v>
      </c>
      <c r="D467" s="144" t="s">
        <v>102</v>
      </c>
      <c r="E467" s="144" t="s">
        <v>102</v>
      </c>
      <c r="F467" s="144" t="s">
        <v>102</v>
      </c>
      <c r="G467" s="144" t="s">
        <v>102</v>
      </c>
      <c r="H467" s="144" t="s">
        <v>102</v>
      </c>
      <c r="I467" s="144" t="s">
        <v>102</v>
      </c>
      <c r="J467" s="144" t="s">
        <v>102</v>
      </c>
      <c r="K467" s="144" t="s">
        <v>102</v>
      </c>
      <c r="L467" s="144" t="s">
        <v>102</v>
      </c>
    </row>
    <row r="468" spans="1:12">
      <c r="A468" s="36">
        <v>39405</v>
      </c>
      <c r="B468" s="29" t="s">
        <v>698</v>
      </c>
      <c r="C468" s="144" t="s">
        <v>102</v>
      </c>
      <c r="D468" s="144" t="s">
        <v>102</v>
      </c>
      <c r="E468" s="144" t="s">
        <v>102</v>
      </c>
      <c r="F468" s="144" t="s">
        <v>102</v>
      </c>
      <c r="G468" s="144" t="s">
        <v>102</v>
      </c>
      <c r="H468" s="144" t="s">
        <v>102</v>
      </c>
      <c r="I468" s="144" t="s">
        <v>102</v>
      </c>
      <c r="J468" s="144" t="s">
        <v>102</v>
      </c>
      <c r="K468" s="144" t="s">
        <v>102</v>
      </c>
      <c r="L468" s="144" t="s">
        <v>102</v>
      </c>
    </row>
    <row r="469" spans="1:12">
      <c r="A469" s="36">
        <v>3</v>
      </c>
      <c r="B469" s="29" t="s">
        <v>1185</v>
      </c>
      <c r="C469" s="144" t="s">
        <v>102</v>
      </c>
      <c r="D469" s="144" t="s">
        <v>102</v>
      </c>
      <c r="E469" s="144" t="s">
        <v>102</v>
      </c>
      <c r="F469" s="144" t="s">
        <v>102</v>
      </c>
      <c r="G469" s="144" t="s">
        <v>102</v>
      </c>
      <c r="H469" s="144" t="s">
        <v>102</v>
      </c>
      <c r="I469" s="144" t="s">
        <v>102</v>
      </c>
      <c r="J469" s="144" t="s">
        <v>102</v>
      </c>
      <c r="K469" s="144" t="s">
        <v>102</v>
      </c>
      <c r="L469" s="144" t="s">
        <v>102</v>
      </c>
    </row>
    <row r="470" spans="1:12">
      <c r="A470" s="124">
        <v>4</v>
      </c>
      <c r="B470" s="104" t="s">
        <v>243</v>
      </c>
      <c r="C470" s="94" t="s">
        <v>102</v>
      </c>
      <c r="D470" s="94" t="s">
        <v>102</v>
      </c>
      <c r="E470" s="94" t="s">
        <v>102</v>
      </c>
      <c r="F470" s="94" t="s">
        <v>102</v>
      </c>
      <c r="G470" s="94" t="s">
        <v>102</v>
      </c>
      <c r="H470" s="94" t="s">
        <v>102</v>
      </c>
      <c r="I470" s="94" t="s">
        <v>102</v>
      </c>
      <c r="J470" s="94" t="s">
        <v>102</v>
      </c>
      <c r="K470" s="94" t="s">
        <v>102</v>
      </c>
      <c r="L470" s="94" t="s">
        <v>102</v>
      </c>
    </row>
    <row r="471" spans="1:12">
      <c r="A471" s="124">
        <v>41</v>
      </c>
      <c r="B471" s="104" t="s">
        <v>244</v>
      </c>
      <c r="C471" s="94" t="s">
        <v>102</v>
      </c>
      <c r="D471" s="94" t="s">
        <v>102</v>
      </c>
      <c r="E471" s="94" t="s">
        <v>102</v>
      </c>
      <c r="F471" s="94" t="s">
        <v>102</v>
      </c>
      <c r="G471" s="94" t="s">
        <v>102</v>
      </c>
      <c r="H471" s="94" t="s">
        <v>102</v>
      </c>
      <c r="I471" s="94" t="s">
        <v>102</v>
      </c>
      <c r="J471" s="94" t="s">
        <v>102</v>
      </c>
      <c r="K471" s="94" t="s">
        <v>102</v>
      </c>
      <c r="L471" s="94" t="s">
        <v>102</v>
      </c>
    </row>
    <row r="472" spans="1:12">
      <c r="A472" s="121">
        <v>411</v>
      </c>
      <c r="B472" s="104" t="s">
        <v>245</v>
      </c>
      <c r="C472" s="94" t="s">
        <v>102</v>
      </c>
      <c r="D472" s="94" t="s">
        <v>102</v>
      </c>
      <c r="E472" s="94" t="s">
        <v>102</v>
      </c>
      <c r="F472" s="94" t="s">
        <v>102</v>
      </c>
      <c r="G472" s="94" t="s">
        <v>102</v>
      </c>
      <c r="H472" s="94" t="s">
        <v>102</v>
      </c>
      <c r="I472" s="94" t="s">
        <v>102</v>
      </c>
      <c r="J472" s="94" t="s">
        <v>102</v>
      </c>
      <c r="K472" s="94" t="s">
        <v>102</v>
      </c>
      <c r="L472" s="94" t="s">
        <v>102</v>
      </c>
    </row>
    <row r="473" spans="1:12">
      <c r="A473" s="124">
        <v>4111</v>
      </c>
      <c r="B473" s="104" t="s">
        <v>129</v>
      </c>
      <c r="C473" s="94" t="s">
        <v>102</v>
      </c>
      <c r="D473" s="94" t="s">
        <v>102</v>
      </c>
      <c r="E473" s="94" t="s">
        <v>102</v>
      </c>
      <c r="F473" s="94" t="s">
        <v>102</v>
      </c>
      <c r="G473" s="94" t="s">
        <v>102</v>
      </c>
      <c r="H473" s="94" t="s">
        <v>102</v>
      </c>
      <c r="I473" s="94" t="s">
        <v>102</v>
      </c>
      <c r="J473" s="94" t="s">
        <v>102</v>
      </c>
      <c r="K473" s="94" t="s">
        <v>102</v>
      </c>
      <c r="L473" s="94" t="s">
        <v>102</v>
      </c>
    </row>
    <row r="474" spans="1:12">
      <c r="A474" s="124">
        <v>41111</v>
      </c>
      <c r="B474" s="104" t="s">
        <v>246</v>
      </c>
      <c r="C474" s="94" t="s">
        <v>102</v>
      </c>
      <c r="D474" s="94" t="s">
        <v>102</v>
      </c>
      <c r="E474" s="94" t="s">
        <v>102</v>
      </c>
      <c r="F474" s="94" t="s">
        <v>102</v>
      </c>
      <c r="G474" s="94" t="s">
        <v>102</v>
      </c>
      <c r="H474" s="94" t="s">
        <v>102</v>
      </c>
      <c r="I474" s="94" t="s">
        <v>102</v>
      </c>
      <c r="J474" s="94" t="s">
        <v>102</v>
      </c>
      <c r="K474" s="94" t="s">
        <v>102</v>
      </c>
      <c r="L474" s="94" t="s">
        <v>102</v>
      </c>
    </row>
    <row r="475" spans="1:12">
      <c r="A475" s="133">
        <v>41112</v>
      </c>
      <c r="B475" s="37" t="s">
        <v>247</v>
      </c>
      <c r="C475" s="144" t="s">
        <v>102</v>
      </c>
      <c r="D475" s="144" t="s">
        <v>102</v>
      </c>
      <c r="E475" s="144" t="s">
        <v>102</v>
      </c>
      <c r="F475" s="144" t="s">
        <v>102</v>
      </c>
      <c r="G475" s="144" t="s">
        <v>102</v>
      </c>
      <c r="H475" s="144" t="s">
        <v>102</v>
      </c>
      <c r="I475" s="144" t="s">
        <v>102</v>
      </c>
      <c r="J475" s="144" t="s">
        <v>102</v>
      </c>
      <c r="K475" s="144" t="s">
        <v>102</v>
      </c>
      <c r="L475" s="144" t="s">
        <v>102</v>
      </c>
    </row>
    <row r="476" spans="1:12">
      <c r="A476" s="133">
        <v>41113</v>
      </c>
      <c r="B476" s="37" t="s">
        <v>248</v>
      </c>
      <c r="C476" s="144" t="s">
        <v>102</v>
      </c>
      <c r="D476" s="144" t="s">
        <v>102</v>
      </c>
      <c r="E476" s="144" t="s">
        <v>102</v>
      </c>
      <c r="F476" s="144" t="s">
        <v>102</v>
      </c>
      <c r="G476" s="144" t="s">
        <v>102</v>
      </c>
      <c r="H476" s="144" t="s">
        <v>102</v>
      </c>
      <c r="I476" s="144" t="s">
        <v>102</v>
      </c>
      <c r="J476" s="144" t="s">
        <v>102</v>
      </c>
      <c r="K476" s="144" t="s">
        <v>102</v>
      </c>
      <c r="L476" s="144" t="s">
        <v>102</v>
      </c>
    </row>
    <row r="477" spans="1:12">
      <c r="A477" s="133">
        <v>4112</v>
      </c>
      <c r="B477" s="37" t="s">
        <v>135</v>
      </c>
      <c r="C477" s="144" t="s">
        <v>102</v>
      </c>
      <c r="D477" s="144" t="s">
        <v>102</v>
      </c>
      <c r="E477" s="144" t="s">
        <v>102</v>
      </c>
      <c r="F477" s="144" t="s">
        <v>102</v>
      </c>
      <c r="G477" s="144" t="s">
        <v>102</v>
      </c>
      <c r="H477" s="144" t="s">
        <v>102</v>
      </c>
      <c r="I477" s="144" t="s">
        <v>102</v>
      </c>
      <c r="J477" s="144" t="s">
        <v>102</v>
      </c>
      <c r="K477" s="144" t="s">
        <v>102</v>
      </c>
      <c r="L477" s="144" t="s">
        <v>102</v>
      </c>
    </row>
    <row r="478" spans="1:12">
      <c r="A478" s="124">
        <v>41121</v>
      </c>
      <c r="B478" s="104" t="s">
        <v>246</v>
      </c>
      <c r="C478" s="94" t="s">
        <v>102</v>
      </c>
      <c r="D478" s="94" t="s">
        <v>102</v>
      </c>
      <c r="E478" s="94" t="s">
        <v>102</v>
      </c>
      <c r="F478" s="94" t="s">
        <v>102</v>
      </c>
      <c r="G478" s="94" t="s">
        <v>102</v>
      </c>
      <c r="H478" s="94" t="s">
        <v>102</v>
      </c>
      <c r="I478" s="94" t="s">
        <v>102</v>
      </c>
      <c r="J478" s="94" t="s">
        <v>102</v>
      </c>
      <c r="K478" s="94" t="s">
        <v>102</v>
      </c>
      <c r="L478" s="94" t="s">
        <v>102</v>
      </c>
    </row>
    <row r="479" spans="1:12">
      <c r="A479" s="133">
        <v>41122</v>
      </c>
      <c r="B479" s="37" t="s">
        <v>247</v>
      </c>
      <c r="C479" s="144" t="s">
        <v>102</v>
      </c>
      <c r="D479" s="144" t="s">
        <v>102</v>
      </c>
      <c r="E479" s="144" t="s">
        <v>102</v>
      </c>
      <c r="F479" s="144" t="s">
        <v>102</v>
      </c>
      <c r="G479" s="144" t="s">
        <v>102</v>
      </c>
      <c r="H479" s="144" t="s">
        <v>102</v>
      </c>
      <c r="I479" s="144" t="s">
        <v>102</v>
      </c>
      <c r="J479" s="144" t="s">
        <v>102</v>
      </c>
      <c r="K479" s="144" t="s">
        <v>102</v>
      </c>
      <c r="L479" s="144" t="s">
        <v>102</v>
      </c>
    </row>
    <row r="480" spans="1:12">
      <c r="A480" s="133">
        <v>41123</v>
      </c>
      <c r="B480" s="37" t="s">
        <v>248</v>
      </c>
      <c r="C480" s="144" t="s">
        <v>102</v>
      </c>
      <c r="D480" s="144" t="s">
        <v>102</v>
      </c>
      <c r="E480" s="144" t="s">
        <v>102</v>
      </c>
      <c r="F480" s="144" t="s">
        <v>102</v>
      </c>
      <c r="G480" s="144" t="s">
        <v>102</v>
      </c>
      <c r="H480" s="144" t="s">
        <v>102</v>
      </c>
      <c r="I480" s="144" t="s">
        <v>102</v>
      </c>
      <c r="J480" s="144" t="s">
        <v>102</v>
      </c>
      <c r="K480" s="144" t="s">
        <v>102</v>
      </c>
      <c r="L480" s="144" t="s">
        <v>102</v>
      </c>
    </row>
    <row r="481" spans="1:12">
      <c r="A481" s="133">
        <v>412</v>
      </c>
      <c r="B481" s="37" t="s">
        <v>249</v>
      </c>
      <c r="C481" s="144" t="s">
        <v>102</v>
      </c>
      <c r="D481" s="144" t="s">
        <v>102</v>
      </c>
      <c r="E481" s="144" t="s">
        <v>102</v>
      </c>
      <c r="F481" s="144" t="s">
        <v>102</v>
      </c>
      <c r="G481" s="144" t="s">
        <v>102</v>
      </c>
      <c r="H481" s="144" t="s">
        <v>102</v>
      </c>
      <c r="I481" s="144" t="s">
        <v>102</v>
      </c>
      <c r="J481" s="144" t="s">
        <v>102</v>
      </c>
      <c r="K481" s="144" t="s">
        <v>102</v>
      </c>
      <c r="L481" s="144" t="s">
        <v>102</v>
      </c>
    </row>
    <row r="482" spans="1:12">
      <c r="A482" s="124">
        <v>4121</v>
      </c>
      <c r="B482" s="104" t="s">
        <v>129</v>
      </c>
      <c r="C482" s="94" t="s">
        <v>102</v>
      </c>
      <c r="D482" s="94" t="s">
        <v>102</v>
      </c>
      <c r="E482" s="94" t="s">
        <v>102</v>
      </c>
      <c r="F482" s="94" t="s">
        <v>102</v>
      </c>
      <c r="G482" s="94" t="s">
        <v>102</v>
      </c>
      <c r="H482" s="94" t="s">
        <v>102</v>
      </c>
      <c r="I482" s="94" t="s">
        <v>102</v>
      </c>
      <c r="J482" s="94" t="s">
        <v>102</v>
      </c>
      <c r="K482" s="94" t="s">
        <v>102</v>
      </c>
      <c r="L482" s="94" t="s">
        <v>102</v>
      </c>
    </row>
    <row r="483" spans="1:12">
      <c r="A483" s="124">
        <v>41211</v>
      </c>
      <c r="B483" s="104" t="s">
        <v>250</v>
      </c>
      <c r="C483" s="94" t="s">
        <v>102</v>
      </c>
      <c r="D483" s="94" t="s">
        <v>102</v>
      </c>
      <c r="E483" s="94" t="s">
        <v>102</v>
      </c>
      <c r="F483" s="94" t="s">
        <v>102</v>
      </c>
      <c r="G483" s="94" t="s">
        <v>102</v>
      </c>
      <c r="H483" s="94" t="s">
        <v>102</v>
      </c>
      <c r="I483" s="94" t="s">
        <v>102</v>
      </c>
      <c r="J483" s="94" t="s">
        <v>102</v>
      </c>
      <c r="K483" s="94" t="s">
        <v>102</v>
      </c>
      <c r="L483" s="94" t="s">
        <v>102</v>
      </c>
    </row>
    <row r="484" spans="1:12">
      <c r="A484" s="133">
        <v>41212</v>
      </c>
      <c r="B484" s="37" t="s">
        <v>154</v>
      </c>
      <c r="C484" s="144" t="s">
        <v>102</v>
      </c>
      <c r="D484" s="144" t="s">
        <v>102</v>
      </c>
      <c r="E484" s="144" t="s">
        <v>102</v>
      </c>
      <c r="F484" s="144" t="s">
        <v>102</v>
      </c>
      <c r="G484" s="144" t="s">
        <v>102</v>
      </c>
      <c r="H484" s="144" t="s">
        <v>102</v>
      </c>
      <c r="I484" s="144" t="s">
        <v>102</v>
      </c>
      <c r="J484" s="144" t="s">
        <v>102</v>
      </c>
      <c r="K484" s="144" t="s">
        <v>102</v>
      </c>
      <c r="L484" s="144" t="s">
        <v>102</v>
      </c>
    </row>
    <row r="485" spans="1:12">
      <c r="A485" s="133">
        <v>41213</v>
      </c>
      <c r="B485" s="37" t="s">
        <v>251</v>
      </c>
      <c r="C485" s="144" t="s">
        <v>102</v>
      </c>
      <c r="D485" s="144" t="s">
        <v>102</v>
      </c>
      <c r="E485" s="144" t="s">
        <v>102</v>
      </c>
      <c r="F485" s="144" t="s">
        <v>102</v>
      </c>
      <c r="G485" s="144" t="s">
        <v>102</v>
      </c>
      <c r="H485" s="144" t="s">
        <v>102</v>
      </c>
      <c r="I485" s="144" t="s">
        <v>102</v>
      </c>
      <c r="J485" s="144" t="s">
        <v>102</v>
      </c>
      <c r="K485" s="144" t="s">
        <v>102</v>
      </c>
      <c r="L485" s="144" t="s">
        <v>102</v>
      </c>
    </row>
    <row r="486" spans="1:12">
      <c r="A486" s="133">
        <v>41214</v>
      </c>
      <c r="B486" s="37" t="s">
        <v>252</v>
      </c>
      <c r="C486" s="144" t="s">
        <v>102</v>
      </c>
      <c r="D486" s="144" t="s">
        <v>102</v>
      </c>
      <c r="E486" s="144" t="s">
        <v>102</v>
      </c>
      <c r="F486" s="144" t="s">
        <v>102</v>
      </c>
      <c r="G486" s="144" t="s">
        <v>102</v>
      </c>
      <c r="H486" s="144" t="s">
        <v>102</v>
      </c>
      <c r="I486" s="144" t="s">
        <v>102</v>
      </c>
      <c r="J486" s="144" t="s">
        <v>102</v>
      </c>
      <c r="K486" s="144" t="s">
        <v>102</v>
      </c>
      <c r="L486" s="144" t="s">
        <v>102</v>
      </c>
    </row>
    <row r="487" spans="1:12">
      <c r="A487" s="133">
        <v>41215</v>
      </c>
      <c r="B487" s="37" t="s">
        <v>253</v>
      </c>
      <c r="C487" s="144" t="s">
        <v>102</v>
      </c>
      <c r="D487" s="144" t="s">
        <v>102</v>
      </c>
      <c r="E487" s="144" t="s">
        <v>102</v>
      </c>
      <c r="F487" s="144" t="s">
        <v>102</v>
      </c>
      <c r="G487" s="144" t="s">
        <v>102</v>
      </c>
      <c r="H487" s="144" t="s">
        <v>102</v>
      </c>
      <c r="I487" s="144" t="s">
        <v>102</v>
      </c>
      <c r="J487" s="144" t="s">
        <v>102</v>
      </c>
      <c r="K487" s="144" t="s">
        <v>102</v>
      </c>
      <c r="L487" s="144" t="s">
        <v>102</v>
      </c>
    </row>
    <row r="488" spans="1:12">
      <c r="A488" s="133">
        <v>41216</v>
      </c>
      <c r="B488" s="37" t="s">
        <v>254</v>
      </c>
      <c r="C488" s="144" t="s">
        <v>102</v>
      </c>
      <c r="D488" s="144" t="s">
        <v>102</v>
      </c>
      <c r="E488" s="144" t="s">
        <v>102</v>
      </c>
      <c r="F488" s="144" t="s">
        <v>102</v>
      </c>
      <c r="G488" s="144" t="s">
        <v>102</v>
      </c>
      <c r="H488" s="144" t="s">
        <v>102</v>
      </c>
      <c r="I488" s="144" t="s">
        <v>102</v>
      </c>
      <c r="J488" s="144" t="s">
        <v>102</v>
      </c>
      <c r="K488" s="144" t="s">
        <v>102</v>
      </c>
      <c r="L488" s="144" t="s">
        <v>102</v>
      </c>
    </row>
    <row r="489" spans="1:12">
      <c r="A489" s="133">
        <v>41217</v>
      </c>
      <c r="B489" s="37" t="s">
        <v>255</v>
      </c>
      <c r="C489" s="144" t="s">
        <v>102</v>
      </c>
      <c r="D489" s="144" t="s">
        <v>102</v>
      </c>
      <c r="E489" s="144" t="s">
        <v>102</v>
      </c>
      <c r="F489" s="144" t="s">
        <v>102</v>
      </c>
      <c r="G489" s="144" t="s">
        <v>102</v>
      </c>
      <c r="H489" s="144" t="s">
        <v>102</v>
      </c>
      <c r="I489" s="144" t="s">
        <v>102</v>
      </c>
      <c r="J489" s="144" t="s">
        <v>102</v>
      </c>
      <c r="K489" s="144" t="s">
        <v>102</v>
      </c>
      <c r="L489" s="144" t="s">
        <v>102</v>
      </c>
    </row>
    <row r="490" spans="1:12">
      <c r="A490" s="133">
        <v>4122</v>
      </c>
      <c r="B490" s="37" t="s">
        <v>135</v>
      </c>
      <c r="C490" s="144" t="s">
        <v>102</v>
      </c>
      <c r="D490" s="144" t="s">
        <v>102</v>
      </c>
      <c r="E490" s="144" t="s">
        <v>102</v>
      </c>
      <c r="F490" s="144" t="s">
        <v>102</v>
      </c>
      <c r="G490" s="144" t="s">
        <v>102</v>
      </c>
      <c r="H490" s="144" t="s">
        <v>102</v>
      </c>
      <c r="I490" s="144" t="s">
        <v>102</v>
      </c>
      <c r="J490" s="144" t="s">
        <v>102</v>
      </c>
      <c r="K490" s="144" t="s">
        <v>102</v>
      </c>
      <c r="L490" s="144" t="s">
        <v>102</v>
      </c>
    </row>
    <row r="491" spans="1:12">
      <c r="A491" s="124">
        <v>41221</v>
      </c>
      <c r="B491" s="104" t="s">
        <v>256</v>
      </c>
      <c r="C491" s="94" t="s">
        <v>102</v>
      </c>
      <c r="D491" s="94" t="s">
        <v>102</v>
      </c>
      <c r="E491" s="94" t="s">
        <v>102</v>
      </c>
      <c r="F491" s="94" t="s">
        <v>102</v>
      </c>
      <c r="G491" s="94" t="s">
        <v>102</v>
      </c>
      <c r="H491" s="94" t="s">
        <v>102</v>
      </c>
      <c r="I491" s="94" t="s">
        <v>102</v>
      </c>
      <c r="J491" s="94" t="s">
        <v>102</v>
      </c>
      <c r="K491" s="94" t="s">
        <v>102</v>
      </c>
      <c r="L491" s="94" t="s">
        <v>102</v>
      </c>
    </row>
    <row r="492" spans="1:12">
      <c r="A492" s="133">
        <v>41222</v>
      </c>
      <c r="B492" s="37" t="s">
        <v>257</v>
      </c>
      <c r="C492" s="144" t="s">
        <v>102</v>
      </c>
      <c r="D492" s="144" t="s">
        <v>102</v>
      </c>
      <c r="E492" s="144" t="s">
        <v>102</v>
      </c>
      <c r="F492" s="144" t="s">
        <v>102</v>
      </c>
      <c r="G492" s="144" t="s">
        <v>102</v>
      </c>
      <c r="H492" s="144" t="s">
        <v>102</v>
      </c>
      <c r="I492" s="144" t="s">
        <v>102</v>
      </c>
      <c r="J492" s="144" t="s">
        <v>102</v>
      </c>
      <c r="K492" s="144" t="s">
        <v>102</v>
      </c>
      <c r="L492" s="144" t="s">
        <v>102</v>
      </c>
    </row>
    <row r="493" spans="1:12">
      <c r="A493" s="133">
        <v>41223</v>
      </c>
      <c r="B493" s="37" t="s">
        <v>258</v>
      </c>
      <c r="C493" s="144" t="s">
        <v>102</v>
      </c>
      <c r="D493" s="144" t="s">
        <v>102</v>
      </c>
      <c r="E493" s="144" t="s">
        <v>102</v>
      </c>
      <c r="F493" s="144" t="s">
        <v>102</v>
      </c>
      <c r="G493" s="144" t="s">
        <v>102</v>
      </c>
      <c r="H493" s="144" t="s">
        <v>102</v>
      </c>
      <c r="I493" s="144" t="s">
        <v>102</v>
      </c>
      <c r="J493" s="144" t="s">
        <v>102</v>
      </c>
      <c r="K493" s="144" t="s">
        <v>102</v>
      </c>
      <c r="L493" s="144" t="s">
        <v>102</v>
      </c>
    </row>
    <row r="494" spans="1:12">
      <c r="A494" s="133">
        <v>41224</v>
      </c>
      <c r="B494" s="37" t="s">
        <v>259</v>
      </c>
      <c r="C494" s="144" t="s">
        <v>102</v>
      </c>
      <c r="D494" s="144" t="s">
        <v>102</v>
      </c>
      <c r="E494" s="144" t="s">
        <v>102</v>
      </c>
      <c r="F494" s="144" t="s">
        <v>102</v>
      </c>
      <c r="G494" s="36" t="s">
        <v>102</v>
      </c>
      <c r="H494" s="37" t="s">
        <v>102</v>
      </c>
      <c r="I494" s="144" t="s">
        <v>102</v>
      </c>
      <c r="J494" s="144" t="s">
        <v>102</v>
      </c>
      <c r="K494" s="144" t="s">
        <v>102</v>
      </c>
      <c r="L494" s="144" t="s">
        <v>102</v>
      </c>
    </row>
    <row r="495" spans="1:12">
      <c r="A495" s="133">
        <v>41225</v>
      </c>
      <c r="B495" s="37" t="s">
        <v>692</v>
      </c>
      <c r="C495" s="144" t="s">
        <v>102</v>
      </c>
      <c r="D495" s="144" t="s">
        <v>102</v>
      </c>
      <c r="E495" s="144" t="s">
        <v>102</v>
      </c>
      <c r="F495" s="144" t="s">
        <v>102</v>
      </c>
      <c r="G495" s="144" t="s">
        <v>102</v>
      </c>
      <c r="H495" s="144" t="s">
        <v>102</v>
      </c>
      <c r="I495" s="144" t="s">
        <v>102</v>
      </c>
      <c r="J495" s="144" t="s">
        <v>102</v>
      </c>
      <c r="K495" s="144" t="s">
        <v>102</v>
      </c>
      <c r="L495" s="144" t="s">
        <v>102</v>
      </c>
    </row>
    <row r="496" spans="1:12">
      <c r="A496" s="133">
        <v>413</v>
      </c>
      <c r="B496" s="29" t="s">
        <v>262</v>
      </c>
      <c r="C496" s="144" t="s">
        <v>102</v>
      </c>
      <c r="D496" s="144" t="s">
        <v>102</v>
      </c>
      <c r="E496" s="144" t="s">
        <v>102</v>
      </c>
      <c r="F496" s="144" t="s">
        <v>102</v>
      </c>
      <c r="G496" s="144" t="s">
        <v>102</v>
      </c>
      <c r="H496" s="144" t="s">
        <v>102</v>
      </c>
      <c r="I496" s="144" t="s">
        <v>102</v>
      </c>
      <c r="J496" s="144" t="s">
        <v>102</v>
      </c>
      <c r="K496" s="144" t="s">
        <v>102</v>
      </c>
      <c r="L496" s="144" t="s">
        <v>102</v>
      </c>
    </row>
    <row r="497" spans="1:12">
      <c r="A497" s="124">
        <v>41310</v>
      </c>
      <c r="B497" s="104" t="s">
        <v>263</v>
      </c>
      <c r="C497" s="94" t="s">
        <v>102</v>
      </c>
      <c r="D497" s="94" t="s">
        <v>102</v>
      </c>
      <c r="E497" s="94" t="s">
        <v>102</v>
      </c>
      <c r="F497" s="94" t="s">
        <v>102</v>
      </c>
      <c r="G497" s="94" t="s">
        <v>102</v>
      </c>
      <c r="H497" s="94" t="s">
        <v>102</v>
      </c>
      <c r="I497" s="94" t="s">
        <v>102</v>
      </c>
      <c r="J497" s="94" t="s">
        <v>102</v>
      </c>
      <c r="K497" s="94" t="s">
        <v>102</v>
      </c>
      <c r="L497" s="94" t="s">
        <v>102</v>
      </c>
    </row>
    <row r="498" spans="1:12">
      <c r="A498" s="36">
        <v>413101</v>
      </c>
      <c r="B498" s="37" t="s">
        <v>574</v>
      </c>
      <c r="C498" s="144" t="s">
        <v>102</v>
      </c>
      <c r="D498" s="144" t="s">
        <v>102</v>
      </c>
      <c r="E498" s="144" t="s">
        <v>102</v>
      </c>
      <c r="F498" s="144" t="s">
        <v>102</v>
      </c>
      <c r="G498" s="144" t="s">
        <v>102</v>
      </c>
      <c r="H498" s="144" t="s">
        <v>102</v>
      </c>
      <c r="I498" s="144" t="s">
        <v>102</v>
      </c>
      <c r="J498" s="144" t="s">
        <v>102</v>
      </c>
      <c r="K498" s="144" t="s">
        <v>102</v>
      </c>
      <c r="L498" s="144" t="s">
        <v>102</v>
      </c>
    </row>
    <row r="499" spans="1:12">
      <c r="A499" s="136">
        <v>413102</v>
      </c>
      <c r="B499" s="112" t="s">
        <v>575</v>
      </c>
      <c r="C499" s="144" t="s">
        <v>102</v>
      </c>
      <c r="D499" s="144" t="s">
        <v>102</v>
      </c>
      <c r="E499" s="144" t="s">
        <v>102</v>
      </c>
      <c r="F499" s="144" t="s">
        <v>102</v>
      </c>
      <c r="G499" s="144" t="s">
        <v>102</v>
      </c>
      <c r="H499" s="144" t="s">
        <v>102</v>
      </c>
      <c r="I499" s="144" t="s">
        <v>102</v>
      </c>
      <c r="J499" s="144" t="s">
        <v>102</v>
      </c>
      <c r="K499" s="144" t="s">
        <v>102</v>
      </c>
      <c r="L499" s="144" t="s">
        <v>102</v>
      </c>
    </row>
    <row r="500" spans="1:12">
      <c r="A500" s="136">
        <v>413103</v>
      </c>
      <c r="B500" s="112" t="s">
        <v>576</v>
      </c>
      <c r="C500" s="144" t="s">
        <v>102</v>
      </c>
      <c r="D500" s="144" t="s">
        <v>102</v>
      </c>
      <c r="E500" s="144" t="s">
        <v>102</v>
      </c>
      <c r="F500" s="144" t="s">
        <v>102</v>
      </c>
      <c r="G500" s="144" t="s">
        <v>102</v>
      </c>
      <c r="H500" s="144" t="s">
        <v>102</v>
      </c>
      <c r="I500" s="144" t="s">
        <v>102</v>
      </c>
      <c r="J500" s="144" t="s">
        <v>102</v>
      </c>
      <c r="K500" s="144" t="s">
        <v>102</v>
      </c>
      <c r="L500" s="144" t="s">
        <v>102</v>
      </c>
    </row>
    <row r="501" spans="1:12">
      <c r="A501" s="136">
        <v>413104</v>
      </c>
      <c r="B501" s="112" t="s">
        <v>577</v>
      </c>
      <c r="C501" s="144" t="s">
        <v>102</v>
      </c>
      <c r="D501" s="144" t="s">
        <v>102</v>
      </c>
      <c r="E501" s="144" t="s">
        <v>102</v>
      </c>
      <c r="F501" s="144" t="s">
        <v>102</v>
      </c>
      <c r="G501" s="144" t="s">
        <v>102</v>
      </c>
      <c r="H501" s="144" t="s">
        <v>102</v>
      </c>
      <c r="I501" s="144" t="s">
        <v>102</v>
      </c>
      <c r="J501" s="144" t="s">
        <v>102</v>
      </c>
      <c r="K501" s="144" t="s">
        <v>102</v>
      </c>
      <c r="L501" s="144" t="s">
        <v>102</v>
      </c>
    </row>
    <row r="502" spans="1:12">
      <c r="A502" s="136">
        <v>41320</v>
      </c>
      <c r="B502" s="112" t="s">
        <v>264</v>
      </c>
      <c r="C502" s="144" t="s">
        <v>102</v>
      </c>
      <c r="D502" s="144" t="s">
        <v>102</v>
      </c>
      <c r="E502" s="144" t="s">
        <v>102</v>
      </c>
      <c r="F502" s="144" t="s">
        <v>102</v>
      </c>
      <c r="G502" s="144" t="s">
        <v>102</v>
      </c>
      <c r="H502" s="144" t="s">
        <v>102</v>
      </c>
      <c r="I502" s="144" t="s">
        <v>102</v>
      </c>
      <c r="J502" s="144" t="s">
        <v>102</v>
      </c>
      <c r="K502" s="144" t="s">
        <v>102</v>
      </c>
      <c r="L502" s="144" t="s">
        <v>102</v>
      </c>
    </row>
    <row r="503" spans="1:12">
      <c r="A503" s="133">
        <v>413201</v>
      </c>
      <c r="B503" s="37" t="s">
        <v>578</v>
      </c>
      <c r="C503" s="144" t="s">
        <v>102</v>
      </c>
      <c r="D503" s="144" t="s">
        <v>102</v>
      </c>
      <c r="E503" s="144" t="s">
        <v>102</v>
      </c>
      <c r="F503" s="144" t="s">
        <v>102</v>
      </c>
      <c r="G503" s="144" t="s">
        <v>102</v>
      </c>
      <c r="H503" s="144" t="s">
        <v>102</v>
      </c>
      <c r="I503" s="144" t="s">
        <v>102</v>
      </c>
      <c r="J503" s="144" t="s">
        <v>102</v>
      </c>
      <c r="K503" s="144" t="s">
        <v>102</v>
      </c>
      <c r="L503" s="144" t="s">
        <v>102</v>
      </c>
    </row>
    <row r="504" spans="1:12">
      <c r="A504" s="35">
        <v>413202</v>
      </c>
      <c r="B504" s="29" t="s">
        <v>579</v>
      </c>
      <c r="C504" s="144" t="s">
        <v>102</v>
      </c>
      <c r="D504" s="144" t="s">
        <v>102</v>
      </c>
      <c r="E504" s="144" t="s">
        <v>102</v>
      </c>
      <c r="F504" s="144" t="s">
        <v>102</v>
      </c>
      <c r="G504" s="144" t="s">
        <v>102</v>
      </c>
      <c r="H504" s="144" t="s">
        <v>102</v>
      </c>
      <c r="I504" s="144" t="s">
        <v>102</v>
      </c>
      <c r="J504" s="144" t="s">
        <v>102</v>
      </c>
      <c r="K504" s="144" t="s">
        <v>102</v>
      </c>
      <c r="L504" s="144" t="s">
        <v>102</v>
      </c>
    </row>
    <row r="505" spans="1:12">
      <c r="A505" s="35">
        <v>413203</v>
      </c>
      <c r="B505" s="29" t="s">
        <v>580</v>
      </c>
      <c r="C505" s="144" t="s">
        <v>102</v>
      </c>
      <c r="D505" s="144" t="s">
        <v>102</v>
      </c>
      <c r="E505" s="144" t="s">
        <v>102</v>
      </c>
      <c r="F505" s="144" t="s">
        <v>102</v>
      </c>
      <c r="G505" s="144" t="s">
        <v>102</v>
      </c>
      <c r="H505" s="144" t="s">
        <v>102</v>
      </c>
      <c r="I505" s="144" t="s">
        <v>102</v>
      </c>
      <c r="J505" s="144" t="s">
        <v>102</v>
      </c>
      <c r="K505" s="144" t="s">
        <v>102</v>
      </c>
      <c r="L505" s="144" t="s">
        <v>102</v>
      </c>
    </row>
    <row r="506" spans="1:12">
      <c r="A506" s="35">
        <v>413204</v>
      </c>
      <c r="B506" s="29" t="s">
        <v>581</v>
      </c>
      <c r="C506" s="144" t="s">
        <v>102</v>
      </c>
      <c r="D506" s="144" t="s">
        <v>102</v>
      </c>
      <c r="E506" s="144" t="s">
        <v>102</v>
      </c>
      <c r="F506" s="144" t="s">
        <v>102</v>
      </c>
      <c r="G506" s="144" t="s">
        <v>102</v>
      </c>
      <c r="H506" s="144" t="s">
        <v>102</v>
      </c>
      <c r="I506" s="144" t="s">
        <v>102</v>
      </c>
      <c r="J506" s="144" t="s">
        <v>102</v>
      </c>
      <c r="K506" s="144" t="s">
        <v>102</v>
      </c>
      <c r="L506" s="144" t="s">
        <v>102</v>
      </c>
    </row>
    <row r="507" spans="1:12">
      <c r="A507" s="35">
        <v>413205</v>
      </c>
      <c r="B507" s="29" t="s">
        <v>582</v>
      </c>
      <c r="C507" s="144" t="s">
        <v>102</v>
      </c>
      <c r="D507" s="144" t="s">
        <v>102</v>
      </c>
      <c r="E507" s="144" t="s">
        <v>102</v>
      </c>
      <c r="F507" s="144" t="s">
        <v>102</v>
      </c>
      <c r="G507" s="144" t="s">
        <v>102</v>
      </c>
      <c r="H507" s="144" t="s">
        <v>102</v>
      </c>
      <c r="I507" s="144" t="s">
        <v>102</v>
      </c>
      <c r="J507" s="144" t="s">
        <v>102</v>
      </c>
      <c r="K507" s="144" t="s">
        <v>102</v>
      </c>
      <c r="L507" s="144" t="s">
        <v>102</v>
      </c>
    </row>
    <row r="508" spans="1:12">
      <c r="A508" s="35">
        <v>413206</v>
      </c>
      <c r="B508" s="29" t="s">
        <v>583</v>
      </c>
      <c r="C508" s="144" t="s">
        <v>102</v>
      </c>
      <c r="D508" s="144" t="s">
        <v>102</v>
      </c>
      <c r="E508" s="144" t="s">
        <v>102</v>
      </c>
      <c r="F508" s="144" t="s">
        <v>102</v>
      </c>
      <c r="G508" s="144" t="s">
        <v>102</v>
      </c>
      <c r="H508" s="144" t="s">
        <v>102</v>
      </c>
      <c r="I508" s="144" t="s">
        <v>102</v>
      </c>
      <c r="J508" s="144" t="s">
        <v>102</v>
      </c>
      <c r="K508" s="144" t="s">
        <v>102</v>
      </c>
      <c r="L508" s="144" t="s">
        <v>102</v>
      </c>
    </row>
    <row r="509" spans="1:12">
      <c r="A509" s="35">
        <v>413207</v>
      </c>
      <c r="B509" s="29" t="s">
        <v>584</v>
      </c>
      <c r="C509" s="144" t="s">
        <v>102</v>
      </c>
      <c r="D509" s="144" t="s">
        <v>102</v>
      </c>
      <c r="E509" s="144" t="s">
        <v>102</v>
      </c>
      <c r="F509" s="144" t="s">
        <v>102</v>
      </c>
      <c r="G509" s="144" t="s">
        <v>102</v>
      </c>
      <c r="H509" s="144" t="s">
        <v>102</v>
      </c>
      <c r="I509" s="144" t="s">
        <v>102</v>
      </c>
      <c r="J509" s="144" t="s">
        <v>102</v>
      </c>
      <c r="K509" s="144" t="s">
        <v>102</v>
      </c>
      <c r="L509" s="144" t="s">
        <v>102</v>
      </c>
    </row>
    <row r="510" spans="1:12">
      <c r="A510" s="35">
        <v>413208</v>
      </c>
      <c r="B510" s="29" t="s">
        <v>585</v>
      </c>
      <c r="C510" s="144" t="s">
        <v>102</v>
      </c>
      <c r="D510" s="144" t="s">
        <v>102</v>
      </c>
      <c r="E510" s="144" t="s">
        <v>102</v>
      </c>
      <c r="F510" s="144" t="s">
        <v>102</v>
      </c>
      <c r="G510" s="144" t="s">
        <v>102</v>
      </c>
      <c r="H510" s="144" t="s">
        <v>102</v>
      </c>
      <c r="I510" s="144" t="s">
        <v>102</v>
      </c>
      <c r="J510" s="144" t="s">
        <v>102</v>
      </c>
      <c r="K510" s="144" t="s">
        <v>102</v>
      </c>
      <c r="L510" s="144" t="s">
        <v>102</v>
      </c>
    </row>
    <row r="511" spans="1:12">
      <c r="A511" s="35">
        <v>413209</v>
      </c>
      <c r="B511" s="29" t="s">
        <v>586</v>
      </c>
      <c r="C511" s="144" t="s">
        <v>102</v>
      </c>
      <c r="D511" s="144" t="s">
        <v>102</v>
      </c>
      <c r="E511" s="144" t="s">
        <v>102</v>
      </c>
      <c r="F511" s="144" t="s">
        <v>102</v>
      </c>
      <c r="G511" s="144" t="s">
        <v>102</v>
      </c>
      <c r="H511" s="144" t="s">
        <v>102</v>
      </c>
      <c r="I511" s="144" t="s">
        <v>102</v>
      </c>
      <c r="J511" s="144" t="s">
        <v>102</v>
      </c>
      <c r="K511" s="144" t="s">
        <v>102</v>
      </c>
      <c r="L511" s="144" t="s">
        <v>102</v>
      </c>
    </row>
    <row r="512" spans="1:12">
      <c r="A512" s="35">
        <v>413210</v>
      </c>
      <c r="B512" s="29" t="s">
        <v>587</v>
      </c>
      <c r="C512" s="144" t="s">
        <v>102</v>
      </c>
      <c r="D512" s="144" t="s">
        <v>102</v>
      </c>
      <c r="E512" s="144" t="s">
        <v>102</v>
      </c>
      <c r="F512" s="144" t="s">
        <v>102</v>
      </c>
      <c r="G512" s="144" t="s">
        <v>102</v>
      </c>
      <c r="H512" s="144" t="s">
        <v>102</v>
      </c>
      <c r="I512" s="144" t="s">
        <v>102</v>
      </c>
      <c r="J512" s="144" t="s">
        <v>102</v>
      </c>
      <c r="K512" s="144" t="s">
        <v>102</v>
      </c>
      <c r="L512" s="144" t="s">
        <v>102</v>
      </c>
    </row>
    <row r="513" spans="1:12">
      <c r="A513" s="35">
        <v>413211</v>
      </c>
      <c r="B513" s="29" t="s">
        <v>588</v>
      </c>
      <c r="C513" s="144" t="s">
        <v>102</v>
      </c>
      <c r="D513" s="144" t="s">
        <v>102</v>
      </c>
      <c r="E513" s="144" t="s">
        <v>102</v>
      </c>
      <c r="F513" s="144" t="s">
        <v>102</v>
      </c>
      <c r="G513" s="144" t="s">
        <v>102</v>
      </c>
      <c r="H513" s="144" t="s">
        <v>102</v>
      </c>
      <c r="I513" s="144" t="s">
        <v>102</v>
      </c>
      <c r="J513" s="144" t="s">
        <v>102</v>
      </c>
      <c r="K513" s="144" t="s">
        <v>102</v>
      </c>
      <c r="L513" s="144" t="s">
        <v>102</v>
      </c>
    </row>
    <row r="514" spans="1:12">
      <c r="A514" s="35">
        <v>413212</v>
      </c>
      <c r="B514" s="29" t="s">
        <v>589</v>
      </c>
      <c r="C514" s="144" t="s">
        <v>102</v>
      </c>
      <c r="D514" s="144" t="s">
        <v>102</v>
      </c>
      <c r="E514" s="144" t="s">
        <v>102</v>
      </c>
      <c r="F514" s="144" t="s">
        <v>102</v>
      </c>
      <c r="G514" s="144" t="s">
        <v>102</v>
      </c>
      <c r="H514" s="144" t="s">
        <v>102</v>
      </c>
      <c r="I514" s="144" t="s">
        <v>102</v>
      </c>
      <c r="J514" s="144" t="s">
        <v>102</v>
      </c>
      <c r="K514" s="144" t="s">
        <v>102</v>
      </c>
      <c r="L514" s="144" t="s">
        <v>102</v>
      </c>
    </row>
    <row r="515" spans="1:12">
      <c r="A515" s="35">
        <v>413213</v>
      </c>
      <c r="B515" s="29" t="s">
        <v>590</v>
      </c>
      <c r="C515" s="144" t="s">
        <v>102</v>
      </c>
      <c r="D515" s="144" t="s">
        <v>102</v>
      </c>
      <c r="E515" s="144" t="s">
        <v>102</v>
      </c>
      <c r="F515" s="144" t="s">
        <v>102</v>
      </c>
      <c r="G515" s="144" t="s">
        <v>102</v>
      </c>
      <c r="H515" s="144" t="s">
        <v>102</v>
      </c>
      <c r="I515" s="144" t="s">
        <v>102</v>
      </c>
      <c r="J515" s="144" t="s">
        <v>102</v>
      </c>
      <c r="K515" s="144" t="s">
        <v>102</v>
      </c>
      <c r="L515" s="144" t="s">
        <v>102</v>
      </c>
    </row>
    <row r="516" spans="1:12">
      <c r="A516" s="35">
        <v>41330</v>
      </c>
      <c r="B516" s="29" t="s">
        <v>265</v>
      </c>
      <c r="C516" s="144" t="s">
        <v>102</v>
      </c>
      <c r="D516" s="144" t="s">
        <v>102</v>
      </c>
      <c r="E516" s="144" t="s">
        <v>102</v>
      </c>
      <c r="F516" s="144" t="s">
        <v>102</v>
      </c>
      <c r="G516" s="144" t="s">
        <v>102</v>
      </c>
      <c r="H516" s="144" t="s">
        <v>102</v>
      </c>
      <c r="I516" s="144" t="s">
        <v>102</v>
      </c>
      <c r="J516" s="144" t="s">
        <v>102</v>
      </c>
      <c r="K516" s="144" t="s">
        <v>102</v>
      </c>
      <c r="L516" s="144" t="s">
        <v>102</v>
      </c>
    </row>
    <row r="517" spans="1:12">
      <c r="A517" s="133">
        <v>41340</v>
      </c>
      <c r="B517" s="37" t="s">
        <v>266</v>
      </c>
      <c r="C517" s="144" t="s">
        <v>102</v>
      </c>
      <c r="D517" s="144" t="s">
        <v>102</v>
      </c>
      <c r="E517" s="144" t="s">
        <v>102</v>
      </c>
      <c r="F517" s="144" t="s">
        <v>102</v>
      </c>
      <c r="G517" s="144" t="s">
        <v>102</v>
      </c>
      <c r="H517" s="144" t="s">
        <v>102</v>
      </c>
      <c r="I517" s="144" t="s">
        <v>102</v>
      </c>
      <c r="J517" s="144" t="s">
        <v>102</v>
      </c>
      <c r="K517" s="144" t="s">
        <v>102</v>
      </c>
      <c r="L517" s="144" t="s">
        <v>102</v>
      </c>
    </row>
    <row r="518" spans="1:12">
      <c r="A518" s="133">
        <v>41350</v>
      </c>
      <c r="B518" s="37" t="s">
        <v>267</v>
      </c>
      <c r="C518" s="144" t="s">
        <v>102</v>
      </c>
      <c r="D518" s="144" t="s">
        <v>102</v>
      </c>
      <c r="E518" s="144" t="s">
        <v>102</v>
      </c>
      <c r="F518" s="144" t="s">
        <v>102</v>
      </c>
      <c r="G518" s="144" t="s">
        <v>102</v>
      </c>
      <c r="H518" s="144" t="s">
        <v>102</v>
      </c>
      <c r="I518" s="144" t="s">
        <v>102</v>
      </c>
      <c r="J518" s="144" t="s">
        <v>102</v>
      </c>
      <c r="K518" s="144" t="s">
        <v>102</v>
      </c>
      <c r="L518" s="144" t="s">
        <v>102</v>
      </c>
    </row>
    <row r="519" spans="1:12">
      <c r="A519" s="133">
        <v>4136</v>
      </c>
      <c r="B519" s="37" t="s">
        <v>640</v>
      </c>
      <c r="C519" s="144" t="s">
        <v>102</v>
      </c>
      <c r="D519" s="144" t="s">
        <v>102</v>
      </c>
      <c r="E519" s="144" t="s">
        <v>102</v>
      </c>
      <c r="F519" s="144" t="s">
        <v>102</v>
      </c>
      <c r="G519" s="144" t="s">
        <v>102</v>
      </c>
      <c r="H519" s="144" t="s">
        <v>102</v>
      </c>
      <c r="I519" s="144" t="s">
        <v>102</v>
      </c>
      <c r="J519" s="144" t="s">
        <v>102</v>
      </c>
      <c r="K519" s="144" t="s">
        <v>102</v>
      </c>
      <c r="L519" s="144" t="s">
        <v>102</v>
      </c>
    </row>
    <row r="520" spans="1:12">
      <c r="A520" s="124">
        <v>41361</v>
      </c>
      <c r="B520" s="104" t="s">
        <v>268</v>
      </c>
      <c r="C520" s="94" t="s">
        <v>102</v>
      </c>
      <c r="D520" s="94" t="s">
        <v>102</v>
      </c>
      <c r="E520" s="94" t="s">
        <v>102</v>
      </c>
      <c r="F520" s="94" t="s">
        <v>102</v>
      </c>
      <c r="G520" s="94" t="s">
        <v>102</v>
      </c>
      <c r="H520" s="94" t="s">
        <v>102</v>
      </c>
      <c r="I520" s="94" t="s">
        <v>102</v>
      </c>
      <c r="J520" s="94" t="s">
        <v>102</v>
      </c>
      <c r="K520" s="94" t="s">
        <v>102</v>
      </c>
      <c r="L520" s="94" t="s">
        <v>102</v>
      </c>
    </row>
    <row r="521" spans="1:12">
      <c r="A521" s="133">
        <v>41362</v>
      </c>
      <c r="B521" s="37" t="s">
        <v>269</v>
      </c>
      <c r="C521" s="144" t="s">
        <v>102</v>
      </c>
      <c r="D521" s="144" t="s">
        <v>102</v>
      </c>
      <c r="E521" s="144" t="s">
        <v>102</v>
      </c>
      <c r="F521" s="144" t="s">
        <v>102</v>
      </c>
      <c r="G521" s="144" t="s">
        <v>102</v>
      </c>
      <c r="H521" s="144" t="s">
        <v>102</v>
      </c>
      <c r="I521" s="144" t="s">
        <v>102</v>
      </c>
      <c r="J521" s="144" t="s">
        <v>102</v>
      </c>
      <c r="K521" s="144" t="s">
        <v>102</v>
      </c>
      <c r="L521" s="144" t="s">
        <v>102</v>
      </c>
    </row>
    <row r="522" spans="1:12">
      <c r="A522" s="133">
        <v>41363</v>
      </c>
      <c r="B522" s="37" t="s">
        <v>654</v>
      </c>
      <c r="C522" s="144" t="s">
        <v>102</v>
      </c>
      <c r="D522" s="144" t="s">
        <v>102</v>
      </c>
      <c r="E522" s="144" t="s">
        <v>102</v>
      </c>
      <c r="F522" s="144" t="s">
        <v>102</v>
      </c>
      <c r="G522" s="144" t="s">
        <v>102</v>
      </c>
      <c r="H522" s="144" t="s">
        <v>102</v>
      </c>
      <c r="I522" s="144" t="s">
        <v>102</v>
      </c>
      <c r="J522" s="144" t="s">
        <v>102</v>
      </c>
      <c r="K522" s="144" t="s">
        <v>102</v>
      </c>
      <c r="L522" s="144" t="s">
        <v>102</v>
      </c>
    </row>
    <row r="523" spans="1:12">
      <c r="A523" s="133">
        <v>41364</v>
      </c>
      <c r="B523" s="28" t="s">
        <v>680</v>
      </c>
      <c r="C523" s="144" t="s">
        <v>102</v>
      </c>
      <c r="D523" s="144" t="s">
        <v>102</v>
      </c>
      <c r="E523" s="144" t="s">
        <v>102</v>
      </c>
      <c r="F523" s="144" t="s">
        <v>102</v>
      </c>
      <c r="G523" s="144" t="s">
        <v>102</v>
      </c>
      <c r="H523" s="144" t="s">
        <v>102</v>
      </c>
      <c r="I523" s="144" t="s">
        <v>102</v>
      </c>
      <c r="J523" s="144" t="s">
        <v>102</v>
      </c>
      <c r="K523" s="144" t="s">
        <v>102</v>
      </c>
      <c r="L523" s="144" t="s">
        <v>102</v>
      </c>
    </row>
    <row r="524" spans="1:12">
      <c r="A524" s="133">
        <v>41365</v>
      </c>
      <c r="B524" s="29" t="s">
        <v>681</v>
      </c>
      <c r="C524" s="144" t="s">
        <v>102</v>
      </c>
      <c r="D524" s="144" t="s">
        <v>102</v>
      </c>
      <c r="E524" s="144" t="s">
        <v>102</v>
      </c>
      <c r="F524" s="144" t="s">
        <v>102</v>
      </c>
      <c r="G524" s="144" t="s">
        <v>102</v>
      </c>
      <c r="H524" s="144" t="s">
        <v>102</v>
      </c>
      <c r="I524" s="144" t="s">
        <v>102</v>
      </c>
      <c r="J524" s="144" t="s">
        <v>102</v>
      </c>
      <c r="K524" s="144" t="s">
        <v>102</v>
      </c>
      <c r="L524" s="144" t="s">
        <v>102</v>
      </c>
    </row>
    <row r="525" spans="1:12">
      <c r="A525" s="133">
        <v>41366</v>
      </c>
      <c r="B525" s="29" t="s">
        <v>682</v>
      </c>
      <c r="C525" s="144" t="s">
        <v>102</v>
      </c>
      <c r="D525" s="144" t="s">
        <v>102</v>
      </c>
      <c r="E525" s="144" t="s">
        <v>102</v>
      </c>
      <c r="F525" s="144" t="s">
        <v>102</v>
      </c>
      <c r="G525" s="144" t="s">
        <v>102</v>
      </c>
      <c r="H525" s="144" t="s">
        <v>102</v>
      </c>
      <c r="I525" s="144" t="s">
        <v>102</v>
      </c>
      <c r="J525" s="144" t="s">
        <v>102</v>
      </c>
      <c r="K525" s="144" t="s">
        <v>102</v>
      </c>
      <c r="L525" s="144" t="s">
        <v>102</v>
      </c>
    </row>
    <row r="526" spans="1:12">
      <c r="A526" s="133">
        <v>414</v>
      </c>
      <c r="B526" s="29" t="s">
        <v>270</v>
      </c>
      <c r="C526" s="144" t="s">
        <v>102</v>
      </c>
      <c r="D526" s="144" t="s">
        <v>102</v>
      </c>
      <c r="E526" s="144" t="s">
        <v>102</v>
      </c>
      <c r="F526" s="144" t="s">
        <v>102</v>
      </c>
      <c r="G526" s="144" t="s">
        <v>102</v>
      </c>
      <c r="H526" s="144" t="s">
        <v>102</v>
      </c>
      <c r="I526" s="144" t="s">
        <v>102</v>
      </c>
      <c r="J526" s="144" t="s">
        <v>102</v>
      </c>
      <c r="K526" s="144" t="s">
        <v>102</v>
      </c>
      <c r="L526" s="144" t="s">
        <v>102</v>
      </c>
    </row>
    <row r="527" spans="1:12">
      <c r="A527" s="124">
        <v>41410</v>
      </c>
      <c r="B527" s="104" t="s">
        <v>271</v>
      </c>
      <c r="C527" s="94" t="s">
        <v>102</v>
      </c>
      <c r="D527" s="94" t="s">
        <v>102</v>
      </c>
      <c r="E527" s="94" t="s">
        <v>102</v>
      </c>
      <c r="F527" s="94" t="s">
        <v>102</v>
      </c>
      <c r="G527" s="94" t="s">
        <v>102</v>
      </c>
      <c r="H527" s="94" t="s">
        <v>102</v>
      </c>
      <c r="I527" s="94" t="s">
        <v>102</v>
      </c>
      <c r="J527" s="94" t="s">
        <v>102</v>
      </c>
      <c r="K527" s="94" t="s">
        <v>102</v>
      </c>
      <c r="L527" s="94" t="s">
        <v>102</v>
      </c>
    </row>
    <row r="528" spans="1:12">
      <c r="A528" s="133">
        <v>41420</v>
      </c>
      <c r="B528" s="37" t="s">
        <v>272</v>
      </c>
      <c r="C528" s="144" t="s">
        <v>102</v>
      </c>
      <c r="D528" s="144" t="s">
        <v>102</v>
      </c>
      <c r="E528" s="144" t="s">
        <v>102</v>
      </c>
      <c r="F528" s="144" t="s">
        <v>102</v>
      </c>
      <c r="G528" s="144" t="s">
        <v>102</v>
      </c>
      <c r="H528" s="144" t="s">
        <v>102</v>
      </c>
      <c r="I528" s="144" t="s">
        <v>102</v>
      </c>
      <c r="J528" s="144" t="s">
        <v>102</v>
      </c>
      <c r="K528" s="144" t="s">
        <v>102</v>
      </c>
      <c r="L528" s="144" t="s">
        <v>102</v>
      </c>
    </row>
    <row r="529" spans="1:12">
      <c r="A529" s="133">
        <v>41430</v>
      </c>
      <c r="B529" s="37" t="s">
        <v>273</v>
      </c>
      <c r="C529" s="144" t="s">
        <v>102</v>
      </c>
      <c r="D529" s="144" t="s">
        <v>102</v>
      </c>
      <c r="E529" s="144" t="s">
        <v>102</v>
      </c>
      <c r="F529" s="144" t="s">
        <v>102</v>
      </c>
      <c r="G529" s="144" t="s">
        <v>102</v>
      </c>
      <c r="H529" s="144" t="s">
        <v>102</v>
      </c>
      <c r="I529" s="144" t="s">
        <v>102</v>
      </c>
      <c r="J529" s="144" t="s">
        <v>102</v>
      </c>
      <c r="K529" s="144" t="s">
        <v>102</v>
      </c>
      <c r="L529" s="144" t="s">
        <v>102</v>
      </c>
    </row>
    <row r="530" spans="1:12">
      <c r="A530" s="133">
        <v>41440</v>
      </c>
      <c r="B530" s="37" t="s">
        <v>274</v>
      </c>
      <c r="C530" s="144" t="s">
        <v>102</v>
      </c>
      <c r="D530" s="144" t="s">
        <v>102</v>
      </c>
      <c r="E530" s="144" t="s">
        <v>102</v>
      </c>
      <c r="F530" s="144" t="s">
        <v>102</v>
      </c>
      <c r="G530" s="144" t="s">
        <v>102</v>
      </c>
      <c r="H530" s="144" t="s">
        <v>102</v>
      </c>
      <c r="I530" s="144" t="s">
        <v>102</v>
      </c>
      <c r="J530" s="144" t="s">
        <v>102</v>
      </c>
      <c r="K530" s="144" t="s">
        <v>102</v>
      </c>
      <c r="L530" s="144" t="s">
        <v>102</v>
      </c>
    </row>
    <row r="531" spans="1:12">
      <c r="A531" s="133">
        <v>41450</v>
      </c>
      <c r="B531" s="37" t="s">
        <v>275</v>
      </c>
      <c r="C531" s="144" t="s">
        <v>102</v>
      </c>
      <c r="D531" s="144" t="s">
        <v>102</v>
      </c>
      <c r="E531" s="144" t="s">
        <v>102</v>
      </c>
      <c r="F531" s="144" t="s">
        <v>102</v>
      </c>
      <c r="G531" s="144" t="s">
        <v>102</v>
      </c>
      <c r="H531" s="144" t="s">
        <v>102</v>
      </c>
      <c r="I531" s="144" t="s">
        <v>102</v>
      </c>
      <c r="J531" s="144" t="s">
        <v>102</v>
      </c>
      <c r="K531" s="144" t="s">
        <v>102</v>
      </c>
      <c r="L531" s="144" t="s">
        <v>102</v>
      </c>
    </row>
    <row r="532" spans="1:12">
      <c r="A532" s="133">
        <v>42</v>
      </c>
      <c r="B532" s="37" t="s">
        <v>276</v>
      </c>
      <c r="C532" s="144" t="s">
        <v>102</v>
      </c>
      <c r="D532" s="144" t="s">
        <v>102</v>
      </c>
      <c r="E532" s="144" t="s">
        <v>102</v>
      </c>
      <c r="F532" s="144" t="s">
        <v>102</v>
      </c>
      <c r="G532" s="144" t="s">
        <v>102</v>
      </c>
      <c r="H532" s="144" t="s">
        <v>102</v>
      </c>
      <c r="I532" s="144" t="s">
        <v>102</v>
      </c>
      <c r="J532" s="144" t="s">
        <v>102</v>
      </c>
      <c r="K532" s="144" t="s">
        <v>102</v>
      </c>
      <c r="L532" s="144" t="s">
        <v>102</v>
      </c>
    </row>
    <row r="533" spans="1:12">
      <c r="A533" s="121">
        <v>421</v>
      </c>
      <c r="B533" s="104" t="s">
        <v>277</v>
      </c>
      <c r="C533" s="94" t="s">
        <v>102</v>
      </c>
      <c r="D533" s="94" t="s">
        <v>102</v>
      </c>
      <c r="E533" s="94" t="s">
        <v>102</v>
      </c>
      <c r="F533" s="94" t="s">
        <v>102</v>
      </c>
      <c r="G533" s="94" t="s">
        <v>102</v>
      </c>
      <c r="H533" s="94" t="s">
        <v>102</v>
      </c>
      <c r="I533" s="94" t="s">
        <v>102</v>
      </c>
      <c r="J533" s="94" t="s">
        <v>102</v>
      </c>
      <c r="K533" s="94" t="s">
        <v>102</v>
      </c>
      <c r="L533" s="94" t="s">
        <v>102</v>
      </c>
    </row>
    <row r="534" spans="1:12">
      <c r="A534" s="124">
        <v>4211</v>
      </c>
      <c r="B534" s="104" t="s">
        <v>129</v>
      </c>
      <c r="C534" s="94" t="s">
        <v>102</v>
      </c>
      <c r="D534" s="94" t="s">
        <v>102</v>
      </c>
      <c r="E534" s="94" t="s">
        <v>102</v>
      </c>
      <c r="F534" s="94" t="s">
        <v>102</v>
      </c>
      <c r="G534" s="94" t="s">
        <v>102</v>
      </c>
      <c r="H534" s="94" t="s">
        <v>102</v>
      </c>
      <c r="I534" s="94" t="s">
        <v>102</v>
      </c>
      <c r="J534" s="94" t="s">
        <v>102</v>
      </c>
      <c r="K534" s="94" t="s">
        <v>102</v>
      </c>
      <c r="L534" s="94" t="s">
        <v>102</v>
      </c>
    </row>
    <row r="535" spans="1:12">
      <c r="A535" s="124">
        <v>42111</v>
      </c>
      <c r="B535" s="104" t="s">
        <v>246</v>
      </c>
      <c r="C535" s="94" t="s">
        <v>102</v>
      </c>
      <c r="D535" s="94" t="s">
        <v>102</v>
      </c>
      <c r="E535" s="94" t="s">
        <v>102</v>
      </c>
      <c r="F535" s="94" t="s">
        <v>102</v>
      </c>
      <c r="G535" s="94" t="s">
        <v>102</v>
      </c>
      <c r="H535" s="94" t="s">
        <v>102</v>
      </c>
      <c r="I535" s="94" t="s">
        <v>102</v>
      </c>
      <c r="J535" s="94" t="s">
        <v>102</v>
      </c>
      <c r="K535" s="94" t="s">
        <v>102</v>
      </c>
      <c r="L535" s="94" t="s">
        <v>102</v>
      </c>
    </row>
    <row r="536" spans="1:12">
      <c r="A536" s="36">
        <v>42112</v>
      </c>
      <c r="B536" s="37" t="s">
        <v>247</v>
      </c>
      <c r="C536" s="144" t="s">
        <v>102</v>
      </c>
      <c r="D536" s="144" t="s">
        <v>102</v>
      </c>
      <c r="E536" s="144" t="s">
        <v>102</v>
      </c>
      <c r="F536" s="144" t="s">
        <v>102</v>
      </c>
      <c r="G536" s="144" t="s">
        <v>102</v>
      </c>
      <c r="H536" s="144" t="s">
        <v>102</v>
      </c>
      <c r="I536" s="144" t="s">
        <v>102</v>
      </c>
      <c r="J536" s="144" t="s">
        <v>102</v>
      </c>
      <c r="K536" s="144" t="s">
        <v>102</v>
      </c>
      <c r="L536" s="144" t="s">
        <v>102</v>
      </c>
    </row>
    <row r="537" spans="1:12">
      <c r="A537" s="36">
        <v>42113</v>
      </c>
      <c r="B537" s="37" t="s">
        <v>248</v>
      </c>
      <c r="C537" s="144" t="s">
        <v>102</v>
      </c>
      <c r="D537" s="144" t="s">
        <v>102</v>
      </c>
      <c r="E537" s="144" t="s">
        <v>102</v>
      </c>
      <c r="F537" s="144" t="s">
        <v>102</v>
      </c>
      <c r="G537" s="144" t="s">
        <v>102</v>
      </c>
      <c r="H537" s="144" t="s">
        <v>102</v>
      </c>
      <c r="I537" s="144" t="s">
        <v>102</v>
      </c>
      <c r="J537" s="144" t="s">
        <v>102</v>
      </c>
      <c r="K537" s="144" t="s">
        <v>102</v>
      </c>
      <c r="L537" s="144" t="s">
        <v>102</v>
      </c>
    </row>
    <row r="538" spans="1:12">
      <c r="A538" s="36">
        <v>4212</v>
      </c>
      <c r="B538" s="37" t="s">
        <v>135</v>
      </c>
      <c r="C538" s="144" t="s">
        <v>102</v>
      </c>
      <c r="D538" s="144" t="s">
        <v>102</v>
      </c>
      <c r="E538" s="144" t="s">
        <v>102</v>
      </c>
      <c r="F538" s="144" t="s">
        <v>102</v>
      </c>
      <c r="G538" s="144" t="s">
        <v>102</v>
      </c>
      <c r="H538" s="144" t="s">
        <v>102</v>
      </c>
      <c r="I538" s="144" t="s">
        <v>102</v>
      </c>
      <c r="J538" s="144" t="s">
        <v>102</v>
      </c>
      <c r="K538" s="144" t="s">
        <v>102</v>
      </c>
      <c r="L538" s="144" t="s">
        <v>102</v>
      </c>
    </row>
    <row r="539" spans="1:12">
      <c r="A539" s="137">
        <v>42121</v>
      </c>
      <c r="B539" s="110" t="s">
        <v>246</v>
      </c>
      <c r="C539" s="94" t="s">
        <v>102</v>
      </c>
      <c r="D539" s="94" t="s">
        <v>102</v>
      </c>
      <c r="E539" s="94" t="s">
        <v>102</v>
      </c>
      <c r="F539" s="94" t="s">
        <v>102</v>
      </c>
      <c r="G539" s="94" t="s">
        <v>102</v>
      </c>
      <c r="H539" s="94" t="s">
        <v>102</v>
      </c>
      <c r="I539" s="94" t="s">
        <v>102</v>
      </c>
      <c r="J539" s="94" t="s">
        <v>102</v>
      </c>
      <c r="K539" s="94" t="s">
        <v>102</v>
      </c>
      <c r="L539" s="94" t="s">
        <v>102</v>
      </c>
    </row>
    <row r="540" spans="1:12">
      <c r="A540" s="36">
        <v>42122</v>
      </c>
      <c r="B540" s="37" t="s">
        <v>247</v>
      </c>
      <c r="C540" s="144" t="s">
        <v>102</v>
      </c>
      <c r="D540" s="144" t="s">
        <v>102</v>
      </c>
      <c r="E540" s="144" t="s">
        <v>102</v>
      </c>
      <c r="F540" s="144" t="s">
        <v>102</v>
      </c>
      <c r="G540" s="144" t="s">
        <v>102</v>
      </c>
      <c r="H540" s="144" t="s">
        <v>102</v>
      </c>
      <c r="I540" s="144" t="s">
        <v>102</v>
      </c>
      <c r="J540" s="144" t="s">
        <v>102</v>
      </c>
      <c r="K540" s="144" t="s">
        <v>102</v>
      </c>
      <c r="L540" s="144" t="s">
        <v>102</v>
      </c>
    </row>
    <row r="541" spans="1:12">
      <c r="A541" s="36">
        <v>42123</v>
      </c>
      <c r="B541" s="37" t="s">
        <v>248</v>
      </c>
      <c r="C541" s="144" t="s">
        <v>102</v>
      </c>
      <c r="D541" s="144" t="s">
        <v>102</v>
      </c>
      <c r="E541" s="144" t="s">
        <v>102</v>
      </c>
      <c r="F541" s="144" t="s">
        <v>102</v>
      </c>
      <c r="G541" s="144" t="s">
        <v>102</v>
      </c>
      <c r="H541" s="144" t="s">
        <v>102</v>
      </c>
      <c r="I541" s="144" t="s">
        <v>102</v>
      </c>
      <c r="J541" s="144" t="s">
        <v>102</v>
      </c>
      <c r="K541" s="144" t="s">
        <v>102</v>
      </c>
      <c r="L541" s="144" t="s">
        <v>102</v>
      </c>
    </row>
    <row r="542" spans="1:12">
      <c r="A542" s="36">
        <v>422</v>
      </c>
      <c r="B542" s="37" t="s">
        <v>213</v>
      </c>
      <c r="C542" s="144" t="s">
        <v>102</v>
      </c>
      <c r="D542" s="144" t="s">
        <v>102</v>
      </c>
      <c r="E542" s="144" t="s">
        <v>102</v>
      </c>
      <c r="F542" s="144" t="s">
        <v>102</v>
      </c>
      <c r="G542" s="144" t="s">
        <v>102</v>
      </c>
      <c r="H542" s="144" t="s">
        <v>102</v>
      </c>
      <c r="I542" s="144" t="s">
        <v>102</v>
      </c>
      <c r="J542" s="144" t="s">
        <v>102</v>
      </c>
      <c r="K542" s="144" t="s">
        <v>102</v>
      </c>
      <c r="L542" s="144" t="s">
        <v>102</v>
      </c>
    </row>
    <row r="543" spans="1:12">
      <c r="A543" s="124">
        <v>4221</v>
      </c>
      <c r="B543" s="104" t="s">
        <v>129</v>
      </c>
      <c r="C543" s="94" t="s">
        <v>102</v>
      </c>
      <c r="D543" s="94" t="s">
        <v>102</v>
      </c>
      <c r="E543" s="94" t="s">
        <v>102</v>
      </c>
      <c r="F543" s="94" t="s">
        <v>102</v>
      </c>
      <c r="G543" s="94" t="s">
        <v>102</v>
      </c>
      <c r="H543" s="94" t="s">
        <v>102</v>
      </c>
      <c r="I543" s="94" t="s">
        <v>102</v>
      </c>
      <c r="J543" s="94" t="s">
        <v>102</v>
      </c>
      <c r="K543" s="94" t="s">
        <v>102</v>
      </c>
      <c r="L543" s="94" t="s">
        <v>102</v>
      </c>
    </row>
    <row r="544" spans="1:12">
      <c r="A544" s="124">
        <v>42211</v>
      </c>
      <c r="B544" s="104" t="s">
        <v>250</v>
      </c>
      <c r="C544" s="94" t="s">
        <v>102</v>
      </c>
      <c r="D544" s="94" t="s">
        <v>102</v>
      </c>
      <c r="E544" s="94" t="s">
        <v>102</v>
      </c>
      <c r="F544" s="94" t="s">
        <v>102</v>
      </c>
      <c r="G544" s="94" t="s">
        <v>102</v>
      </c>
      <c r="H544" s="94" t="s">
        <v>102</v>
      </c>
      <c r="I544" s="94" t="s">
        <v>102</v>
      </c>
      <c r="J544" s="94" t="s">
        <v>102</v>
      </c>
      <c r="K544" s="94" t="s">
        <v>102</v>
      </c>
      <c r="L544" s="94" t="s">
        <v>102</v>
      </c>
    </row>
    <row r="545" spans="1:12">
      <c r="A545" s="133">
        <v>42212</v>
      </c>
      <c r="B545" s="37" t="s">
        <v>278</v>
      </c>
      <c r="C545" s="144" t="s">
        <v>102</v>
      </c>
      <c r="D545" s="144" t="s">
        <v>102</v>
      </c>
      <c r="E545" s="144" t="s">
        <v>102</v>
      </c>
      <c r="F545" s="144" t="s">
        <v>102</v>
      </c>
      <c r="G545" s="144" t="s">
        <v>102</v>
      </c>
      <c r="H545" s="144" t="s">
        <v>102</v>
      </c>
      <c r="I545" s="144" t="s">
        <v>102</v>
      </c>
      <c r="J545" s="144" t="s">
        <v>102</v>
      </c>
      <c r="K545" s="144" t="s">
        <v>102</v>
      </c>
      <c r="L545" s="144" t="s">
        <v>102</v>
      </c>
    </row>
    <row r="546" spans="1:12">
      <c r="A546" s="133">
        <v>42213</v>
      </c>
      <c r="B546" s="37" t="s">
        <v>251</v>
      </c>
      <c r="C546" s="144" t="s">
        <v>102</v>
      </c>
      <c r="D546" s="144" t="s">
        <v>102</v>
      </c>
      <c r="E546" s="144" t="s">
        <v>102</v>
      </c>
      <c r="F546" s="144" t="s">
        <v>102</v>
      </c>
      <c r="G546" s="144" t="s">
        <v>102</v>
      </c>
      <c r="H546" s="144" t="s">
        <v>102</v>
      </c>
      <c r="I546" s="144" t="s">
        <v>102</v>
      </c>
      <c r="J546" s="144" t="s">
        <v>102</v>
      </c>
      <c r="K546" s="144" t="s">
        <v>102</v>
      </c>
      <c r="L546" s="144" t="s">
        <v>102</v>
      </c>
    </row>
    <row r="547" spans="1:12">
      <c r="A547" s="133">
        <v>42214</v>
      </c>
      <c r="B547" s="37" t="s">
        <v>252</v>
      </c>
      <c r="C547" s="144" t="s">
        <v>102</v>
      </c>
      <c r="D547" s="144" t="s">
        <v>102</v>
      </c>
      <c r="E547" s="144" t="s">
        <v>102</v>
      </c>
      <c r="F547" s="144" t="s">
        <v>102</v>
      </c>
      <c r="G547" s="144" t="s">
        <v>102</v>
      </c>
      <c r="H547" s="144" t="s">
        <v>102</v>
      </c>
      <c r="I547" s="144" t="s">
        <v>102</v>
      </c>
      <c r="J547" s="144" t="s">
        <v>102</v>
      </c>
      <c r="K547" s="144" t="s">
        <v>102</v>
      </c>
      <c r="L547" s="144" t="s">
        <v>102</v>
      </c>
    </row>
    <row r="548" spans="1:12">
      <c r="A548" s="133">
        <v>42215</v>
      </c>
      <c r="B548" s="37" t="s">
        <v>253</v>
      </c>
      <c r="C548" s="144" t="s">
        <v>102</v>
      </c>
      <c r="D548" s="144" t="s">
        <v>102</v>
      </c>
      <c r="E548" s="144" t="s">
        <v>102</v>
      </c>
      <c r="F548" s="144" t="s">
        <v>102</v>
      </c>
      <c r="G548" s="144" t="s">
        <v>102</v>
      </c>
      <c r="H548" s="144" t="s">
        <v>102</v>
      </c>
      <c r="I548" s="144" t="s">
        <v>102</v>
      </c>
      <c r="J548" s="144" t="s">
        <v>102</v>
      </c>
      <c r="K548" s="144" t="s">
        <v>102</v>
      </c>
      <c r="L548" s="144" t="s">
        <v>102</v>
      </c>
    </row>
    <row r="549" spans="1:12">
      <c r="A549" s="133">
        <v>42216</v>
      </c>
      <c r="B549" s="37" t="s">
        <v>254</v>
      </c>
      <c r="C549" s="144" t="s">
        <v>102</v>
      </c>
      <c r="D549" s="144" t="s">
        <v>102</v>
      </c>
      <c r="E549" s="144" t="s">
        <v>102</v>
      </c>
      <c r="F549" s="144" t="s">
        <v>102</v>
      </c>
      <c r="G549" s="144" t="s">
        <v>102</v>
      </c>
      <c r="H549" s="144" t="s">
        <v>102</v>
      </c>
      <c r="I549" s="144" t="s">
        <v>102</v>
      </c>
      <c r="J549" s="144" t="s">
        <v>102</v>
      </c>
      <c r="K549" s="144" t="s">
        <v>102</v>
      </c>
      <c r="L549" s="144" t="s">
        <v>102</v>
      </c>
    </row>
    <row r="550" spans="1:12">
      <c r="A550" s="133">
        <v>42217</v>
      </c>
      <c r="B550" s="37" t="s">
        <v>255</v>
      </c>
      <c r="C550" s="144" t="s">
        <v>102</v>
      </c>
      <c r="D550" s="144" t="s">
        <v>102</v>
      </c>
      <c r="E550" s="144" t="s">
        <v>102</v>
      </c>
      <c r="F550" s="144" t="s">
        <v>102</v>
      </c>
      <c r="G550" s="144" t="s">
        <v>102</v>
      </c>
      <c r="H550" s="144" t="s">
        <v>102</v>
      </c>
      <c r="I550" s="144" t="s">
        <v>102</v>
      </c>
      <c r="J550" s="144" t="s">
        <v>102</v>
      </c>
      <c r="K550" s="144" t="s">
        <v>102</v>
      </c>
      <c r="L550" s="144" t="s">
        <v>102</v>
      </c>
    </row>
    <row r="551" spans="1:12">
      <c r="A551" s="133">
        <v>4222</v>
      </c>
      <c r="B551" s="37" t="s">
        <v>135</v>
      </c>
      <c r="C551" s="144" t="s">
        <v>102</v>
      </c>
      <c r="D551" s="144" t="s">
        <v>102</v>
      </c>
      <c r="E551" s="144" t="s">
        <v>102</v>
      </c>
      <c r="F551" s="144" t="s">
        <v>102</v>
      </c>
      <c r="G551" s="144" t="s">
        <v>102</v>
      </c>
      <c r="H551" s="144" t="s">
        <v>102</v>
      </c>
      <c r="I551" s="144" t="s">
        <v>102</v>
      </c>
      <c r="J551" s="144" t="s">
        <v>102</v>
      </c>
      <c r="K551" s="144" t="s">
        <v>102</v>
      </c>
      <c r="L551" s="144" t="s">
        <v>102</v>
      </c>
    </row>
    <row r="552" spans="1:12">
      <c r="A552" s="124">
        <v>42221</v>
      </c>
      <c r="B552" s="104" t="s">
        <v>279</v>
      </c>
      <c r="C552" s="94" t="s">
        <v>102</v>
      </c>
      <c r="D552" s="94" t="s">
        <v>102</v>
      </c>
      <c r="E552" s="94" t="s">
        <v>102</v>
      </c>
      <c r="F552" s="94" t="s">
        <v>102</v>
      </c>
      <c r="G552" s="94" t="s">
        <v>102</v>
      </c>
      <c r="H552" s="94" t="s">
        <v>102</v>
      </c>
      <c r="I552" s="94" t="s">
        <v>102</v>
      </c>
      <c r="J552" s="94" t="s">
        <v>102</v>
      </c>
      <c r="K552" s="94" t="s">
        <v>102</v>
      </c>
      <c r="L552" s="94" t="s">
        <v>102</v>
      </c>
    </row>
    <row r="553" spans="1:12">
      <c r="A553" s="133">
        <v>42222</v>
      </c>
      <c r="B553" s="37" t="s">
        <v>280</v>
      </c>
      <c r="C553" s="144" t="s">
        <v>102</v>
      </c>
      <c r="D553" s="144" t="s">
        <v>102</v>
      </c>
      <c r="E553" s="144" t="s">
        <v>102</v>
      </c>
      <c r="F553" s="144" t="s">
        <v>102</v>
      </c>
      <c r="G553" s="144" t="s">
        <v>102</v>
      </c>
      <c r="H553" s="144" t="s">
        <v>102</v>
      </c>
      <c r="I553" s="144" t="s">
        <v>102</v>
      </c>
      <c r="J553" s="144" t="s">
        <v>102</v>
      </c>
      <c r="K553" s="144" t="s">
        <v>102</v>
      </c>
      <c r="L553" s="144" t="s">
        <v>102</v>
      </c>
    </row>
    <row r="554" spans="1:12">
      <c r="A554" s="133">
        <v>42223</v>
      </c>
      <c r="B554" s="37" t="s">
        <v>258</v>
      </c>
      <c r="C554" s="144" t="s">
        <v>102</v>
      </c>
      <c r="D554" s="144" t="s">
        <v>102</v>
      </c>
      <c r="E554" s="144" t="s">
        <v>102</v>
      </c>
      <c r="F554" s="144" t="s">
        <v>102</v>
      </c>
      <c r="G554" s="144" t="s">
        <v>102</v>
      </c>
      <c r="H554" s="144" t="s">
        <v>102</v>
      </c>
      <c r="I554" s="144" t="s">
        <v>102</v>
      </c>
      <c r="J554" s="144" t="s">
        <v>102</v>
      </c>
      <c r="K554" s="144" t="s">
        <v>102</v>
      </c>
      <c r="L554" s="144" t="s">
        <v>102</v>
      </c>
    </row>
    <row r="555" spans="1:12">
      <c r="A555" s="133">
        <v>42224</v>
      </c>
      <c r="B555" s="37" t="s">
        <v>259</v>
      </c>
      <c r="C555" s="144" t="s">
        <v>102</v>
      </c>
      <c r="D555" s="144" t="s">
        <v>102</v>
      </c>
      <c r="E555" s="144" t="s">
        <v>102</v>
      </c>
      <c r="F555" s="144" t="s">
        <v>102</v>
      </c>
      <c r="G555" s="144" t="s">
        <v>102</v>
      </c>
      <c r="H555" s="144" t="s">
        <v>102</v>
      </c>
      <c r="I555" s="144" t="s">
        <v>102</v>
      </c>
      <c r="J555" s="144" t="s">
        <v>102</v>
      </c>
      <c r="K555" s="144" t="s">
        <v>102</v>
      </c>
      <c r="L555" s="144" t="s">
        <v>102</v>
      </c>
    </row>
    <row r="556" spans="1:12">
      <c r="A556" s="133">
        <v>42225</v>
      </c>
      <c r="B556" s="37" t="s">
        <v>260</v>
      </c>
      <c r="C556" s="144" t="s">
        <v>102</v>
      </c>
      <c r="D556" s="144" t="s">
        <v>102</v>
      </c>
      <c r="E556" s="144" t="s">
        <v>102</v>
      </c>
      <c r="F556" s="144" t="s">
        <v>102</v>
      </c>
      <c r="G556" s="144" t="s">
        <v>102</v>
      </c>
      <c r="H556" s="144" t="s">
        <v>102</v>
      </c>
      <c r="I556" s="144" t="s">
        <v>102</v>
      </c>
      <c r="J556" s="144" t="s">
        <v>102</v>
      </c>
      <c r="K556" s="144" t="s">
        <v>102</v>
      </c>
      <c r="L556" s="144" t="s">
        <v>102</v>
      </c>
    </row>
    <row r="557" spans="1:12">
      <c r="A557" s="133">
        <v>42226</v>
      </c>
      <c r="B557" s="37" t="s">
        <v>261</v>
      </c>
      <c r="C557" s="144" t="s">
        <v>102</v>
      </c>
      <c r="D557" s="144" t="s">
        <v>102</v>
      </c>
      <c r="E557" s="144" t="s">
        <v>102</v>
      </c>
      <c r="F557" s="144" t="s">
        <v>102</v>
      </c>
      <c r="G557" s="144" t="s">
        <v>102</v>
      </c>
      <c r="H557" s="144" t="s">
        <v>102</v>
      </c>
      <c r="I557" s="144" t="s">
        <v>102</v>
      </c>
      <c r="J557" s="144" t="s">
        <v>102</v>
      </c>
      <c r="K557" s="144" t="s">
        <v>102</v>
      </c>
      <c r="L557" s="144" t="s">
        <v>102</v>
      </c>
    </row>
    <row r="558" spans="1:12">
      <c r="A558" s="133">
        <v>42227</v>
      </c>
      <c r="B558" s="37" t="s">
        <v>628</v>
      </c>
      <c r="C558" s="144" t="s">
        <v>102</v>
      </c>
      <c r="D558" s="144" t="s">
        <v>102</v>
      </c>
      <c r="E558" s="144" t="s">
        <v>102</v>
      </c>
      <c r="F558" s="144" t="s">
        <v>102</v>
      </c>
      <c r="G558" s="144" t="s">
        <v>102</v>
      </c>
      <c r="H558" s="144" t="s">
        <v>102</v>
      </c>
      <c r="I558" s="144" t="s">
        <v>102</v>
      </c>
      <c r="J558" s="144" t="s">
        <v>102</v>
      </c>
      <c r="K558" s="144" t="s">
        <v>102</v>
      </c>
      <c r="L558" s="144" t="s">
        <v>102</v>
      </c>
    </row>
    <row r="559" spans="1:12">
      <c r="A559" s="84">
        <v>42228</v>
      </c>
      <c r="B559" s="113" t="s">
        <v>683</v>
      </c>
      <c r="C559" s="144" t="s">
        <v>102</v>
      </c>
      <c r="D559" s="144" t="s">
        <v>102</v>
      </c>
      <c r="E559" s="144" t="s">
        <v>102</v>
      </c>
      <c r="F559" s="144" t="s">
        <v>102</v>
      </c>
      <c r="G559" s="144" t="s">
        <v>102</v>
      </c>
      <c r="H559" s="144" t="s">
        <v>102</v>
      </c>
      <c r="I559" s="144" t="s">
        <v>102</v>
      </c>
      <c r="J559" s="144" t="s">
        <v>102</v>
      </c>
      <c r="K559" s="144" t="s">
        <v>102</v>
      </c>
      <c r="L559" s="144" t="s">
        <v>102</v>
      </c>
    </row>
    <row r="560" spans="1:12">
      <c r="A560" s="138">
        <v>42229</v>
      </c>
      <c r="B560" s="115" t="s">
        <v>684</v>
      </c>
      <c r="C560" s="144" t="s">
        <v>102</v>
      </c>
      <c r="D560" s="144" t="s">
        <v>102</v>
      </c>
      <c r="E560" s="144" t="s">
        <v>102</v>
      </c>
      <c r="F560" s="144" t="s">
        <v>102</v>
      </c>
      <c r="G560" s="144" t="s">
        <v>102</v>
      </c>
      <c r="H560" s="144" t="s">
        <v>102</v>
      </c>
      <c r="I560" s="144" t="s">
        <v>102</v>
      </c>
      <c r="J560" s="144" t="s">
        <v>102</v>
      </c>
      <c r="K560" s="144" t="s">
        <v>102</v>
      </c>
      <c r="L560" s="144" t="s">
        <v>102</v>
      </c>
    </row>
    <row r="561" spans="1:12">
      <c r="A561" s="84">
        <v>42230</v>
      </c>
      <c r="B561" s="115" t="s">
        <v>685</v>
      </c>
      <c r="C561" s="144" t="s">
        <v>102</v>
      </c>
      <c r="D561" s="144" t="s">
        <v>102</v>
      </c>
      <c r="E561" s="144" t="s">
        <v>102</v>
      </c>
      <c r="F561" s="144" t="s">
        <v>102</v>
      </c>
      <c r="G561" s="144" t="s">
        <v>102</v>
      </c>
      <c r="H561" s="144" t="s">
        <v>102</v>
      </c>
      <c r="I561" s="144" t="s">
        <v>102</v>
      </c>
      <c r="J561" s="144" t="s">
        <v>102</v>
      </c>
      <c r="K561" s="144" t="s">
        <v>102</v>
      </c>
      <c r="L561" s="144" t="s">
        <v>102</v>
      </c>
    </row>
    <row r="562" spans="1:12">
      <c r="A562" s="84">
        <v>42231</v>
      </c>
      <c r="B562" s="115" t="s">
        <v>655</v>
      </c>
      <c r="C562" s="144" t="s">
        <v>102</v>
      </c>
      <c r="D562" s="144" t="s">
        <v>102</v>
      </c>
      <c r="E562" s="144" t="s">
        <v>102</v>
      </c>
      <c r="F562" s="144" t="s">
        <v>102</v>
      </c>
      <c r="G562" s="144" t="s">
        <v>102</v>
      </c>
      <c r="H562" s="144" t="s">
        <v>102</v>
      </c>
      <c r="I562" s="144" t="s">
        <v>102</v>
      </c>
      <c r="J562" s="144" t="s">
        <v>102</v>
      </c>
      <c r="K562" s="144" t="s">
        <v>102</v>
      </c>
      <c r="L562" s="144" t="s">
        <v>102</v>
      </c>
    </row>
    <row r="563" spans="1:12">
      <c r="A563" s="139">
        <v>5</v>
      </c>
      <c r="B563" s="115" t="s">
        <v>281</v>
      </c>
      <c r="C563" s="144" t="s">
        <v>102</v>
      </c>
      <c r="D563" s="144" t="s">
        <v>102</v>
      </c>
      <c r="E563" s="144" t="s">
        <v>102</v>
      </c>
      <c r="F563" s="144" t="s">
        <v>102</v>
      </c>
      <c r="G563" s="144" t="s">
        <v>102</v>
      </c>
      <c r="H563" s="144" t="s">
        <v>102</v>
      </c>
      <c r="I563" s="144" t="s">
        <v>102</v>
      </c>
      <c r="J563" s="144" t="s">
        <v>102</v>
      </c>
      <c r="K563" s="144" t="s">
        <v>102</v>
      </c>
      <c r="L563" s="144" t="s">
        <v>102</v>
      </c>
    </row>
    <row r="564" spans="1:12">
      <c r="A564" s="124">
        <v>51</v>
      </c>
      <c r="B564" s="104" t="s">
        <v>282</v>
      </c>
      <c r="C564" s="94" t="s">
        <v>102</v>
      </c>
      <c r="D564" s="94" t="s">
        <v>102</v>
      </c>
      <c r="E564" s="94" t="s">
        <v>102</v>
      </c>
      <c r="F564" s="94" t="s">
        <v>102</v>
      </c>
      <c r="G564" s="94" t="s">
        <v>102</v>
      </c>
      <c r="H564" s="94" t="s">
        <v>102</v>
      </c>
      <c r="I564" s="94" t="s">
        <v>102</v>
      </c>
      <c r="J564" s="94" t="s">
        <v>102</v>
      </c>
      <c r="K564" s="94" t="s">
        <v>102</v>
      </c>
      <c r="L564" s="94" t="s">
        <v>102</v>
      </c>
    </row>
    <row ht="25.5" r="565" spans="1:12">
      <c r="A565" s="121">
        <v>511</v>
      </c>
      <c r="B565" s="104" t="s">
        <v>639</v>
      </c>
      <c r="C565" s="94" t="s">
        <v>102</v>
      </c>
      <c r="D565" s="94" t="s">
        <v>102</v>
      </c>
      <c r="E565" s="94" t="s">
        <v>102</v>
      </c>
      <c r="F565" s="94" t="s">
        <v>102</v>
      </c>
      <c r="G565" s="94" t="s">
        <v>102</v>
      </c>
      <c r="H565" s="94" t="s">
        <v>102</v>
      </c>
      <c r="I565" s="94" t="s">
        <v>102</v>
      </c>
      <c r="J565" s="94" t="s">
        <v>102</v>
      </c>
      <c r="K565" s="94" t="s">
        <v>102</v>
      </c>
      <c r="L565" s="94" t="s">
        <v>102</v>
      </c>
    </row>
    <row r="566" spans="1:12">
      <c r="A566" s="140">
        <v>51101</v>
      </c>
      <c r="B566" s="117" t="s">
        <v>686</v>
      </c>
      <c r="C566" s="94" t="s">
        <v>102</v>
      </c>
      <c r="D566" s="94" t="s">
        <v>102</v>
      </c>
      <c r="E566" s="94" t="s">
        <v>102</v>
      </c>
      <c r="F566" s="94" t="s">
        <v>102</v>
      </c>
      <c r="G566" s="94" t="s">
        <v>102</v>
      </c>
      <c r="H566" s="94" t="s">
        <v>102</v>
      </c>
      <c r="I566" s="94" t="s">
        <v>102</v>
      </c>
      <c r="J566" s="94" t="s">
        <v>102</v>
      </c>
      <c r="K566" s="94" t="s">
        <v>102</v>
      </c>
      <c r="L566" s="94" t="s">
        <v>102</v>
      </c>
    </row>
    <row r="567" spans="1:12">
      <c r="A567" s="36">
        <v>51102</v>
      </c>
      <c r="B567" s="29" t="s">
        <v>687</v>
      </c>
      <c r="C567" s="144" t="s">
        <v>102</v>
      </c>
      <c r="D567" s="144" t="s">
        <v>102</v>
      </c>
      <c r="E567" s="144" t="s">
        <v>102</v>
      </c>
      <c r="F567" s="144" t="s">
        <v>102</v>
      </c>
      <c r="G567" s="144" t="s">
        <v>102</v>
      </c>
      <c r="H567" s="144" t="s">
        <v>102</v>
      </c>
      <c r="I567" s="144" t="s">
        <v>102</v>
      </c>
      <c r="J567" s="144" t="s">
        <v>102</v>
      </c>
      <c r="K567" s="144" t="s">
        <v>102</v>
      </c>
      <c r="L567" s="144" t="s">
        <v>102</v>
      </c>
    </row>
    <row r="568" spans="1:12">
      <c r="A568" s="36">
        <v>51103</v>
      </c>
      <c r="B568" s="29" t="s">
        <v>688</v>
      </c>
      <c r="C568" s="144" t="s">
        <v>102</v>
      </c>
      <c r="D568" s="144" t="s">
        <v>102</v>
      </c>
      <c r="E568" s="144" t="s">
        <v>102</v>
      </c>
      <c r="F568" s="144" t="s">
        <v>102</v>
      </c>
      <c r="G568" s="144" t="s">
        <v>102</v>
      </c>
      <c r="H568" s="144" t="s">
        <v>102</v>
      </c>
      <c r="I568" s="144" t="s">
        <v>102</v>
      </c>
      <c r="J568" s="144" t="s">
        <v>102</v>
      </c>
      <c r="K568" s="144" t="s">
        <v>102</v>
      </c>
      <c r="L568" s="144" t="s">
        <v>102</v>
      </c>
    </row>
    <row r="569" spans="1:12">
      <c r="A569" s="36">
        <v>51104</v>
      </c>
      <c r="B569" s="29" t="s">
        <v>689</v>
      </c>
      <c r="C569" s="144" t="s">
        <v>102</v>
      </c>
      <c r="D569" s="144" t="s">
        <v>102</v>
      </c>
      <c r="E569" s="144" t="s">
        <v>102</v>
      </c>
      <c r="F569" s="144" t="s">
        <v>102</v>
      </c>
      <c r="G569" s="144" t="s">
        <v>102</v>
      </c>
      <c r="H569" s="144" t="s">
        <v>102</v>
      </c>
      <c r="I569" s="144" t="s">
        <v>102</v>
      </c>
      <c r="J569" s="144" t="s">
        <v>102</v>
      </c>
      <c r="K569" s="144" t="s">
        <v>102</v>
      </c>
      <c r="L569" s="144" t="s">
        <v>102</v>
      </c>
    </row>
    <row r="570" spans="1:12">
      <c r="A570" s="36">
        <v>51105</v>
      </c>
      <c r="B570" s="29" t="s">
        <v>690</v>
      </c>
      <c r="C570" s="144" t="s">
        <v>102</v>
      </c>
      <c r="D570" s="144" t="s">
        <v>102</v>
      </c>
      <c r="E570" s="144" t="s">
        <v>102</v>
      </c>
      <c r="F570" s="144" t="s">
        <v>102</v>
      </c>
      <c r="G570" s="144" t="s">
        <v>102</v>
      </c>
      <c r="H570" s="144" t="s">
        <v>102</v>
      </c>
      <c r="I570" s="144" t="s">
        <v>102</v>
      </c>
      <c r="J570" s="144" t="s">
        <v>102</v>
      </c>
      <c r="K570" s="144" t="s">
        <v>102</v>
      </c>
      <c r="L570" s="144" t="s">
        <v>102</v>
      </c>
    </row>
    <row r="571" spans="1:12">
      <c r="A571" s="36">
        <v>51106</v>
      </c>
      <c r="B571" s="29" t="s">
        <v>691</v>
      </c>
      <c r="C571" s="144" t="s">
        <v>102</v>
      </c>
      <c r="D571" s="144" t="s">
        <v>102</v>
      </c>
      <c r="E571" s="144" t="s">
        <v>102</v>
      </c>
      <c r="F571" s="144" t="s">
        <v>102</v>
      </c>
      <c r="G571" s="144" t="s">
        <v>102</v>
      </c>
      <c r="H571" s="144" t="s">
        <v>102</v>
      </c>
      <c r="I571" s="144" t="s">
        <v>102</v>
      </c>
      <c r="J571" s="144" t="s">
        <v>102</v>
      </c>
      <c r="K571" s="144" t="s">
        <v>102</v>
      </c>
      <c r="L571" s="144" t="s">
        <v>102</v>
      </c>
    </row>
    <row r="572" spans="1:12">
      <c r="A572" s="36">
        <v>512</v>
      </c>
      <c r="B572" s="29" t="s">
        <v>283</v>
      </c>
      <c r="C572" s="144" t="s">
        <v>102</v>
      </c>
      <c r="D572" s="144" t="s">
        <v>102</v>
      </c>
      <c r="E572" s="144" t="s">
        <v>102</v>
      </c>
      <c r="F572" s="144" t="s">
        <v>102</v>
      </c>
      <c r="G572" s="144" t="s">
        <v>102</v>
      </c>
      <c r="H572" s="144" t="s">
        <v>102</v>
      </c>
      <c r="I572" s="144" t="s">
        <v>102</v>
      </c>
      <c r="J572" s="144" t="s">
        <v>102</v>
      </c>
      <c r="K572" s="144" t="s">
        <v>102</v>
      </c>
      <c r="L572" s="144" t="s">
        <v>102</v>
      </c>
    </row>
    <row r="573" spans="1:12">
      <c r="A573" s="124">
        <v>51210</v>
      </c>
      <c r="B573" s="104" t="s">
        <v>284</v>
      </c>
      <c r="C573" s="94" t="s">
        <v>102</v>
      </c>
      <c r="D573" s="94" t="s">
        <v>102</v>
      </c>
      <c r="E573" s="94" t="s">
        <v>102</v>
      </c>
      <c r="F573" s="94" t="s">
        <v>102</v>
      </c>
      <c r="G573" s="94" t="s">
        <v>102</v>
      </c>
      <c r="H573" s="94" t="s">
        <v>102</v>
      </c>
      <c r="I573" s="94" t="s">
        <v>102</v>
      </c>
      <c r="J573" s="94" t="s">
        <v>102</v>
      </c>
      <c r="K573" s="94" t="s">
        <v>102</v>
      </c>
      <c r="L573" s="94" t="s">
        <v>102</v>
      </c>
    </row>
    <row r="574" spans="1:12">
      <c r="A574" s="133">
        <v>51220</v>
      </c>
      <c r="B574" s="37" t="s">
        <v>285</v>
      </c>
      <c r="C574" s="144" t="s">
        <v>102</v>
      </c>
      <c r="D574" s="144" t="s">
        <v>102</v>
      </c>
      <c r="E574" s="144" t="s">
        <v>102</v>
      </c>
      <c r="F574" s="144" t="s">
        <v>102</v>
      </c>
      <c r="G574" s="144" t="s">
        <v>102</v>
      </c>
      <c r="H574" s="144" t="s">
        <v>102</v>
      </c>
      <c r="I574" s="144" t="s">
        <v>102</v>
      </c>
      <c r="J574" s="144" t="s">
        <v>102</v>
      </c>
      <c r="K574" s="144" t="s">
        <v>102</v>
      </c>
      <c r="L574" s="144" t="s">
        <v>102</v>
      </c>
    </row>
    <row r="575" spans="1:12">
      <c r="A575" s="133">
        <v>51230</v>
      </c>
      <c r="B575" s="37" t="s">
        <v>286</v>
      </c>
      <c r="C575" s="144" t="s">
        <v>102</v>
      </c>
      <c r="D575" s="144" t="s">
        <v>102</v>
      </c>
      <c r="E575" s="144" t="s">
        <v>102</v>
      </c>
      <c r="F575" s="144" t="s">
        <v>102</v>
      </c>
      <c r="G575" s="144" t="s">
        <v>102</v>
      </c>
      <c r="H575" s="144" t="s">
        <v>102</v>
      </c>
      <c r="I575" s="144" t="s">
        <v>102</v>
      </c>
      <c r="J575" s="144" t="s">
        <v>102</v>
      </c>
      <c r="K575" s="144" t="s">
        <v>102</v>
      </c>
      <c r="L575" s="144" t="s">
        <v>102</v>
      </c>
    </row>
    <row r="576" spans="1:12">
      <c r="A576" s="133">
        <v>51300</v>
      </c>
      <c r="B576" s="37" t="s">
        <v>287</v>
      </c>
      <c r="C576" s="144" t="s">
        <v>102</v>
      </c>
      <c r="D576" s="144" t="s">
        <v>102</v>
      </c>
      <c r="E576" s="144" t="s">
        <v>102</v>
      </c>
      <c r="F576" s="144" t="s">
        <v>102</v>
      </c>
      <c r="G576" s="144" t="s">
        <v>102</v>
      </c>
      <c r="H576" s="144" t="s">
        <v>102</v>
      </c>
      <c r="I576" s="144" t="s">
        <v>102</v>
      </c>
      <c r="J576" s="144" t="s">
        <v>102</v>
      </c>
      <c r="K576" s="144" t="s">
        <v>102</v>
      </c>
      <c r="L576" s="144" t="s">
        <v>102</v>
      </c>
    </row>
    <row r="577" spans="1:12">
      <c r="A577" s="133">
        <v>51400</v>
      </c>
      <c r="B577" s="37" t="s">
        <v>290</v>
      </c>
      <c r="C577" s="144" t="s">
        <v>102</v>
      </c>
      <c r="D577" s="144" t="s">
        <v>102</v>
      </c>
      <c r="E577" s="144" t="s">
        <v>102</v>
      </c>
      <c r="F577" s="144" t="s">
        <v>102</v>
      </c>
      <c r="G577" s="144" t="s">
        <v>102</v>
      </c>
      <c r="H577" s="144" t="s">
        <v>102</v>
      </c>
      <c r="I577" s="144" t="s">
        <v>102</v>
      </c>
      <c r="J577" s="144" t="s">
        <v>102</v>
      </c>
      <c r="K577" s="144" t="s">
        <v>102</v>
      </c>
      <c r="L577" s="144" t="s">
        <v>102</v>
      </c>
    </row>
    <row r="578" spans="1:12">
      <c r="A578" s="34">
        <v>51500</v>
      </c>
      <c r="B578" s="29" t="s">
        <v>288</v>
      </c>
      <c r="C578" s="144" t="s">
        <v>102</v>
      </c>
      <c r="D578" s="144" t="s">
        <v>102</v>
      </c>
      <c r="E578" s="144" t="s">
        <v>102</v>
      </c>
      <c r="F578" s="144" t="s">
        <v>102</v>
      </c>
      <c r="G578" s="144" t="s">
        <v>102</v>
      </c>
      <c r="H578" s="144" t="s">
        <v>102</v>
      </c>
      <c r="I578" s="144" t="s">
        <v>102</v>
      </c>
      <c r="J578" s="144" t="s">
        <v>102</v>
      </c>
      <c r="K578" s="144" t="s">
        <v>102</v>
      </c>
      <c r="L578" s="144" t="s">
        <v>102</v>
      </c>
    </row>
    <row r="579" spans="1:12">
      <c r="A579" s="133">
        <v>51500</v>
      </c>
      <c r="B579" s="37" t="s">
        <v>288</v>
      </c>
      <c r="C579" s="144" t="s">
        <v>102</v>
      </c>
      <c r="D579" s="144" t="s">
        <v>102</v>
      </c>
      <c r="E579" s="144" t="s">
        <v>102</v>
      </c>
      <c r="F579" s="144" t="s">
        <v>102</v>
      </c>
      <c r="G579" s="144" t="s">
        <v>102</v>
      </c>
      <c r="H579" s="144" t="s">
        <v>102</v>
      </c>
      <c r="I579" s="144" t="s">
        <v>102</v>
      </c>
      <c r="J579" s="144" t="s">
        <v>102</v>
      </c>
      <c r="K579" s="144" t="s">
        <v>102</v>
      </c>
      <c r="L579" s="144" t="s">
        <v>102</v>
      </c>
    </row>
    <row r="580" spans="1:12">
      <c r="A580" s="133">
        <v>51600</v>
      </c>
      <c r="B580" s="37" t="s">
        <v>289</v>
      </c>
      <c r="C580" s="144"/>
      <c r="D580" s="144"/>
      <c r="E580" s="144"/>
      <c r="F580" s="144"/>
      <c r="G580" s="144"/>
      <c r="H580" s="144"/>
      <c r="I580" s="144"/>
      <c r="J580" s="144"/>
      <c r="K580" s="144"/>
      <c r="L580" s="144"/>
    </row>
  </sheetData>
  <mergeCells count="10">
    <mergeCell ref="A1:L1"/>
    <mergeCell ref="E4:F4"/>
    <mergeCell ref="G4:H4"/>
    <mergeCell ref="C2:L2"/>
    <mergeCell ref="C3:L3"/>
    <mergeCell ref="A4:A5"/>
    <mergeCell ref="B4:B5"/>
    <mergeCell ref="I4:J4"/>
    <mergeCell ref="K4:L4"/>
    <mergeCell ref="C4:D4"/>
  </mergeCells>
  <pageMargins bottom="0.25" footer="0.19" header="0.3" left="0.97" right="0.25" top="0.37"/>
  <pageSetup fitToHeight="0" orientation="portrait" paperSize="9" r:id="rId1" scale="39"/>
</worksheet>
</file>

<file path=xl/worksheets/sheet3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F549"/>
  <sheetViews>
    <sheetView workbookViewId="0">
      <selection activeCell="A4" sqref="A4:A5"/>
    </sheetView>
  </sheetViews>
  <sheetFormatPr defaultRowHeight="12.75"/>
  <cols>
    <col min="1" max="1" customWidth="true" style="23" width="14.7109375" collapsed="false"/>
    <col min="2" max="2" customWidth="true" style="25" width="85.28515625" collapsed="false"/>
    <col min="3" max="6" customWidth="true" style="23" width="18.85546875" collapsed="false"/>
    <col min="7" max="16384" style="23" width="9.140625" collapsed="false"/>
  </cols>
  <sheetData>
    <row r="1" spans="1:6">
      <c r="A1" s="119" t="s">
        <v>102</v>
      </c>
      <c r="B1" s="120" t="s">
        <v>102</v>
      </c>
      <c r="C1" s="119" t="s">
        <v>102</v>
      </c>
      <c r="D1" s="119" t="s">
        <v>102</v>
      </c>
      <c r="E1" s="119" t="s">
        <v>102</v>
      </c>
      <c r="F1" s="119" t="s">
        <v>102</v>
      </c>
    </row>
    <row r="2" spans="1:6">
      <c r="A2" s="684" t="s">
        <v>89</v>
      </c>
      <c r="B2" s="684" t="s">
        <v>102</v>
      </c>
      <c r="C2" s="684" t="s">
        <v>102</v>
      </c>
      <c r="D2" s="684" t="s">
        <v>102</v>
      </c>
      <c r="E2" s="684" t="s">
        <v>102</v>
      </c>
      <c r="F2" s="684" t="s">
        <v>102</v>
      </c>
    </row>
    <row r="3" spans="1:6">
      <c r="A3" s="91" t="s">
        <v>102</v>
      </c>
      <c r="B3" s="90" t="s">
        <v>102</v>
      </c>
      <c r="C3" s="91" t="s">
        <v>102</v>
      </c>
      <c r="D3" s="91" t="s">
        <v>102</v>
      </c>
      <c r="E3" s="91" t="s">
        <v>102</v>
      </c>
      <c r="F3" s="91" t="s">
        <v>102</v>
      </c>
    </row>
    <row customHeight="1" ht="21" r="4" spans="1:6">
      <c r="A4" s="741" t="s">
        <v>64</v>
      </c>
      <c r="B4" s="741" t="s">
        <v>78</v>
      </c>
      <c r="C4" s="739" t="s">
        <v>49</v>
      </c>
      <c r="D4" s="739" t="s">
        <v>102</v>
      </c>
      <c r="E4" s="740" t="s">
        <v>90</v>
      </c>
      <c r="F4" s="740" t="s">
        <v>102</v>
      </c>
    </row>
    <row customHeight="1" ht="25.5" r="5" spans="1:6">
      <c r="A5" s="741" t="s">
        <v>102</v>
      </c>
      <c r="B5" s="741" t="s">
        <v>102</v>
      </c>
      <c r="C5" s="92" t="s">
        <v>38</v>
      </c>
      <c r="D5" s="92" t="s">
        <v>39</v>
      </c>
      <c r="E5" s="92" t="s">
        <v>38</v>
      </c>
      <c r="F5" s="92" t="s">
        <v>39</v>
      </c>
    </row>
    <row r="6" spans="1:6">
      <c r="A6" s="121">
        <v>11</v>
      </c>
      <c r="B6" s="104" t="s">
        <v>800</v>
      </c>
      <c r="C6" s="94" t="s">
        <v>102</v>
      </c>
      <c r="D6" s="94" t="s">
        <v>102</v>
      </c>
      <c r="E6" s="94" t="s">
        <v>102</v>
      </c>
      <c r="F6" s="94" t="s">
        <v>102</v>
      </c>
    </row>
    <row r="7" spans="1:6">
      <c r="A7" s="121">
        <v>110</v>
      </c>
      <c r="B7" s="104" t="s">
        <v>801</v>
      </c>
      <c r="C7" s="94" t="s">
        <v>102</v>
      </c>
      <c r="D7" s="94" t="s">
        <v>102</v>
      </c>
      <c r="E7" s="94" t="s">
        <v>102</v>
      </c>
      <c r="F7" s="94" t="s">
        <v>102</v>
      </c>
    </row>
    <row r="8" spans="1:6">
      <c r="A8" s="121">
        <v>1100</v>
      </c>
      <c r="B8" s="104" t="s">
        <v>802</v>
      </c>
      <c r="C8" s="94" t="s">
        <v>102</v>
      </c>
      <c r="D8" s="94" t="s">
        <v>102</v>
      </c>
      <c r="E8" s="94" t="s">
        <v>102</v>
      </c>
      <c r="F8" s="94" t="s">
        <v>102</v>
      </c>
    </row>
    <row ht="25.5" r="9" spans="1:6">
      <c r="A9" s="122">
        <v>110001</v>
      </c>
      <c r="B9" s="123" t="s">
        <v>803</v>
      </c>
      <c r="C9" s="94" t="s">
        <v>102</v>
      </c>
      <c r="D9" s="94" t="s">
        <v>102</v>
      </c>
      <c r="E9" s="94" t="s">
        <v>102</v>
      </c>
      <c r="F9" s="94" t="s">
        <v>102</v>
      </c>
    </row>
    <row r="10" spans="1:6">
      <c r="A10" s="122">
        <v>110002</v>
      </c>
      <c r="B10" s="123" t="s">
        <v>804</v>
      </c>
      <c r="C10" s="94" t="s">
        <v>102</v>
      </c>
      <c r="D10" s="94" t="s">
        <v>102</v>
      </c>
      <c r="E10" s="94" t="s">
        <v>102</v>
      </c>
      <c r="F10" s="94" t="s">
        <v>102</v>
      </c>
    </row>
    <row r="11" spans="1:6">
      <c r="A11" s="122">
        <v>110003</v>
      </c>
      <c r="B11" s="123" t="s">
        <v>805</v>
      </c>
      <c r="C11" s="94" t="s">
        <v>102</v>
      </c>
      <c r="D11" s="94" t="s">
        <v>102</v>
      </c>
      <c r="E11" s="94" t="s">
        <v>102</v>
      </c>
      <c r="F11" s="94" t="s">
        <v>102</v>
      </c>
    </row>
    <row r="12" spans="1:6">
      <c r="A12" s="122">
        <v>110004</v>
      </c>
      <c r="B12" s="123" t="s">
        <v>806</v>
      </c>
      <c r="C12" s="94" t="s">
        <v>102</v>
      </c>
      <c r="D12" s="94" t="s">
        <v>102</v>
      </c>
      <c r="E12" s="94" t="s">
        <v>102</v>
      </c>
      <c r="F12" s="94" t="s">
        <v>102</v>
      </c>
    </row>
    <row ht="38.25" r="13" spans="1:6">
      <c r="A13" s="122">
        <v>110005</v>
      </c>
      <c r="B13" s="97" t="s">
        <v>1054</v>
      </c>
      <c r="C13" s="94" t="s">
        <v>102</v>
      </c>
      <c r="D13" s="94" t="s">
        <v>102</v>
      </c>
      <c r="E13" s="94" t="s">
        <v>102</v>
      </c>
      <c r="F13" s="94" t="s">
        <v>102</v>
      </c>
    </row>
    <row r="14" spans="1:6">
      <c r="A14" s="122">
        <v>110006</v>
      </c>
      <c r="B14" s="123" t="s">
        <v>807</v>
      </c>
      <c r="C14" s="94" t="s">
        <v>102</v>
      </c>
      <c r="D14" s="94" t="s">
        <v>102</v>
      </c>
      <c r="E14" s="94" t="s">
        <v>102</v>
      </c>
      <c r="F14" s="94" t="s">
        <v>102</v>
      </c>
    </row>
    <row r="15" spans="1:6">
      <c r="A15" s="122">
        <v>110007</v>
      </c>
      <c r="B15" s="123" t="s">
        <v>808</v>
      </c>
      <c r="C15" s="94" t="s">
        <v>102</v>
      </c>
      <c r="D15" s="94" t="s">
        <v>102</v>
      </c>
      <c r="E15" s="94" t="s">
        <v>102</v>
      </c>
      <c r="F15" s="94" t="s">
        <v>102</v>
      </c>
    </row>
    <row r="16" spans="1:6">
      <c r="A16" s="122">
        <v>110008</v>
      </c>
      <c r="B16" s="123" t="s">
        <v>809</v>
      </c>
      <c r="C16" s="94" t="s">
        <v>102</v>
      </c>
      <c r="D16" s="94" t="s">
        <v>102</v>
      </c>
      <c r="E16" s="94" t="s">
        <v>102</v>
      </c>
      <c r="F16" s="94" t="s">
        <v>102</v>
      </c>
    </row>
    <row r="17" spans="1:6">
      <c r="A17" s="124">
        <v>1101</v>
      </c>
      <c r="B17" s="104" t="s">
        <v>810</v>
      </c>
      <c r="C17" s="94" t="s">
        <v>102</v>
      </c>
      <c r="D17" s="94" t="s">
        <v>102</v>
      </c>
      <c r="E17" s="94" t="s">
        <v>102</v>
      </c>
      <c r="F17" s="94" t="s">
        <v>102</v>
      </c>
    </row>
    <row r="18" spans="1:6">
      <c r="A18" s="122">
        <v>110101</v>
      </c>
      <c r="B18" s="123" t="s">
        <v>811</v>
      </c>
      <c r="C18" s="94" t="s">
        <v>102</v>
      </c>
      <c r="D18" s="94" t="s">
        <v>102</v>
      </c>
      <c r="E18" s="94" t="s">
        <v>102</v>
      </c>
      <c r="F18" s="94" t="s">
        <v>102</v>
      </c>
    </row>
    <row r="19" spans="1:6">
      <c r="A19" s="124">
        <v>1102</v>
      </c>
      <c r="B19" s="104" t="s">
        <v>814</v>
      </c>
      <c r="C19" s="94" t="s">
        <v>102</v>
      </c>
      <c r="D19" s="94" t="s">
        <v>102</v>
      </c>
      <c r="E19" s="94" t="s">
        <v>102</v>
      </c>
      <c r="F19" s="94" t="s">
        <v>102</v>
      </c>
    </row>
    <row ht="25.5" r="20" spans="1:6">
      <c r="A20" s="122">
        <v>110201</v>
      </c>
      <c r="B20" s="123" t="s">
        <v>812</v>
      </c>
      <c r="C20" s="94" t="s">
        <v>102</v>
      </c>
      <c r="D20" s="94" t="s">
        <v>102</v>
      </c>
      <c r="E20" s="94" t="s">
        <v>102</v>
      </c>
      <c r="F20" s="94" t="s">
        <v>102</v>
      </c>
    </row>
    <row r="21" spans="1:6">
      <c r="A21" s="124">
        <v>1103</v>
      </c>
      <c r="B21" s="104" t="s">
        <v>815</v>
      </c>
      <c r="C21" s="94" t="s">
        <v>102</v>
      </c>
      <c r="D21" s="94" t="s">
        <v>102</v>
      </c>
      <c r="E21" s="94" t="s">
        <v>102</v>
      </c>
      <c r="F21" s="94" t="s">
        <v>102</v>
      </c>
    </row>
    <row r="22" spans="1:6">
      <c r="A22" s="122">
        <v>110301</v>
      </c>
      <c r="B22" s="123" t="s">
        <v>813</v>
      </c>
      <c r="C22" s="94" t="s">
        <v>102</v>
      </c>
      <c r="D22" s="94" t="s">
        <v>102</v>
      </c>
      <c r="E22" s="94" t="s">
        <v>102</v>
      </c>
      <c r="F22" s="94" t="s">
        <v>102</v>
      </c>
    </row>
    <row r="23" spans="1:6">
      <c r="A23" s="124">
        <v>1104</v>
      </c>
      <c r="B23" s="104" t="s">
        <v>816</v>
      </c>
      <c r="C23" s="94" t="s">
        <v>102</v>
      </c>
      <c r="D23" s="94" t="s">
        <v>102</v>
      </c>
      <c r="E23" s="94" t="s">
        <v>102</v>
      </c>
      <c r="F23" s="94" t="s">
        <v>102</v>
      </c>
    </row>
    <row r="24" spans="1:6">
      <c r="A24" s="122">
        <v>110401</v>
      </c>
      <c r="B24" s="123" t="s">
        <v>294</v>
      </c>
      <c r="C24" s="94" t="s">
        <v>102</v>
      </c>
      <c r="D24" s="94" t="s">
        <v>102</v>
      </c>
      <c r="E24" s="94" t="s">
        <v>102</v>
      </c>
      <c r="F24" s="94" t="s">
        <v>102</v>
      </c>
    </row>
    <row r="25" spans="1:6">
      <c r="A25" s="124">
        <v>112</v>
      </c>
      <c r="B25" s="104" t="s">
        <v>817</v>
      </c>
      <c r="C25" s="94" t="s">
        <v>102</v>
      </c>
      <c r="D25" s="94" t="s">
        <v>102</v>
      </c>
      <c r="E25" s="94" t="s">
        <v>102</v>
      </c>
      <c r="F25" s="94" t="s">
        <v>102</v>
      </c>
    </row>
    <row r="26" spans="1:6">
      <c r="A26" s="122">
        <v>112001</v>
      </c>
      <c r="B26" s="123" t="s">
        <v>821</v>
      </c>
      <c r="C26" s="94" t="s">
        <v>102</v>
      </c>
      <c r="D26" s="94" t="s">
        <v>102</v>
      </c>
      <c r="E26" s="94" t="s">
        <v>102</v>
      </c>
      <c r="F26" s="94" t="s">
        <v>102</v>
      </c>
    </row>
    <row r="27" spans="1:6">
      <c r="A27" s="122">
        <v>112002</v>
      </c>
      <c r="B27" s="123" t="s">
        <v>822</v>
      </c>
      <c r="C27" s="94" t="s">
        <v>102</v>
      </c>
      <c r="D27" s="94" t="s">
        <v>102</v>
      </c>
      <c r="E27" s="94" t="s">
        <v>102</v>
      </c>
      <c r="F27" s="94" t="s">
        <v>102</v>
      </c>
    </row>
    <row r="28" spans="1:6">
      <c r="A28" s="122">
        <v>112003</v>
      </c>
      <c r="B28" s="123" t="s">
        <v>823</v>
      </c>
      <c r="C28" s="94" t="s">
        <v>102</v>
      </c>
      <c r="D28" s="94" t="s">
        <v>102</v>
      </c>
      <c r="E28" s="94" t="s">
        <v>102</v>
      </c>
      <c r="F28" s="94" t="s">
        <v>102</v>
      </c>
    </row>
    <row r="29" spans="1:6">
      <c r="A29" s="122">
        <v>112004</v>
      </c>
      <c r="B29" s="123" t="s">
        <v>824</v>
      </c>
      <c r="C29" s="94" t="s">
        <v>102</v>
      </c>
      <c r="D29" s="94" t="s">
        <v>102</v>
      </c>
      <c r="E29" s="94" t="s">
        <v>102</v>
      </c>
      <c r="F29" s="94" t="s">
        <v>102</v>
      </c>
    </row>
    <row r="30" spans="1:6">
      <c r="A30" s="122">
        <v>112005</v>
      </c>
      <c r="B30" s="123" t="s">
        <v>825</v>
      </c>
      <c r="C30" s="94" t="s">
        <v>102</v>
      </c>
      <c r="D30" s="94" t="s">
        <v>102</v>
      </c>
      <c r="E30" s="94" t="s">
        <v>102</v>
      </c>
      <c r="F30" s="94" t="s">
        <v>102</v>
      </c>
    </row>
    <row r="31" spans="1:6">
      <c r="A31" s="124">
        <v>113</v>
      </c>
      <c r="B31" s="104" t="s">
        <v>818</v>
      </c>
      <c r="C31" s="94" t="s">
        <v>102</v>
      </c>
      <c r="D31" s="94" t="s">
        <v>102</v>
      </c>
      <c r="E31" s="94" t="s">
        <v>102</v>
      </c>
      <c r="F31" s="94" t="s">
        <v>102</v>
      </c>
    </row>
    <row r="32" spans="1:6">
      <c r="A32" s="122">
        <v>113001</v>
      </c>
      <c r="B32" s="123" t="s">
        <v>826</v>
      </c>
      <c r="C32" s="94" t="s">
        <v>102</v>
      </c>
      <c r="D32" s="94" t="s">
        <v>102</v>
      </c>
      <c r="E32" s="94" t="s">
        <v>102</v>
      </c>
      <c r="F32" s="94" t="s">
        <v>102</v>
      </c>
    </row>
    <row r="33" spans="1:6">
      <c r="A33" s="122">
        <v>113002</v>
      </c>
      <c r="B33" s="123" t="s">
        <v>827</v>
      </c>
      <c r="C33" s="94" t="s">
        <v>102</v>
      </c>
      <c r="D33" s="94" t="s">
        <v>102</v>
      </c>
      <c r="E33" s="94" t="s">
        <v>102</v>
      </c>
      <c r="F33" s="94" t="s">
        <v>102</v>
      </c>
    </row>
    <row r="34" spans="1:6">
      <c r="A34" s="122">
        <v>113003</v>
      </c>
      <c r="B34" s="123" t="s">
        <v>828</v>
      </c>
      <c r="C34" s="94" t="s">
        <v>102</v>
      </c>
      <c r="D34" s="94" t="s">
        <v>102</v>
      </c>
      <c r="E34" s="94" t="s">
        <v>102</v>
      </c>
      <c r="F34" s="94" t="s">
        <v>102</v>
      </c>
    </row>
    <row r="35" spans="1:6">
      <c r="A35" s="122">
        <v>113004</v>
      </c>
      <c r="B35" s="123" t="s">
        <v>829</v>
      </c>
      <c r="C35" s="94" t="s">
        <v>102</v>
      </c>
      <c r="D35" s="94" t="s">
        <v>102</v>
      </c>
      <c r="E35" s="94" t="s">
        <v>102</v>
      </c>
      <c r="F35" s="94" t="s">
        <v>102</v>
      </c>
    </row>
    <row r="36" spans="1:6">
      <c r="A36" s="122">
        <v>114</v>
      </c>
      <c r="B36" s="123" t="s">
        <v>819</v>
      </c>
      <c r="C36" s="94" t="s">
        <v>102</v>
      </c>
      <c r="D36" s="94" t="s">
        <v>102</v>
      </c>
      <c r="E36" s="94" t="s">
        <v>102</v>
      </c>
      <c r="F36" s="94" t="s">
        <v>102</v>
      </c>
    </row>
    <row r="37" spans="1:6">
      <c r="A37" s="124">
        <v>114001</v>
      </c>
      <c r="B37" s="104" t="s">
        <v>830</v>
      </c>
      <c r="C37" s="94" t="s">
        <v>102</v>
      </c>
      <c r="D37" s="94" t="s">
        <v>102</v>
      </c>
      <c r="E37" s="94" t="s">
        <v>102</v>
      </c>
      <c r="F37" s="94" t="s">
        <v>102</v>
      </c>
    </row>
    <row r="38" spans="1:6">
      <c r="A38" s="81">
        <v>114002</v>
      </c>
      <c r="B38" s="123" t="s">
        <v>831</v>
      </c>
      <c r="C38" s="94" t="s">
        <v>102</v>
      </c>
      <c r="D38" s="94" t="s">
        <v>102</v>
      </c>
      <c r="E38" s="94" t="s">
        <v>102</v>
      </c>
      <c r="F38" s="94" t="s">
        <v>102</v>
      </c>
    </row>
    <row r="39" spans="1:6">
      <c r="A39" s="122">
        <v>114003</v>
      </c>
      <c r="B39" s="123" t="s">
        <v>832</v>
      </c>
      <c r="C39" s="94" t="s">
        <v>102</v>
      </c>
      <c r="D39" s="94" t="s">
        <v>102</v>
      </c>
      <c r="E39" s="94" t="s">
        <v>102</v>
      </c>
      <c r="F39" s="94" t="s">
        <v>102</v>
      </c>
    </row>
    <row r="40" spans="1:6">
      <c r="A40" s="122">
        <v>115</v>
      </c>
      <c r="B40" s="123" t="s">
        <v>820</v>
      </c>
      <c r="C40" s="94" t="s">
        <v>102</v>
      </c>
      <c r="D40" s="94" t="s">
        <v>102</v>
      </c>
      <c r="E40" s="94" t="s">
        <v>102</v>
      </c>
      <c r="F40" s="94" t="s">
        <v>102</v>
      </c>
    </row>
    <row r="41" spans="1:6">
      <c r="A41" s="124">
        <v>115001</v>
      </c>
      <c r="B41" s="104" t="s">
        <v>833</v>
      </c>
      <c r="C41" s="94" t="s">
        <v>102</v>
      </c>
      <c r="D41" s="94" t="s">
        <v>102</v>
      </c>
      <c r="E41" s="94" t="s">
        <v>102</v>
      </c>
      <c r="F41" s="94" t="s">
        <v>102</v>
      </c>
    </row>
    <row r="42" spans="1:6">
      <c r="A42" s="122">
        <v>115002</v>
      </c>
      <c r="B42" s="123" t="s">
        <v>834</v>
      </c>
      <c r="C42" s="94" t="s">
        <v>102</v>
      </c>
      <c r="D42" s="94" t="s">
        <v>102</v>
      </c>
      <c r="E42" s="94" t="s">
        <v>102</v>
      </c>
      <c r="F42" s="94" t="s">
        <v>102</v>
      </c>
    </row>
    <row r="43" spans="1:6">
      <c r="A43" s="122">
        <v>115003</v>
      </c>
      <c r="B43" s="123" t="s">
        <v>835</v>
      </c>
      <c r="C43" s="94" t="s">
        <v>102</v>
      </c>
      <c r="D43" s="94" t="s">
        <v>102</v>
      </c>
      <c r="E43" s="94" t="s">
        <v>102</v>
      </c>
      <c r="F43" s="94" t="s">
        <v>102</v>
      </c>
    </row>
    <row r="44" spans="1:6">
      <c r="A44" s="122">
        <v>115004</v>
      </c>
      <c r="B44" s="123" t="s">
        <v>836</v>
      </c>
      <c r="C44" s="94" t="s">
        <v>102</v>
      </c>
      <c r="D44" s="94" t="s">
        <v>102</v>
      </c>
      <c r="E44" s="94" t="s">
        <v>102</v>
      </c>
      <c r="F44" s="94" t="s">
        <v>102</v>
      </c>
    </row>
    <row r="45" spans="1:6">
      <c r="A45" s="122">
        <v>115005</v>
      </c>
      <c r="B45" s="123" t="s">
        <v>837</v>
      </c>
      <c r="C45" s="94" t="s">
        <v>102</v>
      </c>
      <c r="D45" s="94" t="s">
        <v>102</v>
      </c>
      <c r="E45" s="94" t="s">
        <v>102</v>
      </c>
      <c r="F45" s="94" t="s">
        <v>102</v>
      </c>
    </row>
    <row r="46" spans="1:6">
      <c r="A46" s="122">
        <v>115006</v>
      </c>
      <c r="B46" s="123" t="s">
        <v>838</v>
      </c>
      <c r="C46" s="94" t="s">
        <v>102</v>
      </c>
      <c r="D46" s="94" t="s">
        <v>102</v>
      </c>
      <c r="E46" s="94" t="s">
        <v>102</v>
      </c>
      <c r="F46" s="94" t="s">
        <v>102</v>
      </c>
    </row>
    <row r="47" spans="1:6">
      <c r="A47" s="122">
        <v>115007</v>
      </c>
      <c r="B47" s="123" t="s">
        <v>839</v>
      </c>
      <c r="C47" s="94" t="s">
        <v>102</v>
      </c>
      <c r="D47" s="94" t="s">
        <v>102</v>
      </c>
      <c r="E47" s="94" t="s">
        <v>102</v>
      </c>
      <c r="F47" s="94" t="s">
        <v>102</v>
      </c>
    </row>
    <row r="48" spans="1:6">
      <c r="A48" s="122">
        <v>115008</v>
      </c>
      <c r="B48" s="123" t="s">
        <v>840</v>
      </c>
      <c r="C48" s="94" t="s">
        <v>102</v>
      </c>
      <c r="D48" s="94" t="s">
        <v>102</v>
      </c>
      <c r="E48" s="94" t="s">
        <v>102</v>
      </c>
      <c r="F48" s="94" t="s">
        <v>102</v>
      </c>
    </row>
    <row r="49" spans="1:6">
      <c r="A49" s="122">
        <v>116</v>
      </c>
      <c r="B49" s="123" t="s">
        <v>841</v>
      </c>
      <c r="C49" s="94" t="s">
        <v>102</v>
      </c>
      <c r="D49" s="94" t="s">
        <v>102</v>
      </c>
      <c r="E49" s="94" t="s">
        <v>102</v>
      </c>
      <c r="F49" s="94" t="s">
        <v>102</v>
      </c>
    </row>
    <row r="50" spans="1:6">
      <c r="A50" s="124">
        <v>116001</v>
      </c>
      <c r="B50" s="104" t="s">
        <v>842</v>
      </c>
      <c r="C50" s="94" t="s">
        <v>102</v>
      </c>
      <c r="D50" s="94" t="s">
        <v>102</v>
      </c>
      <c r="E50" s="94" t="s">
        <v>102</v>
      </c>
      <c r="F50" s="94" t="s">
        <v>102</v>
      </c>
    </row>
    <row r="51" spans="1:6">
      <c r="A51" s="122">
        <v>117</v>
      </c>
      <c r="B51" s="123" t="s">
        <v>843</v>
      </c>
      <c r="C51" s="94" t="s">
        <v>102</v>
      </c>
      <c r="D51" s="94" t="s">
        <v>102</v>
      </c>
      <c r="E51" s="94" t="s">
        <v>102</v>
      </c>
      <c r="F51" s="94" t="s">
        <v>102</v>
      </c>
    </row>
    <row r="52" spans="1:6">
      <c r="A52" s="124">
        <v>117001</v>
      </c>
      <c r="B52" s="104" t="s">
        <v>844</v>
      </c>
      <c r="C52" s="94" t="s">
        <v>102</v>
      </c>
      <c r="D52" s="94" t="s">
        <v>102</v>
      </c>
      <c r="E52" s="94" t="s">
        <v>102</v>
      </c>
      <c r="F52" s="94" t="s">
        <v>102</v>
      </c>
    </row>
    <row r="53" spans="1:6">
      <c r="A53" s="122">
        <v>117002</v>
      </c>
      <c r="B53" s="123" t="s">
        <v>845</v>
      </c>
      <c r="C53" s="94" t="s">
        <v>102</v>
      </c>
      <c r="D53" s="94" t="s">
        <v>102</v>
      </c>
      <c r="E53" s="94" t="s">
        <v>102</v>
      </c>
      <c r="F53" s="94" t="s">
        <v>102</v>
      </c>
    </row>
    <row r="54" spans="1:6">
      <c r="A54" s="122">
        <v>118</v>
      </c>
      <c r="B54" s="123" t="s">
        <v>846</v>
      </c>
      <c r="C54" s="94" t="s">
        <v>102</v>
      </c>
      <c r="D54" s="94" t="s">
        <v>102</v>
      </c>
      <c r="E54" s="94" t="s">
        <v>102</v>
      </c>
      <c r="F54" s="94" t="s">
        <v>102</v>
      </c>
    </row>
    <row r="55" spans="1:6">
      <c r="A55" s="124">
        <v>1180</v>
      </c>
      <c r="B55" s="104" t="s">
        <v>847</v>
      </c>
      <c r="C55" s="94" t="s">
        <v>102</v>
      </c>
      <c r="D55" s="94" t="s">
        <v>102</v>
      </c>
      <c r="E55" s="94" t="s">
        <v>102</v>
      </c>
      <c r="F55" s="94" t="s">
        <v>102</v>
      </c>
    </row>
    <row r="56" spans="1:6">
      <c r="A56" s="124">
        <v>118001</v>
      </c>
      <c r="B56" s="104" t="s">
        <v>848</v>
      </c>
      <c r="C56" s="94" t="s">
        <v>102</v>
      </c>
      <c r="D56" s="94" t="s">
        <v>102</v>
      </c>
      <c r="E56" s="94" t="s">
        <v>102</v>
      </c>
      <c r="F56" s="94" t="s">
        <v>102</v>
      </c>
    </row>
    <row r="57" spans="1:6">
      <c r="A57" s="122">
        <v>118002</v>
      </c>
      <c r="B57" s="123" t="s">
        <v>849</v>
      </c>
      <c r="C57" s="94" t="s">
        <v>102</v>
      </c>
      <c r="D57" s="94" t="s">
        <v>102</v>
      </c>
      <c r="E57" s="94" t="s">
        <v>102</v>
      </c>
      <c r="F57" s="94" t="s">
        <v>102</v>
      </c>
    </row>
    <row r="58" spans="1:6">
      <c r="A58" s="122">
        <v>118003</v>
      </c>
      <c r="B58" s="123" t="s">
        <v>850</v>
      </c>
      <c r="C58" s="94" t="s">
        <v>102</v>
      </c>
      <c r="D58" s="94" t="s">
        <v>102</v>
      </c>
      <c r="E58" s="94" t="s">
        <v>102</v>
      </c>
      <c r="F58" s="94" t="s">
        <v>102</v>
      </c>
    </row>
    <row r="59" spans="1:6">
      <c r="A59" s="122">
        <v>118004</v>
      </c>
      <c r="B59" s="123" t="s">
        <v>1055</v>
      </c>
      <c r="C59" s="94" t="s">
        <v>102</v>
      </c>
      <c r="D59" s="94" t="s">
        <v>102</v>
      </c>
      <c r="E59" s="94" t="s">
        <v>102</v>
      </c>
      <c r="F59" s="94" t="s">
        <v>102</v>
      </c>
    </row>
    <row r="60" spans="1:6">
      <c r="A60" s="122">
        <v>118005</v>
      </c>
      <c r="B60" s="123" t="s">
        <v>851</v>
      </c>
      <c r="C60" s="94" t="s">
        <v>102</v>
      </c>
      <c r="D60" s="94" t="s">
        <v>102</v>
      </c>
      <c r="E60" s="94" t="s">
        <v>102</v>
      </c>
      <c r="F60" s="94" t="s">
        <v>102</v>
      </c>
    </row>
    <row r="61" spans="1:6">
      <c r="A61" s="122">
        <v>118006</v>
      </c>
      <c r="B61" s="123" t="s">
        <v>852</v>
      </c>
      <c r="C61" s="94" t="s">
        <v>102</v>
      </c>
      <c r="D61" s="94" t="s">
        <v>102</v>
      </c>
      <c r="E61" s="94" t="s">
        <v>102</v>
      </c>
      <c r="F61" s="94" t="s">
        <v>102</v>
      </c>
    </row>
    <row r="62" spans="1:6">
      <c r="A62" s="122">
        <v>118007</v>
      </c>
      <c r="B62" s="123" t="s">
        <v>853</v>
      </c>
      <c r="C62" s="94" t="s">
        <v>102</v>
      </c>
      <c r="D62" s="94" t="s">
        <v>102</v>
      </c>
      <c r="E62" s="94" t="s">
        <v>102</v>
      </c>
      <c r="F62" s="94" t="s">
        <v>102</v>
      </c>
    </row>
    <row r="63" spans="1:6">
      <c r="A63" s="122">
        <v>118008</v>
      </c>
      <c r="B63" s="123" t="s">
        <v>854</v>
      </c>
      <c r="C63" s="94" t="s">
        <v>102</v>
      </c>
      <c r="D63" s="94" t="s">
        <v>102</v>
      </c>
      <c r="E63" s="94" t="s">
        <v>102</v>
      </c>
      <c r="F63" s="94" t="s">
        <v>102</v>
      </c>
    </row>
    <row r="64" spans="1:6">
      <c r="A64" s="122">
        <v>118009</v>
      </c>
      <c r="B64" s="123" t="s">
        <v>855</v>
      </c>
      <c r="C64" s="94" t="s">
        <v>102</v>
      </c>
      <c r="D64" s="94" t="s">
        <v>102</v>
      </c>
      <c r="E64" s="94" t="s">
        <v>102</v>
      </c>
      <c r="F64" s="94" t="s">
        <v>102</v>
      </c>
    </row>
    <row ht="25.5" r="65" spans="1:6">
      <c r="A65" s="122">
        <v>118010</v>
      </c>
      <c r="B65" s="123" t="s">
        <v>856</v>
      </c>
      <c r="C65" s="94" t="s">
        <v>102</v>
      </c>
      <c r="D65" s="94" t="s">
        <v>102</v>
      </c>
      <c r="E65" s="94" t="s">
        <v>102</v>
      </c>
      <c r="F65" s="94" t="s">
        <v>102</v>
      </c>
    </row>
    <row r="66" spans="1:6">
      <c r="A66" s="122">
        <v>118011</v>
      </c>
      <c r="B66" s="123" t="s">
        <v>857</v>
      </c>
      <c r="C66" s="94" t="s">
        <v>102</v>
      </c>
      <c r="D66" s="94" t="s">
        <v>102</v>
      </c>
      <c r="E66" s="94" t="s">
        <v>102</v>
      </c>
      <c r="F66" s="94" t="s">
        <v>102</v>
      </c>
    </row>
    <row r="67" spans="1:6">
      <c r="A67" s="122">
        <v>1181</v>
      </c>
      <c r="B67" s="123" t="s">
        <v>858</v>
      </c>
      <c r="C67" s="94" t="s">
        <v>102</v>
      </c>
      <c r="D67" s="94" t="s">
        <v>102</v>
      </c>
      <c r="E67" s="94" t="s">
        <v>102</v>
      </c>
      <c r="F67" s="94" t="s">
        <v>102</v>
      </c>
    </row>
    <row r="68" spans="1:6">
      <c r="A68" s="124">
        <v>118101</v>
      </c>
      <c r="B68" s="104" t="s">
        <v>859</v>
      </c>
      <c r="C68" s="94" t="s">
        <v>102</v>
      </c>
      <c r="D68" s="94" t="s">
        <v>102</v>
      </c>
      <c r="E68" s="94" t="s">
        <v>102</v>
      </c>
      <c r="F68" s="94" t="s">
        <v>102</v>
      </c>
    </row>
    <row r="69" spans="1:6">
      <c r="A69" s="122">
        <v>118102</v>
      </c>
      <c r="B69" s="123" t="s">
        <v>860</v>
      </c>
      <c r="C69" s="94" t="s">
        <v>102</v>
      </c>
      <c r="D69" s="94" t="s">
        <v>102</v>
      </c>
      <c r="E69" s="94" t="s">
        <v>102</v>
      </c>
      <c r="F69" s="94" t="s">
        <v>102</v>
      </c>
    </row>
    <row r="70" spans="1:6">
      <c r="A70" s="122">
        <v>1182</v>
      </c>
      <c r="B70" s="123" t="s">
        <v>861</v>
      </c>
      <c r="C70" s="94" t="s">
        <v>102</v>
      </c>
      <c r="D70" s="94" t="s">
        <v>102</v>
      </c>
      <c r="E70" s="94" t="s">
        <v>102</v>
      </c>
      <c r="F70" s="94" t="s">
        <v>102</v>
      </c>
    </row>
    <row r="71" spans="1:6">
      <c r="A71" s="124">
        <v>118201</v>
      </c>
      <c r="B71" s="104" t="s">
        <v>862</v>
      </c>
      <c r="C71" s="94" t="s">
        <v>102</v>
      </c>
      <c r="D71" s="94" t="s">
        <v>102</v>
      </c>
      <c r="E71" s="94" t="s">
        <v>102</v>
      </c>
      <c r="F71" s="94" t="s">
        <v>102</v>
      </c>
    </row>
    <row r="72" spans="1:6">
      <c r="A72" s="122">
        <v>118202</v>
      </c>
      <c r="B72" s="123" t="s">
        <v>863</v>
      </c>
      <c r="C72" s="94" t="s">
        <v>102</v>
      </c>
      <c r="D72" s="94" t="s">
        <v>102</v>
      </c>
      <c r="E72" s="94" t="s">
        <v>102</v>
      </c>
      <c r="F72" s="94" t="s">
        <v>102</v>
      </c>
    </row>
    <row r="73" spans="1:6">
      <c r="A73" s="122">
        <v>118203</v>
      </c>
      <c r="B73" s="123" t="s">
        <v>864</v>
      </c>
      <c r="C73" s="94" t="s">
        <v>102</v>
      </c>
      <c r="D73" s="94" t="s">
        <v>102</v>
      </c>
      <c r="E73" s="94" t="s">
        <v>102</v>
      </c>
      <c r="F73" s="94" t="s">
        <v>102</v>
      </c>
    </row>
    <row r="74" spans="1:6">
      <c r="A74" s="122">
        <v>118204</v>
      </c>
      <c r="B74" s="123" t="s">
        <v>865</v>
      </c>
      <c r="C74" s="94" t="s">
        <v>102</v>
      </c>
      <c r="D74" s="94" t="s">
        <v>102</v>
      </c>
      <c r="E74" s="94" t="s">
        <v>102</v>
      </c>
      <c r="F74" s="94" t="s">
        <v>102</v>
      </c>
    </row>
    <row r="75" spans="1:6">
      <c r="A75" s="122">
        <v>1183</v>
      </c>
      <c r="B75" s="123" t="s">
        <v>866</v>
      </c>
      <c r="C75" s="94" t="s">
        <v>102</v>
      </c>
      <c r="D75" s="94" t="s">
        <v>102</v>
      </c>
      <c r="E75" s="94" t="s">
        <v>102</v>
      </c>
      <c r="F75" s="94" t="s">
        <v>102</v>
      </c>
    </row>
    <row r="76" spans="1:6">
      <c r="A76" s="124">
        <v>118301</v>
      </c>
      <c r="B76" s="104" t="s">
        <v>857</v>
      </c>
      <c r="C76" s="94" t="s">
        <v>102</v>
      </c>
      <c r="D76" s="94" t="s">
        <v>102</v>
      </c>
      <c r="E76" s="94" t="s">
        <v>102</v>
      </c>
      <c r="F76" s="94" t="s">
        <v>102</v>
      </c>
    </row>
    <row r="77" spans="1:6">
      <c r="A77" s="122">
        <v>118302</v>
      </c>
      <c r="B77" s="123" t="s">
        <v>867</v>
      </c>
      <c r="C77" s="94" t="s">
        <v>102</v>
      </c>
      <c r="D77" s="94" t="s">
        <v>102</v>
      </c>
      <c r="E77" s="94" t="s">
        <v>102</v>
      </c>
      <c r="F77" s="94" t="s">
        <v>102</v>
      </c>
    </row>
    <row r="78" spans="1:6">
      <c r="A78" s="122">
        <v>118303</v>
      </c>
      <c r="B78" s="123" t="s">
        <v>868</v>
      </c>
      <c r="C78" s="94" t="s">
        <v>102</v>
      </c>
      <c r="D78" s="94" t="s">
        <v>102</v>
      </c>
      <c r="E78" s="94" t="s">
        <v>102</v>
      </c>
      <c r="F78" s="94" t="s">
        <v>102</v>
      </c>
    </row>
    <row r="79" spans="1:6">
      <c r="A79" s="122">
        <v>118304</v>
      </c>
      <c r="B79" s="123" t="s">
        <v>869</v>
      </c>
      <c r="C79" s="94" t="s">
        <v>102</v>
      </c>
      <c r="D79" s="94" t="s">
        <v>102</v>
      </c>
      <c r="E79" s="94" t="s">
        <v>102</v>
      </c>
      <c r="F79" s="94" t="s">
        <v>102</v>
      </c>
    </row>
    <row r="80" spans="1:6">
      <c r="A80" s="122">
        <v>12</v>
      </c>
      <c r="B80" s="123" t="s">
        <v>870</v>
      </c>
      <c r="C80" s="94" t="s">
        <v>102</v>
      </c>
      <c r="D80" s="94" t="s">
        <v>102</v>
      </c>
      <c r="E80" s="94" t="s">
        <v>102</v>
      </c>
      <c r="F80" s="94" t="s">
        <v>102</v>
      </c>
    </row>
    <row r="81" spans="1:6">
      <c r="A81" s="124">
        <v>120</v>
      </c>
      <c r="B81" s="104" t="s">
        <v>871</v>
      </c>
      <c r="C81" s="94" t="s">
        <v>102</v>
      </c>
      <c r="D81" s="94" t="s">
        <v>102</v>
      </c>
      <c r="E81" s="94" t="s">
        <v>102</v>
      </c>
      <c r="F81" s="94" t="s">
        <v>102</v>
      </c>
    </row>
    <row r="82" spans="1:6">
      <c r="A82" s="124">
        <v>120001</v>
      </c>
      <c r="B82" s="104" t="s">
        <v>872</v>
      </c>
      <c r="C82" s="94" t="s">
        <v>102</v>
      </c>
      <c r="D82" s="94" t="s">
        <v>102</v>
      </c>
      <c r="E82" s="94" t="s">
        <v>102</v>
      </c>
      <c r="F82" s="94" t="s">
        <v>102</v>
      </c>
    </row>
    <row r="83" spans="1:6">
      <c r="A83" s="122">
        <v>120002</v>
      </c>
      <c r="B83" s="123" t="s">
        <v>873</v>
      </c>
      <c r="C83" s="94" t="s">
        <v>102</v>
      </c>
      <c r="D83" s="94" t="s">
        <v>102</v>
      </c>
      <c r="E83" s="94" t="s">
        <v>102</v>
      </c>
      <c r="F83" s="94" t="s">
        <v>102</v>
      </c>
    </row>
    <row r="84" spans="1:6">
      <c r="A84" s="122">
        <v>120003</v>
      </c>
      <c r="B84" s="123" t="s">
        <v>874</v>
      </c>
      <c r="C84" s="94" t="s">
        <v>102</v>
      </c>
      <c r="D84" s="94" t="s">
        <v>102</v>
      </c>
      <c r="E84" s="94" t="s">
        <v>102</v>
      </c>
      <c r="F84" s="94" t="s">
        <v>102</v>
      </c>
    </row>
    <row r="85" spans="1:6">
      <c r="A85" s="122">
        <v>120004</v>
      </c>
      <c r="B85" s="123" t="s">
        <v>1288</v>
      </c>
      <c r="C85" s="94" t="s">
        <v>102</v>
      </c>
      <c r="D85" s="94" t="s">
        <v>102</v>
      </c>
      <c r="E85" s="94" t="s">
        <v>102</v>
      </c>
      <c r="F85" s="94" t="s">
        <v>102</v>
      </c>
    </row>
    <row r="86" spans="1:6">
      <c r="A86" s="125">
        <v>1200041</v>
      </c>
      <c r="B86" s="109" t="s">
        <v>875</v>
      </c>
      <c r="C86" s="94" t="s">
        <v>102</v>
      </c>
      <c r="D86" s="94" t="s">
        <v>102</v>
      </c>
      <c r="E86" s="94" t="s">
        <v>102</v>
      </c>
      <c r="F86" s="94" t="s">
        <v>102</v>
      </c>
    </row>
    <row r="87" spans="1:6">
      <c r="A87" s="122">
        <v>1200042</v>
      </c>
      <c r="B87" s="123" t="s">
        <v>876</v>
      </c>
      <c r="C87" s="94" t="s">
        <v>102</v>
      </c>
      <c r="D87" s="94" t="s">
        <v>102</v>
      </c>
      <c r="E87" s="94" t="s">
        <v>102</v>
      </c>
      <c r="F87" s="94" t="s">
        <v>102</v>
      </c>
    </row>
    <row r="88" spans="1:6">
      <c r="A88" s="122">
        <v>1200043</v>
      </c>
      <c r="B88" s="123" t="s">
        <v>877</v>
      </c>
      <c r="C88" s="94" t="s">
        <v>102</v>
      </c>
      <c r="D88" s="94" t="s">
        <v>102</v>
      </c>
      <c r="E88" s="94" t="s">
        <v>102</v>
      </c>
      <c r="F88" s="94" t="s">
        <v>102</v>
      </c>
    </row>
    <row r="89" spans="1:6">
      <c r="A89" s="126">
        <v>1200044</v>
      </c>
      <c r="B89" s="97" t="s">
        <v>878</v>
      </c>
      <c r="C89" s="94" t="s">
        <v>102</v>
      </c>
      <c r="D89" s="94" t="s">
        <v>102</v>
      </c>
      <c r="E89" s="94" t="s">
        <v>102</v>
      </c>
      <c r="F89" s="94" t="s">
        <v>102</v>
      </c>
    </row>
    <row r="90" spans="1:6">
      <c r="A90" s="122">
        <v>1200045</v>
      </c>
      <c r="B90" s="123" t="s">
        <v>879</v>
      </c>
      <c r="C90" s="94" t="s">
        <v>102</v>
      </c>
      <c r="D90" s="94" t="s">
        <v>102</v>
      </c>
      <c r="E90" s="94" t="s">
        <v>102</v>
      </c>
      <c r="F90" s="94" t="s">
        <v>102</v>
      </c>
    </row>
    <row r="91" spans="1:6">
      <c r="A91" s="127">
        <v>120005</v>
      </c>
      <c r="B91" s="123" t="s">
        <v>880</v>
      </c>
      <c r="C91" s="94" t="s">
        <v>102</v>
      </c>
      <c r="D91" s="94" t="s">
        <v>102</v>
      </c>
      <c r="E91" s="94" t="s">
        <v>102</v>
      </c>
      <c r="F91" s="94" t="s">
        <v>102</v>
      </c>
    </row>
    <row r="92" spans="1:6">
      <c r="A92" s="122">
        <v>120006</v>
      </c>
      <c r="B92" s="123" t="s">
        <v>881</v>
      </c>
      <c r="C92" s="94" t="s">
        <v>102</v>
      </c>
      <c r="D92" s="94" t="s">
        <v>102</v>
      </c>
      <c r="E92" s="94" t="s">
        <v>102</v>
      </c>
      <c r="F92" s="94" t="s">
        <v>102</v>
      </c>
    </row>
    <row r="93" spans="1:6">
      <c r="A93" s="122">
        <v>120007</v>
      </c>
      <c r="B93" s="123" t="s">
        <v>882</v>
      </c>
      <c r="C93" s="94" t="s">
        <v>102</v>
      </c>
      <c r="D93" s="94" t="s">
        <v>102</v>
      </c>
      <c r="E93" s="94" t="s">
        <v>102</v>
      </c>
      <c r="F93" s="94" t="s">
        <v>102</v>
      </c>
    </row>
    <row r="94" spans="1:6">
      <c r="A94" s="122">
        <v>120008</v>
      </c>
      <c r="B94" s="123" t="s">
        <v>883</v>
      </c>
      <c r="C94" s="94" t="s">
        <v>102</v>
      </c>
      <c r="D94" s="94" t="s">
        <v>102</v>
      </c>
      <c r="E94" s="94" t="s">
        <v>102</v>
      </c>
      <c r="F94" s="94" t="s">
        <v>102</v>
      </c>
    </row>
    <row r="95" spans="1:6">
      <c r="A95" s="122">
        <v>120009</v>
      </c>
      <c r="B95" s="123" t="s">
        <v>884</v>
      </c>
      <c r="C95" s="94" t="s">
        <v>102</v>
      </c>
      <c r="D95" s="94" t="s">
        <v>102</v>
      </c>
      <c r="E95" s="94" t="s">
        <v>102</v>
      </c>
      <c r="F95" s="94" t="s">
        <v>102</v>
      </c>
    </row>
    <row r="96" spans="1:6">
      <c r="A96" s="122">
        <v>120010</v>
      </c>
      <c r="B96" s="123" t="s">
        <v>1036</v>
      </c>
      <c r="C96" s="94" t="s">
        <v>102</v>
      </c>
      <c r="D96" s="94" t="s">
        <v>102</v>
      </c>
      <c r="E96" s="94" t="s">
        <v>102</v>
      </c>
      <c r="F96" s="94" t="s">
        <v>102</v>
      </c>
    </row>
    <row r="97" spans="1:6">
      <c r="A97" s="30">
        <v>120011</v>
      </c>
      <c r="B97" s="31" t="s">
        <v>1037</v>
      </c>
      <c r="C97" s="94" t="s">
        <v>102</v>
      </c>
      <c r="D97" s="94" t="s">
        <v>102</v>
      </c>
      <c r="E97" s="94" t="s">
        <v>102</v>
      </c>
      <c r="F97" s="94" t="s">
        <v>102</v>
      </c>
    </row>
    <row r="98" spans="1:6">
      <c r="A98" s="32">
        <v>120012</v>
      </c>
      <c r="B98" s="31" t="s">
        <v>1038</v>
      </c>
      <c r="C98" s="94" t="s">
        <v>102</v>
      </c>
      <c r="D98" s="94" t="s">
        <v>102</v>
      </c>
      <c r="E98" s="94" t="s">
        <v>102</v>
      </c>
      <c r="F98" s="94" t="s">
        <v>102</v>
      </c>
    </row>
    <row r="99" spans="1:6">
      <c r="A99" s="32">
        <v>121</v>
      </c>
      <c r="B99" s="31" t="s">
        <v>885</v>
      </c>
      <c r="C99" s="94" t="s">
        <v>102</v>
      </c>
      <c r="D99" s="94" t="s">
        <v>102</v>
      </c>
      <c r="E99" s="94" t="s">
        <v>102</v>
      </c>
      <c r="F99" s="94" t="s">
        <v>102</v>
      </c>
    </row>
    <row r="100" spans="1:6">
      <c r="A100" s="124">
        <v>121001</v>
      </c>
      <c r="B100" s="104" t="s">
        <v>886</v>
      </c>
      <c r="C100" s="94" t="s">
        <v>102</v>
      </c>
      <c r="D100" s="94" t="s">
        <v>102</v>
      </c>
      <c r="E100" s="94" t="s">
        <v>102</v>
      </c>
      <c r="F100" s="94" t="s">
        <v>102</v>
      </c>
    </row>
    <row r="101" spans="1:6">
      <c r="A101" s="122">
        <v>121002</v>
      </c>
      <c r="B101" s="123" t="s">
        <v>887</v>
      </c>
      <c r="C101" s="94" t="s">
        <v>102</v>
      </c>
      <c r="D101" s="94" t="s">
        <v>102</v>
      </c>
      <c r="E101" s="94" t="s">
        <v>102</v>
      </c>
      <c r="F101" s="94" t="s">
        <v>102</v>
      </c>
    </row>
    <row r="102" spans="1:6">
      <c r="A102" s="122">
        <v>122</v>
      </c>
      <c r="B102" s="123" t="s">
        <v>302</v>
      </c>
      <c r="C102" s="94" t="s">
        <v>102</v>
      </c>
      <c r="D102" s="94" t="s">
        <v>102</v>
      </c>
      <c r="E102" s="94" t="s">
        <v>102</v>
      </c>
      <c r="F102" s="94" t="s">
        <v>102</v>
      </c>
    </row>
    <row r="103" spans="1:6">
      <c r="A103" s="124">
        <v>122001</v>
      </c>
      <c r="B103" s="104" t="s">
        <v>303</v>
      </c>
      <c r="C103" s="94" t="s">
        <v>102</v>
      </c>
      <c r="D103" s="94" t="s">
        <v>102</v>
      </c>
      <c r="E103" s="94" t="s">
        <v>102</v>
      </c>
      <c r="F103" s="94" t="s">
        <v>102</v>
      </c>
    </row>
    <row r="104" spans="1:6">
      <c r="A104" s="122">
        <v>122002</v>
      </c>
      <c r="B104" s="123" t="s">
        <v>304</v>
      </c>
      <c r="C104" s="94" t="s">
        <v>102</v>
      </c>
      <c r="D104" s="94" t="s">
        <v>102</v>
      </c>
      <c r="E104" s="94" t="s">
        <v>102</v>
      </c>
      <c r="F104" s="94" t="s">
        <v>102</v>
      </c>
    </row>
    <row r="105" spans="1:6">
      <c r="A105" s="122">
        <v>123</v>
      </c>
      <c r="B105" s="123" t="s">
        <v>305</v>
      </c>
      <c r="C105" s="94" t="s">
        <v>102</v>
      </c>
      <c r="D105" s="94" t="s">
        <v>102</v>
      </c>
      <c r="E105" s="94" t="s">
        <v>102</v>
      </c>
      <c r="F105" s="94" t="s">
        <v>102</v>
      </c>
    </row>
    <row r="106" spans="1:6">
      <c r="A106" s="124">
        <v>123001</v>
      </c>
      <c r="B106" s="104" t="s">
        <v>306</v>
      </c>
      <c r="C106" s="94" t="s">
        <v>102</v>
      </c>
      <c r="D106" s="94" t="s">
        <v>102</v>
      </c>
      <c r="E106" s="94" t="s">
        <v>102</v>
      </c>
      <c r="F106" s="94" t="s">
        <v>102</v>
      </c>
    </row>
    <row r="107" spans="1:6">
      <c r="A107" s="122">
        <v>123002</v>
      </c>
      <c r="B107" s="123" t="s">
        <v>307</v>
      </c>
      <c r="C107" s="94" t="s">
        <v>102</v>
      </c>
      <c r="D107" s="94" t="s">
        <v>102</v>
      </c>
      <c r="E107" s="94" t="s">
        <v>102</v>
      </c>
      <c r="F107" s="94" t="s">
        <v>102</v>
      </c>
    </row>
    <row r="108" spans="1:6">
      <c r="A108" s="122">
        <v>123003</v>
      </c>
      <c r="B108" s="123" t="s">
        <v>308</v>
      </c>
      <c r="C108" s="94" t="s">
        <v>102</v>
      </c>
      <c r="D108" s="94" t="s">
        <v>102</v>
      </c>
      <c r="E108" s="94" t="s">
        <v>102</v>
      </c>
      <c r="F108" s="94" t="s">
        <v>102</v>
      </c>
    </row>
    <row r="109" spans="1:6">
      <c r="A109" s="122">
        <v>123004</v>
      </c>
      <c r="B109" s="123" t="s">
        <v>309</v>
      </c>
      <c r="C109" s="94" t="s">
        <v>102</v>
      </c>
      <c r="D109" s="94" t="s">
        <v>102</v>
      </c>
      <c r="E109" s="94" t="s">
        <v>102</v>
      </c>
      <c r="F109" s="94" t="s">
        <v>102</v>
      </c>
    </row>
    <row r="110" spans="1:6">
      <c r="A110" s="122">
        <v>124</v>
      </c>
      <c r="B110" s="123" t="s">
        <v>799</v>
      </c>
      <c r="C110" s="94" t="s">
        <v>102</v>
      </c>
      <c r="D110" s="94" t="s">
        <v>102</v>
      </c>
      <c r="E110" s="94" t="s">
        <v>102</v>
      </c>
      <c r="F110" s="94" t="s">
        <v>102</v>
      </c>
    </row>
    <row r="111" spans="1:6">
      <c r="A111" s="62">
        <v>140002</v>
      </c>
      <c r="B111" s="61" t="s">
        <v>463</v>
      </c>
      <c r="C111" s="94" t="s">
        <v>102</v>
      </c>
      <c r="D111" s="94" t="s">
        <v>102</v>
      </c>
      <c r="E111" s="94" t="s">
        <v>102</v>
      </c>
      <c r="F111" s="94" t="s">
        <v>102</v>
      </c>
    </row>
    <row r="112" spans="1:6">
      <c r="A112" s="30">
        <v>140003</v>
      </c>
      <c r="B112" s="96" t="s">
        <v>464</v>
      </c>
      <c r="C112" s="94" t="s">
        <v>102</v>
      </c>
      <c r="D112" s="94" t="s">
        <v>102</v>
      </c>
      <c r="E112" s="94" t="s">
        <v>102</v>
      </c>
      <c r="F112" s="94" t="s">
        <v>102</v>
      </c>
    </row>
    <row r="113" spans="1:6">
      <c r="A113" s="30">
        <v>141001</v>
      </c>
      <c r="B113" s="96" t="s">
        <v>798</v>
      </c>
      <c r="C113" s="94" t="s">
        <v>102</v>
      </c>
      <c r="D113" s="94" t="s">
        <v>102</v>
      </c>
      <c r="E113" s="94" t="s">
        <v>102</v>
      </c>
      <c r="F113" s="94" t="s">
        <v>102</v>
      </c>
    </row>
    <row r="114" spans="1:6">
      <c r="A114" s="30">
        <v>13</v>
      </c>
      <c r="B114" s="96" t="s">
        <v>888</v>
      </c>
      <c r="C114" s="94" t="s">
        <v>102</v>
      </c>
      <c r="D114" s="94" t="s">
        <v>102</v>
      </c>
      <c r="E114" s="94" t="s">
        <v>102</v>
      </c>
      <c r="F114" s="94" t="s">
        <v>102</v>
      </c>
    </row>
    <row r="115" spans="1:6">
      <c r="A115" s="124">
        <v>1310</v>
      </c>
      <c r="B115" s="104" t="s">
        <v>889</v>
      </c>
      <c r="C115" s="94" t="s">
        <v>102</v>
      </c>
      <c r="D115" s="94" t="s">
        <v>102</v>
      </c>
      <c r="E115" s="94" t="s">
        <v>102</v>
      </c>
      <c r="F115" s="94" t="s">
        <v>102</v>
      </c>
    </row>
    <row r="116" spans="1:6">
      <c r="A116" s="124">
        <v>131001</v>
      </c>
      <c r="B116" s="104" t="s">
        <v>890</v>
      </c>
      <c r="C116" s="94" t="s">
        <v>102</v>
      </c>
      <c r="D116" s="94" t="s">
        <v>102</v>
      </c>
      <c r="E116" s="94" t="s">
        <v>102</v>
      </c>
      <c r="F116" s="94" t="s">
        <v>102</v>
      </c>
    </row>
    <row r="117" spans="1:6">
      <c r="A117" s="122">
        <v>131002</v>
      </c>
      <c r="B117" s="123" t="s">
        <v>891</v>
      </c>
      <c r="C117" s="94" t="s">
        <v>102</v>
      </c>
      <c r="D117" s="94" t="s">
        <v>102</v>
      </c>
      <c r="E117" s="94" t="s">
        <v>102</v>
      </c>
      <c r="F117" s="94" t="s">
        <v>102</v>
      </c>
    </row>
    <row r="118" spans="1:6">
      <c r="A118" s="122">
        <v>131003</v>
      </c>
      <c r="B118" s="123" t="s">
        <v>892</v>
      </c>
      <c r="C118" s="94" t="s">
        <v>102</v>
      </c>
      <c r="D118" s="94" t="s">
        <v>102</v>
      </c>
      <c r="E118" s="94" t="s">
        <v>102</v>
      </c>
      <c r="F118" s="94" t="s">
        <v>102</v>
      </c>
    </row>
    <row r="119" spans="1:6">
      <c r="A119" s="122">
        <v>131004</v>
      </c>
      <c r="B119" s="123" t="s">
        <v>893</v>
      </c>
      <c r="C119" s="94" t="s">
        <v>102</v>
      </c>
      <c r="D119" s="94" t="s">
        <v>102</v>
      </c>
      <c r="E119" s="94" t="s">
        <v>102</v>
      </c>
      <c r="F119" s="94" t="s">
        <v>102</v>
      </c>
    </row>
    <row r="120" spans="1:6">
      <c r="A120" s="122">
        <v>131005</v>
      </c>
      <c r="B120" s="123" t="s">
        <v>894</v>
      </c>
      <c r="C120" s="94" t="s">
        <v>102</v>
      </c>
      <c r="D120" s="94" t="s">
        <v>102</v>
      </c>
      <c r="E120" s="94" t="s">
        <v>102</v>
      </c>
      <c r="F120" s="94" t="s">
        <v>102</v>
      </c>
    </row>
    <row r="121" spans="1:6">
      <c r="A121" s="122">
        <v>131006</v>
      </c>
      <c r="B121" s="123" t="s">
        <v>895</v>
      </c>
      <c r="C121" s="94" t="s">
        <v>102</v>
      </c>
      <c r="D121" s="94" t="s">
        <v>102</v>
      </c>
      <c r="E121" s="94" t="s">
        <v>102</v>
      </c>
      <c r="F121" s="94" t="s">
        <v>102</v>
      </c>
    </row>
    <row r="122" spans="1:6">
      <c r="A122" s="122">
        <v>131007</v>
      </c>
      <c r="B122" s="123" t="s">
        <v>898</v>
      </c>
      <c r="C122" s="94" t="s">
        <v>102</v>
      </c>
      <c r="D122" s="94" t="s">
        <v>102</v>
      </c>
      <c r="E122" s="94" t="s">
        <v>102</v>
      </c>
      <c r="F122" s="94" t="s">
        <v>102</v>
      </c>
    </row>
    <row r="123" spans="1:6">
      <c r="A123" s="122">
        <v>131008</v>
      </c>
      <c r="B123" s="123" t="s">
        <v>896</v>
      </c>
      <c r="C123" s="94" t="s">
        <v>102</v>
      </c>
      <c r="D123" s="94" t="s">
        <v>102</v>
      </c>
      <c r="E123" s="94" t="s">
        <v>102</v>
      </c>
      <c r="F123" s="94" t="s">
        <v>102</v>
      </c>
    </row>
    <row r="124" spans="1:6">
      <c r="A124" s="122">
        <v>131009</v>
      </c>
      <c r="B124" s="123" t="s">
        <v>897</v>
      </c>
      <c r="C124" s="94" t="s">
        <v>102</v>
      </c>
      <c r="D124" s="94" t="s">
        <v>102</v>
      </c>
      <c r="E124" s="94" t="s">
        <v>102</v>
      </c>
      <c r="F124" s="94" t="s">
        <v>102</v>
      </c>
    </row>
    <row r="125" spans="1:6">
      <c r="A125" s="122">
        <v>1311</v>
      </c>
      <c r="B125" s="123" t="s">
        <v>899</v>
      </c>
      <c r="C125" s="94" t="s">
        <v>102</v>
      </c>
      <c r="D125" s="94" t="s">
        <v>102</v>
      </c>
      <c r="E125" s="94" t="s">
        <v>102</v>
      </c>
      <c r="F125" s="94" t="s">
        <v>102</v>
      </c>
    </row>
    <row r="126" spans="1:6">
      <c r="A126" s="124">
        <v>131101</v>
      </c>
      <c r="B126" s="104" t="s">
        <v>900</v>
      </c>
      <c r="C126" s="94" t="s">
        <v>102</v>
      </c>
      <c r="D126" s="94" t="s">
        <v>102</v>
      </c>
      <c r="E126" s="94" t="s">
        <v>102</v>
      </c>
      <c r="F126" s="94" t="s">
        <v>102</v>
      </c>
    </row>
    <row ht="25.5" r="127" spans="1:6">
      <c r="A127" s="122">
        <v>131102</v>
      </c>
      <c r="B127" s="123" t="s">
        <v>901</v>
      </c>
      <c r="C127" s="94" t="s">
        <v>102</v>
      </c>
      <c r="D127" s="94" t="s">
        <v>102</v>
      </c>
      <c r="E127" s="94" t="s">
        <v>102</v>
      </c>
      <c r="F127" s="94" t="s">
        <v>102</v>
      </c>
    </row>
    <row ht="25.5" r="128" spans="1:6">
      <c r="A128" s="122">
        <v>131103</v>
      </c>
      <c r="B128" s="123" t="s">
        <v>902</v>
      </c>
      <c r="C128" s="94" t="s">
        <v>102</v>
      </c>
      <c r="D128" s="94" t="s">
        <v>102</v>
      </c>
      <c r="E128" s="94" t="s">
        <v>102</v>
      </c>
      <c r="F128" s="94" t="s">
        <v>102</v>
      </c>
    </row>
    <row ht="25.5" r="129" spans="1:6">
      <c r="A129" s="122">
        <v>131104</v>
      </c>
      <c r="B129" s="123" t="s">
        <v>903</v>
      </c>
      <c r="C129" s="94" t="s">
        <v>102</v>
      </c>
      <c r="D129" s="94" t="s">
        <v>102</v>
      </c>
      <c r="E129" s="94" t="s">
        <v>102</v>
      </c>
      <c r="F129" s="94" t="s">
        <v>102</v>
      </c>
    </row>
    <row r="130" spans="1:6">
      <c r="A130" s="122">
        <v>131105</v>
      </c>
      <c r="B130" s="123" t="s">
        <v>904</v>
      </c>
      <c r="C130" s="94" t="s">
        <v>102</v>
      </c>
      <c r="D130" s="94" t="s">
        <v>102</v>
      </c>
      <c r="E130" s="94" t="s">
        <v>102</v>
      </c>
      <c r="F130" s="94" t="s">
        <v>102</v>
      </c>
    </row>
    <row r="131" spans="1:6">
      <c r="A131" s="122">
        <v>131106</v>
      </c>
      <c r="B131" s="123" t="s">
        <v>905</v>
      </c>
      <c r="C131" s="94" t="s">
        <v>102</v>
      </c>
      <c r="D131" s="94" t="s">
        <v>102</v>
      </c>
      <c r="E131" s="94" t="s">
        <v>102</v>
      </c>
      <c r="F131" s="94" t="s">
        <v>102</v>
      </c>
    </row>
    <row r="132" spans="1:6">
      <c r="A132" s="122">
        <v>1320</v>
      </c>
      <c r="B132" s="123" t="s">
        <v>906</v>
      </c>
      <c r="C132" s="94" t="s">
        <v>102</v>
      </c>
      <c r="D132" s="94" t="s">
        <v>102</v>
      </c>
      <c r="E132" s="94" t="s">
        <v>102</v>
      </c>
      <c r="F132" s="94" t="s">
        <v>102</v>
      </c>
    </row>
    <row r="133" spans="1:6">
      <c r="A133" s="124">
        <v>132001</v>
      </c>
      <c r="B133" s="104" t="s">
        <v>907</v>
      </c>
      <c r="C133" s="94" t="s">
        <v>102</v>
      </c>
      <c r="D133" s="94" t="s">
        <v>102</v>
      </c>
      <c r="E133" s="94" t="s">
        <v>102</v>
      </c>
      <c r="F133" s="94" t="s">
        <v>102</v>
      </c>
    </row>
    <row r="134" spans="1:6">
      <c r="A134" s="122">
        <v>132002</v>
      </c>
      <c r="B134" s="123" t="s">
        <v>891</v>
      </c>
      <c r="C134" s="94" t="s">
        <v>102</v>
      </c>
      <c r="D134" s="94" t="s">
        <v>102</v>
      </c>
      <c r="E134" s="94" t="s">
        <v>102</v>
      </c>
      <c r="F134" s="94" t="s">
        <v>102</v>
      </c>
    </row>
    <row r="135" spans="1:6">
      <c r="A135" s="122">
        <v>132003</v>
      </c>
      <c r="B135" s="123" t="s">
        <v>908</v>
      </c>
      <c r="C135" s="94" t="s">
        <v>102</v>
      </c>
      <c r="D135" s="94" t="s">
        <v>102</v>
      </c>
      <c r="E135" s="94" t="s">
        <v>102</v>
      </c>
      <c r="F135" s="94" t="s">
        <v>102</v>
      </c>
    </row>
    <row r="136" spans="1:6">
      <c r="A136" s="122">
        <v>132004</v>
      </c>
      <c r="B136" s="123" t="s">
        <v>909</v>
      </c>
      <c r="C136" s="94" t="s">
        <v>102</v>
      </c>
      <c r="D136" s="94" t="s">
        <v>102</v>
      </c>
      <c r="E136" s="94" t="s">
        <v>102</v>
      </c>
      <c r="F136" s="94" t="s">
        <v>102</v>
      </c>
    </row>
    <row r="137" spans="1:6">
      <c r="A137" s="122">
        <v>132005</v>
      </c>
      <c r="B137" s="123" t="s">
        <v>910</v>
      </c>
      <c r="C137" s="94" t="s">
        <v>102</v>
      </c>
      <c r="D137" s="94" t="s">
        <v>102</v>
      </c>
      <c r="E137" s="94" t="s">
        <v>102</v>
      </c>
      <c r="F137" s="94" t="s">
        <v>102</v>
      </c>
    </row>
    <row r="138" spans="1:6">
      <c r="A138" s="122">
        <v>132006</v>
      </c>
      <c r="B138" s="123" t="s">
        <v>911</v>
      </c>
      <c r="C138" s="94" t="s">
        <v>102</v>
      </c>
      <c r="D138" s="94" t="s">
        <v>102</v>
      </c>
      <c r="E138" s="94" t="s">
        <v>102</v>
      </c>
      <c r="F138" s="94" t="s">
        <v>102</v>
      </c>
    </row>
    <row r="139" spans="1:6">
      <c r="A139" s="122">
        <v>132007</v>
      </c>
      <c r="B139" s="123" t="s">
        <v>912</v>
      </c>
      <c r="C139" s="94" t="s">
        <v>102</v>
      </c>
      <c r="D139" s="94" t="s">
        <v>102</v>
      </c>
      <c r="E139" s="94" t="s">
        <v>102</v>
      </c>
      <c r="F139" s="94" t="s">
        <v>102</v>
      </c>
    </row>
    <row r="140" spans="1:6">
      <c r="A140" s="122">
        <v>1330</v>
      </c>
      <c r="B140" s="123" t="s">
        <v>913</v>
      </c>
      <c r="C140" s="94" t="s">
        <v>102</v>
      </c>
      <c r="D140" s="94" t="s">
        <v>102</v>
      </c>
      <c r="E140" s="94" t="s">
        <v>102</v>
      </c>
      <c r="F140" s="94" t="s">
        <v>102</v>
      </c>
    </row>
    <row r="141" spans="1:6">
      <c r="A141" s="124">
        <v>133001</v>
      </c>
      <c r="B141" s="104" t="s">
        <v>890</v>
      </c>
      <c r="C141" s="94" t="s">
        <v>102</v>
      </c>
      <c r="D141" s="94" t="s">
        <v>102</v>
      </c>
      <c r="E141" s="94" t="s">
        <v>102</v>
      </c>
      <c r="F141" s="94" t="s">
        <v>102</v>
      </c>
    </row>
    <row r="142" spans="1:6">
      <c r="A142" s="122">
        <v>133002</v>
      </c>
      <c r="B142" s="123" t="s">
        <v>892</v>
      </c>
      <c r="C142" s="94" t="s">
        <v>102</v>
      </c>
      <c r="D142" s="94" t="s">
        <v>102</v>
      </c>
      <c r="E142" s="94" t="s">
        <v>102</v>
      </c>
      <c r="F142" s="94" t="s">
        <v>102</v>
      </c>
    </row>
    <row r="143" spans="1:6">
      <c r="A143" s="122">
        <v>133003</v>
      </c>
      <c r="B143" s="123" t="s">
        <v>914</v>
      </c>
      <c r="C143" s="94" t="s">
        <v>102</v>
      </c>
      <c r="D143" s="94" t="s">
        <v>102</v>
      </c>
      <c r="E143" s="94" t="s">
        <v>102</v>
      </c>
      <c r="F143" s="94" t="s">
        <v>102</v>
      </c>
    </row>
    <row r="144" spans="1:6">
      <c r="A144" s="122">
        <v>133004</v>
      </c>
      <c r="B144" s="123" t="s">
        <v>915</v>
      </c>
      <c r="C144" s="94" t="s">
        <v>102</v>
      </c>
      <c r="D144" s="94" t="s">
        <v>102</v>
      </c>
      <c r="E144" s="94" t="s">
        <v>102</v>
      </c>
      <c r="F144" s="94" t="s">
        <v>102</v>
      </c>
    </row>
    <row r="145" spans="1:6">
      <c r="A145" s="122">
        <v>133005</v>
      </c>
      <c r="B145" s="123" t="s">
        <v>916</v>
      </c>
      <c r="C145" s="94" t="s">
        <v>102</v>
      </c>
      <c r="D145" s="94" t="s">
        <v>102</v>
      </c>
      <c r="E145" s="94" t="s">
        <v>102</v>
      </c>
      <c r="F145" s="94" t="s">
        <v>102</v>
      </c>
    </row>
    <row r="146" spans="1:6">
      <c r="A146" s="122">
        <v>1340</v>
      </c>
      <c r="B146" s="123" t="s">
        <v>917</v>
      </c>
      <c r="C146" s="94" t="s">
        <v>102</v>
      </c>
      <c r="D146" s="94" t="s">
        <v>102</v>
      </c>
      <c r="E146" s="94" t="s">
        <v>102</v>
      </c>
      <c r="F146" s="94" t="s">
        <v>102</v>
      </c>
    </row>
    <row r="147" spans="1:6">
      <c r="A147" s="124">
        <v>134001</v>
      </c>
      <c r="B147" s="104" t="s">
        <v>918</v>
      </c>
      <c r="C147" s="94" t="s">
        <v>102</v>
      </c>
      <c r="D147" s="94" t="s">
        <v>102</v>
      </c>
      <c r="E147" s="94" t="s">
        <v>102</v>
      </c>
      <c r="F147" s="94" t="s">
        <v>102</v>
      </c>
    </row>
    <row r="148" spans="1:6">
      <c r="A148" s="122">
        <v>134002</v>
      </c>
      <c r="B148" s="123" t="s">
        <v>919</v>
      </c>
      <c r="C148" s="94" t="s">
        <v>102</v>
      </c>
      <c r="D148" s="94" t="s">
        <v>102</v>
      </c>
      <c r="E148" s="94" t="s">
        <v>102</v>
      </c>
      <c r="F148" s="94" t="s">
        <v>102</v>
      </c>
    </row>
    <row r="149" spans="1:6">
      <c r="A149" s="122">
        <v>134003</v>
      </c>
      <c r="B149" s="123" t="s">
        <v>920</v>
      </c>
      <c r="C149" s="94" t="s">
        <v>102</v>
      </c>
      <c r="D149" s="94" t="s">
        <v>102</v>
      </c>
      <c r="E149" s="94" t="s">
        <v>102</v>
      </c>
      <c r="F149" s="94" t="s">
        <v>102</v>
      </c>
    </row>
    <row r="150" spans="1:6">
      <c r="A150" s="122" t="s">
        <v>102</v>
      </c>
      <c r="B150" s="123" t="s">
        <v>102</v>
      </c>
      <c r="C150" s="94" t="s">
        <v>102</v>
      </c>
      <c r="D150" s="94" t="s">
        <v>102</v>
      </c>
      <c r="E150" s="94" t="s">
        <v>102</v>
      </c>
      <c r="F150" s="94" t="s">
        <v>102</v>
      </c>
    </row>
    <row r="151" spans="1:6">
      <c r="A151" s="128">
        <v>21</v>
      </c>
      <c r="B151" s="129" t="s">
        <v>921</v>
      </c>
      <c r="C151" s="94" t="s">
        <v>102</v>
      </c>
      <c r="D151" s="94" t="s">
        <v>102</v>
      </c>
      <c r="E151" s="94" t="s">
        <v>102</v>
      </c>
      <c r="F151" s="94" t="s">
        <v>102</v>
      </c>
    </row>
    <row r="152" spans="1:6">
      <c r="A152" s="124">
        <v>210</v>
      </c>
      <c r="B152" s="104" t="s">
        <v>922</v>
      </c>
      <c r="C152" s="94" t="s">
        <v>102</v>
      </c>
      <c r="D152" s="94" t="s">
        <v>102</v>
      </c>
      <c r="E152" s="94" t="s">
        <v>102</v>
      </c>
      <c r="F152" s="94" t="s">
        <v>102</v>
      </c>
    </row>
    <row r="153" spans="1:6">
      <c r="A153" s="124">
        <v>2101</v>
      </c>
      <c r="B153" s="104" t="s">
        <v>923</v>
      </c>
      <c r="C153" s="94" t="s">
        <v>102</v>
      </c>
      <c r="D153" s="94" t="s">
        <v>102</v>
      </c>
      <c r="E153" s="94" t="s">
        <v>102</v>
      </c>
      <c r="F153" s="94" t="s">
        <v>102</v>
      </c>
    </row>
    <row r="154" spans="1:6">
      <c r="A154" s="124">
        <v>210101</v>
      </c>
      <c r="B154" s="104" t="s">
        <v>924</v>
      </c>
      <c r="C154" s="94" t="s">
        <v>102</v>
      </c>
      <c r="D154" s="94" t="s">
        <v>102</v>
      </c>
      <c r="E154" s="94" t="s">
        <v>102</v>
      </c>
      <c r="F154" s="94" t="s">
        <v>102</v>
      </c>
    </row>
    <row r="155" spans="1:6">
      <c r="A155" s="122">
        <v>210102</v>
      </c>
      <c r="B155" s="123" t="s">
        <v>925</v>
      </c>
      <c r="C155" s="94" t="s">
        <v>102</v>
      </c>
      <c r="D155" s="94" t="s">
        <v>102</v>
      </c>
      <c r="E155" s="94" t="s">
        <v>102</v>
      </c>
      <c r="F155" s="94" t="s">
        <v>102</v>
      </c>
    </row>
    <row r="156" spans="1:6">
      <c r="A156" s="122">
        <v>210103</v>
      </c>
      <c r="B156" s="123" t="s">
        <v>926</v>
      </c>
      <c r="C156" s="94" t="s">
        <v>102</v>
      </c>
      <c r="D156" s="94" t="s">
        <v>102</v>
      </c>
      <c r="E156" s="94" t="s">
        <v>102</v>
      </c>
      <c r="F156" s="94" t="s">
        <v>102</v>
      </c>
    </row>
    <row r="157" spans="1:6">
      <c r="A157" s="122">
        <v>210104</v>
      </c>
      <c r="B157" s="123" t="s">
        <v>927</v>
      </c>
      <c r="C157" s="94" t="s">
        <v>102</v>
      </c>
      <c r="D157" s="94" t="s">
        <v>102</v>
      </c>
      <c r="E157" s="94" t="s">
        <v>102</v>
      </c>
      <c r="F157" s="94" t="s">
        <v>102</v>
      </c>
    </row>
    <row r="158" spans="1:6">
      <c r="A158" s="122">
        <v>210105</v>
      </c>
      <c r="B158" s="123" t="s">
        <v>928</v>
      </c>
      <c r="C158" s="94" t="s">
        <v>102</v>
      </c>
      <c r="D158" s="94" t="s">
        <v>102</v>
      </c>
      <c r="E158" s="94" t="s">
        <v>102</v>
      </c>
      <c r="F158" s="94" t="s">
        <v>102</v>
      </c>
    </row>
    <row r="159" spans="1:6">
      <c r="A159" s="122">
        <v>210106</v>
      </c>
      <c r="B159" s="123" t="s">
        <v>1056</v>
      </c>
      <c r="C159" s="94" t="s">
        <v>102</v>
      </c>
      <c r="D159" s="94" t="s">
        <v>102</v>
      </c>
      <c r="E159" s="94" t="s">
        <v>102</v>
      </c>
      <c r="F159" s="94" t="s">
        <v>102</v>
      </c>
    </row>
    <row r="160" spans="1:6">
      <c r="A160" s="122">
        <v>2102</v>
      </c>
      <c r="B160" s="123" t="s">
        <v>929</v>
      </c>
      <c r="C160" s="94" t="s">
        <v>102</v>
      </c>
      <c r="D160" s="94" t="s">
        <v>102</v>
      </c>
      <c r="E160" s="94" t="s">
        <v>102</v>
      </c>
      <c r="F160" s="94" t="s">
        <v>102</v>
      </c>
    </row>
    <row r="161" spans="1:6">
      <c r="A161" s="124">
        <v>210201</v>
      </c>
      <c r="B161" s="104" t="s">
        <v>932</v>
      </c>
      <c r="C161" s="94" t="s">
        <v>102</v>
      </c>
      <c r="D161" s="94" t="s">
        <v>102</v>
      </c>
      <c r="E161" s="94" t="s">
        <v>102</v>
      </c>
      <c r="F161" s="94" t="s">
        <v>102</v>
      </c>
    </row>
    <row r="162" spans="1:6">
      <c r="A162" s="122">
        <v>210202</v>
      </c>
      <c r="B162" s="123" t="s">
        <v>933</v>
      </c>
      <c r="C162" s="94" t="s">
        <v>102</v>
      </c>
      <c r="D162" s="94" t="s">
        <v>102</v>
      </c>
      <c r="E162" s="94" t="s">
        <v>102</v>
      </c>
      <c r="F162" s="94" t="s">
        <v>102</v>
      </c>
    </row>
    <row r="163" spans="1:6">
      <c r="A163" s="122">
        <v>210203</v>
      </c>
      <c r="B163" s="123" t="s">
        <v>934</v>
      </c>
      <c r="C163" s="94" t="s">
        <v>102</v>
      </c>
      <c r="D163" s="94" t="s">
        <v>102</v>
      </c>
      <c r="E163" s="94" t="s">
        <v>102</v>
      </c>
      <c r="F163" s="94" t="s">
        <v>102</v>
      </c>
    </row>
    <row r="164" spans="1:6">
      <c r="A164" s="122">
        <v>210204</v>
      </c>
      <c r="B164" s="123" t="s">
        <v>935</v>
      </c>
      <c r="C164" s="94" t="s">
        <v>102</v>
      </c>
      <c r="D164" s="94" t="s">
        <v>102</v>
      </c>
      <c r="E164" s="94" t="s">
        <v>102</v>
      </c>
      <c r="F164" s="94" t="s">
        <v>102</v>
      </c>
    </row>
    <row r="165" spans="1:6">
      <c r="A165" s="122">
        <v>210205</v>
      </c>
      <c r="B165" s="123" t="s">
        <v>936</v>
      </c>
      <c r="C165" s="94" t="s">
        <v>102</v>
      </c>
      <c r="D165" s="94" t="s">
        <v>102</v>
      </c>
      <c r="E165" s="94" t="s">
        <v>102</v>
      </c>
      <c r="F165" s="94" t="s">
        <v>102</v>
      </c>
    </row>
    <row r="166" spans="1:6">
      <c r="A166" s="122">
        <v>210206</v>
      </c>
      <c r="B166" s="123" t="s">
        <v>1057</v>
      </c>
      <c r="C166" s="94" t="s">
        <v>102</v>
      </c>
      <c r="D166" s="94" t="s">
        <v>102</v>
      </c>
      <c r="E166" s="94" t="s">
        <v>102</v>
      </c>
      <c r="F166" s="94" t="s">
        <v>102</v>
      </c>
    </row>
    <row r="167" spans="1:6">
      <c r="A167" s="32">
        <v>2103</v>
      </c>
      <c r="B167" s="96" t="s">
        <v>930</v>
      </c>
      <c r="C167" s="94" t="s">
        <v>102</v>
      </c>
      <c r="D167" s="94" t="s">
        <v>102</v>
      </c>
      <c r="E167" s="94" t="s">
        <v>102</v>
      </c>
      <c r="F167" s="94" t="s">
        <v>102</v>
      </c>
    </row>
    <row r="168" spans="1:6">
      <c r="A168" s="124">
        <v>210301</v>
      </c>
      <c r="B168" s="104" t="s">
        <v>940</v>
      </c>
      <c r="C168" s="94" t="s">
        <v>102</v>
      </c>
      <c r="D168" s="94" t="s">
        <v>102</v>
      </c>
      <c r="E168" s="94" t="s">
        <v>102</v>
      </c>
      <c r="F168" s="94" t="s">
        <v>102</v>
      </c>
    </row>
    <row r="169" spans="1:6">
      <c r="A169" s="122">
        <v>210302</v>
      </c>
      <c r="B169" s="123" t="s">
        <v>939</v>
      </c>
      <c r="C169" s="94" t="s">
        <v>102</v>
      </c>
      <c r="D169" s="94" t="s">
        <v>102</v>
      </c>
      <c r="E169" s="94" t="s">
        <v>102</v>
      </c>
      <c r="F169" s="94" t="s">
        <v>102</v>
      </c>
    </row>
    <row r="170" spans="1:6">
      <c r="A170" s="122">
        <v>210303</v>
      </c>
      <c r="B170" s="123" t="s">
        <v>937</v>
      </c>
      <c r="C170" s="94" t="s">
        <v>102</v>
      </c>
      <c r="D170" s="94" t="s">
        <v>102</v>
      </c>
      <c r="E170" s="94" t="s">
        <v>102</v>
      </c>
      <c r="F170" s="94" t="s">
        <v>102</v>
      </c>
    </row>
    <row r="171" spans="1:6">
      <c r="A171" s="122">
        <v>210304</v>
      </c>
      <c r="B171" s="123" t="s">
        <v>938</v>
      </c>
      <c r="C171" s="94" t="s">
        <v>102</v>
      </c>
      <c r="D171" s="94" t="s">
        <v>102</v>
      </c>
      <c r="E171" s="94" t="s">
        <v>102</v>
      </c>
      <c r="F171" s="94" t="s">
        <v>102</v>
      </c>
    </row>
    <row r="172" spans="1:6">
      <c r="A172" s="122">
        <v>210305</v>
      </c>
      <c r="B172" s="123" t="s">
        <v>1058</v>
      </c>
      <c r="C172" s="94" t="s">
        <v>102</v>
      </c>
      <c r="D172" s="94" t="s">
        <v>102</v>
      </c>
      <c r="E172" s="94" t="s">
        <v>102</v>
      </c>
      <c r="F172" s="94" t="s">
        <v>102</v>
      </c>
    </row>
    <row r="173" spans="1:6">
      <c r="A173" s="122">
        <v>2104</v>
      </c>
      <c r="B173" s="123" t="s">
        <v>931</v>
      </c>
      <c r="C173" s="94" t="s">
        <v>102</v>
      </c>
      <c r="D173" s="94" t="s">
        <v>102</v>
      </c>
      <c r="E173" s="94" t="s">
        <v>102</v>
      </c>
      <c r="F173" s="94" t="s">
        <v>102</v>
      </c>
    </row>
    <row r="174" spans="1:6">
      <c r="A174" s="124">
        <v>210401</v>
      </c>
      <c r="B174" s="104" t="s">
        <v>941</v>
      </c>
      <c r="C174" s="94" t="s">
        <v>102</v>
      </c>
      <c r="D174" s="94" t="s">
        <v>102</v>
      </c>
      <c r="E174" s="94" t="s">
        <v>102</v>
      </c>
      <c r="F174" s="94" t="s">
        <v>102</v>
      </c>
    </row>
    <row r="175" spans="1:6">
      <c r="A175" s="122">
        <v>210402</v>
      </c>
      <c r="B175" s="123" t="s">
        <v>942</v>
      </c>
      <c r="C175" s="94" t="s">
        <v>102</v>
      </c>
      <c r="D175" s="94" t="s">
        <v>102</v>
      </c>
      <c r="E175" s="94" t="s">
        <v>102</v>
      </c>
      <c r="F175" s="94" t="s">
        <v>102</v>
      </c>
    </row>
    <row r="176" spans="1:6">
      <c r="A176" s="122">
        <v>210403</v>
      </c>
      <c r="B176" s="123" t="s">
        <v>943</v>
      </c>
      <c r="C176" s="94" t="s">
        <v>102</v>
      </c>
      <c r="D176" s="94" t="s">
        <v>102</v>
      </c>
      <c r="E176" s="94" t="s">
        <v>102</v>
      </c>
      <c r="F176" s="94" t="s">
        <v>102</v>
      </c>
    </row>
    <row r="177" spans="1:6">
      <c r="A177" s="122">
        <v>210404</v>
      </c>
      <c r="B177" s="123" t="s">
        <v>944</v>
      </c>
      <c r="C177" s="94" t="s">
        <v>102</v>
      </c>
      <c r="D177" s="94" t="s">
        <v>102</v>
      </c>
      <c r="E177" s="94" t="s">
        <v>102</v>
      </c>
      <c r="F177" s="94" t="s">
        <v>102</v>
      </c>
    </row>
    <row r="178" spans="1:6">
      <c r="A178" s="122">
        <v>210405</v>
      </c>
      <c r="B178" s="123" t="s">
        <v>948</v>
      </c>
      <c r="C178" s="94" t="s">
        <v>102</v>
      </c>
      <c r="D178" s="94" t="s">
        <v>102</v>
      </c>
      <c r="E178" s="94" t="s">
        <v>102</v>
      </c>
      <c r="F178" s="94" t="s">
        <v>102</v>
      </c>
    </row>
    <row r="179" spans="1:6">
      <c r="A179" s="122">
        <v>210406</v>
      </c>
      <c r="B179" s="123" t="s">
        <v>945</v>
      </c>
      <c r="C179" s="94" t="s">
        <v>102</v>
      </c>
      <c r="D179" s="94" t="s">
        <v>102</v>
      </c>
      <c r="E179" s="94" t="s">
        <v>102</v>
      </c>
      <c r="F179" s="94" t="s">
        <v>102</v>
      </c>
    </row>
    <row r="180" spans="1:6">
      <c r="A180" s="122">
        <v>210407</v>
      </c>
      <c r="B180" s="123" t="s">
        <v>946</v>
      </c>
      <c r="C180" s="94" t="s">
        <v>102</v>
      </c>
      <c r="D180" s="94" t="s">
        <v>102</v>
      </c>
      <c r="E180" s="94" t="s">
        <v>102</v>
      </c>
      <c r="F180" s="94" t="s">
        <v>102</v>
      </c>
    </row>
    <row r="181" spans="1:6">
      <c r="A181" s="122">
        <v>210408</v>
      </c>
      <c r="B181" s="123" t="s">
        <v>947</v>
      </c>
      <c r="C181" s="94" t="s">
        <v>102</v>
      </c>
      <c r="D181" s="94" t="s">
        <v>102</v>
      </c>
      <c r="E181" s="94" t="s">
        <v>102</v>
      </c>
      <c r="F181" s="94" t="s">
        <v>102</v>
      </c>
    </row>
    <row r="182" spans="1:6">
      <c r="A182" s="122">
        <v>210409</v>
      </c>
      <c r="B182" s="123" t="s">
        <v>1059</v>
      </c>
      <c r="C182" s="94" t="s">
        <v>102</v>
      </c>
      <c r="D182" s="94" t="s">
        <v>102</v>
      </c>
      <c r="E182" s="94" t="s">
        <v>102</v>
      </c>
      <c r="F182" s="94" t="s">
        <v>102</v>
      </c>
    </row>
    <row r="183" spans="1:6">
      <c r="A183" s="126">
        <v>210410</v>
      </c>
      <c r="B183" s="123" t="s">
        <v>1060</v>
      </c>
      <c r="C183" s="94" t="s">
        <v>102</v>
      </c>
      <c r="D183" s="94" t="s">
        <v>102</v>
      </c>
      <c r="E183" s="94" t="s">
        <v>102</v>
      </c>
      <c r="F183" s="94" t="s">
        <v>102</v>
      </c>
    </row>
    <row r="184" spans="1:6">
      <c r="A184" s="126">
        <v>2105</v>
      </c>
      <c r="B184" s="123" t="s">
        <v>949</v>
      </c>
      <c r="C184" s="94" t="s">
        <v>102</v>
      </c>
      <c r="D184" s="94" t="s">
        <v>102</v>
      </c>
      <c r="E184" s="94" t="s">
        <v>102</v>
      </c>
      <c r="F184" s="94" t="s">
        <v>102</v>
      </c>
    </row>
    <row r="185" spans="1:6">
      <c r="A185" s="124">
        <v>210501</v>
      </c>
      <c r="B185" s="104" t="s">
        <v>950</v>
      </c>
      <c r="C185" s="94" t="s">
        <v>102</v>
      </c>
      <c r="D185" s="94" t="s">
        <v>102</v>
      </c>
      <c r="E185" s="94" t="s">
        <v>102</v>
      </c>
      <c r="F185" s="94" t="s">
        <v>102</v>
      </c>
    </row>
    <row r="186" spans="1:6">
      <c r="A186" s="122">
        <v>210502</v>
      </c>
      <c r="B186" s="123" t="s">
        <v>951</v>
      </c>
      <c r="C186" s="94" t="s">
        <v>102</v>
      </c>
      <c r="D186" s="94" t="s">
        <v>102</v>
      </c>
      <c r="E186" s="94" t="s">
        <v>102</v>
      </c>
      <c r="F186" s="94" t="s">
        <v>102</v>
      </c>
    </row>
    <row r="187" spans="1:6">
      <c r="A187" s="122">
        <v>210503</v>
      </c>
      <c r="B187" s="123" t="s">
        <v>952</v>
      </c>
      <c r="C187" s="94" t="s">
        <v>102</v>
      </c>
      <c r="D187" s="94" t="s">
        <v>102</v>
      </c>
      <c r="E187" s="94" t="s">
        <v>102</v>
      </c>
      <c r="F187" s="94" t="s">
        <v>102</v>
      </c>
    </row>
    <row r="188" spans="1:6">
      <c r="A188" s="122">
        <v>2106</v>
      </c>
      <c r="B188" s="123" t="s">
        <v>953</v>
      </c>
      <c r="C188" s="94" t="s">
        <v>102</v>
      </c>
      <c r="D188" s="94" t="s">
        <v>102</v>
      </c>
      <c r="E188" s="94" t="s">
        <v>102</v>
      </c>
      <c r="F188" s="94" t="s">
        <v>102</v>
      </c>
    </row>
    <row r="189" spans="1:6">
      <c r="A189" s="124">
        <v>210601</v>
      </c>
      <c r="B189" s="104" t="s">
        <v>954</v>
      </c>
      <c r="C189" s="94" t="s">
        <v>102</v>
      </c>
      <c r="D189" s="94" t="s">
        <v>102</v>
      </c>
      <c r="E189" s="94" t="s">
        <v>102</v>
      </c>
      <c r="F189" s="94" t="s">
        <v>102</v>
      </c>
    </row>
    <row r="190" spans="1:6">
      <c r="A190" s="122">
        <v>210602</v>
      </c>
      <c r="B190" s="123" t="s">
        <v>955</v>
      </c>
      <c r="C190" s="94" t="s">
        <v>102</v>
      </c>
      <c r="D190" s="94" t="s">
        <v>102</v>
      </c>
      <c r="E190" s="94" t="s">
        <v>102</v>
      </c>
      <c r="F190" s="94" t="s">
        <v>102</v>
      </c>
    </row>
    <row r="191" spans="1:6">
      <c r="A191" s="122">
        <v>210603</v>
      </c>
      <c r="B191" s="123" t="s">
        <v>956</v>
      </c>
      <c r="C191" s="94" t="s">
        <v>102</v>
      </c>
      <c r="D191" s="94" t="s">
        <v>102</v>
      </c>
      <c r="E191" s="94" t="s">
        <v>102</v>
      </c>
      <c r="F191" s="94" t="s">
        <v>102</v>
      </c>
    </row>
    <row r="192" spans="1:6">
      <c r="A192" s="122">
        <v>210604</v>
      </c>
      <c r="B192" s="123" t="s">
        <v>957</v>
      </c>
      <c r="C192" s="94" t="s">
        <v>102</v>
      </c>
      <c r="D192" s="94" t="s">
        <v>102</v>
      </c>
      <c r="E192" s="94" t="s">
        <v>102</v>
      </c>
      <c r="F192" s="94" t="s">
        <v>102</v>
      </c>
    </row>
    <row r="193" spans="1:6">
      <c r="A193" s="122">
        <v>2107</v>
      </c>
      <c r="B193" s="123" t="s">
        <v>958</v>
      </c>
      <c r="C193" s="94" t="s">
        <v>102</v>
      </c>
      <c r="D193" s="94" t="s">
        <v>102</v>
      </c>
      <c r="E193" s="94" t="s">
        <v>102</v>
      </c>
      <c r="F193" s="94" t="s">
        <v>102</v>
      </c>
    </row>
    <row r="194" spans="1:6">
      <c r="A194" s="121">
        <v>210701</v>
      </c>
      <c r="B194" s="104" t="s">
        <v>959</v>
      </c>
      <c r="C194" s="94" t="s">
        <v>102</v>
      </c>
      <c r="D194" s="94" t="s">
        <v>102</v>
      </c>
      <c r="E194" s="94" t="s">
        <v>102</v>
      </c>
      <c r="F194" s="94" t="s">
        <v>102</v>
      </c>
    </row>
    <row r="195" spans="1:6">
      <c r="A195" s="122">
        <v>210702</v>
      </c>
      <c r="B195" s="123" t="s">
        <v>960</v>
      </c>
      <c r="C195" s="94" t="s">
        <v>102</v>
      </c>
      <c r="D195" s="94" t="s">
        <v>102</v>
      </c>
      <c r="E195" s="94" t="s">
        <v>102</v>
      </c>
      <c r="F195" s="94" t="s">
        <v>102</v>
      </c>
    </row>
    <row r="196" spans="1:6">
      <c r="A196" s="122">
        <v>210703</v>
      </c>
      <c r="B196" s="123" t="s">
        <v>961</v>
      </c>
      <c r="C196" s="94" t="s">
        <v>102</v>
      </c>
      <c r="D196" s="94" t="s">
        <v>102</v>
      </c>
      <c r="E196" s="94" t="s">
        <v>102</v>
      </c>
      <c r="F196" s="94" t="s">
        <v>102</v>
      </c>
    </row>
    <row r="197" spans="1:6">
      <c r="A197" s="122">
        <v>2108</v>
      </c>
      <c r="B197" s="123" t="s">
        <v>962</v>
      </c>
      <c r="C197" s="94" t="s">
        <v>102</v>
      </c>
      <c r="D197" s="94" t="s">
        <v>102</v>
      </c>
      <c r="E197" s="94" t="s">
        <v>102</v>
      </c>
      <c r="F197" s="94" t="s">
        <v>102</v>
      </c>
    </row>
    <row r="198" spans="1:6">
      <c r="A198" s="124">
        <v>210801</v>
      </c>
      <c r="B198" s="104" t="s">
        <v>963</v>
      </c>
      <c r="C198" s="94" t="s">
        <v>102</v>
      </c>
      <c r="D198" s="94" t="s">
        <v>102</v>
      </c>
      <c r="E198" s="94" t="s">
        <v>102</v>
      </c>
      <c r="F198" s="94" t="s">
        <v>102</v>
      </c>
    </row>
    <row r="199" spans="1:6">
      <c r="A199" s="122">
        <v>210802</v>
      </c>
      <c r="B199" s="123" t="s">
        <v>964</v>
      </c>
      <c r="C199" s="94" t="s">
        <v>102</v>
      </c>
      <c r="D199" s="94" t="s">
        <v>102</v>
      </c>
      <c r="E199" s="94" t="s">
        <v>102</v>
      </c>
      <c r="F199" s="94" t="s">
        <v>102</v>
      </c>
    </row>
    <row r="200" spans="1:6">
      <c r="A200" s="122">
        <v>210803</v>
      </c>
      <c r="B200" s="123" t="s">
        <v>965</v>
      </c>
      <c r="C200" s="94" t="s">
        <v>102</v>
      </c>
      <c r="D200" s="94" t="s">
        <v>102</v>
      </c>
      <c r="E200" s="94" t="s">
        <v>102</v>
      </c>
      <c r="F200" s="94" t="s">
        <v>102</v>
      </c>
    </row>
    <row r="201" spans="1:6">
      <c r="A201" s="122">
        <v>210804</v>
      </c>
      <c r="B201" s="123" t="s">
        <v>966</v>
      </c>
      <c r="C201" s="94" t="s">
        <v>102</v>
      </c>
      <c r="D201" s="94" t="s">
        <v>102</v>
      </c>
      <c r="E201" s="94" t="s">
        <v>102</v>
      </c>
      <c r="F201" s="94" t="s">
        <v>102</v>
      </c>
    </row>
    <row r="202" spans="1:6">
      <c r="A202" s="122">
        <v>210805</v>
      </c>
      <c r="B202" s="123" t="s">
        <v>967</v>
      </c>
      <c r="C202" s="94" t="s">
        <v>102</v>
      </c>
      <c r="D202" s="94" t="s">
        <v>102</v>
      </c>
      <c r="E202" s="94" t="s">
        <v>102</v>
      </c>
      <c r="F202" s="94" t="s">
        <v>102</v>
      </c>
    </row>
    <row r="203" spans="1:6">
      <c r="A203" s="122">
        <v>210806</v>
      </c>
      <c r="B203" s="123" t="s">
        <v>968</v>
      </c>
      <c r="C203" s="94" t="s">
        <v>102</v>
      </c>
      <c r="D203" s="94" t="s">
        <v>102</v>
      </c>
      <c r="E203" s="94" t="s">
        <v>102</v>
      </c>
      <c r="F203" s="94" t="s">
        <v>102</v>
      </c>
    </row>
    <row r="204" spans="1:6">
      <c r="A204" s="122">
        <v>210807</v>
      </c>
      <c r="B204" s="123" t="s">
        <v>296</v>
      </c>
      <c r="C204" s="94" t="s">
        <v>102</v>
      </c>
      <c r="D204" s="94" t="s">
        <v>102</v>
      </c>
      <c r="E204" s="94" t="s">
        <v>102</v>
      </c>
      <c r="F204" s="94" t="s">
        <v>102</v>
      </c>
    </row>
    <row r="205" spans="1:6">
      <c r="A205" s="122">
        <v>210808</v>
      </c>
      <c r="B205" s="123" t="s">
        <v>969</v>
      </c>
      <c r="C205" s="94" t="s">
        <v>102</v>
      </c>
      <c r="D205" s="94" t="s">
        <v>102</v>
      </c>
      <c r="E205" s="94" t="s">
        <v>102</v>
      </c>
      <c r="F205" s="94" t="s">
        <v>102</v>
      </c>
    </row>
    <row r="206" spans="1:6">
      <c r="A206" s="122">
        <v>210809</v>
      </c>
      <c r="B206" s="123" t="s">
        <v>970</v>
      </c>
      <c r="C206" s="94" t="s">
        <v>102</v>
      </c>
      <c r="D206" s="94" t="s">
        <v>102</v>
      </c>
      <c r="E206" s="94" t="s">
        <v>102</v>
      </c>
      <c r="F206" s="94" t="s">
        <v>102</v>
      </c>
    </row>
    <row r="207" spans="1:6">
      <c r="A207" s="122">
        <v>210810</v>
      </c>
      <c r="B207" s="123" t="s">
        <v>971</v>
      </c>
      <c r="C207" s="94" t="s">
        <v>102</v>
      </c>
      <c r="D207" s="94" t="s">
        <v>102</v>
      </c>
      <c r="E207" s="94" t="s">
        <v>102</v>
      </c>
      <c r="F207" s="94" t="s">
        <v>102</v>
      </c>
    </row>
    <row r="208" spans="1:6">
      <c r="A208" s="122">
        <v>210811</v>
      </c>
      <c r="B208" s="123" t="s">
        <v>972</v>
      </c>
      <c r="C208" s="94" t="s">
        <v>102</v>
      </c>
      <c r="D208" s="94" t="s">
        <v>102</v>
      </c>
      <c r="E208" s="94" t="s">
        <v>102</v>
      </c>
      <c r="F208" s="94" t="s">
        <v>102</v>
      </c>
    </row>
    <row r="209" spans="1:6">
      <c r="A209" s="122">
        <v>210812</v>
      </c>
      <c r="B209" s="123" t="s">
        <v>973</v>
      </c>
      <c r="C209" s="94" t="s">
        <v>102</v>
      </c>
      <c r="D209" s="94" t="s">
        <v>102</v>
      </c>
      <c r="E209" s="94" t="s">
        <v>102</v>
      </c>
      <c r="F209" s="94" t="s">
        <v>102</v>
      </c>
    </row>
    <row r="210" spans="1:6">
      <c r="A210" s="122">
        <v>210813</v>
      </c>
      <c r="B210" s="123" t="s">
        <v>974</v>
      </c>
      <c r="C210" s="94" t="s">
        <v>102</v>
      </c>
      <c r="D210" s="94" t="s">
        <v>102</v>
      </c>
      <c r="E210" s="94" t="s">
        <v>102</v>
      </c>
      <c r="F210" s="94" t="s">
        <v>102</v>
      </c>
    </row>
    <row r="211" spans="1:6">
      <c r="A211" s="122">
        <v>210814</v>
      </c>
      <c r="B211" s="123" t="s">
        <v>975</v>
      </c>
      <c r="C211" s="94" t="s">
        <v>102</v>
      </c>
      <c r="D211" s="94" t="s">
        <v>102</v>
      </c>
      <c r="E211" s="94" t="s">
        <v>102</v>
      </c>
      <c r="F211" s="94" t="s">
        <v>102</v>
      </c>
    </row>
    <row r="212" spans="1:6">
      <c r="A212" s="122">
        <v>210815</v>
      </c>
      <c r="B212" s="123" t="s">
        <v>1061</v>
      </c>
      <c r="C212" s="94" t="s">
        <v>102</v>
      </c>
      <c r="D212" s="94" t="s">
        <v>102</v>
      </c>
      <c r="E212" s="94" t="s">
        <v>102</v>
      </c>
      <c r="F212" s="94" t="s">
        <v>102</v>
      </c>
    </row>
    <row r="213" spans="1:6">
      <c r="A213" s="126">
        <v>210816</v>
      </c>
      <c r="B213" s="123" t="s">
        <v>1062</v>
      </c>
      <c r="C213" s="94" t="s">
        <v>102</v>
      </c>
      <c r="D213" s="94" t="s">
        <v>102</v>
      </c>
      <c r="E213" s="94" t="s">
        <v>102</v>
      </c>
      <c r="F213" s="94" t="s">
        <v>102</v>
      </c>
    </row>
    <row r="214" spans="1:6">
      <c r="A214" s="126">
        <v>210817</v>
      </c>
      <c r="B214" s="123" t="s">
        <v>1063</v>
      </c>
      <c r="C214" s="94" t="s">
        <v>102</v>
      </c>
      <c r="D214" s="94" t="s">
        <v>102</v>
      </c>
      <c r="E214" s="94" t="s">
        <v>102</v>
      </c>
      <c r="F214" s="94" t="s">
        <v>102</v>
      </c>
    </row>
    <row r="215" spans="1:6">
      <c r="A215" s="126">
        <v>210818</v>
      </c>
      <c r="B215" s="123" t="s">
        <v>1064</v>
      </c>
      <c r="C215" s="94" t="s">
        <v>102</v>
      </c>
      <c r="D215" s="94" t="s">
        <v>102</v>
      </c>
      <c r="E215" s="94" t="s">
        <v>102</v>
      </c>
      <c r="F215" s="94" t="s">
        <v>102</v>
      </c>
    </row>
    <row r="216" spans="1:6">
      <c r="A216" s="126">
        <v>2109</v>
      </c>
      <c r="B216" s="123" t="s">
        <v>976</v>
      </c>
      <c r="C216" s="94" t="s">
        <v>102</v>
      </c>
      <c r="D216" s="94" t="s">
        <v>102</v>
      </c>
      <c r="E216" s="94" t="s">
        <v>102</v>
      </c>
      <c r="F216" s="94" t="s">
        <v>102</v>
      </c>
    </row>
    <row r="217" spans="1:6">
      <c r="A217" s="124">
        <v>210901</v>
      </c>
      <c r="B217" s="104" t="s">
        <v>378</v>
      </c>
      <c r="C217" s="94" t="s">
        <v>102</v>
      </c>
      <c r="D217" s="94" t="s">
        <v>102</v>
      </c>
      <c r="E217" s="94" t="s">
        <v>102</v>
      </c>
      <c r="F217" s="94" t="s">
        <v>102</v>
      </c>
    </row>
    <row r="218" spans="1:6">
      <c r="A218" s="122">
        <v>210902</v>
      </c>
      <c r="B218" s="123" t="s">
        <v>977</v>
      </c>
      <c r="C218" s="94" t="s">
        <v>102</v>
      </c>
      <c r="D218" s="94" t="s">
        <v>102</v>
      </c>
      <c r="E218" s="94" t="s">
        <v>102</v>
      </c>
      <c r="F218" s="94" t="s">
        <v>102</v>
      </c>
    </row>
    <row r="219" spans="1:6">
      <c r="A219" s="122">
        <v>210903</v>
      </c>
      <c r="B219" s="123" t="s">
        <v>978</v>
      </c>
      <c r="C219" s="94" t="s">
        <v>102</v>
      </c>
      <c r="D219" s="94" t="s">
        <v>102</v>
      </c>
      <c r="E219" s="94" t="s">
        <v>102</v>
      </c>
      <c r="F219" s="94" t="s">
        <v>102</v>
      </c>
    </row>
    <row r="220" spans="1:6">
      <c r="A220" s="122">
        <v>210904</v>
      </c>
      <c r="B220" s="123" t="s">
        <v>979</v>
      </c>
      <c r="C220" s="94" t="s">
        <v>102</v>
      </c>
      <c r="D220" s="94" t="s">
        <v>102</v>
      </c>
      <c r="E220" s="94" t="s">
        <v>102</v>
      </c>
      <c r="F220" s="94" t="s">
        <v>102</v>
      </c>
    </row>
    <row r="221" spans="1:6">
      <c r="A221" s="127">
        <v>211</v>
      </c>
      <c r="B221" s="97" t="s">
        <v>980</v>
      </c>
      <c r="C221" s="94" t="s">
        <v>102</v>
      </c>
      <c r="D221" s="94" t="s">
        <v>102</v>
      </c>
      <c r="E221" s="94" t="s">
        <v>102</v>
      </c>
      <c r="F221" s="94" t="s">
        <v>102</v>
      </c>
    </row>
    <row r="222" spans="1:6">
      <c r="A222" s="124">
        <v>2111</v>
      </c>
      <c r="B222" s="104" t="s">
        <v>981</v>
      </c>
      <c r="C222" s="94" t="s">
        <v>102</v>
      </c>
      <c r="D222" s="94" t="s">
        <v>102</v>
      </c>
      <c r="E222" s="94" t="s">
        <v>102</v>
      </c>
      <c r="F222" s="94" t="s">
        <v>102</v>
      </c>
    </row>
    <row r="223" spans="1:6">
      <c r="A223" s="124">
        <v>211101</v>
      </c>
      <c r="B223" s="104" t="s">
        <v>982</v>
      </c>
      <c r="C223" s="94" t="s">
        <v>102</v>
      </c>
      <c r="D223" s="94" t="s">
        <v>102</v>
      </c>
      <c r="E223" s="94" t="s">
        <v>102</v>
      </c>
      <c r="F223" s="94" t="s">
        <v>102</v>
      </c>
    </row>
    <row r="224" spans="1:6">
      <c r="A224" s="122">
        <v>2112</v>
      </c>
      <c r="B224" s="123" t="s">
        <v>983</v>
      </c>
      <c r="C224" s="94" t="s">
        <v>102</v>
      </c>
      <c r="D224" s="94" t="s">
        <v>102</v>
      </c>
      <c r="E224" s="94" t="s">
        <v>102</v>
      </c>
      <c r="F224" s="94" t="s">
        <v>102</v>
      </c>
    </row>
    <row r="225" spans="1:6">
      <c r="A225" s="124">
        <v>211201</v>
      </c>
      <c r="B225" s="104" t="s">
        <v>984</v>
      </c>
      <c r="C225" s="94" t="s">
        <v>102</v>
      </c>
      <c r="D225" s="94" t="s">
        <v>102</v>
      </c>
      <c r="E225" s="94" t="s">
        <v>102</v>
      </c>
      <c r="F225" s="94" t="s">
        <v>102</v>
      </c>
    </row>
    <row r="226" spans="1:6">
      <c r="A226" s="122">
        <v>212</v>
      </c>
      <c r="B226" s="123" t="s">
        <v>985</v>
      </c>
      <c r="C226" s="94" t="s">
        <v>102</v>
      </c>
      <c r="D226" s="94" t="s">
        <v>102</v>
      </c>
      <c r="E226" s="94" t="s">
        <v>102</v>
      </c>
      <c r="F226" s="94" t="s">
        <v>102</v>
      </c>
    </row>
    <row r="227" spans="1:6">
      <c r="A227" s="124">
        <v>2121</v>
      </c>
      <c r="B227" s="104" t="s">
        <v>986</v>
      </c>
      <c r="C227" s="94" t="s">
        <v>102</v>
      </c>
      <c r="D227" s="94" t="s">
        <v>102</v>
      </c>
      <c r="E227" s="94" t="s">
        <v>102</v>
      </c>
      <c r="F227" s="94" t="s">
        <v>102</v>
      </c>
    </row>
    <row r="228" spans="1:6">
      <c r="A228" s="124">
        <v>212101</v>
      </c>
      <c r="B228" s="104" t="s">
        <v>395</v>
      </c>
      <c r="C228" s="94" t="s">
        <v>102</v>
      </c>
      <c r="D228" s="94" t="s">
        <v>102</v>
      </c>
      <c r="E228" s="94" t="s">
        <v>102</v>
      </c>
      <c r="F228" s="94" t="s">
        <v>102</v>
      </c>
    </row>
    <row r="229" spans="1:6">
      <c r="A229" s="122">
        <v>2122</v>
      </c>
      <c r="B229" s="123" t="s">
        <v>987</v>
      </c>
      <c r="C229" s="94" t="s">
        <v>102</v>
      </c>
      <c r="D229" s="94" t="s">
        <v>102</v>
      </c>
      <c r="E229" s="94" t="s">
        <v>102</v>
      </c>
      <c r="F229" s="94" t="s">
        <v>102</v>
      </c>
    </row>
    <row r="230" spans="1:6">
      <c r="A230" s="124">
        <v>212201</v>
      </c>
      <c r="B230" s="104" t="s">
        <v>399</v>
      </c>
      <c r="C230" s="94" t="s">
        <v>102</v>
      </c>
      <c r="D230" s="94" t="s">
        <v>102</v>
      </c>
      <c r="E230" s="94" t="s">
        <v>102</v>
      </c>
      <c r="F230" s="94" t="s">
        <v>102</v>
      </c>
    </row>
    <row r="231" spans="1:6">
      <c r="A231" s="122">
        <v>213</v>
      </c>
      <c r="B231" s="123" t="s">
        <v>988</v>
      </c>
      <c r="C231" s="94" t="s">
        <v>102</v>
      </c>
      <c r="D231" s="94" t="s">
        <v>102</v>
      </c>
      <c r="E231" s="94" t="s">
        <v>102</v>
      </c>
      <c r="F231" s="94" t="s">
        <v>102</v>
      </c>
    </row>
    <row r="232" spans="1:6">
      <c r="A232" s="124">
        <v>2131</v>
      </c>
      <c r="B232" s="104" t="s">
        <v>989</v>
      </c>
      <c r="C232" s="94" t="s">
        <v>102</v>
      </c>
      <c r="D232" s="94" t="s">
        <v>102</v>
      </c>
      <c r="E232" s="94" t="s">
        <v>102</v>
      </c>
      <c r="F232" s="94" t="s">
        <v>102</v>
      </c>
    </row>
    <row r="233" spans="1:6">
      <c r="A233" s="124">
        <v>213101</v>
      </c>
      <c r="B233" s="104" t="s">
        <v>991</v>
      </c>
      <c r="C233" s="94" t="s">
        <v>102</v>
      </c>
      <c r="D233" s="94" t="s">
        <v>102</v>
      </c>
      <c r="E233" s="94" t="s">
        <v>102</v>
      </c>
      <c r="F233" s="94" t="s">
        <v>102</v>
      </c>
    </row>
    <row r="234" spans="1:6">
      <c r="A234" s="122">
        <v>213102</v>
      </c>
      <c r="B234" s="123" t="s">
        <v>992</v>
      </c>
      <c r="C234" s="94" t="s">
        <v>102</v>
      </c>
      <c r="D234" s="94" t="s">
        <v>102</v>
      </c>
      <c r="E234" s="94" t="s">
        <v>102</v>
      </c>
      <c r="F234" s="94" t="s">
        <v>102</v>
      </c>
    </row>
    <row r="235" spans="1:6">
      <c r="A235" s="122">
        <v>2132</v>
      </c>
      <c r="B235" s="123" t="s">
        <v>990</v>
      </c>
      <c r="C235" s="94" t="s">
        <v>102</v>
      </c>
      <c r="D235" s="94" t="s">
        <v>102</v>
      </c>
      <c r="E235" s="94" t="s">
        <v>102</v>
      </c>
      <c r="F235" s="94" t="s">
        <v>102</v>
      </c>
    </row>
    <row r="236" spans="1:6">
      <c r="A236" s="124">
        <v>213202</v>
      </c>
      <c r="B236" s="104" t="s">
        <v>993</v>
      </c>
      <c r="C236" s="94" t="s">
        <v>102</v>
      </c>
      <c r="D236" s="94" t="s">
        <v>102</v>
      </c>
      <c r="E236" s="94" t="s">
        <v>102</v>
      </c>
      <c r="F236" s="94" t="s">
        <v>102</v>
      </c>
    </row>
    <row r="237" spans="1:6">
      <c r="A237" s="122">
        <v>213203</v>
      </c>
      <c r="B237" s="123" t="s">
        <v>994</v>
      </c>
      <c r="C237" s="94" t="s">
        <v>102</v>
      </c>
      <c r="D237" s="94" t="s">
        <v>102</v>
      </c>
      <c r="E237" s="94" t="s">
        <v>102</v>
      </c>
      <c r="F237" s="94" t="s">
        <v>102</v>
      </c>
    </row>
    <row r="238" spans="1:6">
      <c r="A238" s="122">
        <v>213204</v>
      </c>
      <c r="B238" s="123" t="s">
        <v>995</v>
      </c>
      <c r="C238" s="94" t="s">
        <v>102</v>
      </c>
      <c r="D238" s="94" t="s">
        <v>102</v>
      </c>
      <c r="E238" s="94" t="s">
        <v>102</v>
      </c>
      <c r="F238" s="94" t="s">
        <v>102</v>
      </c>
    </row>
    <row r="239" spans="1:6">
      <c r="A239" s="122">
        <v>213205</v>
      </c>
      <c r="B239" s="123" t="s">
        <v>996</v>
      </c>
      <c r="C239" s="94" t="s">
        <v>102</v>
      </c>
      <c r="D239" s="94" t="s">
        <v>102</v>
      </c>
      <c r="E239" s="94" t="s">
        <v>102</v>
      </c>
      <c r="F239" s="94" t="s">
        <v>102</v>
      </c>
    </row>
    <row r="240" spans="1:6">
      <c r="A240" s="122">
        <v>213206</v>
      </c>
      <c r="B240" s="123" t="s">
        <v>997</v>
      </c>
      <c r="C240" s="94" t="s">
        <v>102</v>
      </c>
      <c r="D240" s="94" t="s">
        <v>102</v>
      </c>
      <c r="E240" s="94" t="s">
        <v>102</v>
      </c>
      <c r="F240" s="94" t="s">
        <v>102</v>
      </c>
    </row>
    <row r="241" spans="1:6">
      <c r="A241" s="122">
        <v>213207</v>
      </c>
      <c r="B241" s="123" t="s">
        <v>998</v>
      </c>
      <c r="C241" s="94" t="s">
        <v>102</v>
      </c>
      <c r="D241" s="94" t="s">
        <v>102</v>
      </c>
      <c r="E241" s="94" t="s">
        <v>102</v>
      </c>
      <c r="F241" s="94" t="s">
        <v>102</v>
      </c>
    </row>
    <row ht="25.5" r="242" spans="1:6">
      <c r="A242" s="122">
        <v>213208</v>
      </c>
      <c r="B242" s="123" t="s">
        <v>999</v>
      </c>
      <c r="C242" s="94" t="s">
        <v>102</v>
      </c>
      <c r="D242" s="94" t="s">
        <v>102</v>
      </c>
      <c r="E242" s="94" t="s">
        <v>102</v>
      </c>
      <c r="F242" s="94" t="s">
        <v>102</v>
      </c>
    </row>
    <row r="243" spans="1:6">
      <c r="A243" s="122">
        <v>213209</v>
      </c>
      <c r="B243" s="123" t="s">
        <v>1000</v>
      </c>
      <c r="C243" s="94" t="s">
        <v>102</v>
      </c>
      <c r="D243" s="94" t="s">
        <v>102</v>
      </c>
      <c r="E243" s="94" t="s">
        <v>102</v>
      </c>
      <c r="F243" s="94" t="s">
        <v>102</v>
      </c>
    </row>
    <row r="244" spans="1:6">
      <c r="A244" s="122">
        <v>2133</v>
      </c>
      <c r="B244" s="123" t="s">
        <v>1001</v>
      </c>
      <c r="C244" s="94" t="s">
        <v>102</v>
      </c>
      <c r="D244" s="94" t="s">
        <v>102</v>
      </c>
      <c r="E244" s="94" t="s">
        <v>102</v>
      </c>
      <c r="F244" s="94" t="s">
        <v>102</v>
      </c>
    </row>
    <row r="245" spans="1:6">
      <c r="A245" s="124">
        <v>213301</v>
      </c>
      <c r="B245" s="104" t="s">
        <v>1004</v>
      </c>
      <c r="C245" s="94" t="s">
        <v>102</v>
      </c>
      <c r="D245" s="94" t="s">
        <v>102</v>
      </c>
      <c r="E245" s="94" t="s">
        <v>102</v>
      </c>
      <c r="F245" s="94" t="s">
        <v>102</v>
      </c>
    </row>
    <row r="246" spans="1:6">
      <c r="A246" s="122">
        <v>213302</v>
      </c>
      <c r="B246" s="123" t="s">
        <v>1003</v>
      </c>
      <c r="C246" s="94" t="s">
        <v>102</v>
      </c>
      <c r="D246" s="94" t="s">
        <v>102</v>
      </c>
      <c r="E246" s="94" t="s">
        <v>102</v>
      </c>
      <c r="F246" s="94" t="s">
        <v>102</v>
      </c>
    </row>
    <row r="247" spans="1:6">
      <c r="A247" s="122">
        <v>213303</v>
      </c>
      <c r="B247" s="123" t="s">
        <v>1005</v>
      </c>
      <c r="C247" s="94" t="s">
        <v>102</v>
      </c>
      <c r="D247" s="94" t="s">
        <v>102</v>
      </c>
      <c r="E247" s="94" t="s">
        <v>102</v>
      </c>
      <c r="F247" s="94" t="s">
        <v>102</v>
      </c>
    </row>
    <row r="248" spans="1:6">
      <c r="A248" s="122">
        <v>213304</v>
      </c>
      <c r="B248" s="123" t="s">
        <v>1006</v>
      </c>
      <c r="C248" s="94" t="s">
        <v>102</v>
      </c>
      <c r="D248" s="94" t="s">
        <v>102</v>
      </c>
      <c r="E248" s="94" t="s">
        <v>102</v>
      </c>
      <c r="F248" s="94" t="s">
        <v>102</v>
      </c>
    </row>
    <row r="249" spans="1:6">
      <c r="A249" s="122">
        <v>2134</v>
      </c>
      <c r="B249" s="123" t="s">
        <v>1007</v>
      </c>
      <c r="C249" s="94" t="s">
        <v>102</v>
      </c>
      <c r="D249" s="94" t="s">
        <v>102</v>
      </c>
      <c r="E249" s="94" t="s">
        <v>102</v>
      </c>
      <c r="F249" s="94" t="s">
        <v>102</v>
      </c>
    </row>
    <row r="250" spans="1:6">
      <c r="A250" s="124">
        <v>213401</v>
      </c>
      <c r="B250" s="104" t="s">
        <v>1008</v>
      </c>
      <c r="C250" s="94" t="s">
        <v>102</v>
      </c>
      <c r="D250" s="94" t="s">
        <v>102</v>
      </c>
      <c r="E250" s="94" t="s">
        <v>102</v>
      </c>
      <c r="F250" s="94" t="s">
        <v>102</v>
      </c>
    </row>
    <row r="251" spans="1:6">
      <c r="A251" s="122">
        <v>213402</v>
      </c>
      <c r="B251" s="123" t="s">
        <v>1009</v>
      </c>
      <c r="C251" s="94" t="s">
        <v>102</v>
      </c>
      <c r="D251" s="94" t="s">
        <v>102</v>
      </c>
      <c r="E251" s="94" t="s">
        <v>102</v>
      </c>
      <c r="F251" s="94" t="s">
        <v>102</v>
      </c>
    </row>
    <row r="252" spans="1:6">
      <c r="A252" s="122">
        <v>213403</v>
      </c>
      <c r="B252" s="123" t="s">
        <v>1005</v>
      </c>
      <c r="C252" s="94" t="s">
        <v>102</v>
      </c>
      <c r="D252" s="94" t="s">
        <v>102</v>
      </c>
      <c r="E252" s="94" t="s">
        <v>102</v>
      </c>
      <c r="F252" s="94" t="s">
        <v>102</v>
      </c>
    </row>
    <row r="253" spans="1:6">
      <c r="A253" s="122">
        <v>213404</v>
      </c>
      <c r="B253" s="123" t="s">
        <v>1006</v>
      </c>
      <c r="C253" s="94" t="s">
        <v>102</v>
      </c>
      <c r="D253" s="94" t="s">
        <v>102</v>
      </c>
      <c r="E253" s="94" t="s">
        <v>102</v>
      </c>
      <c r="F253" s="94" t="s">
        <v>102</v>
      </c>
    </row>
    <row r="254" spans="1:6">
      <c r="A254" s="122">
        <v>2135</v>
      </c>
      <c r="B254" s="123" t="s">
        <v>1010</v>
      </c>
      <c r="C254" s="94" t="s">
        <v>102</v>
      </c>
      <c r="D254" s="94" t="s">
        <v>102</v>
      </c>
      <c r="E254" s="94" t="s">
        <v>102</v>
      </c>
      <c r="F254" s="94" t="s">
        <v>102</v>
      </c>
    </row>
    <row r="255" spans="1:6">
      <c r="A255" s="124">
        <v>213501</v>
      </c>
      <c r="B255" s="104" t="s">
        <v>1002</v>
      </c>
      <c r="C255" s="94" t="s">
        <v>102</v>
      </c>
      <c r="D255" s="94" t="s">
        <v>102</v>
      </c>
      <c r="E255" s="94" t="s">
        <v>102</v>
      </c>
      <c r="F255" s="94" t="s">
        <v>102</v>
      </c>
    </row>
    <row r="256" spans="1:6">
      <c r="A256" s="122">
        <v>213502</v>
      </c>
      <c r="B256" s="123" t="s">
        <v>1011</v>
      </c>
      <c r="C256" s="94" t="s">
        <v>102</v>
      </c>
      <c r="D256" s="94" t="s">
        <v>102</v>
      </c>
      <c r="E256" s="94" t="s">
        <v>102</v>
      </c>
      <c r="F256" s="94" t="s">
        <v>102</v>
      </c>
    </row>
    <row r="257" spans="1:6">
      <c r="A257" s="122">
        <v>213503</v>
      </c>
      <c r="B257" s="123" t="s">
        <v>1012</v>
      </c>
      <c r="C257" s="94" t="s">
        <v>102</v>
      </c>
      <c r="D257" s="94" t="s">
        <v>102</v>
      </c>
      <c r="E257" s="94" t="s">
        <v>102</v>
      </c>
      <c r="F257" s="94" t="s">
        <v>102</v>
      </c>
    </row>
    <row r="258" spans="1:6">
      <c r="A258" s="122">
        <v>213504</v>
      </c>
      <c r="B258" s="123" t="s">
        <v>1013</v>
      </c>
      <c r="C258" s="94" t="s">
        <v>102</v>
      </c>
      <c r="D258" s="94" t="s">
        <v>102</v>
      </c>
      <c r="E258" s="94" t="s">
        <v>102</v>
      </c>
      <c r="F258" s="94" t="s">
        <v>102</v>
      </c>
    </row>
    <row r="259" spans="1:6">
      <c r="A259" s="122">
        <v>213505</v>
      </c>
      <c r="B259" s="123" t="s">
        <v>1014</v>
      </c>
      <c r="C259" s="94" t="s">
        <v>102</v>
      </c>
      <c r="D259" s="94" t="s">
        <v>102</v>
      </c>
      <c r="E259" s="94" t="s">
        <v>102</v>
      </c>
      <c r="F259" s="94" t="s">
        <v>102</v>
      </c>
    </row>
    <row r="260" spans="1:6">
      <c r="A260" s="122">
        <v>22</v>
      </c>
      <c r="B260" s="123" t="s">
        <v>1015</v>
      </c>
      <c r="C260" s="94" t="s">
        <v>102</v>
      </c>
      <c r="D260" s="94" t="s">
        <v>102</v>
      </c>
      <c r="E260" s="94" t="s">
        <v>102</v>
      </c>
      <c r="F260" s="94" t="s">
        <v>102</v>
      </c>
    </row>
    <row r="261" spans="1:6">
      <c r="A261" s="124">
        <v>2200</v>
      </c>
      <c r="B261" s="104" t="s">
        <v>1016</v>
      </c>
      <c r="C261" s="94" t="s">
        <v>102</v>
      </c>
      <c r="D261" s="94" t="s">
        <v>102</v>
      </c>
      <c r="E261" s="94" t="s">
        <v>102</v>
      </c>
      <c r="F261" s="94" t="s">
        <v>102</v>
      </c>
    </row>
    <row r="262" spans="1:6">
      <c r="A262" s="124">
        <v>220001</v>
      </c>
      <c r="B262" s="104" t="s">
        <v>1017</v>
      </c>
      <c r="C262" s="94" t="s">
        <v>102</v>
      </c>
      <c r="D262" s="94" t="s">
        <v>102</v>
      </c>
      <c r="E262" s="94" t="s">
        <v>102</v>
      </c>
      <c r="F262" s="94" t="s">
        <v>102</v>
      </c>
    </row>
    <row r="263" spans="1:6">
      <c r="A263" s="122">
        <v>221001</v>
      </c>
      <c r="B263" s="123" t="s">
        <v>1018</v>
      </c>
      <c r="C263" s="94" t="s">
        <v>102</v>
      </c>
      <c r="D263" s="94" t="s">
        <v>102</v>
      </c>
      <c r="E263" s="94" t="s">
        <v>102</v>
      </c>
      <c r="F263" s="94" t="s">
        <v>102</v>
      </c>
    </row>
    <row r="264" spans="1:6">
      <c r="A264" s="122">
        <v>222001</v>
      </c>
      <c r="B264" s="123" t="s">
        <v>1019</v>
      </c>
      <c r="C264" s="94" t="s">
        <v>102</v>
      </c>
      <c r="D264" s="94" t="s">
        <v>102</v>
      </c>
      <c r="E264" s="94" t="s">
        <v>102</v>
      </c>
      <c r="F264" s="94" t="s">
        <v>102</v>
      </c>
    </row>
    <row r="265" spans="1:6">
      <c r="A265" s="122">
        <v>223001</v>
      </c>
      <c r="B265" s="123" t="s">
        <v>1020</v>
      </c>
      <c r="C265" s="94" t="s">
        <v>102</v>
      </c>
      <c r="D265" s="94" t="s">
        <v>102</v>
      </c>
      <c r="E265" s="94" t="s">
        <v>102</v>
      </c>
      <c r="F265" s="94" t="s">
        <v>102</v>
      </c>
    </row>
    <row r="266" spans="1:6">
      <c r="A266" s="122">
        <v>224001</v>
      </c>
      <c r="B266" s="123" t="s">
        <v>1021</v>
      </c>
      <c r="C266" s="94" t="s">
        <v>102</v>
      </c>
      <c r="D266" s="94" t="s">
        <v>102</v>
      </c>
      <c r="E266" s="94" t="s">
        <v>102</v>
      </c>
      <c r="F266" s="94" t="s">
        <v>102</v>
      </c>
    </row>
    <row r="267" spans="1:6">
      <c r="A267" s="122">
        <v>225101</v>
      </c>
      <c r="B267" s="123" t="s">
        <v>1078</v>
      </c>
      <c r="C267" s="94" t="s">
        <v>102</v>
      </c>
      <c r="D267" s="94" t="s">
        <v>102</v>
      </c>
      <c r="E267" s="94" t="s">
        <v>102</v>
      </c>
      <c r="F267" s="94" t="s">
        <v>102</v>
      </c>
    </row>
    <row r="268" spans="1:6">
      <c r="A268" s="30">
        <v>225102</v>
      </c>
      <c r="B268" s="96" t="s">
        <v>1079</v>
      </c>
      <c r="C268" s="94" t="s">
        <v>102</v>
      </c>
      <c r="D268" s="94" t="s">
        <v>102</v>
      </c>
      <c r="E268" s="94" t="s">
        <v>102</v>
      </c>
      <c r="F268" s="94" t="s">
        <v>102</v>
      </c>
    </row>
    <row r="269" spans="1:6">
      <c r="A269" s="30">
        <v>225103</v>
      </c>
      <c r="B269" s="96" t="s">
        <v>1080</v>
      </c>
      <c r="C269" s="94" t="s">
        <v>102</v>
      </c>
      <c r="D269" s="94" t="s">
        <v>102</v>
      </c>
      <c r="E269" s="94" t="s">
        <v>102</v>
      </c>
      <c r="F269" s="94" t="s">
        <v>102</v>
      </c>
    </row>
    <row r="270" spans="1:6">
      <c r="A270" s="30">
        <v>225104</v>
      </c>
      <c r="B270" s="96" t="s">
        <v>1081</v>
      </c>
      <c r="C270" s="94" t="s">
        <v>102</v>
      </c>
      <c r="D270" s="94" t="s">
        <v>102</v>
      </c>
      <c r="E270" s="94" t="s">
        <v>102</v>
      </c>
      <c r="F270" s="94" t="s">
        <v>102</v>
      </c>
    </row>
    <row r="271" spans="1:6">
      <c r="A271" s="30">
        <v>225105</v>
      </c>
      <c r="B271" s="96" t="s">
        <v>1082</v>
      </c>
      <c r="C271" s="94" t="s">
        <v>102</v>
      </c>
      <c r="D271" s="94" t="s">
        <v>102</v>
      </c>
      <c r="E271" s="94" t="s">
        <v>102</v>
      </c>
      <c r="F271" s="94" t="s">
        <v>102</v>
      </c>
    </row>
    <row r="272" spans="1:6">
      <c r="A272" s="30">
        <v>225106</v>
      </c>
      <c r="B272" s="96" t="s">
        <v>1195</v>
      </c>
      <c r="C272" s="94" t="s">
        <v>102</v>
      </c>
      <c r="D272" s="94" t="s">
        <v>102</v>
      </c>
      <c r="E272" s="94" t="s">
        <v>102</v>
      </c>
      <c r="F272" s="94" t="s">
        <v>102</v>
      </c>
    </row>
    <row r="273" spans="1:6">
      <c r="A273" s="30" t="s">
        <v>102</v>
      </c>
      <c r="B273" s="96" t="s">
        <v>102</v>
      </c>
      <c r="C273" s="94" t="s">
        <v>102</v>
      </c>
      <c r="D273" s="94" t="s">
        <v>102</v>
      </c>
      <c r="E273" s="94" t="s">
        <v>102</v>
      </c>
      <c r="F273" s="94" t="s">
        <v>102</v>
      </c>
    </row>
    <row r="274" spans="1:6">
      <c r="A274" s="128">
        <v>23</v>
      </c>
      <c r="B274" s="129" t="s">
        <v>466</v>
      </c>
      <c r="C274" s="94">
        <v>0</v>
      </c>
      <c r="D274" s="94">
        <v>0</v>
      </c>
      <c r="E274" s="94" t="s">
        <v>102</v>
      </c>
      <c r="F274" s="94" t="s">
        <v>102</v>
      </c>
    </row>
    <row r="275" spans="1:6">
      <c r="A275" s="60">
        <v>230001</v>
      </c>
      <c r="B275" s="61" t="s">
        <v>468</v>
      </c>
      <c r="C275" s="130">
        <f>SUM(C276:C278)</f>
        <v>0</v>
      </c>
      <c r="D275" s="130">
        <f>SUM(D276:D278)</f>
        <v>0</v>
      </c>
      <c r="E275" s="94" t="s">
        <v>102</v>
      </c>
      <c r="F275" s="94" t="s">
        <v>102</v>
      </c>
    </row>
    <row r="276" spans="1:6">
      <c r="A276" s="32">
        <v>231001</v>
      </c>
      <c r="B276" s="96" t="s">
        <v>470</v>
      </c>
      <c r="C276" s="131" t="s">
        <v>102</v>
      </c>
      <c r="D276" s="131" t="s">
        <v>102</v>
      </c>
      <c r="E276" s="94" t="s">
        <v>102</v>
      </c>
      <c r="F276" s="94" t="s">
        <v>102</v>
      </c>
    </row>
    <row r="277" spans="1:6">
      <c r="A277" s="32">
        <v>232001</v>
      </c>
      <c r="B277" s="96" t="s">
        <v>472</v>
      </c>
      <c r="C277" s="131" t="s">
        <v>102</v>
      </c>
      <c r="D277" s="131" t="s">
        <v>102</v>
      </c>
      <c r="E277" s="94" t="s">
        <v>102</v>
      </c>
      <c r="F277" s="94" t="s">
        <v>102</v>
      </c>
    </row>
    <row r="278" spans="1:6">
      <c r="A278" s="32">
        <v>24</v>
      </c>
      <c r="B278" s="96" t="s">
        <v>473</v>
      </c>
      <c r="C278" s="131">
        <v>0</v>
      </c>
      <c r="D278" s="131">
        <v>0</v>
      </c>
      <c r="E278" s="94" t="s">
        <v>102</v>
      </c>
      <c r="F278" s="94" t="s">
        <v>102</v>
      </c>
    </row>
    <row r="279" spans="1:6">
      <c r="A279" s="60">
        <v>240001</v>
      </c>
      <c r="B279" s="61" t="s">
        <v>474</v>
      </c>
      <c r="C279" s="130">
        <f>SUM(C280:C282)</f>
        <v>0</v>
      </c>
      <c r="D279" s="130">
        <f>SUM(D280:D282)</f>
        <v>0</v>
      </c>
      <c r="E279" s="94" t="s">
        <v>102</v>
      </c>
      <c r="F279" s="94" t="s">
        <v>102</v>
      </c>
    </row>
    <row r="280" spans="1:6">
      <c r="A280" s="32">
        <v>241001</v>
      </c>
      <c r="B280" s="96" t="s">
        <v>475</v>
      </c>
      <c r="C280" s="131" t="s">
        <v>102</v>
      </c>
      <c r="D280" s="131" t="s">
        <v>102</v>
      </c>
      <c r="E280" s="94" t="s">
        <v>102</v>
      </c>
      <c r="F280" s="94" t="s">
        <v>102</v>
      </c>
    </row>
    <row r="281" spans="1:6">
      <c r="A281" s="32">
        <v>242001</v>
      </c>
      <c r="B281" s="96" t="s">
        <v>476</v>
      </c>
      <c r="C281" s="131" t="s">
        <v>102</v>
      </c>
      <c r="D281" s="131" t="s">
        <v>102</v>
      </c>
      <c r="E281" s="94" t="s">
        <v>102</v>
      </c>
      <c r="F281" s="94" t="s">
        <v>102</v>
      </c>
    </row>
    <row r="282" spans="1:6">
      <c r="A282" s="32">
        <v>25</v>
      </c>
      <c r="B282" s="96" t="s">
        <v>645</v>
      </c>
      <c r="C282" s="131">
        <v>0</v>
      </c>
      <c r="D282" s="131">
        <v>0</v>
      </c>
      <c r="E282" s="94" t="s">
        <v>102</v>
      </c>
      <c r="F282" s="94" t="s">
        <v>102</v>
      </c>
    </row>
    <row r="283" spans="1:6">
      <c r="A283" s="132">
        <v>250001</v>
      </c>
      <c r="B283" s="102" t="s">
        <v>477</v>
      </c>
      <c r="C283" s="130">
        <f>SUM(C284:C288)</f>
        <v>0</v>
      </c>
      <c r="D283" s="130">
        <f>SUM(D284:D288)</f>
        <v>0</v>
      </c>
      <c r="E283" s="94" t="s">
        <v>102</v>
      </c>
      <c r="F283" s="94" t="s">
        <v>102</v>
      </c>
    </row>
    <row r="284" spans="1:6">
      <c r="A284" s="32">
        <v>250002</v>
      </c>
      <c r="B284" s="96" t="s">
        <v>646</v>
      </c>
      <c r="C284" s="131" t="s">
        <v>102</v>
      </c>
      <c r="D284" s="131" t="s">
        <v>102</v>
      </c>
      <c r="E284" s="94" t="s">
        <v>102</v>
      </c>
      <c r="F284" s="94" t="s">
        <v>102</v>
      </c>
    </row>
    <row r="285" spans="1:6">
      <c r="A285" s="32">
        <v>250003</v>
      </c>
      <c r="B285" s="96" t="s">
        <v>647</v>
      </c>
      <c r="C285" s="131" t="s">
        <v>102</v>
      </c>
      <c r="D285" s="131" t="s">
        <v>102</v>
      </c>
      <c r="E285" s="94" t="s">
        <v>102</v>
      </c>
      <c r="F285" s="94" t="s">
        <v>102</v>
      </c>
    </row>
    <row r="286" spans="1:6">
      <c r="A286" s="32">
        <v>250004</v>
      </c>
      <c r="B286" s="96" t="s">
        <v>648</v>
      </c>
      <c r="C286" s="131" t="s">
        <v>102</v>
      </c>
      <c r="D286" s="131" t="s">
        <v>102</v>
      </c>
      <c r="E286" s="94" t="s">
        <v>102</v>
      </c>
      <c r="F286" s="94" t="s">
        <v>102</v>
      </c>
    </row>
    <row r="287" spans="1:6">
      <c r="A287" s="32">
        <v>250005</v>
      </c>
      <c r="B287" s="96" t="s">
        <v>649</v>
      </c>
      <c r="C287" s="131" t="s">
        <v>102</v>
      </c>
      <c r="D287" s="131" t="s">
        <v>102</v>
      </c>
      <c r="E287" s="94" t="s">
        <v>102</v>
      </c>
      <c r="F287" s="94" t="s">
        <v>102</v>
      </c>
    </row>
    <row r="288" spans="1:6">
      <c r="A288" s="32" t="s">
        <v>102</v>
      </c>
      <c r="B288" s="96" t="s">
        <v>102</v>
      </c>
      <c r="C288" s="131" t="s">
        <v>102</v>
      </c>
      <c r="D288" s="131" t="s">
        <v>102</v>
      </c>
      <c r="E288" s="94" t="s">
        <v>102</v>
      </c>
      <c r="F288" s="94" t="s">
        <v>102</v>
      </c>
    </row>
    <row r="289" spans="1:6">
      <c r="A289" s="128">
        <v>1</v>
      </c>
      <c r="B289" s="129" t="s">
        <v>121</v>
      </c>
      <c r="C289" s="94" t="s">
        <v>102</v>
      </c>
      <c r="D289" s="94" t="s">
        <v>102</v>
      </c>
      <c r="E289" s="94" t="s">
        <v>102</v>
      </c>
      <c r="F289" s="94" t="s">
        <v>102</v>
      </c>
    </row>
    <row r="290" spans="1:6">
      <c r="A290" s="103">
        <v>31</v>
      </c>
      <c r="B290" s="104" t="s">
        <v>123</v>
      </c>
      <c r="C290" s="94" t="s">
        <v>102</v>
      </c>
      <c r="D290" s="94" t="s">
        <v>102</v>
      </c>
      <c r="E290" s="94" t="s">
        <v>102</v>
      </c>
      <c r="F290" s="94" t="s">
        <v>102</v>
      </c>
    </row>
    <row r="291" spans="1:6">
      <c r="A291" s="121">
        <v>311</v>
      </c>
      <c r="B291" s="104" t="s">
        <v>124</v>
      </c>
      <c r="C291" s="94" t="s">
        <v>102</v>
      </c>
      <c r="D291" s="94" t="s">
        <v>102</v>
      </c>
      <c r="E291" s="94" t="s">
        <v>102</v>
      </c>
      <c r="F291" s="94" t="s">
        <v>102</v>
      </c>
    </row>
    <row r="292" spans="1:6">
      <c r="A292" s="124">
        <v>31110</v>
      </c>
      <c r="B292" s="104" t="s">
        <v>125</v>
      </c>
      <c r="C292" s="94" t="s">
        <v>102</v>
      </c>
      <c r="D292" s="94" t="s">
        <v>102</v>
      </c>
      <c r="E292" s="94" t="s">
        <v>102</v>
      </c>
      <c r="F292" s="94" t="s">
        <v>102</v>
      </c>
    </row>
    <row r="293" spans="1:6">
      <c r="A293" s="133">
        <v>31120</v>
      </c>
      <c r="B293" s="37" t="s">
        <v>126</v>
      </c>
      <c r="C293" s="94" t="s">
        <v>102</v>
      </c>
      <c r="D293" s="94" t="s">
        <v>102</v>
      </c>
      <c r="E293" s="94" t="s">
        <v>102</v>
      </c>
      <c r="F293" s="94" t="s">
        <v>102</v>
      </c>
    </row>
    <row r="294" spans="1:6">
      <c r="A294" s="133">
        <v>31130</v>
      </c>
      <c r="B294" s="37" t="s">
        <v>127</v>
      </c>
      <c r="C294" s="94" t="s">
        <v>102</v>
      </c>
      <c r="D294" s="94" t="s">
        <v>102</v>
      </c>
      <c r="E294" s="94" t="s">
        <v>102</v>
      </c>
      <c r="F294" s="94" t="s">
        <v>102</v>
      </c>
    </row>
    <row r="295" spans="1:6">
      <c r="A295" s="133">
        <v>31140</v>
      </c>
      <c r="B295" s="37" t="s">
        <v>657</v>
      </c>
      <c r="C295" s="94" t="s">
        <v>102</v>
      </c>
      <c r="D295" s="94" t="s">
        <v>102</v>
      </c>
      <c r="E295" s="94" t="s">
        <v>102</v>
      </c>
      <c r="F295" s="94" t="s">
        <v>102</v>
      </c>
    </row>
    <row r="296" spans="1:6">
      <c r="A296" s="34">
        <v>312</v>
      </c>
      <c r="B296" s="29" t="s">
        <v>128</v>
      </c>
      <c r="C296" s="94" t="s">
        <v>102</v>
      </c>
      <c r="D296" s="94" t="s">
        <v>102</v>
      </c>
      <c r="E296" s="94" t="s">
        <v>102</v>
      </c>
      <c r="F296" s="94" t="s">
        <v>102</v>
      </c>
    </row>
    <row r="297" spans="1:6">
      <c r="A297" s="124">
        <v>3121</v>
      </c>
      <c r="B297" s="104" t="s">
        <v>129</v>
      </c>
      <c r="C297" s="94" t="s">
        <v>102</v>
      </c>
      <c r="D297" s="94" t="s">
        <v>102</v>
      </c>
      <c r="E297" s="94" t="s">
        <v>102</v>
      </c>
      <c r="F297" s="94" t="s">
        <v>102</v>
      </c>
    </row>
    <row r="298" spans="1:6">
      <c r="A298" s="124">
        <v>31211</v>
      </c>
      <c r="B298" s="104" t="s">
        <v>130</v>
      </c>
      <c r="C298" s="94" t="s">
        <v>102</v>
      </c>
      <c r="D298" s="94" t="s">
        <v>102</v>
      </c>
      <c r="E298" s="94" t="s">
        <v>102</v>
      </c>
      <c r="F298" s="94" t="s">
        <v>102</v>
      </c>
    </row>
    <row r="299" spans="1:6">
      <c r="A299" s="133">
        <v>31212</v>
      </c>
      <c r="B299" s="37" t="s">
        <v>131</v>
      </c>
      <c r="C299" s="94" t="s">
        <v>102</v>
      </c>
      <c r="D299" s="94" t="s">
        <v>102</v>
      </c>
      <c r="E299" s="94" t="s">
        <v>102</v>
      </c>
      <c r="F299" s="94" t="s">
        <v>102</v>
      </c>
    </row>
    <row r="300" spans="1:6">
      <c r="A300" s="133">
        <v>31213</v>
      </c>
      <c r="B300" s="37" t="s">
        <v>132</v>
      </c>
      <c r="C300" s="94" t="s">
        <v>102</v>
      </c>
      <c r="D300" s="94" t="s">
        <v>102</v>
      </c>
      <c r="E300" s="94" t="s">
        <v>102</v>
      </c>
      <c r="F300" s="94" t="s">
        <v>102</v>
      </c>
    </row>
    <row r="301" spans="1:6">
      <c r="A301" s="133">
        <v>31214</v>
      </c>
      <c r="B301" s="37" t="s">
        <v>133</v>
      </c>
      <c r="C301" s="94" t="s">
        <v>102</v>
      </c>
      <c r="D301" s="94" t="s">
        <v>102</v>
      </c>
      <c r="E301" s="94" t="s">
        <v>102</v>
      </c>
      <c r="F301" s="94" t="s">
        <v>102</v>
      </c>
    </row>
    <row r="302" spans="1:6">
      <c r="A302" s="133">
        <v>31215</v>
      </c>
      <c r="B302" s="37" t="s">
        <v>134</v>
      </c>
      <c r="C302" s="94" t="s">
        <v>102</v>
      </c>
      <c r="D302" s="94" t="s">
        <v>102</v>
      </c>
      <c r="E302" s="94" t="s">
        <v>102</v>
      </c>
      <c r="F302" s="94" t="s">
        <v>102</v>
      </c>
    </row>
    <row r="303" spans="1:6">
      <c r="A303" s="133">
        <v>31216</v>
      </c>
      <c r="B303" s="37" t="s">
        <v>656</v>
      </c>
      <c r="C303" s="94" t="s">
        <v>102</v>
      </c>
      <c r="D303" s="94" t="s">
        <v>102</v>
      </c>
      <c r="E303" s="94" t="s">
        <v>102</v>
      </c>
      <c r="F303" s="94" t="s">
        <v>102</v>
      </c>
    </row>
    <row r="304" spans="1:6">
      <c r="A304" s="34">
        <v>3122</v>
      </c>
      <c r="B304" s="29" t="s">
        <v>135</v>
      </c>
      <c r="C304" s="94" t="s">
        <v>102</v>
      </c>
      <c r="D304" s="94" t="s">
        <v>102</v>
      </c>
      <c r="E304" s="94" t="s">
        <v>102</v>
      </c>
      <c r="F304" s="94" t="s">
        <v>102</v>
      </c>
    </row>
    <row r="305" spans="1:6">
      <c r="A305" s="124">
        <v>31221</v>
      </c>
      <c r="B305" s="104" t="s">
        <v>130</v>
      </c>
      <c r="C305" s="94" t="s">
        <v>102</v>
      </c>
      <c r="D305" s="94" t="s">
        <v>102</v>
      </c>
      <c r="E305" s="94" t="s">
        <v>102</v>
      </c>
      <c r="F305" s="94" t="s">
        <v>102</v>
      </c>
    </row>
    <row r="306" spans="1:6">
      <c r="A306" s="133">
        <v>31222</v>
      </c>
      <c r="B306" s="37" t="s">
        <v>136</v>
      </c>
      <c r="C306" s="94" t="s">
        <v>102</v>
      </c>
      <c r="D306" s="94" t="s">
        <v>102</v>
      </c>
      <c r="E306" s="94" t="s">
        <v>102</v>
      </c>
      <c r="F306" s="94" t="s">
        <v>102</v>
      </c>
    </row>
    <row r="307" spans="1:6">
      <c r="A307" s="133">
        <v>31223</v>
      </c>
      <c r="B307" s="37" t="s">
        <v>132</v>
      </c>
      <c r="C307" s="94" t="s">
        <v>102</v>
      </c>
      <c r="D307" s="94" t="s">
        <v>102</v>
      </c>
      <c r="E307" s="94" t="s">
        <v>102</v>
      </c>
      <c r="F307" s="94" t="s">
        <v>102</v>
      </c>
    </row>
    <row r="308" spans="1:6">
      <c r="A308" s="133">
        <v>31224</v>
      </c>
      <c r="B308" s="37" t="s">
        <v>133</v>
      </c>
      <c r="C308" s="94" t="s">
        <v>102</v>
      </c>
      <c r="D308" s="94" t="s">
        <v>102</v>
      </c>
      <c r="E308" s="94" t="s">
        <v>102</v>
      </c>
      <c r="F308" s="94" t="s">
        <v>102</v>
      </c>
    </row>
    <row r="309" spans="1:6">
      <c r="A309" s="133">
        <v>31400</v>
      </c>
      <c r="B309" s="37" t="s">
        <v>137</v>
      </c>
      <c r="C309" s="94" t="s">
        <v>102</v>
      </c>
      <c r="D309" s="94" t="s">
        <v>102</v>
      </c>
      <c r="E309" s="94" t="s">
        <v>102</v>
      </c>
      <c r="F309" s="94" t="s">
        <v>102</v>
      </c>
    </row>
    <row r="310" spans="1:6">
      <c r="A310" s="133">
        <v>31500</v>
      </c>
      <c r="B310" s="37" t="s">
        <v>138</v>
      </c>
      <c r="C310" s="94" t="s">
        <v>102</v>
      </c>
      <c r="D310" s="94" t="s">
        <v>102</v>
      </c>
      <c r="E310" s="94" t="s">
        <v>102</v>
      </c>
      <c r="F310" s="94" t="s">
        <v>102</v>
      </c>
    </row>
    <row r="311" spans="1:6">
      <c r="A311" s="133">
        <v>32</v>
      </c>
      <c r="B311" s="37" t="s">
        <v>140</v>
      </c>
      <c r="C311" s="94" t="s">
        <v>102</v>
      </c>
      <c r="D311" s="94" t="s">
        <v>102</v>
      </c>
      <c r="E311" s="94" t="s">
        <v>102</v>
      </c>
      <c r="F311" s="94" t="s">
        <v>102</v>
      </c>
    </row>
    <row r="312" spans="1:6">
      <c r="A312" s="121">
        <v>321</v>
      </c>
      <c r="B312" s="104" t="s">
        <v>141</v>
      </c>
      <c r="C312" s="94" t="s">
        <v>102</v>
      </c>
      <c r="D312" s="94" t="s">
        <v>102</v>
      </c>
      <c r="E312" s="94" t="s">
        <v>102</v>
      </c>
      <c r="F312" s="94" t="s">
        <v>102</v>
      </c>
    </row>
    <row r="313" spans="1:6">
      <c r="A313" s="124">
        <v>32110</v>
      </c>
      <c r="B313" s="104" t="s">
        <v>125</v>
      </c>
      <c r="C313" s="94" t="s">
        <v>102</v>
      </c>
      <c r="D313" s="94" t="s">
        <v>102</v>
      </c>
      <c r="E313" s="94" t="s">
        <v>102</v>
      </c>
      <c r="F313" s="94" t="s">
        <v>102</v>
      </c>
    </row>
    <row r="314" spans="1:6">
      <c r="A314" s="133">
        <v>32120</v>
      </c>
      <c r="B314" s="37" t="s">
        <v>126</v>
      </c>
      <c r="C314" s="94" t="s">
        <v>102</v>
      </c>
      <c r="D314" s="94" t="s">
        <v>102</v>
      </c>
      <c r="E314" s="94" t="s">
        <v>102</v>
      </c>
      <c r="F314" s="94" t="s">
        <v>102</v>
      </c>
    </row>
    <row r="315" spans="1:6">
      <c r="A315" s="133">
        <v>33</v>
      </c>
      <c r="B315" s="37" t="s">
        <v>143</v>
      </c>
      <c r="C315" s="94" t="s">
        <v>102</v>
      </c>
      <c r="D315" s="94" t="s">
        <v>102</v>
      </c>
      <c r="E315" s="94" t="s">
        <v>102</v>
      </c>
      <c r="F315" s="94" t="s">
        <v>102</v>
      </c>
    </row>
    <row r="316" spans="1:6">
      <c r="A316" s="121">
        <v>33100</v>
      </c>
      <c r="B316" s="104" t="s">
        <v>144</v>
      </c>
      <c r="C316" s="94" t="s">
        <v>102</v>
      </c>
      <c r="D316" s="94" t="s">
        <v>102</v>
      </c>
      <c r="E316" s="94" t="s">
        <v>102</v>
      </c>
      <c r="F316" s="94" t="s">
        <v>102</v>
      </c>
    </row>
    <row r="317" spans="1:6">
      <c r="A317" s="133">
        <v>33200</v>
      </c>
      <c r="B317" s="37" t="s">
        <v>145</v>
      </c>
      <c r="C317" s="94" t="s">
        <v>102</v>
      </c>
      <c r="D317" s="94" t="s">
        <v>102</v>
      </c>
      <c r="E317" s="94" t="s">
        <v>102</v>
      </c>
      <c r="F317" s="94" t="s">
        <v>102</v>
      </c>
    </row>
    <row r="318" spans="1:6">
      <c r="A318" s="133">
        <v>33300</v>
      </c>
      <c r="B318" s="37" t="s">
        <v>146</v>
      </c>
      <c r="C318" s="94" t="s">
        <v>102</v>
      </c>
      <c r="D318" s="94" t="s">
        <v>102</v>
      </c>
      <c r="E318" s="94" t="s">
        <v>102</v>
      </c>
      <c r="F318" s="94" t="s">
        <v>102</v>
      </c>
    </row>
    <row r="319" spans="1:6">
      <c r="A319" s="133">
        <v>33400</v>
      </c>
      <c r="B319" s="37" t="s">
        <v>147</v>
      </c>
      <c r="C319" s="94" t="s">
        <v>102</v>
      </c>
      <c r="D319" s="94" t="s">
        <v>102</v>
      </c>
      <c r="E319" s="94" t="s">
        <v>102</v>
      </c>
      <c r="F319" s="94" t="s">
        <v>102</v>
      </c>
    </row>
    <row r="320" spans="1:6">
      <c r="A320" s="133">
        <v>33401</v>
      </c>
      <c r="B320" s="37" t="s">
        <v>635</v>
      </c>
      <c r="C320" s="94" t="s">
        <v>102</v>
      </c>
      <c r="D320" s="94" t="s">
        <v>102</v>
      </c>
      <c r="E320" s="94" t="s">
        <v>102</v>
      </c>
      <c r="F320" s="94" t="s">
        <v>102</v>
      </c>
    </row>
    <row r="321" spans="1:6">
      <c r="A321" s="36">
        <v>33402</v>
      </c>
      <c r="B321" s="37" t="s">
        <v>636</v>
      </c>
      <c r="C321" s="94" t="s">
        <v>102</v>
      </c>
      <c r="D321" s="94" t="s">
        <v>102</v>
      </c>
      <c r="E321" s="94" t="s">
        <v>102</v>
      </c>
      <c r="F321" s="94" t="s">
        <v>102</v>
      </c>
    </row>
    <row r="322" spans="1:6">
      <c r="A322" s="36">
        <v>335</v>
      </c>
      <c r="B322" s="37" t="s">
        <v>148</v>
      </c>
      <c r="C322" s="94" t="s">
        <v>102</v>
      </c>
      <c r="D322" s="94" t="s">
        <v>102</v>
      </c>
      <c r="E322" s="94" t="s">
        <v>102</v>
      </c>
      <c r="F322" s="94" t="s">
        <v>102</v>
      </c>
    </row>
    <row r="323" spans="1:6">
      <c r="A323" s="124">
        <v>33510</v>
      </c>
      <c r="B323" s="104" t="s">
        <v>149</v>
      </c>
      <c r="C323" s="94" t="s">
        <v>102</v>
      </c>
      <c r="D323" s="94" t="s">
        <v>102</v>
      </c>
      <c r="E323" s="94" t="s">
        <v>102</v>
      </c>
      <c r="F323" s="94" t="s">
        <v>102</v>
      </c>
    </row>
    <row r="324" spans="1:6">
      <c r="A324" s="36">
        <v>335101</v>
      </c>
      <c r="B324" s="37" t="s">
        <v>561</v>
      </c>
      <c r="C324" s="94" t="s">
        <v>102</v>
      </c>
      <c r="D324" s="94" t="s">
        <v>102</v>
      </c>
      <c r="E324" s="94" t="s">
        <v>102</v>
      </c>
      <c r="F324" s="94" t="s">
        <v>102</v>
      </c>
    </row>
    <row r="325" spans="1:6">
      <c r="A325" s="134">
        <v>335102</v>
      </c>
      <c r="B325" s="29" t="s">
        <v>562</v>
      </c>
      <c r="C325" s="94" t="s">
        <v>102</v>
      </c>
      <c r="D325" s="94" t="s">
        <v>102</v>
      </c>
      <c r="E325" s="94" t="s">
        <v>102</v>
      </c>
      <c r="F325" s="94" t="s">
        <v>102</v>
      </c>
    </row>
    <row r="326" spans="1:6">
      <c r="A326" s="134">
        <v>335103</v>
      </c>
      <c r="B326" s="29" t="s">
        <v>563</v>
      </c>
      <c r="C326" s="94" t="s">
        <v>102</v>
      </c>
      <c r="D326" s="94" t="s">
        <v>102</v>
      </c>
      <c r="E326" s="94" t="s">
        <v>102</v>
      </c>
      <c r="F326" s="94" t="s">
        <v>102</v>
      </c>
    </row>
    <row r="327" spans="1:6">
      <c r="A327" s="134">
        <v>335104</v>
      </c>
      <c r="B327" s="29" t="s">
        <v>564</v>
      </c>
      <c r="C327" s="94" t="s">
        <v>102</v>
      </c>
      <c r="D327" s="94" t="s">
        <v>102</v>
      </c>
      <c r="E327" s="94" t="s">
        <v>102</v>
      </c>
      <c r="F327" s="94" t="s">
        <v>102</v>
      </c>
    </row>
    <row r="328" spans="1:6">
      <c r="A328" s="134">
        <v>335105</v>
      </c>
      <c r="B328" s="29" t="s">
        <v>565</v>
      </c>
      <c r="C328" s="94" t="s">
        <v>102</v>
      </c>
      <c r="D328" s="94" t="s">
        <v>102</v>
      </c>
      <c r="E328" s="94" t="s">
        <v>102</v>
      </c>
      <c r="F328" s="94" t="s">
        <v>102</v>
      </c>
    </row>
    <row r="329" spans="1:6">
      <c r="A329" s="134">
        <v>335106</v>
      </c>
      <c r="B329" s="29" t="s">
        <v>566</v>
      </c>
      <c r="C329" s="94" t="s">
        <v>102</v>
      </c>
      <c r="D329" s="94" t="s">
        <v>102</v>
      </c>
      <c r="E329" s="94" t="s">
        <v>102</v>
      </c>
      <c r="F329" s="94" t="s">
        <v>102</v>
      </c>
    </row>
    <row r="330" spans="1:6">
      <c r="A330" s="134">
        <v>335107</v>
      </c>
      <c r="B330" s="29" t="s">
        <v>567</v>
      </c>
      <c r="C330" s="94" t="s">
        <v>102</v>
      </c>
      <c r="D330" s="94" t="s">
        <v>102</v>
      </c>
      <c r="E330" s="94" t="s">
        <v>102</v>
      </c>
      <c r="F330" s="94" t="s">
        <v>102</v>
      </c>
    </row>
    <row r="331" spans="1:6">
      <c r="A331" s="134">
        <v>335108</v>
      </c>
      <c r="B331" s="29" t="s">
        <v>568</v>
      </c>
      <c r="C331" s="94" t="s">
        <v>102</v>
      </c>
      <c r="D331" s="94" t="s">
        <v>102</v>
      </c>
      <c r="E331" s="94" t="s">
        <v>102</v>
      </c>
      <c r="F331" s="94" t="s">
        <v>102</v>
      </c>
    </row>
    <row r="332" spans="1:6">
      <c r="A332" s="134">
        <v>335109</v>
      </c>
      <c r="B332" s="29" t="s">
        <v>569</v>
      </c>
      <c r="C332" s="94" t="s">
        <v>102</v>
      </c>
      <c r="D332" s="94" t="s">
        <v>102</v>
      </c>
      <c r="E332" s="94" t="s">
        <v>102</v>
      </c>
      <c r="F332" s="94" t="s">
        <v>102</v>
      </c>
    </row>
    <row r="333" spans="1:6">
      <c r="A333" s="134">
        <v>335110</v>
      </c>
      <c r="B333" s="29" t="s">
        <v>570</v>
      </c>
      <c r="C333" s="94" t="s">
        <v>102</v>
      </c>
      <c r="D333" s="94" t="s">
        <v>102</v>
      </c>
      <c r="E333" s="94" t="s">
        <v>102</v>
      </c>
      <c r="F333" s="94" t="s">
        <v>102</v>
      </c>
    </row>
    <row r="334" spans="1:6">
      <c r="A334" s="134">
        <v>335111</v>
      </c>
      <c r="B334" s="29" t="s">
        <v>571</v>
      </c>
      <c r="C334" s="94" t="s">
        <v>102</v>
      </c>
      <c r="D334" s="94" t="s">
        <v>102</v>
      </c>
      <c r="E334" s="94" t="s">
        <v>102</v>
      </c>
      <c r="F334" s="94" t="s">
        <v>102</v>
      </c>
    </row>
    <row r="335" spans="1:6">
      <c r="A335" s="134">
        <v>335112</v>
      </c>
      <c r="B335" s="29" t="s">
        <v>572</v>
      </c>
      <c r="C335" s="94" t="s">
        <v>102</v>
      </c>
      <c r="D335" s="94" t="s">
        <v>102</v>
      </c>
      <c r="E335" s="94" t="s">
        <v>102</v>
      </c>
      <c r="F335" s="94" t="s">
        <v>102</v>
      </c>
    </row>
    <row r="336" spans="1:6">
      <c r="A336" s="134">
        <v>335113</v>
      </c>
      <c r="B336" s="29" t="s">
        <v>573</v>
      </c>
      <c r="C336" s="94" t="s">
        <v>102</v>
      </c>
      <c r="D336" s="94" t="s">
        <v>102</v>
      </c>
      <c r="E336" s="94" t="s">
        <v>102</v>
      </c>
      <c r="F336" s="94" t="s">
        <v>102</v>
      </c>
    </row>
    <row r="337" spans="1:6">
      <c r="A337" s="134">
        <v>33520</v>
      </c>
      <c r="B337" s="29" t="s">
        <v>150</v>
      </c>
      <c r="C337" s="94" t="s">
        <v>102</v>
      </c>
      <c r="D337" s="94" t="s">
        <v>102</v>
      </c>
      <c r="E337" s="94" t="s">
        <v>102</v>
      </c>
      <c r="F337" s="94" t="s">
        <v>102</v>
      </c>
    </row>
    <row r="338" spans="1:6">
      <c r="A338" s="133">
        <v>336</v>
      </c>
      <c r="B338" s="37" t="s">
        <v>151</v>
      </c>
      <c r="C338" s="94" t="s">
        <v>102</v>
      </c>
      <c r="D338" s="94" t="s">
        <v>102</v>
      </c>
      <c r="E338" s="94" t="s">
        <v>102</v>
      </c>
      <c r="F338" s="94" t="s">
        <v>102</v>
      </c>
    </row>
    <row r="339" spans="1:6">
      <c r="A339" s="124">
        <v>3361</v>
      </c>
      <c r="B339" s="104" t="s">
        <v>152</v>
      </c>
      <c r="C339" s="94" t="s">
        <v>102</v>
      </c>
      <c r="D339" s="94" t="s">
        <v>102</v>
      </c>
      <c r="E339" s="94" t="s">
        <v>102</v>
      </c>
      <c r="F339" s="94" t="s">
        <v>102</v>
      </c>
    </row>
    <row r="340" spans="1:6">
      <c r="A340" s="124">
        <v>33611</v>
      </c>
      <c r="B340" s="104" t="s">
        <v>153</v>
      </c>
      <c r="C340" s="94" t="s">
        <v>102</v>
      </c>
      <c r="D340" s="94" t="s">
        <v>102</v>
      </c>
      <c r="E340" s="94" t="s">
        <v>102</v>
      </c>
      <c r="F340" s="94" t="s">
        <v>102</v>
      </c>
    </row>
    <row r="341" spans="1:6">
      <c r="A341" s="133">
        <v>33612</v>
      </c>
      <c r="B341" s="37" t="s">
        <v>154</v>
      </c>
      <c r="C341" s="94" t="s">
        <v>102</v>
      </c>
      <c r="D341" s="94" t="s">
        <v>102</v>
      </c>
      <c r="E341" s="94" t="s">
        <v>102</v>
      </c>
      <c r="F341" s="94" t="s">
        <v>102</v>
      </c>
    </row>
    <row r="342" spans="1:6">
      <c r="A342" s="133">
        <v>33613</v>
      </c>
      <c r="B342" s="37" t="s">
        <v>155</v>
      </c>
      <c r="C342" s="94" t="s">
        <v>102</v>
      </c>
      <c r="D342" s="94" t="s">
        <v>102</v>
      </c>
      <c r="E342" s="94" t="s">
        <v>102</v>
      </c>
      <c r="F342" s="94" t="s">
        <v>102</v>
      </c>
    </row>
    <row r="343" spans="1:6">
      <c r="A343" s="133">
        <v>33614</v>
      </c>
      <c r="B343" s="37" t="s">
        <v>156</v>
      </c>
      <c r="C343" s="94" t="s">
        <v>102</v>
      </c>
      <c r="D343" s="94" t="s">
        <v>102</v>
      </c>
      <c r="E343" s="94" t="s">
        <v>102</v>
      </c>
      <c r="F343" s="94" t="s">
        <v>102</v>
      </c>
    </row>
    <row r="344" spans="1:6">
      <c r="A344" s="133">
        <v>33615</v>
      </c>
      <c r="B344" s="37" t="s">
        <v>157</v>
      </c>
      <c r="C344" s="94" t="s">
        <v>102</v>
      </c>
      <c r="D344" s="94" t="s">
        <v>102</v>
      </c>
      <c r="E344" s="94" t="s">
        <v>102</v>
      </c>
      <c r="F344" s="94" t="s">
        <v>102</v>
      </c>
    </row>
    <row r="345" spans="1:6">
      <c r="A345" s="133">
        <v>3362</v>
      </c>
      <c r="B345" s="37" t="s">
        <v>158</v>
      </c>
      <c r="C345" s="94" t="s">
        <v>102</v>
      </c>
      <c r="D345" s="94" t="s">
        <v>102</v>
      </c>
      <c r="E345" s="94" t="s">
        <v>102</v>
      </c>
      <c r="F345" s="94" t="s">
        <v>102</v>
      </c>
    </row>
    <row r="346" spans="1:6">
      <c r="A346" s="124">
        <v>33621</v>
      </c>
      <c r="B346" s="104" t="s">
        <v>153</v>
      </c>
      <c r="C346" s="94" t="s">
        <v>102</v>
      </c>
      <c r="D346" s="94" t="s">
        <v>102</v>
      </c>
      <c r="E346" s="94" t="s">
        <v>102</v>
      </c>
      <c r="F346" s="94" t="s">
        <v>102</v>
      </c>
    </row>
    <row r="347" spans="1:6">
      <c r="A347" s="133">
        <v>33622</v>
      </c>
      <c r="B347" s="37" t="s">
        <v>156</v>
      </c>
      <c r="C347" s="94" t="s">
        <v>102</v>
      </c>
      <c r="D347" s="94" t="s">
        <v>102</v>
      </c>
      <c r="E347" s="94" t="s">
        <v>102</v>
      </c>
      <c r="F347" s="94" t="s">
        <v>102</v>
      </c>
    </row>
    <row r="348" spans="1:6">
      <c r="A348" s="133">
        <v>33623</v>
      </c>
      <c r="B348" s="37" t="s">
        <v>157</v>
      </c>
      <c r="C348" s="94" t="s">
        <v>102</v>
      </c>
      <c r="D348" s="94" t="s">
        <v>102</v>
      </c>
      <c r="E348" s="94" t="s">
        <v>102</v>
      </c>
      <c r="F348" s="94" t="s">
        <v>102</v>
      </c>
    </row>
    <row r="349" spans="1:6">
      <c r="A349" s="133">
        <v>34</v>
      </c>
      <c r="B349" s="37" t="s">
        <v>160</v>
      </c>
      <c r="C349" s="94" t="s">
        <v>102</v>
      </c>
      <c r="D349" s="94" t="s">
        <v>102</v>
      </c>
      <c r="E349" s="94" t="s">
        <v>102</v>
      </c>
      <c r="F349" s="94" t="s">
        <v>102</v>
      </c>
    </row>
    <row r="350" spans="1:6">
      <c r="A350" s="121">
        <v>34100</v>
      </c>
      <c r="B350" s="104" t="s">
        <v>161</v>
      </c>
      <c r="C350" s="94" t="s">
        <v>102</v>
      </c>
      <c r="D350" s="94" t="s">
        <v>102</v>
      </c>
      <c r="E350" s="94" t="s">
        <v>102</v>
      </c>
      <c r="F350" s="94" t="s">
        <v>102</v>
      </c>
    </row>
    <row r="351" spans="1:6">
      <c r="A351" s="133">
        <v>34200</v>
      </c>
      <c r="B351" s="37" t="s">
        <v>162</v>
      </c>
      <c r="C351" s="94" t="s">
        <v>102</v>
      </c>
      <c r="D351" s="94" t="s">
        <v>102</v>
      </c>
      <c r="E351" s="94" t="s">
        <v>102</v>
      </c>
      <c r="F351" s="94" t="s">
        <v>102</v>
      </c>
    </row>
    <row r="352" spans="1:6">
      <c r="A352" s="133">
        <v>34300</v>
      </c>
      <c r="B352" s="37" t="s">
        <v>163</v>
      </c>
      <c r="C352" s="94" t="s">
        <v>102</v>
      </c>
      <c r="D352" s="94" t="s">
        <v>102</v>
      </c>
      <c r="E352" s="94" t="s">
        <v>102</v>
      </c>
      <c r="F352" s="94" t="s">
        <v>102</v>
      </c>
    </row>
    <row r="353" spans="1:6">
      <c r="A353" s="133">
        <v>34400</v>
      </c>
      <c r="B353" s="37" t="s">
        <v>164</v>
      </c>
      <c r="C353" s="94" t="s">
        <v>102</v>
      </c>
      <c r="D353" s="94" t="s">
        <v>102</v>
      </c>
      <c r="E353" s="94" t="s">
        <v>102</v>
      </c>
      <c r="F353" s="94" t="s">
        <v>102</v>
      </c>
    </row>
    <row r="354" spans="1:6">
      <c r="A354" s="133">
        <v>34500</v>
      </c>
      <c r="B354" s="37" t="s">
        <v>165</v>
      </c>
      <c r="C354" s="94" t="s">
        <v>102</v>
      </c>
      <c r="D354" s="94" t="s">
        <v>102</v>
      </c>
      <c r="E354" s="94" t="s">
        <v>102</v>
      </c>
      <c r="F354" s="94" t="s">
        <v>102</v>
      </c>
    </row>
    <row r="355" spans="1:6">
      <c r="A355" s="133">
        <v>34600</v>
      </c>
      <c r="B355" s="37" t="s">
        <v>166</v>
      </c>
      <c r="C355" s="94" t="s">
        <v>102</v>
      </c>
      <c r="D355" s="94" t="s">
        <v>102</v>
      </c>
      <c r="E355" s="94" t="s">
        <v>102</v>
      </c>
      <c r="F355" s="94" t="s">
        <v>102</v>
      </c>
    </row>
    <row r="356" spans="1:6">
      <c r="A356" s="133">
        <v>3471</v>
      </c>
      <c r="B356" s="37" t="s">
        <v>167</v>
      </c>
      <c r="C356" s="94" t="s">
        <v>102</v>
      </c>
      <c r="D356" s="94" t="s">
        <v>102</v>
      </c>
      <c r="E356" s="94" t="s">
        <v>102</v>
      </c>
      <c r="F356" s="94" t="s">
        <v>102</v>
      </c>
    </row>
    <row r="357" spans="1:6">
      <c r="A357" s="124">
        <v>34711</v>
      </c>
      <c r="B357" s="104" t="s">
        <v>168</v>
      </c>
      <c r="C357" s="94" t="s">
        <v>102</v>
      </c>
      <c r="D357" s="94" t="s">
        <v>102</v>
      </c>
      <c r="E357" s="94" t="s">
        <v>102</v>
      </c>
      <c r="F357" s="94" t="s">
        <v>102</v>
      </c>
    </row>
    <row r="358" spans="1:6">
      <c r="A358" s="133">
        <v>34712</v>
      </c>
      <c r="B358" s="37" t="s">
        <v>169</v>
      </c>
      <c r="C358" s="94" t="s">
        <v>102</v>
      </c>
      <c r="D358" s="94" t="s">
        <v>102</v>
      </c>
      <c r="E358" s="94" t="s">
        <v>102</v>
      </c>
      <c r="F358" s="94" t="s">
        <v>102</v>
      </c>
    </row>
    <row r="359" spans="1:6">
      <c r="A359" s="133">
        <v>34713</v>
      </c>
      <c r="B359" s="37" t="s">
        <v>170</v>
      </c>
      <c r="C359" s="94" t="s">
        <v>102</v>
      </c>
      <c r="D359" s="94" t="s">
        <v>102</v>
      </c>
      <c r="E359" s="94" t="s">
        <v>102</v>
      </c>
      <c r="F359" s="94" t="s">
        <v>102</v>
      </c>
    </row>
    <row r="360" spans="1:6">
      <c r="A360" s="133">
        <v>34714</v>
      </c>
      <c r="B360" s="37" t="s">
        <v>171</v>
      </c>
      <c r="C360" s="94" t="s">
        <v>102</v>
      </c>
      <c r="D360" s="94" t="s">
        <v>102</v>
      </c>
      <c r="E360" s="94" t="s">
        <v>102</v>
      </c>
      <c r="F360" s="94" t="s">
        <v>102</v>
      </c>
    </row>
    <row r="361" spans="1:6">
      <c r="A361" s="133">
        <v>35</v>
      </c>
      <c r="B361" s="37" t="s">
        <v>173</v>
      </c>
      <c r="C361" s="94" t="s">
        <v>102</v>
      </c>
      <c r="D361" s="94" t="s">
        <v>102</v>
      </c>
      <c r="E361" s="94" t="s">
        <v>102</v>
      </c>
      <c r="F361" s="94" t="s">
        <v>102</v>
      </c>
    </row>
    <row r="362" spans="1:6">
      <c r="A362" s="121">
        <v>351</v>
      </c>
      <c r="B362" s="104" t="s">
        <v>448</v>
      </c>
      <c r="C362" s="94" t="s">
        <v>102</v>
      </c>
      <c r="D362" s="94" t="s">
        <v>102</v>
      </c>
      <c r="E362" s="94" t="s">
        <v>102</v>
      </c>
      <c r="F362" s="94" t="s">
        <v>102</v>
      </c>
    </row>
    <row r="363" spans="1:6">
      <c r="A363" s="124">
        <v>35110</v>
      </c>
      <c r="B363" s="104" t="s">
        <v>175</v>
      </c>
      <c r="C363" s="94" t="s">
        <v>102</v>
      </c>
      <c r="D363" s="94" t="s">
        <v>102</v>
      </c>
      <c r="E363" s="94" t="s">
        <v>102</v>
      </c>
      <c r="F363" s="94" t="s">
        <v>102</v>
      </c>
    </row>
    <row r="364" spans="1:6">
      <c r="A364" s="133">
        <v>35130</v>
      </c>
      <c r="B364" s="37" t="s">
        <v>177</v>
      </c>
      <c r="C364" s="94" t="s">
        <v>102</v>
      </c>
      <c r="D364" s="94" t="s">
        <v>102</v>
      </c>
      <c r="E364" s="94" t="s">
        <v>102</v>
      </c>
      <c r="F364" s="94" t="s">
        <v>102</v>
      </c>
    </row>
    <row r="365" spans="1:6">
      <c r="A365" s="133">
        <v>35200</v>
      </c>
      <c r="B365" s="37" t="s">
        <v>179</v>
      </c>
      <c r="C365" s="94" t="s">
        <v>102</v>
      </c>
      <c r="D365" s="94" t="s">
        <v>102</v>
      </c>
      <c r="E365" s="94" t="s">
        <v>102</v>
      </c>
      <c r="F365" s="94" t="s">
        <v>102</v>
      </c>
    </row>
    <row r="366" spans="1:6">
      <c r="A366" s="133">
        <v>35300</v>
      </c>
      <c r="B366" s="37" t="s">
        <v>181</v>
      </c>
      <c r="C366" s="94" t="s">
        <v>102</v>
      </c>
      <c r="D366" s="94" t="s">
        <v>102</v>
      </c>
      <c r="E366" s="94" t="s">
        <v>102</v>
      </c>
      <c r="F366" s="94" t="s">
        <v>102</v>
      </c>
    </row>
    <row r="367" spans="1:6">
      <c r="A367" s="133">
        <v>354</v>
      </c>
      <c r="B367" s="37" t="s">
        <v>182</v>
      </c>
      <c r="C367" s="94" t="s">
        <v>102</v>
      </c>
      <c r="D367" s="94" t="s">
        <v>102</v>
      </c>
      <c r="E367" s="94" t="s">
        <v>102</v>
      </c>
      <c r="F367" s="94" t="s">
        <v>102</v>
      </c>
    </row>
    <row r="368" spans="1:6">
      <c r="A368" s="124">
        <v>35410</v>
      </c>
      <c r="B368" s="104" t="s">
        <v>184</v>
      </c>
      <c r="C368" s="94" t="s">
        <v>102</v>
      </c>
      <c r="D368" s="94" t="s">
        <v>102</v>
      </c>
      <c r="E368" s="94" t="s">
        <v>102</v>
      </c>
      <c r="F368" s="94" t="s">
        <v>102</v>
      </c>
    </row>
    <row r="369" spans="1:6">
      <c r="A369" s="133">
        <v>35420</v>
      </c>
      <c r="B369" s="37" t="s">
        <v>186</v>
      </c>
      <c r="C369" s="94" t="s">
        <v>102</v>
      </c>
      <c r="D369" s="94" t="s">
        <v>102</v>
      </c>
      <c r="E369" s="94" t="s">
        <v>102</v>
      </c>
      <c r="F369" s="94" t="s">
        <v>102</v>
      </c>
    </row>
    <row r="370" spans="1:6">
      <c r="A370" s="133">
        <v>35430</v>
      </c>
      <c r="B370" s="37" t="s">
        <v>188</v>
      </c>
      <c r="C370" s="94" t="s">
        <v>102</v>
      </c>
      <c r="D370" s="94" t="s">
        <v>102</v>
      </c>
      <c r="E370" s="94" t="s">
        <v>102</v>
      </c>
      <c r="F370" s="94" t="s">
        <v>102</v>
      </c>
    </row>
    <row r="371" spans="1:6">
      <c r="A371" s="133">
        <v>35440</v>
      </c>
      <c r="B371" s="37" t="s">
        <v>190</v>
      </c>
      <c r="C371" s="94" t="s">
        <v>102</v>
      </c>
      <c r="D371" s="94" t="s">
        <v>102</v>
      </c>
      <c r="E371" s="94" t="s">
        <v>102</v>
      </c>
      <c r="F371" s="94" t="s">
        <v>102</v>
      </c>
    </row>
    <row r="372" spans="1:6">
      <c r="A372" s="133">
        <v>35450</v>
      </c>
      <c r="B372" s="37" t="s">
        <v>192</v>
      </c>
      <c r="C372" s="94" t="s">
        <v>102</v>
      </c>
      <c r="D372" s="94" t="s">
        <v>102</v>
      </c>
      <c r="E372" s="94" t="s">
        <v>102</v>
      </c>
      <c r="F372" s="94" t="s">
        <v>102</v>
      </c>
    </row>
    <row r="373" spans="1:6">
      <c r="A373" s="133">
        <v>35460</v>
      </c>
      <c r="B373" s="37" t="s">
        <v>194</v>
      </c>
      <c r="C373" s="94" t="s">
        <v>102</v>
      </c>
      <c r="D373" s="94" t="s">
        <v>102</v>
      </c>
      <c r="E373" s="94" t="s">
        <v>102</v>
      </c>
      <c r="F373" s="94" t="s">
        <v>102</v>
      </c>
    </row>
    <row r="374" spans="1:6">
      <c r="A374" s="133">
        <v>35470</v>
      </c>
      <c r="B374" s="37" t="s">
        <v>196</v>
      </c>
      <c r="C374" s="94" t="s">
        <v>102</v>
      </c>
      <c r="D374" s="94" t="s">
        <v>102</v>
      </c>
      <c r="E374" s="94" t="s">
        <v>102</v>
      </c>
      <c r="F374" s="94" t="s">
        <v>102</v>
      </c>
    </row>
    <row r="375" spans="1:6">
      <c r="A375" s="133">
        <v>35500</v>
      </c>
      <c r="B375" s="37" t="s">
        <v>198</v>
      </c>
      <c r="C375" s="94" t="s">
        <v>102</v>
      </c>
      <c r="D375" s="94" t="s">
        <v>102</v>
      </c>
      <c r="E375" s="94" t="s">
        <v>102</v>
      </c>
      <c r="F375" s="94" t="s">
        <v>102</v>
      </c>
    </row>
    <row r="376" spans="1:6">
      <c r="A376" s="133">
        <v>35600</v>
      </c>
      <c r="B376" s="37" t="s">
        <v>200</v>
      </c>
      <c r="C376" s="94" t="s">
        <v>102</v>
      </c>
      <c r="D376" s="94" t="s">
        <v>102</v>
      </c>
      <c r="E376" s="94" t="s">
        <v>102</v>
      </c>
      <c r="F376" s="94" t="s">
        <v>102</v>
      </c>
    </row>
    <row r="377" spans="1:6">
      <c r="A377" s="133">
        <v>36</v>
      </c>
      <c r="B377" s="37" t="s">
        <v>202</v>
      </c>
      <c r="C377" s="94" t="s">
        <v>102</v>
      </c>
      <c r="D377" s="94" t="s">
        <v>102</v>
      </c>
      <c r="E377" s="94" t="s">
        <v>102</v>
      </c>
      <c r="F377" s="94" t="s">
        <v>102</v>
      </c>
    </row>
    <row r="378" spans="1:6">
      <c r="A378" s="121">
        <v>36100</v>
      </c>
      <c r="B378" s="104" t="s">
        <v>203</v>
      </c>
      <c r="C378" s="94" t="s">
        <v>102</v>
      </c>
      <c r="D378" s="94" t="s">
        <v>102</v>
      </c>
      <c r="E378" s="94" t="s">
        <v>102</v>
      </c>
      <c r="F378" s="94" t="s">
        <v>102</v>
      </c>
    </row>
    <row r="379" spans="1:6">
      <c r="A379" s="133">
        <v>36200</v>
      </c>
      <c r="B379" s="37" t="s">
        <v>204</v>
      </c>
      <c r="C379" s="94" t="s">
        <v>102</v>
      </c>
      <c r="D379" s="94" t="s">
        <v>102</v>
      </c>
      <c r="E379" s="94" t="s">
        <v>102</v>
      </c>
      <c r="F379" s="94" t="s">
        <v>102</v>
      </c>
    </row>
    <row r="380" spans="1:6">
      <c r="A380" s="133">
        <v>36300</v>
      </c>
      <c r="B380" s="37" t="s">
        <v>205</v>
      </c>
      <c r="C380" s="94" t="s">
        <v>102</v>
      </c>
      <c r="D380" s="94" t="s">
        <v>102</v>
      </c>
      <c r="E380" s="94" t="s">
        <v>102</v>
      </c>
      <c r="F380" s="94" t="s">
        <v>102</v>
      </c>
    </row>
    <row r="381" spans="1:6">
      <c r="A381" s="133">
        <v>36400</v>
      </c>
      <c r="B381" s="37" t="s">
        <v>206</v>
      </c>
      <c r="C381" s="94" t="s">
        <v>102</v>
      </c>
      <c r="D381" s="94" t="s">
        <v>102</v>
      </c>
      <c r="E381" s="94" t="s">
        <v>102</v>
      </c>
      <c r="F381" s="94" t="s">
        <v>102</v>
      </c>
    </row>
    <row r="382" spans="1:6">
      <c r="A382" s="133">
        <v>36500</v>
      </c>
      <c r="B382" s="37" t="s">
        <v>207</v>
      </c>
      <c r="C382" s="94" t="s">
        <v>102</v>
      </c>
      <c r="D382" s="94" t="s">
        <v>102</v>
      </c>
      <c r="E382" s="94" t="s">
        <v>102</v>
      </c>
      <c r="F382" s="94" t="s">
        <v>102</v>
      </c>
    </row>
    <row r="383" spans="1:6">
      <c r="A383" s="133">
        <v>36600</v>
      </c>
      <c r="B383" s="37" t="s">
        <v>208</v>
      </c>
      <c r="C383" s="94" t="s">
        <v>102</v>
      </c>
      <c r="D383" s="94" t="s">
        <v>102</v>
      </c>
      <c r="E383" s="94" t="s">
        <v>102</v>
      </c>
      <c r="F383" s="94" t="s">
        <v>102</v>
      </c>
    </row>
    <row r="384" spans="1:6">
      <c r="A384" s="133">
        <v>36700</v>
      </c>
      <c r="B384" s="37" t="s">
        <v>637</v>
      </c>
      <c r="C384" s="94" t="s">
        <v>102</v>
      </c>
      <c r="D384" s="94" t="s">
        <v>102</v>
      </c>
      <c r="E384" s="94" t="s">
        <v>102</v>
      </c>
      <c r="F384" s="94" t="s">
        <v>102</v>
      </c>
    </row>
    <row r="385" spans="1:6">
      <c r="A385" s="133">
        <v>36800</v>
      </c>
      <c r="B385" s="37" t="s">
        <v>638</v>
      </c>
      <c r="C385" s="94" t="s">
        <v>102</v>
      </c>
      <c r="D385" s="94" t="s">
        <v>102</v>
      </c>
      <c r="E385" s="94" t="s">
        <v>102</v>
      </c>
      <c r="F385" s="94" t="s">
        <v>102</v>
      </c>
    </row>
    <row r="386" spans="1:6">
      <c r="A386" s="133">
        <v>36900</v>
      </c>
      <c r="B386" s="37" t="s">
        <v>794</v>
      </c>
      <c r="C386" s="94" t="s">
        <v>102</v>
      </c>
      <c r="D386" s="94" t="s">
        <v>102</v>
      </c>
      <c r="E386" s="94" t="s">
        <v>102</v>
      </c>
      <c r="F386" s="94" t="s">
        <v>102</v>
      </c>
    </row>
    <row r="387" spans="1:6">
      <c r="A387" s="133">
        <v>2</v>
      </c>
      <c r="B387" s="37" t="s">
        <v>209</v>
      </c>
      <c r="C387" s="94" t="s">
        <v>102</v>
      </c>
      <c r="D387" s="94" t="s">
        <v>102</v>
      </c>
      <c r="E387" s="94" t="s">
        <v>102</v>
      </c>
      <c r="F387" s="94" t="s">
        <v>102</v>
      </c>
    </row>
    <row r="388" spans="1:6">
      <c r="A388" s="124">
        <v>37</v>
      </c>
      <c r="B388" s="104" t="s">
        <v>211</v>
      </c>
      <c r="C388" s="94" t="s">
        <v>102</v>
      </c>
      <c r="D388" s="94" t="s">
        <v>102</v>
      </c>
      <c r="E388" s="94" t="s">
        <v>102</v>
      </c>
      <c r="F388" s="94" t="s">
        <v>102</v>
      </c>
    </row>
    <row r="389" spans="1:6">
      <c r="A389" s="121">
        <v>371</v>
      </c>
      <c r="B389" s="104" t="s">
        <v>212</v>
      </c>
      <c r="C389" s="94" t="s">
        <v>102</v>
      </c>
      <c r="D389" s="94" t="s">
        <v>102</v>
      </c>
      <c r="E389" s="94" t="s">
        <v>102</v>
      </c>
      <c r="F389" s="94" t="s">
        <v>102</v>
      </c>
    </row>
    <row r="390" spans="1:6">
      <c r="A390" s="124">
        <v>37110</v>
      </c>
      <c r="B390" s="104" t="s">
        <v>125</v>
      </c>
      <c r="C390" s="94" t="s">
        <v>102</v>
      </c>
      <c r="D390" s="94" t="s">
        <v>102</v>
      </c>
      <c r="E390" s="94" t="s">
        <v>102</v>
      </c>
      <c r="F390" s="94" t="s">
        <v>102</v>
      </c>
    </row>
    <row r="391" spans="1:6">
      <c r="A391" s="133">
        <v>37120</v>
      </c>
      <c r="B391" s="37" t="s">
        <v>126</v>
      </c>
      <c r="C391" s="94" t="s">
        <v>102</v>
      </c>
      <c r="D391" s="94" t="s">
        <v>102</v>
      </c>
      <c r="E391" s="94" t="s">
        <v>102</v>
      </c>
      <c r="F391" s="94" t="s">
        <v>102</v>
      </c>
    </row>
    <row r="392" spans="1:6">
      <c r="A392" s="133">
        <v>372</v>
      </c>
      <c r="B392" s="37" t="s">
        <v>141</v>
      </c>
      <c r="C392" s="94" t="s">
        <v>102</v>
      </c>
      <c r="D392" s="94" t="s">
        <v>102</v>
      </c>
      <c r="E392" s="94" t="s">
        <v>102</v>
      </c>
      <c r="F392" s="94" t="s">
        <v>102</v>
      </c>
    </row>
    <row r="393" spans="1:6">
      <c r="A393" s="124">
        <v>37210</v>
      </c>
      <c r="B393" s="104" t="s">
        <v>125</v>
      </c>
      <c r="C393" s="94" t="s">
        <v>102</v>
      </c>
      <c r="D393" s="94" t="s">
        <v>102</v>
      </c>
      <c r="E393" s="94" t="s">
        <v>102</v>
      </c>
      <c r="F393" s="94" t="s">
        <v>102</v>
      </c>
    </row>
    <row r="394" spans="1:6">
      <c r="A394" s="133">
        <v>37220</v>
      </c>
      <c r="B394" s="37" t="s">
        <v>126</v>
      </c>
      <c r="C394" s="94" t="s">
        <v>102</v>
      </c>
      <c r="D394" s="94" t="s">
        <v>102</v>
      </c>
      <c r="E394" s="94" t="s">
        <v>102</v>
      </c>
      <c r="F394" s="94" t="s">
        <v>102</v>
      </c>
    </row>
    <row r="395" spans="1:6">
      <c r="A395" s="133">
        <v>373</v>
      </c>
      <c r="B395" s="37" t="s">
        <v>213</v>
      </c>
      <c r="C395" s="94" t="s">
        <v>102</v>
      </c>
      <c r="D395" s="94" t="s">
        <v>102</v>
      </c>
      <c r="E395" s="94" t="s">
        <v>102</v>
      </c>
      <c r="F395" s="94" t="s">
        <v>102</v>
      </c>
    </row>
    <row r="396" spans="1:6">
      <c r="A396" s="124">
        <v>3731</v>
      </c>
      <c r="B396" s="104" t="s">
        <v>152</v>
      </c>
      <c r="C396" s="94" t="s">
        <v>102</v>
      </c>
      <c r="D396" s="94" t="s">
        <v>102</v>
      </c>
      <c r="E396" s="94" t="s">
        <v>102</v>
      </c>
      <c r="F396" s="94" t="s">
        <v>102</v>
      </c>
    </row>
    <row r="397" spans="1:6">
      <c r="A397" s="124">
        <v>37311</v>
      </c>
      <c r="B397" s="104" t="s">
        <v>153</v>
      </c>
      <c r="C397" s="94" t="s">
        <v>102</v>
      </c>
      <c r="D397" s="94" t="s">
        <v>102</v>
      </c>
      <c r="E397" s="94" t="s">
        <v>102</v>
      </c>
      <c r="F397" s="94" t="s">
        <v>102</v>
      </c>
    </row>
    <row r="398" spans="1:6">
      <c r="A398" s="36">
        <v>37312</v>
      </c>
      <c r="B398" s="37" t="s">
        <v>154</v>
      </c>
      <c r="C398" s="94" t="s">
        <v>102</v>
      </c>
      <c r="D398" s="94" t="s">
        <v>102</v>
      </c>
      <c r="E398" s="94" t="s">
        <v>102</v>
      </c>
      <c r="F398" s="94" t="s">
        <v>102</v>
      </c>
    </row>
    <row r="399" spans="1:6">
      <c r="A399" s="133">
        <v>37313</v>
      </c>
      <c r="B399" s="37" t="s">
        <v>155</v>
      </c>
      <c r="C399" s="94" t="s">
        <v>102</v>
      </c>
      <c r="D399" s="94" t="s">
        <v>102</v>
      </c>
      <c r="E399" s="94" t="s">
        <v>102</v>
      </c>
      <c r="F399" s="94" t="s">
        <v>102</v>
      </c>
    </row>
    <row r="400" spans="1:6">
      <c r="A400" s="133">
        <v>37314</v>
      </c>
      <c r="B400" s="37" t="s">
        <v>156</v>
      </c>
      <c r="C400" s="94" t="s">
        <v>102</v>
      </c>
      <c r="D400" s="94" t="s">
        <v>102</v>
      </c>
      <c r="E400" s="94" t="s">
        <v>102</v>
      </c>
      <c r="F400" s="94" t="s">
        <v>102</v>
      </c>
    </row>
    <row r="401" spans="1:6">
      <c r="A401" s="133">
        <v>37315</v>
      </c>
      <c r="B401" s="37" t="s">
        <v>157</v>
      </c>
      <c r="C401" s="94" t="s">
        <v>102</v>
      </c>
      <c r="D401" s="94" t="s">
        <v>102</v>
      </c>
      <c r="E401" s="94" t="s">
        <v>102</v>
      </c>
      <c r="F401" s="94" t="s">
        <v>102</v>
      </c>
    </row>
    <row r="402" spans="1:6">
      <c r="A402" s="133">
        <v>3732</v>
      </c>
      <c r="B402" s="37" t="s">
        <v>633</v>
      </c>
      <c r="C402" s="94" t="s">
        <v>102</v>
      </c>
      <c r="D402" s="94" t="s">
        <v>102</v>
      </c>
      <c r="E402" s="94" t="s">
        <v>102</v>
      </c>
      <c r="F402" s="94" t="s">
        <v>102</v>
      </c>
    </row>
    <row r="403" spans="1:6">
      <c r="A403" s="124">
        <v>37321</v>
      </c>
      <c r="B403" s="108" t="s">
        <v>153</v>
      </c>
      <c r="C403" s="94" t="s">
        <v>102</v>
      </c>
      <c r="D403" s="94" t="s">
        <v>102</v>
      </c>
      <c r="E403" s="94" t="s">
        <v>102</v>
      </c>
      <c r="F403" s="94" t="s">
        <v>102</v>
      </c>
    </row>
    <row r="404" spans="1:6">
      <c r="A404" s="36">
        <v>37323</v>
      </c>
      <c r="B404" s="37" t="s">
        <v>156</v>
      </c>
      <c r="C404" s="94" t="s">
        <v>102</v>
      </c>
      <c r="D404" s="94" t="s">
        <v>102</v>
      </c>
      <c r="E404" s="94" t="s">
        <v>102</v>
      </c>
      <c r="F404" s="94" t="s">
        <v>102</v>
      </c>
    </row>
    <row r="405" spans="1:6">
      <c r="A405" s="36">
        <v>37324</v>
      </c>
      <c r="B405" s="37" t="s">
        <v>157</v>
      </c>
      <c r="C405" s="94" t="s">
        <v>102</v>
      </c>
      <c r="D405" s="94" t="s">
        <v>102</v>
      </c>
      <c r="E405" s="94" t="s">
        <v>102</v>
      </c>
      <c r="F405" s="94" t="s">
        <v>102</v>
      </c>
    </row>
    <row r="406" spans="1:6">
      <c r="A406" s="36">
        <v>37330</v>
      </c>
      <c r="B406" s="37" t="s">
        <v>214</v>
      </c>
      <c r="C406" s="94" t="s">
        <v>102</v>
      </c>
      <c r="D406" s="94" t="s">
        <v>102</v>
      </c>
      <c r="E406" s="94" t="s">
        <v>102</v>
      </c>
      <c r="F406" s="94" t="s">
        <v>102</v>
      </c>
    </row>
    <row r="407" spans="1:6">
      <c r="A407" s="36">
        <v>39</v>
      </c>
      <c r="B407" s="37" t="s">
        <v>215</v>
      </c>
      <c r="C407" s="94" t="s">
        <v>102</v>
      </c>
      <c r="D407" s="94" t="s">
        <v>102</v>
      </c>
      <c r="E407" s="94" t="s">
        <v>102</v>
      </c>
      <c r="F407" s="94" t="s">
        <v>102</v>
      </c>
    </row>
    <row r="408" spans="1:6">
      <c r="A408" s="121">
        <v>391</v>
      </c>
      <c r="B408" s="104" t="s">
        <v>216</v>
      </c>
      <c r="C408" s="94" t="s">
        <v>102</v>
      </c>
      <c r="D408" s="94" t="s">
        <v>102</v>
      </c>
      <c r="E408" s="94" t="s">
        <v>102</v>
      </c>
      <c r="F408" s="94" t="s">
        <v>102</v>
      </c>
    </row>
    <row r="409" spans="1:6">
      <c r="A409" s="125">
        <v>392</v>
      </c>
      <c r="B409" s="109" t="s">
        <v>217</v>
      </c>
      <c r="C409" s="94" t="s">
        <v>102</v>
      </c>
      <c r="D409" s="94" t="s">
        <v>102</v>
      </c>
      <c r="E409" s="94" t="s">
        <v>102</v>
      </c>
      <c r="F409" s="94" t="s">
        <v>102</v>
      </c>
    </row>
    <row r="410" spans="1:6">
      <c r="A410" s="124">
        <v>39201</v>
      </c>
      <c r="B410" s="104" t="s">
        <v>219</v>
      </c>
      <c r="C410" s="94" t="s">
        <v>102</v>
      </c>
      <c r="D410" s="94" t="s">
        <v>102</v>
      </c>
      <c r="E410" s="94" t="s">
        <v>102</v>
      </c>
      <c r="F410" s="94" t="s">
        <v>102</v>
      </c>
    </row>
    <row r="411" spans="1:6">
      <c r="A411" s="133">
        <v>39202</v>
      </c>
      <c r="B411" s="37" t="s">
        <v>220</v>
      </c>
      <c r="C411" s="94" t="s">
        <v>102</v>
      </c>
      <c r="D411" s="94" t="s">
        <v>102</v>
      </c>
      <c r="E411" s="94" t="s">
        <v>102</v>
      </c>
      <c r="F411" s="94" t="s">
        <v>102</v>
      </c>
    </row>
    <row r="412" spans="1:6">
      <c r="A412" s="133">
        <v>39203</v>
      </c>
      <c r="B412" s="37" t="s">
        <v>222</v>
      </c>
      <c r="C412" s="94" t="s">
        <v>102</v>
      </c>
      <c r="D412" s="94" t="s">
        <v>102</v>
      </c>
      <c r="E412" s="94" t="s">
        <v>102</v>
      </c>
      <c r="F412" s="94" t="s">
        <v>102</v>
      </c>
    </row>
    <row r="413" spans="1:6">
      <c r="A413" s="133">
        <v>39204</v>
      </c>
      <c r="B413" s="37" t="s">
        <v>220</v>
      </c>
      <c r="C413" s="94" t="s">
        <v>102</v>
      </c>
      <c r="D413" s="94" t="s">
        <v>102</v>
      </c>
      <c r="E413" s="94" t="s">
        <v>102</v>
      </c>
      <c r="F413" s="94" t="s">
        <v>102</v>
      </c>
    </row>
    <row r="414" spans="1:6">
      <c r="A414" s="133">
        <v>39205</v>
      </c>
      <c r="B414" s="37" t="s">
        <v>679</v>
      </c>
      <c r="C414" s="94" t="s">
        <v>102</v>
      </c>
      <c r="D414" s="94" t="s">
        <v>102</v>
      </c>
      <c r="E414" s="94" t="s">
        <v>102</v>
      </c>
      <c r="F414" s="94" t="s">
        <v>102</v>
      </c>
    </row>
    <row r="415" spans="1:6">
      <c r="A415" s="133">
        <v>39206</v>
      </c>
      <c r="B415" s="37" t="s">
        <v>220</v>
      </c>
      <c r="C415" s="94" t="s">
        <v>102</v>
      </c>
      <c r="D415" s="94" t="s">
        <v>102</v>
      </c>
      <c r="E415" s="94" t="s">
        <v>102</v>
      </c>
      <c r="F415" s="94" t="s">
        <v>102</v>
      </c>
    </row>
    <row r="416" spans="1:6">
      <c r="A416" s="133">
        <v>39207</v>
      </c>
      <c r="B416" s="37" t="s">
        <v>225</v>
      </c>
      <c r="C416" s="94" t="s">
        <v>102</v>
      </c>
      <c r="D416" s="94" t="s">
        <v>102</v>
      </c>
      <c r="E416" s="94" t="s">
        <v>102</v>
      </c>
      <c r="F416" s="94" t="s">
        <v>102</v>
      </c>
    </row>
    <row r="417" spans="1:6">
      <c r="A417" s="133">
        <v>39208</v>
      </c>
      <c r="B417" s="37" t="s">
        <v>220</v>
      </c>
      <c r="C417" s="94" t="s">
        <v>102</v>
      </c>
      <c r="D417" s="94" t="s">
        <v>102</v>
      </c>
      <c r="E417" s="94" t="s">
        <v>102</v>
      </c>
      <c r="F417" s="94" t="s">
        <v>102</v>
      </c>
    </row>
    <row r="418" spans="1:6">
      <c r="A418" s="133">
        <v>39209</v>
      </c>
      <c r="B418" s="37" t="s">
        <v>227</v>
      </c>
      <c r="C418" s="94" t="s">
        <v>102</v>
      </c>
      <c r="D418" s="94" t="s">
        <v>102</v>
      </c>
      <c r="E418" s="94" t="s">
        <v>102</v>
      </c>
      <c r="F418" s="94" t="s">
        <v>102</v>
      </c>
    </row>
    <row r="419" spans="1:6">
      <c r="A419" s="133">
        <v>39210</v>
      </c>
      <c r="B419" s="37" t="s">
        <v>220</v>
      </c>
      <c r="C419" s="94" t="s">
        <v>102</v>
      </c>
      <c r="D419" s="94" t="s">
        <v>102</v>
      </c>
      <c r="E419" s="94" t="s">
        <v>102</v>
      </c>
      <c r="F419" s="94" t="s">
        <v>102</v>
      </c>
    </row>
    <row r="420" spans="1:6">
      <c r="A420" s="133">
        <v>39211</v>
      </c>
      <c r="B420" s="37" t="s">
        <v>229</v>
      </c>
      <c r="C420" s="94" t="s">
        <v>102</v>
      </c>
      <c r="D420" s="94" t="s">
        <v>102</v>
      </c>
      <c r="E420" s="94" t="s">
        <v>102</v>
      </c>
      <c r="F420" s="94" t="s">
        <v>102</v>
      </c>
    </row>
    <row r="421" spans="1:6">
      <c r="A421" s="133">
        <v>39212</v>
      </c>
      <c r="B421" s="37" t="s">
        <v>220</v>
      </c>
      <c r="C421" s="94" t="s">
        <v>102</v>
      </c>
      <c r="D421" s="94" t="s">
        <v>102</v>
      </c>
      <c r="E421" s="94" t="s">
        <v>102</v>
      </c>
      <c r="F421" s="94" t="s">
        <v>102</v>
      </c>
    </row>
    <row r="422" spans="1:6">
      <c r="A422" s="133">
        <v>39213</v>
      </c>
      <c r="B422" s="37" t="s">
        <v>231</v>
      </c>
      <c r="C422" s="94" t="s">
        <v>102</v>
      </c>
      <c r="D422" s="94" t="s">
        <v>102</v>
      </c>
      <c r="E422" s="94" t="s">
        <v>102</v>
      </c>
      <c r="F422" s="94" t="s">
        <v>102</v>
      </c>
    </row>
    <row r="423" spans="1:6">
      <c r="A423" s="133">
        <v>39214</v>
      </c>
      <c r="B423" s="37" t="s">
        <v>233</v>
      </c>
      <c r="C423" s="94" t="s">
        <v>102</v>
      </c>
      <c r="D423" s="94" t="s">
        <v>102</v>
      </c>
      <c r="E423" s="94" t="s">
        <v>102</v>
      </c>
      <c r="F423" s="94" t="s">
        <v>102</v>
      </c>
    </row>
    <row r="424" spans="1:6">
      <c r="A424" s="133">
        <v>39215</v>
      </c>
      <c r="B424" s="37" t="s">
        <v>220</v>
      </c>
      <c r="C424" s="94" t="s">
        <v>102</v>
      </c>
      <c r="D424" s="94" t="s">
        <v>102</v>
      </c>
      <c r="E424" s="94" t="s">
        <v>102</v>
      </c>
      <c r="F424" s="94" t="s">
        <v>102</v>
      </c>
    </row>
    <row r="425" spans="1:6">
      <c r="A425" s="133">
        <v>39216</v>
      </c>
      <c r="B425" s="37" t="s">
        <v>235</v>
      </c>
      <c r="C425" s="94" t="s">
        <v>102</v>
      </c>
      <c r="D425" s="94" t="s">
        <v>102</v>
      </c>
      <c r="E425" s="94" t="s">
        <v>102</v>
      </c>
      <c r="F425" s="94" t="s">
        <v>102</v>
      </c>
    </row>
    <row r="426" spans="1:6">
      <c r="A426" s="133">
        <v>39217</v>
      </c>
      <c r="B426" s="37" t="s">
        <v>237</v>
      </c>
      <c r="C426" s="94" t="s">
        <v>102</v>
      </c>
      <c r="D426" s="94" t="s">
        <v>102</v>
      </c>
      <c r="E426" s="94" t="s">
        <v>102</v>
      </c>
      <c r="F426" s="94" t="s">
        <v>102</v>
      </c>
    </row>
    <row r="427" spans="1:6">
      <c r="A427" s="133">
        <v>393</v>
      </c>
      <c r="B427" s="37" t="s">
        <v>238</v>
      </c>
      <c r="C427" s="94" t="s">
        <v>102</v>
      </c>
      <c r="D427" s="94" t="s">
        <v>102</v>
      </c>
      <c r="E427" s="94" t="s">
        <v>102</v>
      </c>
      <c r="F427" s="94" t="s">
        <v>102</v>
      </c>
    </row>
    <row r="428" spans="1:6">
      <c r="A428" s="124">
        <v>39301</v>
      </c>
      <c r="B428" s="104" t="s">
        <v>240</v>
      </c>
      <c r="C428" s="94" t="s">
        <v>102</v>
      </c>
      <c r="D428" s="94" t="s">
        <v>102</v>
      </c>
      <c r="E428" s="94" t="s">
        <v>102</v>
      </c>
      <c r="F428" s="94" t="s">
        <v>102</v>
      </c>
    </row>
    <row r="429" spans="1:6">
      <c r="A429" s="133">
        <v>39302</v>
      </c>
      <c r="B429" s="37" t="s">
        <v>220</v>
      </c>
      <c r="C429" s="94" t="s">
        <v>102</v>
      </c>
      <c r="D429" s="94" t="s">
        <v>102</v>
      </c>
      <c r="E429" s="94" t="s">
        <v>102</v>
      </c>
      <c r="F429" s="94" t="s">
        <v>102</v>
      </c>
    </row>
    <row r="430" spans="1:6">
      <c r="A430" s="133">
        <v>39303</v>
      </c>
      <c r="B430" s="37" t="s">
        <v>242</v>
      </c>
      <c r="C430" s="94" t="s">
        <v>102</v>
      </c>
      <c r="D430" s="94" t="s">
        <v>102</v>
      </c>
      <c r="E430" s="94" t="s">
        <v>102</v>
      </c>
      <c r="F430" s="94" t="s">
        <v>102</v>
      </c>
    </row>
    <row r="431" spans="1:6">
      <c r="A431" s="133">
        <v>39304</v>
      </c>
      <c r="B431" s="37" t="s">
        <v>220</v>
      </c>
      <c r="C431" s="94" t="s">
        <v>102</v>
      </c>
      <c r="D431" s="94" t="s">
        <v>102</v>
      </c>
      <c r="E431" s="94" t="s">
        <v>102</v>
      </c>
      <c r="F431" s="94" t="s">
        <v>102</v>
      </c>
    </row>
    <row r="432" spans="1:6">
      <c r="A432" s="133">
        <v>394</v>
      </c>
      <c r="B432" s="37" t="s">
        <v>693</v>
      </c>
      <c r="C432" s="94" t="s">
        <v>102</v>
      </c>
      <c r="D432" s="94" t="s">
        <v>102</v>
      </c>
      <c r="E432" s="94" t="s">
        <v>102</v>
      </c>
      <c r="F432" s="94" t="s">
        <v>102</v>
      </c>
    </row>
    <row r="433" spans="1:6">
      <c r="A433" s="135">
        <v>39401</v>
      </c>
      <c r="B433" s="110" t="s">
        <v>694</v>
      </c>
      <c r="C433" s="94" t="s">
        <v>102</v>
      </c>
      <c r="D433" s="94" t="s">
        <v>102</v>
      </c>
      <c r="E433" s="94" t="s">
        <v>102</v>
      </c>
      <c r="F433" s="94" t="s">
        <v>102</v>
      </c>
    </row>
    <row r="434" spans="1:6">
      <c r="A434" s="36">
        <v>39402</v>
      </c>
      <c r="B434" s="29" t="s">
        <v>695</v>
      </c>
      <c r="C434" s="94" t="s">
        <v>102</v>
      </c>
      <c r="D434" s="94" t="s">
        <v>102</v>
      </c>
      <c r="E434" s="94" t="s">
        <v>102</v>
      </c>
      <c r="F434" s="94" t="s">
        <v>102</v>
      </c>
    </row>
    <row r="435" spans="1:6">
      <c r="A435" s="36">
        <v>39403</v>
      </c>
      <c r="B435" s="29" t="s">
        <v>696</v>
      </c>
      <c r="C435" s="94" t="s">
        <v>102</v>
      </c>
      <c r="D435" s="94" t="s">
        <v>102</v>
      </c>
      <c r="E435" s="94" t="s">
        <v>102</v>
      </c>
      <c r="F435" s="94" t="s">
        <v>102</v>
      </c>
    </row>
    <row r="436" spans="1:6">
      <c r="A436" s="36">
        <v>39404</v>
      </c>
      <c r="B436" s="29" t="s">
        <v>697</v>
      </c>
      <c r="C436" s="94" t="s">
        <v>102</v>
      </c>
      <c r="D436" s="94" t="s">
        <v>102</v>
      </c>
      <c r="E436" s="94" t="s">
        <v>102</v>
      </c>
      <c r="F436" s="94" t="s">
        <v>102</v>
      </c>
    </row>
    <row r="437" spans="1:6">
      <c r="A437" s="36">
        <v>39405</v>
      </c>
      <c r="B437" s="29" t="s">
        <v>698</v>
      </c>
      <c r="C437" s="94" t="s">
        <v>102</v>
      </c>
      <c r="D437" s="94" t="s">
        <v>102</v>
      </c>
      <c r="E437" s="94" t="s">
        <v>102</v>
      </c>
      <c r="F437" s="94" t="s">
        <v>102</v>
      </c>
    </row>
    <row r="438" spans="1:6">
      <c r="A438" s="36">
        <v>3</v>
      </c>
      <c r="B438" s="29" t="s">
        <v>1185</v>
      </c>
      <c r="C438" s="94" t="s">
        <v>102</v>
      </c>
      <c r="D438" s="94" t="s">
        <v>102</v>
      </c>
      <c r="E438" s="94" t="s">
        <v>102</v>
      </c>
      <c r="F438" s="94" t="s">
        <v>102</v>
      </c>
    </row>
    <row r="439" spans="1:6">
      <c r="A439" s="124">
        <v>4</v>
      </c>
      <c r="B439" s="104" t="s">
        <v>243</v>
      </c>
      <c r="C439" s="94" t="s">
        <v>102</v>
      </c>
      <c r="D439" s="94" t="s">
        <v>102</v>
      </c>
      <c r="E439" s="94" t="s">
        <v>102</v>
      </c>
      <c r="F439" s="94" t="s">
        <v>102</v>
      </c>
    </row>
    <row r="440" spans="1:6">
      <c r="A440" s="124">
        <v>41</v>
      </c>
      <c r="B440" s="104" t="s">
        <v>244</v>
      </c>
      <c r="C440" s="94" t="s">
        <v>102</v>
      </c>
      <c r="D440" s="94" t="s">
        <v>102</v>
      </c>
      <c r="E440" s="94" t="s">
        <v>102</v>
      </c>
      <c r="F440" s="94" t="s">
        <v>102</v>
      </c>
    </row>
    <row r="441" spans="1:6">
      <c r="A441" s="121">
        <v>411</v>
      </c>
      <c r="B441" s="104" t="s">
        <v>245</v>
      </c>
      <c r="C441" s="94" t="s">
        <v>102</v>
      </c>
      <c r="D441" s="94" t="s">
        <v>102</v>
      </c>
      <c r="E441" s="94" t="s">
        <v>102</v>
      </c>
      <c r="F441" s="94" t="s">
        <v>102</v>
      </c>
    </row>
    <row r="442" spans="1:6">
      <c r="A442" s="124">
        <v>4111</v>
      </c>
      <c r="B442" s="104" t="s">
        <v>129</v>
      </c>
      <c r="C442" s="94" t="s">
        <v>102</v>
      </c>
      <c r="D442" s="94" t="s">
        <v>102</v>
      </c>
      <c r="E442" s="94" t="s">
        <v>102</v>
      </c>
      <c r="F442" s="94" t="s">
        <v>102</v>
      </c>
    </row>
    <row r="443" spans="1:6">
      <c r="A443" s="124">
        <v>41111</v>
      </c>
      <c r="B443" s="104" t="s">
        <v>246</v>
      </c>
      <c r="C443" s="94" t="s">
        <v>102</v>
      </c>
      <c r="D443" s="94" t="s">
        <v>102</v>
      </c>
      <c r="E443" s="94" t="s">
        <v>102</v>
      </c>
      <c r="F443" s="94" t="s">
        <v>102</v>
      </c>
    </row>
    <row r="444" spans="1:6">
      <c r="A444" s="133">
        <v>41112</v>
      </c>
      <c r="B444" s="37" t="s">
        <v>247</v>
      </c>
      <c r="C444" s="94" t="s">
        <v>102</v>
      </c>
      <c r="D444" s="94" t="s">
        <v>102</v>
      </c>
      <c r="E444" s="94" t="s">
        <v>102</v>
      </c>
      <c r="F444" s="94" t="s">
        <v>102</v>
      </c>
    </row>
    <row r="445" spans="1:6">
      <c r="A445" s="133">
        <v>41113</v>
      </c>
      <c r="B445" s="37" t="s">
        <v>248</v>
      </c>
      <c r="C445" s="94" t="s">
        <v>102</v>
      </c>
      <c r="D445" s="94" t="s">
        <v>102</v>
      </c>
      <c r="E445" s="94" t="s">
        <v>102</v>
      </c>
      <c r="F445" s="94" t="s">
        <v>102</v>
      </c>
    </row>
    <row r="446" spans="1:6">
      <c r="A446" s="133">
        <v>4112</v>
      </c>
      <c r="B446" s="37" t="s">
        <v>135</v>
      </c>
      <c r="C446" s="94" t="s">
        <v>102</v>
      </c>
      <c r="D446" s="94" t="s">
        <v>102</v>
      </c>
      <c r="E446" s="94" t="s">
        <v>102</v>
      </c>
      <c r="F446" s="94" t="s">
        <v>102</v>
      </c>
    </row>
    <row r="447" spans="1:6">
      <c r="A447" s="124">
        <v>41121</v>
      </c>
      <c r="B447" s="104" t="s">
        <v>246</v>
      </c>
      <c r="C447" s="94" t="s">
        <v>102</v>
      </c>
      <c r="D447" s="94" t="s">
        <v>102</v>
      </c>
      <c r="E447" s="94" t="s">
        <v>102</v>
      </c>
      <c r="F447" s="94" t="s">
        <v>102</v>
      </c>
    </row>
    <row r="448" spans="1:6">
      <c r="A448" s="133">
        <v>41122</v>
      </c>
      <c r="B448" s="37" t="s">
        <v>247</v>
      </c>
      <c r="C448" s="94" t="s">
        <v>102</v>
      </c>
      <c r="D448" s="94" t="s">
        <v>102</v>
      </c>
      <c r="E448" s="94" t="s">
        <v>102</v>
      </c>
      <c r="F448" s="94" t="s">
        <v>102</v>
      </c>
    </row>
    <row r="449" spans="1:6">
      <c r="A449" s="133">
        <v>41123</v>
      </c>
      <c r="B449" s="37" t="s">
        <v>248</v>
      </c>
      <c r="C449" s="94" t="s">
        <v>102</v>
      </c>
      <c r="D449" s="94" t="s">
        <v>102</v>
      </c>
      <c r="E449" s="94" t="s">
        <v>102</v>
      </c>
      <c r="F449" s="94" t="s">
        <v>102</v>
      </c>
    </row>
    <row r="450" spans="1:6">
      <c r="A450" s="133">
        <v>412</v>
      </c>
      <c r="B450" s="37" t="s">
        <v>249</v>
      </c>
      <c r="C450" s="94" t="s">
        <v>102</v>
      </c>
      <c r="D450" s="94" t="s">
        <v>102</v>
      </c>
      <c r="E450" s="94" t="s">
        <v>102</v>
      </c>
      <c r="F450" s="94" t="s">
        <v>102</v>
      </c>
    </row>
    <row r="451" spans="1:6">
      <c r="A451" s="124">
        <v>4121</v>
      </c>
      <c r="B451" s="104" t="s">
        <v>129</v>
      </c>
      <c r="C451" s="94" t="s">
        <v>102</v>
      </c>
      <c r="D451" s="94" t="s">
        <v>102</v>
      </c>
      <c r="E451" s="94" t="s">
        <v>102</v>
      </c>
      <c r="F451" s="94" t="s">
        <v>102</v>
      </c>
    </row>
    <row r="452" spans="1:6">
      <c r="A452" s="124">
        <v>41211</v>
      </c>
      <c r="B452" s="104" t="s">
        <v>250</v>
      </c>
      <c r="C452" s="94" t="s">
        <v>102</v>
      </c>
      <c r="D452" s="94" t="s">
        <v>102</v>
      </c>
      <c r="E452" s="94" t="s">
        <v>102</v>
      </c>
      <c r="F452" s="94" t="s">
        <v>102</v>
      </c>
    </row>
    <row r="453" spans="1:6">
      <c r="A453" s="133">
        <v>41212</v>
      </c>
      <c r="B453" s="37" t="s">
        <v>154</v>
      </c>
      <c r="C453" s="94" t="s">
        <v>102</v>
      </c>
      <c r="D453" s="94" t="s">
        <v>102</v>
      </c>
      <c r="E453" s="94" t="s">
        <v>102</v>
      </c>
      <c r="F453" s="94" t="s">
        <v>102</v>
      </c>
    </row>
    <row r="454" spans="1:6">
      <c r="A454" s="133">
        <v>41213</v>
      </c>
      <c r="B454" s="37" t="s">
        <v>251</v>
      </c>
      <c r="C454" s="94" t="s">
        <v>102</v>
      </c>
      <c r="D454" s="94" t="s">
        <v>102</v>
      </c>
      <c r="E454" s="94" t="s">
        <v>102</v>
      </c>
      <c r="F454" s="94" t="s">
        <v>102</v>
      </c>
    </row>
    <row r="455" spans="1:6">
      <c r="A455" s="133">
        <v>41214</v>
      </c>
      <c r="B455" s="37" t="s">
        <v>252</v>
      </c>
      <c r="C455" s="94" t="s">
        <v>102</v>
      </c>
      <c r="D455" s="94" t="s">
        <v>102</v>
      </c>
      <c r="E455" s="94" t="s">
        <v>102</v>
      </c>
      <c r="F455" s="94" t="s">
        <v>102</v>
      </c>
    </row>
    <row r="456" spans="1:6">
      <c r="A456" s="133">
        <v>41215</v>
      </c>
      <c r="B456" s="37" t="s">
        <v>253</v>
      </c>
      <c r="C456" s="94" t="s">
        <v>102</v>
      </c>
      <c r="D456" s="94" t="s">
        <v>102</v>
      </c>
      <c r="E456" s="94" t="s">
        <v>102</v>
      </c>
      <c r="F456" s="94" t="s">
        <v>102</v>
      </c>
    </row>
    <row r="457" spans="1:6">
      <c r="A457" s="133">
        <v>41216</v>
      </c>
      <c r="B457" s="37" t="s">
        <v>254</v>
      </c>
      <c r="C457" s="94" t="s">
        <v>102</v>
      </c>
      <c r="D457" s="94" t="s">
        <v>102</v>
      </c>
      <c r="E457" s="94" t="s">
        <v>102</v>
      </c>
      <c r="F457" s="94" t="s">
        <v>102</v>
      </c>
    </row>
    <row r="458" spans="1:6">
      <c r="A458" s="133">
        <v>41217</v>
      </c>
      <c r="B458" s="37" t="s">
        <v>255</v>
      </c>
      <c r="C458" s="94" t="s">
        <v>102</v>
      </c>
      <c r="D458" s="94" t="s">
        <v>102</v>
      </c>
      <c r="E458" s="94" t="s">
        <v>102</v>
      </c>
      <c r="F458" s="94" t="s">
        <v>102</v>
      </c>
    </row>
    <row r="459" spans="1:6">
      <c r="A459" s="133">
        <v>4122</v>
      </c>
      <c r="B459" s="37" t="s">
        <v>135</v>
      </c>
      <c r="C459" s="94" t="s">
        <v>102</v>
      </c>
      <c r="D459" s="94" t="s">
        <v>102</v>
      </c>
      <c r="E459" s="94" t="s">
        <v>102</v>
      </c>
      <c r="F459" s="94" t="s">
        <v>102</v>
      </c>
    </row>
    <row r="460" spans="1:6">
      <c r="A460" s="124">
        <v>41221</v>
      </c>
      <c r="B460" s="104" t="s">
        <v>256</v>
      </c>
      <c r="C460" s="94" t="s">
        <v>102</v>
      </c>
      <c r="D460" s="94" t="s">
        <v>102</v>
      </c>
      <c r="E460" s="94" t="s">
        <v>102</v>
      </c>
      <c r="F460" s="94" t="s">
        <v>102</v>
      </c>
    </row>
    <row r="461" spans="1:6">
      <c r="A461" s="133">
        <v>41222</v>
      </c>
      <c r="B461" s="37" t="s">
        <v>257</v>
      </c>
      <c r="C461" s="94" t="s">
        <v>102</v>
      </c>
      <c r="D461" s="94" t="s">
        <v>102</v>
      </c>
      <c r="E461" s="94" t="s">
        <v>102</v>
      </c>
      <c r="F461" s="94" t="s">
        <v>102</v>
      </c>
    </row>
    <row r="462" spans="1:6">
      <c r="A462" s="133">
        <v>41223</v>
      </c>
      <c r="B462" s="37" t="s">
        <v>258</v>
      </c>
      <c r="C462" s="94" t="s">
        <v>102</v>
      </c>
      <c r="D462" s="94" t="s">
        <v>102</v>
      </c>
      <c r="E462" s="94" t="s">
        <v>102</v>
      </c>
      <c r="F462" s="94" t="s">
        <v>102</v>
      </c>
    </row>
    <row r="463" spans="1:6">
      <c r="A463" s="133">
        <v>41224</v>
      </c>
      <c r="B463" s="37" t="s">
        <v>259</v>
      </c>
      <c r="C463" s="94" t="s">
        <v>102</v>
      </c>
      <c r="D463" s="94" t="s">
        <v>102</v>
      </c>
      <c r="E463" s="94" t="s">
        <v>102</v>
      </c>
      <c r="F463" s="94" t="s">
        <v>102</v>
      </c>
    </row>
    <row r="464" spans="1:6">
      <c r="A464" s="133">
        <v>41225</v>
      </c>
      <c r="B464" s="37" t="s">
        <v>692</v>
      </c>
      <c r="C464" s="94" t="s">
        <v>102</v>
      </c>
      <c r="D464" s="94" t="s">
        <v>102</v>
      </c>
      <c r="E464" s="94" t="s">
        <v>102</v>
      </c>
      <c r="F464" s="94" t="s">
        <v>102</v>
      </c>
    </row>
    <row r="465" spans="1:6">
      <c r="A465" s="133">
        <v>413</v>
      </c>
      <c r="B465" s="29" t="s">
        <v>262</v>
      </c>
      <c r="C465" s="94" t="s">
        <v>102</v>
      </c>
      <c r="D465" s="94" t="s">
        <v>102</v>
      </c>
      <c r="E465" s="94" t="s">
        <v>102</v>
      </c>
      <c r="F465" s="94" t="s">
        <v>102</v>
      </c>
    </row>
    <row r="466" spans="1:6">
      <c r="A466" s="124">
        <v>41310</v>
      </c>
      <c r="B466" s="104" t="s">
        <v>263</v>
      </c>
      <c r="C466" s="94" t="s">
        <v>102</v>
      </c>
      <c r="D466" s="94" t="s">
        <v>102</v>
      </c>
      <c r="E466" s="94" t="s">
        <v>102</v>
      </c>
      <c r="F466" s="94" t="s">
        <v>102</v>
      </c>
    </row>
    <row r="467" spans="1:6">
      <c r="A467" s="36">
        <v>413101</v>
      </c>
      <c r="B467" s="37" t="s">
        <v>574</v>
      </c>
      <c r="C467" s="94" t="s">
        <v>102</v>
      </c>
      <c r="D467" s="94" t="s">
        <v>102</v>
      </c>
      <c r="E467" s="94" t="s">
        <v>102</v>
      </c>
      <c r="F467" s="94" t="s">
        <v>102</v>
      </c>
    </row>
    <row r="468" spans="1:6">
      <c r="A468" s="136">
        <v>413102</v>
      </c>
      <c r="B468" s="112" t="s">
        <v>575</v>
      </c>
      <c r="C468" s="94" t="s">
        <v>102</v>
      </c>
      <c r="D468" s="94" t="s">
        <v>102</v>
      </c>
      <c r="E468" s="94" t="s">
        <v>102</v>
      </c>
      <c r="F468" s="94" t="s">
        <v>102</v>
      </c>
    </row>
    <row r="469" spans="1:6">
      <c r="A469" s="136">
        <v>413103</v>
      </c>
      <c r="B469" s="112" t="s">
        <v>576</v>
      </c>
      <c r="C469" s="94" t="s">
        <v>102</v>
      </c>
      <c r="D469" s="94" t="s">
        <v>102</v>
      </c>
      <c r="E469" s="94" t="s">
        <v>102</v>
      </c>
      <c r="F469" s="94" t="s">
        <v>102</v>
      </c>
    </row>
    <row r="470" spans="1:6">
      <c r="A470" s="136">
        <v>413104</v>
      </c>
      <c r="B470" s="112" t="s">
        <v>577</v>
      </c>
      <c r="C470" s="94" t="s">
        <v>102</v>
      </c>
      <c r="D470" s="94" t="s">
        <v>102</v>
      </c>
      <c r="E470" s="94" t="s">
        <v>102</v>
      </c>
      <c r="F470" s="94" t="s">
        <v>102</v>
      </c>
    </row>
    <row r="471" spans="1:6">
      <c r="A471" s="136">
        <v>41320</v>
      </c>
      <c r="B471" s="112" t="s">
        <v>264</v>
      </c>
      <c r="C471" s="94" t="s">
        <v>102</v>
      </c>
      <c r="D471" s="94" t="s">
        <v>102</v>
      </c>
      <c r="E471" s="94" t="s">
        <v>102</v>
      </c>
      <c r="F471" s="94" t="s">
        <v>102</v>
      </c>
    </row>
    <row r="472" spans="1:6">
      <c r="A472" s="133">
        <v>413201</v>
      </c>
      <c r="B472" s="37" t="s">
        <v>578</v>
      </c>
      <c r="C472" s="94" t="s">
        <v>102</v>
      </c>
      <c r="D472" s="94" t="s">
        <v>102</v>
      </c>
      <c r="E472" s="94" t="s">
        <v>102</v>
      </c>
      <c r="F472" s="94" t="s">
        <v>102</v>
      </c>
    </row>
    <row r="473" spans="1:6">
      <c r="A473" s="35">
        <v>413202</v>
      </c>
      <c r="B473" s="29" t="s">
        <v>579</v>
      </c>
      <c r="C473" s="94" t="s">
        <v>102</v>
      </c>
      <c r="D473" s="94" t="s">
        <v>102</v>
      </c>
      <c r="E473" s="94" t="s">
        <v>102</v>
      </c>
      <c r="F473" s="94" t="s">
        <v>102</v>
      </c>
    </row>
    <row r="474" spans="1:6">
      <c r="A474" s="35">
        <v>413203</v>
      </c>
      <c r="B474" s="29" t="s">
        <v>580</v>
      </c>
      <c r="C474" s="94" t="s">
        <v>102</v>
      </c>
      <c r="D474" s="94" t="s">
        <v>102</v>
      </c>
      <c r="E474" s="94" t="s">
        <v>102</v>
      </c>
      <c r="F474" s="94" t="s">
        <v>102</v>
      </c>
    </row>
    <row r="475" spans="1:6">
      <c r="A475" s="35">
        <v>413204</v>
      </c>
      <c r="B475" s="29" t="s">
        <v>581</v>
      </c>
      <c r="C475" s="94" t="s">
        <v>102</v>
      </c>
      <c r="D475" s="94" t="s">
        <v>102</v>
      </c>
      <c r="E475" s="94" t="s">
        <v>102</v>
      </c>
      <c r="F475" s="94" t="s">
        <v>102</v>
      </c>
    </row>
    <row r="476" spans="1:6">
      <c r="A476" s="35">
        <v>413205</v>
      </c>
      <c r="B476" s="29" t="s">
        <v>582</v>
      </c>
      <c r="C476" s="94" t="s">
        <v>102</v>
      </c>
      <c r="D476" s="94" t="s">
        <v>102</v>
      </c>
      <c r="E476" s="94" t="s">
        <v>102</v>
      </c>
      <c r="F476" s="94" t="s">
        <v>102</v>
      </c>
    </row>
    <row r="477" spans="1:6">
      <c r="A477" s="35">
        <v>413206</v>
      </c>
      <c r="B477" s="29" t="s">
        <v>583</v>
      </c>
      <c r="C477" s="94" t="s">
        <v>102</v>
      </c>
      <c r="D477" s="94" t="s">
        <v>102</v>
      </c>
      <c r="E477" s="94" t="s">
        <v>102</v>
      </c>
      <c r="F477" s="94" t="s">
        <v>102</v>
      </c>
    </row>
    <row r="478" spans="1:6">
      <c r="A478" s="35">
        <v>413207</v>
      </c>
      <c r="B478" s="29" t="s">
        <v>584</v>
      </c>
      <c r="C478" s="94" t="s">
        <v>102</v>
      </c>
      <c r="D478" s="94" t="s">
        <v>102</v>
      </c>
      <c r="E478" s="94" t="s">
        <v>102</v>
      </c>
      <c r="F478" s="94" t="s">
        <v>102</v>
      </c>
    </row>
    <row r="479" spans="1:6">
      <c r="A479" s="35">
        <v>413208</v>
      </c>
      <c r="B479" s="29" t="s">
        <v>585</v>
      </c>
      <c r="C479" s="94" t="s">
        <v>102</v>
      </c>
      <c r="D479" s="94" t="s">
        <v>102</v>
      </c>
      <c r="E479" s="94" t="s">
        <v>102</v>
      </c>
      <c r="F479" s="94" t="s">
        <v>102</v>
      </c>
    </row>
    <row r="480" spans="1:6">
      <c r="A480" s="35">
        <v>413209</v>
      </c>
      <c r="B480" s="29" t="s">
        <v>586</v>
      </c>
      <c r="C480" s="94" t="s">
        <v>102</v>
      </c>
      <c r="D480" s="94" t="s">
        <v>102</v>
      </c>
      <c r="E480" s="94" t="s">
        <v>102</v>
      </c>
      <c r="F480" s="94" t="s">
        <v>102</v>
      </c>
    </row>
    <row r="481" spans="1:6">
      <c r="A481" s="35">
        <v>413210</v>
      </c>
      <c r="B481" s="29" t="s">
        <v>587</v>
      </c>
      <c r="C481" s="94" t="s">
        <v>102</v>
      </c>
      <c r="D481" s="94" t="s">
        <v>102</v>
      </c>
      <c r="E481" s="94" t="s">
        <v>102</v>
      </c>
      <c r="F481" s="94" t="s">
        <v>102</v>
      </c>
    </row>
    <row r="482" spans="1:6">
      <c r="A482" s="35">
        <v>413211</v>
      </c>
      <c r="B482" s="29" t="s">
        <v>588</v>
      </c>
      <c r="C482" s="94" t="s">
        <v>102</v>
      </c>
      <c r="D482" s="94" t="s">
        <v>102</v>
      </c>
      <c r="E482" s="94" t="s">
        <v>102</v>
      </c>
      <c r="F482" s="94" t="s">
        <v>102</v>
      </c>
    </row>
    <row r="483" spans="1:6">
      <c r="A483" s="35">
        <v>413212</v>
      </c>
      <c r="B483" s="29" t="s">
        <v>589</v>
      </c>
      <c r="C483" s="94" t="s">
        <v>102</v>
      </c>
      <c r="D483" s="94" t="s">
        <v>102</v>
      </c>
      <c r="E483" s="94" t="s">
        <v>102</v>
      </c>
      <c r="F483" s="94" t="s">
        <v>102</v>
      </c>
    </row>
    <row r="484" spans="1:6">
      <c r="A484" s="35">
        <v>413213</v>
      </c>
      <c r="B484" s="29" t="s">
        <v>590</v>
      </c>
      <c r="C484" s="94" t="s">
        <v>102</v>
      </c>
      <c r="D484" s="94" t="s">
        <v>102</v>
      </c>
      <c r="E484" s="94" t="s">
        <v>102</v>
      </c>
      <c r="F484" s="94" t="s">
        <v>102</v>
      </c>
    </row>
    <row r="485" spans="1:6">
      <c r="A485" s="35">
        <v>41330</v>
      </c>
      <c r="B485" s="29" t="s">
        <v>265</v>
      </c>
      <c r="C485" s="94" t="s">
        <v>102</v>
      </c>
      <c r="D485" s="94" t="s">
        <v>102</v>
      </c>
      <c r="E485" s="94" t="s">
        <v>102</v>
      </c>
      <c r="F485" s="94" t="s">
        <v>102</v>
      </c>
    </row>
    <row r="486" spans="1:6">
      <c r="A486" s="133">
        <v>41340</v>
      </c>
      <c r="B486" s="37" t="s">
        <v>266</v>
      </c>
      <c r="C486" s="94" t="s">
        <v>102</v>
      </c>
      <c r="D486" s="94" t="s">
        <v>102</v>
      </c>
      <c r="E486" s="94" t="s">
        <v>102</v>
      </c>
      <c r="F486" s="94" t="s">
        <v>102</v>
      </c>
    </row>
    <row r="487" spans="1:6">
      <c r="A487" s="133">
        <v>41350</v>
      </c>
      <c r="B487" s="37" t="s">
        <v>267</v>
      </c>
      <c r="C487" s="94" t="s">
        <v>102</v>
      </c>
      <c r="D487" s="94" t="s">
        <v>102</v>
      </c>
      <c r="E487" s="94" t="s">
        <v>102</v>
      </c>
      <c r="F487" s="94" t="s">
        <v>102</v>
      </c>
    </row>
    <row r="488" spans="1:6">
      <c r="A488" s="133">
        <v>4136</v>
      </c>
      <c r="B488" s="37" t="s">
        <v>640</v>
      </c>
      <c r="C488" s="94" t="s">
        <v>102</v>
      </c>
      <c r="D488" s="94" t="s">
        <v>102</v>
      </c>
      <c r="E488" s="94" t="s">
        <v>102</v>
      </c>
      <c r="F488" s="94" t="s">
        <v>102</v>
      </c>
    </row>
    <row r="489" spans="1:6">
      <c r="A489" s="124">
        <v>41361</v>
      </c>
      <c r="B489" s="104" t="s">
        <v>268</v>
      </c>
      <c r="C489" s="94" t="s">
        <v>102</v>
      </c>
      <c r="D489" s="94" t="s">
        <v>102</v>
      </c>
      <c r="E489" s="94" t="s">
        <v>102</v>
      </c>
      <c r="F489" s="94" t="s">
        <v>102</v>
      </c>
    </row>
    <row r="490" spans="1:6">
      <c r="A490" s="133">
        <v>41362</v>
      </c>
      <c r="B490" s="37" t="s">
        <v>269</v>
      </c>
      <c r="C490" s="94" t="s">
        <v>102</v>
      </c>
      <c r="D490" s="94" t="s">
        <v>102</v>
      </c>
      <c r="E490" s="94" t="s">
        <v>102</v>
      </c>
      <c r="F490" s="94" t="s">
        <v>102</v>
      </c>
    </row>
    <row r="491" spans="1:6">
      <c r="A491" s="133">
        <v>41363</v>
      </c>
      <c r="B491" s="37" t="s">
        <v>654</v>
      </c>
      <c r="C491" s="94" t="s">
        <v>102</v>
      </c>
      <c r="D491" s="94" t="s">
        <v>102</v>
      </c>
      <c r="E491" s="94" t="s">
        <v>102</v>
      </c>
      <c r="F491" s="94" t="s">
        <v>102</v>
      </c>
    </row>
    <row r="492" spans="1:6">
      <c r="A492" s="133">
        <v>41364</v>
      </c>
      <c r="B492" s="28" t="s">
        <v>680</v>
      </c>
      <c r="C492" s="94" t="s">
        <v>102</v>
      </c>
      <c r="D492" s="94" t="s">
        <v>102</v>
      </c>
      <c r="E492" s="94" t="s">
        <v>102</v>
      </c>
      <c r="F492" s="94" t="s">
        <v>102</v>
      </c>
    </row>
    <row r="493" spans="1:6">
      <c r="A493" s="133">
        <v>41365</v>
      </c>
      <c r="B493" s="29" t="s">
        <v>681</v>
      </c>
      <c r="C493" s="94" t="s">
        <v>102</v>
      </c>
      <c r="D493" s="94" t="s">
        <v>102</v>
      </c>
      <c r="E493" s="94" t="s">
        <v>102</v>
      </c>
      <c r="F493" s="94" t="s">
        <v>102</v>
      </c>
    </row>
    <row r="494" spans="1:6">
      <c r="A494" s="133">
        <v>41366</v>
      </c>
      <c r="B494" s="29" t="s">
        <v>682</v>
      </c>
      <c r="C494" s="94" t="s">
        <v>102</v>
      </c>
      <c r="D494" s="94" t="s">
        <v>102</v>
      </c>
      <c r="E494" s="94" t="s">
        <v>102</v>
      </c>
      <c r="F494" s="94" t="s">
        <v>102</v>
      </c>
    </row>
    <row r="495" spans="1:6">
      <c r="A495" s="133">
        <v>414</v>
      </c>
      <c r="B495" s="29" t="s">
        <v>270</v>
      </c>
      <c r="C495" s="94" t="s">
        <v>102</v>
      </c>
      <c r="D495" s="94" t="s">
        <v>102</v>
      </c>
      <c r="E495" s="94" t="s">
        <v>102</v>
      </c>
      <c r="F495" s="94" t="s">
        <v>102</v>
      </c>
    </row>
    <row r="496" spans="1:6">
      <c r="A496" s="124">
        <v>41410</v>
      </c>
      <c r="B496" s="104" t="s">
        <v>271</v>
      </c>
      <c r="C496" s="94" t="s">
        <v>102</v>
      </c>
      <c r="D496" s="94" t="s">
        <v>102</v>
      </c>
      <c r="E496" s="94" t="s">
        <v>102</v>
      </c>
      <c r="F496" s="94" t="s">
        <v>102</v>
      </c>
    </row>
    <row r="497" spans="1:6">
      <c r="A497" s="133">
        <v>41420</v>
      </c>
      <c r="B497" s="37" t="s">
        <v>272</v>
      </c>
      <c r="C497" s="94" t="s">
        <v>102</v>
      </c>
      <c r="D497" s="94" t="s">
        <v>102</v>
      </c>
      <c r="E497" s="94" t="s">
        <v>102</v>
      </c>
      <c r="F497" s="94" t="s">
        <v>102</v>
      </c>
    </row>
    <row r="498" spans="1:6">
      <c r="A498" s="133">
        <v>41430</v>
      </c>
      <c r="B498" s="37" t="s">
        <v>273</v>
      </c>
      <c r="C498" s="94" t="s">
        <v>102</v>
      </c>
      <c r="D498" s="94" t="s">
        <v>102</v>
      </c>
      <c r="E498" s="94" t="s">
        <v>102</v>
      </c>
      <c r="F498" s="94" t="s">
        <v>102</v>
      </c>
    </row>
    <row r="499" spans="1:6">
      <c r="A499" s="133">
        <v>41440</v>
      </c>
      <c r="B499" s="37" t="s">
        <v>274</v>
      </c>
      <c r="C499" s="94" t="s">
        <v>102</v>
      </c>
      <c r="D499" s="94" t="s">
        <v>102</v>
      </c>
      <c r="E499" s="94" t="s">
        <v>102</v>
      </c>
      <c r="F499" s="94" t="s">
        <v>102</v>
      </c>
    </row>
    <row r="500" spans="1:6">
      <c r="A500" s="133">
        <v>41450</v>
      </c>
      <c r="B500" s="37" t="s">
        <v>275</v>
      </c>
      <c r="C500" s="94" t="s">
        <v>102</v>
      </c>
      <c r="D500" s="94" t="s">
        <v>102</v>
      </c>
      <c r="E500" s="94" t="s">
        <v>102</v>
      </c>
      <c r="F500" s="94" t="s">
        <v>102</v>
      </c>
    </row>
    <row r="501" spans="1:6">
      <c r="A501" s="133">
        <v>42</v>
      </c>
      <c r="B501" s="37" t="s">
        <v>276</v>
      </c>
      <c r="C501" s="94" t="s">
        <v>102</v>
      </c>
      <c r="D501" s="94" t="s">
        <v>102</v>
      </c>
      <c r="E501" s="94" t="s">
        <v>102</v>
      </c>
      <c r="F501" s="94" t="s">
        <v>102</v>
      </c>
    </row>
    <row r="502" spans="1:6">
      <c r="A502" s="121">
        <v>421</v>
      </c>
      <c r="B502" s="104" t="s">
        <v>277</v>
      </c>
      <c r="C502" s="94" t="s">
        <v>102</v>
      </c>
      <c r="D502" s="94" t="s">
        <v>102</v>
      </c>
      <c r="E502" s="94" t="s">
        <v>102</v>
      </c>
      <c r="F502" s="94" t="s">
        <v>102</v>
      </c>
    </row>
    <row r="503" spans="1:6">
      <c r="A503" s="124">
        <v>4211</v>
      </c>
      <c r="B503" s="104" t="s">
        <v>129</v>
      </c>
      <c r="C503" s="94" t="s">
        <v>102</v>
      </c>
      <c r="D503" s="94" t="s">
        <v>102</v>
      </c>
      <c r="E503" s="94" t="s">
        <v>102</v>
      </c>
      <c r="F503" s="94" t="s">
        <v>102</v>
      </c>
    </row>
    <row r="504" spans="1:6">
      <c r="A504" s="124">
        <v>42111</v>
      </c>
      <c r="B504" s="104" t="s">
        <v>246</v>
      </c>
      <c r="C504" s="94" t="s">
        <v>102</v>
      </c>
      <c r="D504" s="94" t="s">
        <v>102</v>
      </c>
      <c r="E504" s="94" t="s">
        <v>102</v>
      </c>
      <c r="F504" s="94" t="s">
        <v>102</v>
      </c>
    </row>
    <row r="505" spans="1:6">
      <c r="A505" s="36">
        <v>42112</v>
      </c>
      <c r="B505" s="37" t="s">
        <v>247</v>
      </c>
      <c r="C505" s="94" t="s">
        <v>102</v>
      </c>
      <c r="D505" s="94" t="s">
        <v>102</v>
      </c>
      <c r="E505" s="94" t="s">
        <v>102</v>
      </c>
      <c r="F505" s="94" t="s">
        <v>102</v>
      </c>
    </row>
    <row r="506" spans="1:6">
      <c r="A506" s="36">
        <v>42113</v>
      </c>
      <c r="B506" s="37" t="s">
        <v>248</v>
      </c>
      <c r="C506" s="94" t="s">
        <v>102</v>
      </c>
      <c r="D506" s="94" t="s">
        <v>102</v>
      </c>
      <c r="E506" s="94" t="s">
        <v>102</v>
      </c>
      <c r="F506" s="94" t="s">
        <v>102</v>
      </c>
    </row>
    <row r="507" spans="1:6">
      <c r="A507" s="36">
        <v>4212</v>
      </c>
      <c r="B507" s="37" t="s">
        <v>135</v>
      </c>
      <c r="C507" s="94" t="s">
        <v>102</v>
      </c>
      <c r="D507" s="94" t="s">
        <v>102</v>
      </c>
      <c r="E507" s="94" t="s">
        <v>102</v>
      </c>
      <c r="F507" s="94" t="s">
        <v>102</v>
      </c>
    </row>
    <row r="508" spans="1:6">
      <c r="A508" s="137">
        <v>42121</v>
      </c>
      <c r="B508" s="110" t="s">
        <v>246</v>
      </c>
      <c r="C508" s="94" t="s">
        <v>102</v>
      </c>
      <c r="D508" s="94" t="s">
        <v>102</v>
      </c>
      <c r="E508" s="94" t="s">
        <v>102</v>
      </c>
      <c r="F508" s="94" t="s">
        <v>102</v>
      </c>
    </row>
    <row r="509" spans="1:6">
      <c r="A509" s="36">
        <v>42122</v>
      </c>
      <c r="B509" s="37" t="s">
        <v>247</v>
      </c>
      <c r="C509" s="94" t="s">
        <v>102</v>
      </c>
      <c r="D509" s="94" t="s">
        <v>102</v>
      </c>
      <c r="E509" s="94" t="s">
        <v>102</v>
      </c>
      <c r="F509" s="94" t="s">
        <v>102</v>
      </c>
    </row>
    <row r="510" spans="1:6">
      <c r="A510" s="36">
        <v>42123</v>
      </c>
      <c r="B510" s="37" t="s">
        <v>248</v>
      </c>
      <c r="C510" s="94" t="s">
        <v>102</v>
      </c>
      <c r="D510" s="94" t="s">
        <v>102</v>
      </c>
      <c r="E510" s="94" t="s">
        <v>102</v>
      </c>
      <c r="F510" s="94" t="s">
        <v>102</v>
      </c>
    </row>
    <row r="511" spans="1:6">
      <c r="A511" s="36">
        <v>422</v>
      </c>
      <c r="B511" s="37" t="s">
        <v>213</v>
      </c>
      <c r="C511" s="94" t="s">
        <v>102</v>
      </c>
      <c r="D511" s="94" t="s">
        <v>102</v>
      </c>
      <c r="E511" s="94" t="s">
        <v>102</v>
      </c>
      <c r="F511" s="94" t="s">
        <v>102</v>
      </c>
    </row>
    <row r="512" spans="1:6">
      <c r="A512" s="124">
        <v>4221</v>
      </c>
      <c r="B512" s="104" t="s">
        <v>129</v>
      </c>
      <c r="C512" s="94" t="s">
        <v>102</v>
      </c>
      <c r="D512" s="94" t="s">
        <v>102</v>
      </c>
      <c r="E512" s="94" t="s">
        <v>102</v>
      </c>
      <c r="F512" s="94" t="s">
        <v>102</v>
      </c>
    </row>
    <row r="513" spans="1:6">
      <c r="A513" s="124">
        <v>42211</v>
      </c>
      <c r="B513" s="104" t="s">
        <v>250</v>
      </c>
      <c r="C513" s="94" t="s">
        <v>102</v>
      </c>
      <c r="D513" s="94" t="s">
        <v>102</v>
      </c>
      <c r="E513" s="94" t="s">
        <v>102</v>
      </c>
      <c r="F513" s="94" t="s">
        <v>102</v>
      </c>
    </row>
    <row r="514" spans="1:6">
      <c r="A514" s="133">
        <v>42212</v>
      </c>
      <c r="B514" s="37" t="s">
        <v>278</v>
      </c>
      <c r="C514" s="94" t="s">
        <v>102</v>
      </c>
      <c r="D514" s="94" t="s">
        <v>102</v>
      </c>
      <c r="E514" s="94" t="s">
        <v>102</v>
      </c>
      <c r="F514" s="94" t="s">
        <v>102</v>
      </c>
    </row>
    <row r="515" spans="1:6">
      <c r="A515" s="133">
        <v>42213</v>
      </c>
      <c r="B515" s="37" t="s">
        <v>251</v>
      </c>
      <c r="C515" s="94" t="s">
        <v>102</v>
      </c>
      <c r="D515" s="94" t="s">
        <v>102</v>
      </c>
      <c r="E515" s="94" t="s">
        <v>102</v>
      </c>
      <c r="F515" s="94" t="s">
        <v>102</v>
      </c>
    </row>
    <row r="516" spans="1:6">
      <c r="A516" s="133">
        <v>42214</v>
      </c>
      <c r="B516" s="37" t="s">
        <v>252</v>
      </c>
      <c r="C516" s="94" t="s">
        <v>102</v>
      </c>
      <c r="D516" s="94" t="s">
        <v>102</v>
      </c>
      <c r="E516" s="94" t="s">
        <v>102</v>
      </c>
      <c r="F516" s="94" t="s">
        <v>102</v>
      </c>
    </row>
    <row r="517" spans="1:6">
      <c r="A517" s="133">
        <v>42215</v>
      </c>
      <c r="B517" s="37" t="s">
        <v>253</v>
      </c>
      <c r="C517" s="94" t="s">
        <v>102</v>
      </c>
      <c r="D517" s="94" t="s">
        <v>102</v>
      </c>
      <c r="E517" s="94" t="s">
        <v>102</v>
      </c>
      <c r="F517" s="94" t="s">
        <v>102</v>
      </c>
    </row>
    <row r="518" spans="1:6">
      <c r="A518" s="133">
        <v>42216</v>
      </c>
      <c r="B518" s="37" t="s">
        <v>254</v>
      </c>
      <c r="C518" s="94" t="s">
        <v>102</v>
      </c>
      <c r="D518" s="94" t="s">
        <v>102</v>
      </c>
      <c r="E518" s="94" t="s">
        <v>102</v>
      </c>
      <c r="F518" s="94" t="s">
        <v>102</v>
      </c>
    </row>
    <row r="519" spans="1:6">
      <c r="A519" s="133">
        <v>42217</v>
      </c>
      <c r="B519" s="37" t="s">
        <v>255</v>
      </c>
      <c r="C519" s="94" t="s">
        <v>102</v>
      </c>
      <c r="D519" s="94" t="s">
        <v>102</v>
      </c>
      <c r="E519" s="94" t="s">
        <v>102</v>
      </c>
      <c r="F519" s="94" t="s">
        <v>102</v>
      </c>
    </row>
    <row r="520" spans="1:6">
      <c r="A520" s="133">
        <v>4222</v>
      </c>
      <c r="B520" s="37" t="s">
        <v>135</v>
      </c>
      <c r="C520" s="94" t="s">
        <v>102</v>
      </c>
      <c r="D520" s="94" t="s">
        <v>102</v>
      </c>
      <c r="E520" s="94" t="s">
        <v>102</v>
      </c>
      <c r="F520" s="94" t="s">
        <v>102</v>
      </c>
    </row>
    <row r="521" spans="1:6">
      <c r="A521" s="124">
        <v>42221</v>
      </c>
      <c r="B521" s="104" t="s">
        <v>279</v>
      </c>
      <c r="C521" s="94" t="s">
        <v>102</v>
      </c>
      <c r="D521" s="94" t="s">
        <v>102</v>
      </c>
      <c r="E521" s="94" t="s">
        <v>102</v>
      </c>
      <c r="F521" s="94" t="s">
        <v>102</v>
      </c>
    </row>
    <row r="522" spans="1:6">
      <c r="A522" s="133">
        <v>42222</v>
      </c>
      <c r="B522" s="37" t="s">
        <v>280</v>
      </c>
      <c r="C522" s="94" t="s">
        <v>102</v>
      </c>
      <c r="D522" s="94" t="s">
        <v>102</v>
      </c>
      <c r="E522" s="94" t="s">
        <v>102</v>
      </c>
      <c r="F522" s="94" t="s">
        <v>102</v>
      </c>
    </row>
    <row r="523" spans="1:6">
      <c r="A523" s="133">
        <v>42223</v>
      </c>
      <c r="B523" s="37" t="s">
        <v>258</v>
      </c>
      <c r="C523" s="94" t="s">
        <v>102</v>
      </c>
      <c r="D523" s="94" t="s">
        <v>102</v>
      </c>
      <c r="E523" s="94" t="s">
        <v>102</v>
      </c>
      <c r="F523" s="94" t="s">
        <v>102</v>
      </c>
    </row>
    <row r="524" spans="1:6">
      <c r="A524" s="133">
        <v>42224</v>
      </c>
      <c r="B524" s="37" t="s">
        <v>259</v>
      </c>
      <c r="C524" s="94" t="s">
        <v>102</v>
      </c>
      <c r="D524" s="94" t="s">
        <v>102</v>
      </c>
      <c r="E524" s="94" t="s">
        <v>102</v>
      </c>
      <c r="F524" s="94" t="s">
        <v>102</v>
      </c>
    </row>
    <row r="525" spans="1:6">
      <c r="A525" s="133">
        <v>42225</v>
      </c>
      <c r="B525" s="37" t="s">
        <v>260</v>
      </c>
      <c r="C525" s="94" t="s">
        <v>102</v>
      </c>
      <c r="D525" s="94" t="s">
        <v>102</v>
      </c>
      <c r="E525" s="94" t="s">
        <v>102</v>
      </c>
      <c r="F525" s="94" t="s">
        <v>102</v>
      </c>
    </row>
    <row r="526" spans="1:6">
      <c r="A526" s="133">
        <v>42226</v>
      </c>
      <c r="B526" s="37" t="s">
        <v>261</v>
      </c>
      <c r="C526" s="94" t="s">
        <v>102</v>
      </c>
      <c r="D526" s="94" t="s">
        <v>102</v>
      </c>
      <c r="E526" s="94" t="s">
        <v>102</v>
      </c>
      <c r="F526" s="94" t="s">
        <v>102</v>
      </c>
    </row>
    <row r="527" spans="1:6">
      <c r="A527" s="133">
        <v>42227</v>
      </c>
      <c r="B527" s="37" t="s">
        <v>628</v>
      </c>
      <c r="C527" s="94" t="s">
        <v>102</v>
      </c>
      <c r="D527" s="94" t="s">
        <v>102</v>
      </c>
      <c r="E527" s="94" t="s">
        <v>102</v>
      </c>
      <c r="F527" s="94" t="s">
        <v>102</v>
      </c>
    </row>
    <row r="528" spans="1:6">
      <c r="A528" s="84">
        <v>42228</v>
      </c>
      <c r="B528" s="113" t="s">
        <v>683</v>
      </c>
      <c r="C528" s="94" t="s">
        <v>102</v>
      </c>
      <c r="D528" s="94" t="s">
        <v>102</v>
      </c>
      <c r="E528" s="94" t="s">
        <v>102</v>
      </c>
      <c r="F528" s="94" t="s">
        <v>102</v>
      </c>
    </row>
    <row r="529" spans="1:6">
      <c r="A529" s="138">
        <v>42229</v>
      </c>
      <c r="B529" s="115" t="s">
        <v>684</v>
      </c>
      <c r="C529" s="94" t="s">
        <v>102</v>
      </c>
      <c r="D529" s="94" t="s">
        <v>102</v>
      </c>
      <c r="E529" s="94" t="s">
        <v>102</v>
      </c>
      <c r="F529" s="94" t="s">
        <v>102</v>
      </c>
    </row>
    <row r="530" spans="1:6">
      <c r="A530" s="84">
        <v>42230</v>
      </c>
      <c r="B530" s="115" t="s">
        <v>685</v>
      </c>
      <c r="C530" s="94" t="s">
        <v>102</v>
      </c>
      <c r="D530" s="94" t="s">
        <v>102</v>
      </c>
      <c r="E530" s="94" t="s">
        <v>102</v>
      </c>
      <c r="F530" s="94" t="s">
        <v>102</v>
      </c>
    </row>
    <row r="531" spans="1:6">
      <c r="A531" s="84">
        <v>42231</v>
      </c>
      <c r="B531" s="115" t="s">
        <v>655</v>
      </c>
      <c r="C531" s="94" t="s">
        <v>102</v>
      </c>
      <c r="D531" s="94" t="s">
        <v>102</v>
      </c>
      <c r="E531" s="94" t="s">
        <v>102</v>
      </c>
      <c r="F531" s="94" t="s">
        <v>102</v>
      </c>
    </row>
    <row r="532" spans="1:6">
      <c r="A532" s="139">
        <v>5</v>
      </c>
      <c r="B532" s="115" t="s">
        <v>281</v>
      </c>
      <c r="C532" s="94" t="s">
        <v>102</v>
      </c>
      <c r="D532" s="94" t="s">
        <v>102</v>
      </c>
      <c r="E532" s="94" t="s">
        <v>102</v>
      </c>
      <c r="F532" s="94" t="s">
        <v>102</v>
      </c>
    </row>
    <row r="533" spans="1:6">
      <c r="A533" s="124">
        <v>51</v>
      </c>
      <c r="B533" s="104" t="s">
        <v>282</v>
      </c>
      <c r="C533" s="94" t="s">
        <v>102</v>
      </c>
      <c r="D533" s="94" t="s">
        <v>102</v>
      </c>
      <c r="E533" s="94" t="s">
        <v>102</v>
      </c>
      <c r="F533" s="94" t="s">
        <v>102</v>
      </c>
    </row>
    <row r="534" spans="1:6">
      <c r="A534" s="121">
        <v>511</v>
      </c>
      <c r="B534" s="104" t="s">
        <v>639</v>
      </c>
      <c r="C534" s="94" t="s">
        <v>102</v>
      </c>
      <c r="D534" s="94" t="s">
        <v>102</v>
      </c>
      <c r="E534" s="94" t="s">
        <v>102</v>
      </c>
      <c r="F534" s="94" t="s">
        <v>102</v>
      </c>
    </row>
    <row r="535" spans="1:6">
      <c r="A535" s="140">
        <v>51101</v>
      </c>
      <c r="B535" s="117" t="s">
        <v>686</v>
      </c>
      <c r="C535" s="94" t="s">
        <v>102</v>
      </c>
      <c r="D535" s="94" t="s">
        <v>102</v>
      </c>
      <c r="E535" s="94" t="s">
        <v>102</v>
      </c>
      <c r="F535" s="94" t="s">
        <v>102</v>
      </c>
    </row>
    <row r="536" spans="1:6">
      <c r="A536" s="36">
        <v>51102</v>
      </c>
      <c r="B536" s="29" t="s">
        <v>687</v>
      </c>
      <c r="C536" s="94" t="s">
        <v>102</v>
      </c>
      <c r="D536" s="94" t="s">
        <v>102</v>
      </c>
      <c r="E536" s="94" t="s">
        <v>102</v>
      </c>
      <c r="F536" s="94" t="s">
        <v>102</v>
      </c>
    </row>
    <row r="537" spans="1:6">
      <c r="A537" s="36">
        <v>51103</v>
      </c>
      <c r="B537" s="29" t="s">
        <v>688</v>
      </c>
      <c r="C537" s="94" t="s">
        <v>102</v>
      </c>
      <c r="D537" s="94" t="s">
        <v>102</v>
      </c>
      <c r="E537" s="94" t="s">
        <v>102</v>
      </c>
      <c r="F537" s="94" t="s">
        <v>102</v>
      </c>
    </row>
    <row r="538" spans="1:6">
      <c r="A538" s="36">
        <v>51104</v>
      </c>
      <c r="B538" s="29" t="s">
        <v>689</v>
      </c>
      <c r="C538" s="94" t="s">
        <v>102</v>
      </c>
      <c r="D538" s="94" t="s">
        <v>102</v>
      </c>
      <c r="E538" s="94" t="s">
        <v>102</v>
      </c>
      <c r="F538" s="94" t="s">
        <v>102</v>
      </c>
    </row>
    <row r="539" spans="1:6">
      <c r="A539" s="36">
        <v>51105</v>
      </c>
      <c r="B539" s="29" t="s">
        <v>690</v>
      </c>
      <c r="C539" s="94" t="s">
        <v>102</v>
      </c>
      <c r="D539" s="94" t="s">
        <v>102</v>
      </c>
      <c r="E539" s="94" t="s">
        <v>102</v>
      </c>
      <c r="F539" s="94" t="s">
        <v>102</v>
      </c>
    </row>
    <row r="540" spans="1:6">
      <c r="A540" s="36">
        <v>51106</v>
      </c>
      <c r="B540" s="29" t="s">
        <v>691</v>
      </c>
      <c r="C540" s="94" t="s">
        <v>102</v>
      </c>
      <c r="D540" s="94" t="s">
        <v>102</v>
      </c>
      <c r="E540" s="94" t="s">
        <v>102</v>
      </c>
      <c r="F540" s="94" t="s">
        <v>102</v>
      </c>
    </row>
    <row r="541" spans="1:6">
      <c r="A541" s="36">
        <v>512</v>
      </c>
      <c r="B541" s="29" t="s">
        <v>283</v>
      </c>
      <c r="C541" s="94" t="s">
        <v>102</v>
      </c>
      <c r="D541" s="94" t="s">
        <v>102</v>
      </c>
      <c r="E541" s="94" t="s">
        <v>102</v>
      </c>
      <c r="F541" s="94" t="s">
        <v>102</v>
      </c>
    </row>
    <row r="542" spans="1:6">
      <c r="A542" s="124">
        <v>51210</v>
      </c>
      <c r="B542" s="104" t="s">
        <v>284</v>
      </c>
      <c r="C542" s="94" t="s">
        <v>102</v>
      </c>
      <c r="D542" s="94" t="s">
        <v>102</v>
      </c>
      <c r="E542" s="94" t="s">
        <v>102</v>
      </c>
      <c r="F542" s="94" t="s">
        <v>102</v>
      </c>
    </row>
    <row r="543" spans="1:6">
      <c r="A543" s="133">
        <v>51220</v>
      </c>
      <c r="B543" s="37" t="s">
        <v>285</v>
      </c>
      <c r="C543" s="94" t="s">
        <v>102</v>
      </c>
      <c r="D543" s="94" t="s">
        <v>102</v>
      </c>
      <c r="E543" s="94" t="s">
        <v>102</v>
      </c>
      <c r="F543" s="94" t="s">
        <v>102</v>
      </c>
    </row>
    <row r="544" spans="1:6">
      <c r="A544" s="133">
        <v>51230</v>
      </c>
      <c r="B544" s="37" t="s">
        <v>286</v>
      </c>
      <c r="C544" s="94" t="s">
        <v>102</v>
      </c>
      <c r="D544" s="94" t="s">
        <v>102</v>
      </c>
      <c r="E544" s="94" t="s">
        <v>102</v>
      </c>
      <c r="F544" s="94" t="s">
        <v>102</v>
      </c>
    </row>
    <row r="545" spans="1:6">
      <c r="A545" s="133">
        <v>51300</v>
      </c>
      <c r="B545" s="37" t="s">
        <v>287</v>
      </c>
      <c r="C545" s="94" t="s">
        <v>102</v>
      </c>
      <c r="D545" s="94" t="s">
        <v>102</v>
      </c>
      <c r="E545" s="94" t="s">
        <v>102</v>
      </c>
      <c r="F545" s="94" t="s">
        <v>102</v>
      </c>
    </row>
    <row r="546" spans="1:6">
      <c r="A546" s="133">
        <v>51400</v>
      </c>
      <c r="B546" s="37" t="s">
        <v>290</v>
      </c>
      <c r="C546" s="94" t="s">
        <v>102</v>
      </c>
      <c r="D546" s="94" t="s">
        <v>102</v>
      </c>
      <c r="E546" s="94" t="s">
        <v>102</v>
      </c>
      <c r="F546" s="94" t="s">
        <v>102</v>
      </c>
    </row>
    <row r="547" spans="1:6">
      <c r="A547" s="34">
        <v>51500</v>
      </c>
      <c r="B547" s="29" t="s">
        <v>288</v>
      </c>
      <c r="C547" s="94" t="s">
        <v>102</v>
      </c>
      <c r="D547" s="94" t="s">
        <v>102</v>
      </c>
      <c r="E547" s="94" t="s">
        <v>102</v>
      </c>
      <c r="F547" s="94" t="s">
        <v>102</v>
      </c>
    </row>
    <row r="548" spans="1:6">
      <c r="A548" s="133">
        <v>51500</v>
      </c>
      <c r="B548" s="37" t="s">
        <v>288</v>
      </c>
      <c r="C548" s="94" t="s">
        <v>102</v>
      </c>
      <c r="D548" s="94" t="s">
        <v>102</v>
      </c>
      <c r="E548" s="94" t="s">
        <v>102</v>
      </c>
      <c r="F548" s="94" t="s">
        <v>102</v>
      </c>
    </row>
    <row r="549" spans="1:6">
      <c r="A549" s="133">
        <v>51600</v>
      </c>
      <c r="B549" s="37" t="s">
        <v>289</v>
      </c>
      <c r="C549" s="94"/>
      <c r="D549" s="94"/>
      <c r="E549" s="94"/>
      <c r="F549" s="94"/>
    </row>
  </sheetData>
  <autoFilter ref="A4:B5"/>
  <mergeCells count="5">
    <mergeCell ref="A2:F2"/>
    <mergeCell ref="C4:D4"/>
    <mergeCell ref="E4:F4"/>
    <mergeCell ref="B4:B5"/>
    <mergeCell ref="A4:A5"/>
  </mergeCells>
  <pageMargins bottom="0.3" footer="0.3" header="0.3" left="0.25" right="0.25" top="0.36"/>
  <pageSetup fitToHeight="0" orientation="portrait" paperSize="9" r:id="rId1" scale="58"/>
</worksheet>
</file>

<file path=xl/worksheets/sheet3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theme="9"/>
    <pageSetUpPr fitToPage="1"/>
  </sheetPr>
  <dimension ref="A1:H557"/>
  <sheetViews>
    <sheetView workbookViewId="0" zoomScale="80" zoomScaleNormal="80">
      <selection activeCell="A5" sqref="A5:A6"/>
    </sheetView>
  </sheetViews>
  <sheetFormatPr defaultRowHeight="12.75"/>
  <cols>
    <col min="1" max="1" bestFit="true" customWidth="true" style="118" width="12.5703125" collapsed="false"/>
    <col min="2" max="2" customWidth="true" style="25" width="79.42578125" collapsed="false"/>
    <col min="3" max="3" customWidth="true" style="23" width="21.28515625" collapsed="false"/>
    <col min="4" max="4" customWidth="true" style="23" width="18.42578125" collapsed="false"/>
    <col min="5" max="5" customWidth="true" style="23" width="17.28515625" collapsed="false"/>
    <col min="6" max="6" customWidth="true" style="23" width="19.140625" collapsed="false"/>
    <col min="7" max="7" customWidth="true" style="23" width="18.0" collapsed="false"/>
    <col min="8" max="8" customWidth="true" style="23" width="15.5703125" collapsed="false"/>
    <col min="9" max="16384" style="23" width="9.140625" collapsed="false"/>
  </cols>
  <sheetData>
    <row r="1" spans="1:8">
      <c r="A1" s="86" t="s">
        <v>102</v>
      </c>
      <c r="B1" s="87" t="s">
        <v>102</v>
      </c>
      <c r="C1" s="88" t="s">
        <v>102</v>
      </c>
      <c r="D1" s="88" t="s">
        <v>102</v>
      </c>
      <c r="E1" s="88" t="s">
        <v>102</v>
      </c>
      <c r="F1" s="88" t="s">
        <v>102</v>
      </c>
      <c r="G1" s="88" t="s">
        <v>102</v>
      </c>
      <c r="H1" s="88" t="s">
        <v>102</v>
      </c>
    </row>
    <row r="2" spans="1:8">
      <c r="A2" s="86" t="s">
        <v>102</v>
      </c>
      <c r="B2" s="87" t="s">
        <v>102</v>
      </c>
      <c r="C2" s="88" t="s">
        <v>102</v>
      </c>
      <c r="D2" s="88" t="s">
        <v>102</v>
      </c>
      <c r="E2" s="88" t="s">
        <v>102</v>
      </c>
      <c r="F2" s="88" t="s">
        <v>102</v>
      </c>
      <c r="G2" s="88" t="s">
        <v>102</v>
      </c>
      <c r="H2" s="88" t="s">
        <v>102</v>
      </c>
    </row>
    <row r="3" spans="1:8">
      <c r="A3" s="684" t="s">
        <v>91</v>
      </c>
      <c r="B3" s="684" t="s">
        <v>102</v>
      </c>
      <c r="C3" s="684" t="s">
        <v>102</v>
      </c>
      <c r="D3" s="684" t="s">
        <v>102</v>
      </c>
      <c r="E3" s="684" t="s">
        <v>102</v>
      </c>
      <c r="F3" s="684" t="s">
        <v>102</v>
      </c>
      <c r="G3" s="684" t="s">
        <v>102</v>
      </c>
      <c r="H3" s="684" t="s">
        <v>102</v>
      </c>
    </row>
    <row r="4" spans="1:8">
      <c r="A4" s="89" t="s">
        <v>102</v>
      </c>
      <c r="B4" s="90" t="s">
        <v>102</v>
      </c>
      <c r="C4" s="91" t="s">
        <v>102</v>
      </c>
      <c r="D4" s="91" t="s">
        <v>102</v>
      </c>
      <c r="E4" s="91" t="s">
        <v>102</v>
      </c>
      <c r="F4" s="91" t="s">
        <v>102</v>
      </c>
      <c r="G4" s="91" t="s">
        <v>102</v>
      </c>
      <c r="H4" s="91" t="s">
        <v>102</v>
      </c>
    </row>
    <row r="5" spans="1:8">
      <c r="A5" s="744" t="s">
        <v>64</v>
      </c>
      <c r="B5" s="743" t="s">
        <v>78</v>
      </c>
      <c r="C5" s="743" t="s">
        <v>29</v>
      </c>
      <c r="D5" s="726" t="s">
        <v>32</v>
      </c>
      <c r="E5" s="742" t="s">
        <v>92</v>
      </c>
      <c r="F5" s="742" t="s">
        <v>102</v>
      </c>
      <c r="G5" s="742" t="s">
        <v>95</v>
      </c>
      <c r="H5" s="742" t="s">
        <v>102</v>
      </c>
    </row>
    <row ht="25.5" r="6" spans="1:8">
      <c r="A6" s="744" t="s">
        <v>102</v>
      </c>
      <c r="B6" s="743" t="s">
        <v>102</v>
      </c>
      <c r="C6" s="743" t="s">
        <v>102</v>
      </c>
      <c r="D6" s="726" t="s">
        <v>102</v>
      </c>
      <c r="E6" s="92" t="s">
        <v>93</v>
      </c>
      <c r="F6" s="92" t="s">
        <v>94</v>
      </c>
      <c r="G6" s="92" t="s">
        <v>67</v>
      </c>
      <c r="H6" s="92" t="s">
        <v>96</v>
      </c>
    </row>
    <row r="7" spans="1:8">
      <c r="A7" s="93">
        <v>11</v>
      </c>
      <c r="B7" s="61" t="s">
        <v>1295</v>
      </c>
      <c r="C7" s="94" t="s">
        <v>102</v>
      </c>
      <c r="D7" s="94" t="s">
        <v>102</v>
      </c>
      <c r="E7" s="94" t="s">
        <v>102</v>
      </c>
      <c r="F7" s="94" t="s">
        <v>102</v>
      </c>
      <c r="G7" s="94" t="s">
        <v>102</v>
      </c>
      <c r="H7" s="94" t="s">
        <v>102</v>
      </c>
    </row>
    <row r="8" spans="1:8">
      <c r="A8" s="93">
        <v>110</v>
      </c>
      <c r="B8" s="61" t="s">
        <v>1296</v>
      </c>
      <c r="C8" s="94" t="s">
        <v>102</v>
      </c>
      <c r="D8" s="94" t="s">
        <v>102</v>
      </c>
      <c r="E8" s="94" t="s">
        <v>102</v>
      </c>
      <c r="F8" s="94" t="s">
        <v>102</v>
      </c>
      <c r="G8" s="94" t="s">
        <v>102</v>
      </c>
      <c r="H8" s="94" t="s">
        <v>102</v>
      </c>
    </row>
    <row r="9" spans="1:8">
      <c r="A9" s="93">
        <v>1100</v>
      </c>
      <c r="B9" s="61" t="s">
        <v>1297</v>
      </c>
      <c r="C9" s="94" t="s">
        <v>102</v>
      </c>
      <c r="D9" s="94" t="s">
        <v>102</v>
      </c>
      <c r="E9" s="94" t="s">
        <v>102</v>
      </c>
      <c r="F9" s="94" t="s">
        <v>102</v>
      </c>
      <c r="G9" s="94" t="s">
        <v>102</v>
      </c>
      <c r="H9" s="94" t="s">
        <v>102</v>
      </c>
    </row>
    <row ht="25.5" r="10" spans="1:8">
      <c r="A10" s="95">
        <v>110001</v>
      </c>
      <c r="B10" s="96" t="s">
        <v>1298</v>
      </c>
      <c r="C10" s="94" t="s">
        <v>102</v>
      </c>
      <c r="D10" s="94" t="s">
        <v>102</v>
      </c>
      <c r="E10" s="94" t="s">
        <v>102</v>
      </c>
      <c r="F10" s="94" t="s">
        <v>102</v>
      </c>
      <c r="G10" s="94" t="s">
        <v>102</v>
      </c>
      <c r="H10" s="94" t="s">
        <v>102</v>
      </c>
    </row>
    <row r="11" spans="1:8">
      <c r="A11" s="95">
        <v>110002</v>
      </c>
      <c r="B11" s="96" t="s">
        <v>1299</v>
      </c>
      <c r="C11" s="94" t="s">
        <v>102</v>
      </c>
      <c r="D11" s="94" t="s">
        <v>102</v>
      </c>
      <c r="E11" s="94" t="s">
        <v>102</v>
      </c>
      <c r="F11" s="94" t="s">
        <v>102</v>
      </c>
      <c r="G11" s="94" t="s">
        <v>102</v>
      </c>
      <c r="H11" s="94" t="s">
        <v>102</v>
      </c>
    </row>
    <row r="12" spans="1:8">
      <c r="A12" s="95">
        <v>110003</v>
      </c>
      <c r="B12" s="96" t="s">
        <v>1300</v>
      </c>
      <c r="C12" s="94" t="s">
        <v>102</v>
      </c>
      <c r="D12" s="94" t="s">
        <v>102</v>
      </c>
      <c r="E12" s="94" t="s">
        <v>102</v>
      </c>
      <c r="F12" s="94" t="s">
        <v>102</v>
      </c>
      <c r="G12" s="94" t="s">
        <v>102</v>
      </c>
      <c r="H12" s="94" t="s">
        <v>102</v>
      </c>
    </row>
    <row r="13" spans="1:8">
      <c r="A13" s="95">
        <v>110004</v>
      </c>
      <c r="B13" s="96" t="s">
        <v>1301</v>
      </c>
      <c r="C13" s="94" t="s">
        <v>102</v>
      </c>
      <c r="D13" s="94" t="s">
        <v>102</v>
      </c>
      <c r="E13" s="94" t="s">
        <v>102</v>
      </c>
      <c r="F13" s="94" t="s">
        <v>102</v>
      </c>
      <c r="G13" s="94" t="s">
        <v>102</v>
      </c>
      <c r="H13" s="94" t="s">
        <v>102</v>
      </c>
    </row>
    <row ht="25.5" r="14" spans="1:8">
      <c r="A14" s="95">
        <v>110005</v>
      </c>
      <c r="B14" s="97" t="s">
        <v>1302</v>
      </c>
      <c r="C14" s="94" t="s">
        <v>102</v>
      </c>
      <c r="D14" s="94" t="s">
        <v>102</v>
      </c>
      <c r="E14" s="94" t="s">
        <v>102</v>
      </c>
      <c r="F14" s="94" t="s">
        <v>102</v>
      </c>
      <c r="G14" s="94" t="s">
        <v>102</v>
      </c>
      <c r="H14" s="94" t="s">
        <v>102</v>
      </c>
    </row>
    <row r="15" spans="1:8">
      <c r="A15" s="95">
        <v>110006</v>
      </c>
      <c r="B15" s="96" t="s">
        <v>1303</v>
      </c>
      <c r="C15" s="94" t="s">
        <v>102</v>
      </c>
      <c r="D15" s="94" t="s">
        <v>102</v>
      </c>
      <c r="E15" s="94" t="s">
        <v>102</v>
      </c>
      <c r="F15" s="94" t="s">
        <v>102</v>
      </c>
      <c r="G15" s="94" t="s">
        <v>102</v>
      </c>
      <c r="H15" s="94" t="s">
        <v>102</v>
      </c>
    </row>
    <row r="16" spans="1:8">
      <c r="A16" s="95">
        <v>110007</v>
      </c>
      <c r="B16" s="96" t="s">
        <v>1304</v>
      </c>
      <c r="C16" s="94" t="s">
        <v>102</v>
      </c>
      <c r="D16" s="94" t="s">
        <v>102</v>
      </c>
      <c r="E16" s="94" t="s">
        <v>102</v>
      </c>
      <c r="F16" s="94" t="s">
        <v>102</v>
      </c>
      <c r="G16" s="94" t="s">
        <v>102</v>
      </c>
      <c r="H16" s="94" t="s">
        <v>102</v>
      </c>
    </row>
    <row r="17" spans="1:8">
      <c r="A17" s="95">
        <v>110008</v>
      </c>
      <c r="B17" s="96" t="s">
        <v>1305</v>
      </c>
      <c r="C17" s="94" t="s">
        <v>102</v>
      </c>
      <c r="D17" s="94" t="s">
        <v>102</v>
      </c>
      <c r="E17" s="94" t="s">
        <v>102</v>
      </c>
      <c r="F17" s="94" t="s">
        <v>102</v>
      </c>
      <c r="G17" s="94" t="s">
        <v>102</v>
      </c>
      <c r="H17" s="94" t="s">
        <v>102</v>
      </c>
    </row>
    <row r="18" spans="1:8">
      <c r="A18" s="93">
        <v>1101</v>
      </c>
      <c r="B18" s="61" t="s">
        <v>1306</v>
      </c>
      <c r="C18" s="94" t="s">
        <v>102</v>
      </c>
      <c r="D18" s="94" t="s">
        <v>102</v>
      </c>
      <c r="E18" s="94" t="s">
        <v>102</v>
      </c>
      <c r="F18" s="94" t="s">
        <v>102</v>
      </c>
      <c r="G18" s="94" t="s">
        <v>102</v>
      </c>
      <c r="H18" s="94" t="s">
        <v>102</v>
      </c>
    </row>
    <row r="19" spans="1:8">
      <c r="A19" s="95">
        <v>110101</v>
      </c>
      <c r="B19" s="96" t="s">
        <v>1307</v>
      </c>
      <c r="C19" s="94" t="s">
        <v>102</v>
      </c>
      <c r="D19" s="94" t="s">
        <v>102</v>
      </c>
      <c r="E19" s="94" t="s">
        <v>102</v>
      </c>
      <c r="F19" s="94" t="s">
        <v>102</v>
      </c>
      <c r="G19" s="94" t="s">
        <v>102</v>
      </c>
      <c r="H19" s="94" t="s">
        <v>102</v>
      </c>
    </row>
    <row ht="25.5" r="20" spans="1:8">
      <c r="A20" s="93">
        <v>1102</v>
      </c>
      <c r="B20" s="61" t="s">
        <v>1308</v>
      </c>
      <c r="C20" s="94" t="s">
        <v>102</v>
      </c>
      <c r="D20" s="94" t="s">
        <v>102</v>
      </c>
      <c r="E20" s="94" t="s">
        <v>102</v>
      </c>
      <c r="F20" s="94" t="s">
        <v>102</v>
      </c>
      <c r="G20" s="94" t="s">
        <v>102</v>
      </c>
      <c r="H20" s="94" t="s">
        <v>102</v>
      </c>
    </row>
    <row ht="25.5" r="21" spans="1:8">
      <c r="A21" s="98">
        <v>110201</v>
      </c>
      <c r="B21" s="96" t="s">
        <v>1309</v>
      </c>
      <c r="C21" s="94" t="s">
        <v>102</v>
      </c>
      <c r="D21" s="94" t="s">
        <v>102</v>
      </c>
      <c r="E21" s="94" t="s">
        <v>102</v>
      </c>
      <c r="F21" s="94" t="s">
        <v>102</v>
      </c>
      <c r="G21" s="94" t="s">
        <v>102</v>
      </c>
      <c r="H21" s="94" t="s">
        <v>102</v>
      </c>
    </row>
    <row r="22" spans="1:8">
      <c r="A22" s="93">
        <v>1103</v>
      </c>
      <c r="B22" s="61" t="s">
        <v>1310</v>
      </c>
      <c r="C22" s="94" t="s">
        <v>102</v>
      </c>
      <c r="D22" s="94" t="s">
        <v>102</v>
      </c>
      <c r="E22" s="94" t="s">
        <v>102</v>
      </c>
      <c r="F22" s="94" t="s">
        <v>102</v>
      </c>
      <c r="G22" s="94" t="s">
        <v>102</v>
      </c>
      <c r="H22" s="94" t="s">
        <v>102</v>
      </c>
    </row>
    <row r="23" spans="1:8">
      <c r="A23" s="95">
        <v>110301</v>
      </c>
      <c r="B23" s="96" t="s">
        <v>1311</v>
      </c>
      <c r="C23" s="94" t="s">
        <v>102</v>
      </c>
      <c r="D23" s="94" t="s">
        <v>102</v>
      </c>
      <c r="E23" s="94" t="s">
        <v>102</v>
      </c>
      <c r="F23" s="94" t="s">
        <v>102</v>
      </c>
      <c r="G23" s="94" t="s">
        <v>102</v>
      </c>
      <c r="H23" s="94" t="s">
        <v>102</v>
      </c>
    </row>
    <row r="24" spans="1:8">
      <c r="A24" s="93">
        <v>1104</v>
      </c>
      <c r="B24" s="61" t="s">
        <v>1312</v>
      </c>
      <c r="C24" s="94" t="s">
        <v>102</v>
      </c>
      <c r="D24" s="94" t="s">
        <v>102</v>
      </c>
      <c r="E24" s="94" t="s">
        <v>102</v>
      </c>
      <c r="F24" s="94" t="s">
        <v>102</v>
      </c>
      <c r="G24" s="94" t="s">
        <v>102</v>
      </c>
      <c r="H24" s="94" t="s">
        <v>102</v>
      </c>
    </row>
    <row r="25" spans="1:8">
      <c r="A25" s="95">
        <v>110401</v>
      </c>
      <c r="B25" s="96" t="s">
        <v>294</v>
      </c>
      <c r="C25" s="94" t="s">
        <v>102</v>
      </c>
      <c r="D25" s="94" t="s">
        <v>102</v>
      </c>
      <c r="E25" s="94" t="s">
        <v>102</v>
      </c>
      <c r="F25" s="94" t="s">
        <v>102</v>
      </c>
      <c r="G25" s="94" t="s">
        <v>102</v>
      </c>
      <c r="H25" s="94" t="s">
        <v>102</v>
      </c>
    </row>
    <row r="26" spans="1:8">
      <c r="A26" s="93">
        <v>112</v>
      </c>
      <c r="B26" s="61" t="s">
        <v>1313</v>
      </c>
      <c r="C26" s="94" t="s">
        <v>102</v>
      </c>
      <c r="D26" s="94" t="s">
        <v>102</v>
      </c>
      <c r="E26" s="94" t="s">
        <v>102</v>
      </c>
      <c r="F26" s="94" t="s">
        <v>102</v>
      </c>
      <c r="G26" s="94" t="s">
        <v>102</v>
      </c>
      <c r="H26" s="94" t="s">
        <v>102</v>
      </c>
    </row>
    <row r="27" spans="1:8">
      <c r="A27" s="95">
        <v>112001</v>
      </c>
      <c r="B27" s="96" t="s">
        <v>1314</v>
      </c>
      <c r="C27" s="94" t="s">
        <v>102</v>
      </c>
      <c r="D27" s="94" t="s">
        <v>102</v>
      </c>
      <c r="E27" s="94" t="s">
        <v>102</v>
      </c>
      <c r="F27" s="94" t="s">
        <v>102</v>
      </c>
      <c r="G27" s="94" t="s">
        <v>102</v>
      </c>
      <c r="H27" s="94" t="s">
        <v>102</v>
      </c>
    </row>
    <row r="28" spans="1:8">
      <c r="A28" s="95">
        <v>112002</v>
      </c>
      <c r="B28" s="96" t="s">
        <v>1315</v>
      </c>
      <c r="C28" s="94" t="s">
        <v>102</v>
      </c>
      <c r="D28" s="94" t="s">
        <v>102</v>
      </c>
      <c r="E28" s="94" t="s">
        <v>102</v>
      </c>
      <c r="F28" s="94" t="s">
        <v>102</v>
      </c>
      <c r="G28" s="94" t="s">
        <v>102</v>
      </c>
      <c r="H28" s="94" t="s">
        <v>102</v>
      </c>
    </row>
    <row r="29" spans="1:8">
      <c r="A29" s="95">
        <v>112003</v>
      </c>
      <c r="B29" s="96" t="s">
        <v>1316</v>
      </c>
      <c r="C29" s="94" t="s">
        <v>102</v>
      </c>
      <c r="D29" s="94" t="s">
        <v>102</v>
      </c>
      <c r="E29" s="94" t="s">
        <v>102</v>
      </c>
      <c r="F29" s="94" t="s">
        <v>102</v>
      </c>
      <c r="G29" s="94" t="s">
        <v>102</v>
      </c>
      <c r="H29" s="94" t="s">
        <v>102</v>
      </c>
    </row>
    <row r="30" spans="1:8">
      <c r="A30" s="95">
        <v>112004</v>
      </c>
      <c r="B30" s="96" t="s">
        <v>1317</v>
      </c>
      <c r="C30" s="94" t="s">
        <v>102</v>
      </c>
      <c r="D30" s="94" t="s">
        <v>102</v>
      </c>
      <c r="E30" s="94" t="s">
        <v>102</v>
      </c>
      <c r="F30" s="94" t="s">
        <v>102</v>
      </c>
      <c r="G30" s="94" t="s">
        <v>102</v>
      </c>
      <c r="H30" s="94" t="s">
        <v>102</v>
      </c>
    </row>
    <row r="31" spans="1:8">
      <c r="A31" s="95">
        <v>112005</v>
      </c>
      <c r="B31" s="96" t="s">
        <v>1318</v>
      </c>
      <c r="C31" s="94" t="s">
        <v>102</v>
      </c>
      <c r="D31" s="94" t="s">
        <v>102</v>
      </c>
      <c r="E31" s="94" t="s">
        <v>102</v>
      </c>
      <c r="F31" s="94" t="s">
        <v>102</v>
      </c>
      <c r="G31" s="94" t="s">
        <v>102</v>
      </c>
      <c r="H31" s="94" t="s">
        <v>102</v>
      </c>
    </row>
    <row r="32" spans="1:8">
      <c r="A32" s="93">
        <v>113</v>
      </c>
      <c r="B32" s="61" t="s">
        <v>1319</v>
      </c>
      <c r="C32" s="94" t="s">
        <v>102</v>
      </c>
      <c r="D32" s="94" t="s">
        <v>102</v>
      </c>
      <c r="E32" s="94" t="s">
        <v>102</v>
      </c>
      <c r="F32" s="94" t="s">
        <v>102</v>
      </c>
      <c r="G32" s="94" t="s">
        <v>102</v>
      </c>
      <c r="H32" s="94" t="s">
        <v>102</v>
      </c>
    </row>
    <row r="33" spans="1:8">
      <c r="A33" s="95">
        <v>113001</v>
      </c>
      <c r="B33" s="96" t="s">
        <v>1320</v>
      </c>
      <c r="C33" s="94" t="s">
        <v>102</v>
      </c>
      <c r="D33" s="94" t="s">
        <v>102</v>
      </c>
      <c r="E33" s="94" t="s">
        <v>102</v>
      </c>
      <c r="F33" s="94" t="s">
        <v>102</v>
      </c>
      <c r="G33" s="94" t="s">
        <v>102</v>
      </c>
      <c r="H33" s="94" t="s">
        <v>102</v>
      </c>
    </row>
    <row r="34" spans="1:8">
      <c r="A34" s="95">
        <v>113002</v>
      </c>
      <c r="B34" s="96" t="s">
        <v>1321</v>
      </c>
      <c r="C34" s="94" t="s">
        <v>102</v>
      </c>
      <c r="D34" s="94" t="s">
        <v>102</v>
      </c>
      <c r="E34" s="94" t="s">
        <v>102</v>
      </c>
      <c r="F34" s="94" t="s">
        <v>102</v>
      </c>
      <c r="G34" s="94" t="s">
        <v>102</v>
      </c>
      <c r="H34" s="94" t="s">
        <v>102</v>
      </c>
    </row>
    <row r="35" spans="1:8">
      <c r="A35" s="95">
        <v>113003</v>
      </c>
      <c r="B35" s="96" t="s">
        <v>1322</v>
      </c>
      <c r="C35" s="94" t="s">
        <v>102</v>
      </c>
      <c r="D35" s="94" t="s">
        <v>102</v>
      </c>
      <c r="E35" s="94" t="s">
        <v>102</v>
      </c>
      <c r="F35" s="94" t="s">
        <v>102</v>
      </c>
      <c r="G35" s="94" t="s">
        <v>102</v>
      </c>
      <c r="H35" s="94" t="s">
        <v>102</v>
      </c>
    </row>
    <row r="36" spans="1:8">
      <c r="A36" s="95">
        <v>113004</v>
      </c>
      <c r="B36" s="96" t="s">
        <v>1323</v>
      </c>
      <c r="C36" s="94" t="s">
        <v>102</v>
      </c>
      <c r="D36" s="94" t="s">
        <v>102</v>
      </c>
      <c r="E36" s="94" t="s">
        <v>102</v>
      </c>
      <c r="F36" s="94" t="s">
        <v>102</v>
      </c>
      <c r="G36" s="94" t="s">
        <v>102</v>
      </c>
      <c r="H36" s="94" t="s">
        <v>102</v>
      </c>
    </row>
    <row r="37" spans="1:8">
      <c r="A37" s="95">
        <v>114</v>
      </c>
      <c r="B37" s="96" t="s">
        <v>1324</v>
      </c>
      <c r="C37" s="94" t="s">
        <v>102</v>
      </c>
      <c r="D37" s="94" t="s">
        <v>102</v>
      </c>
      <c r="E37" s="94" t="s">
        <v>102</v>
      </c>
      <c r="F37" s="94" t="s">
        <v>102</v>
      </c>
      <c r="G37" s="94" t="s">
        <v>102</v>
      </c>
      <c r="H37" s="94" t="s">
        <v>102</v>
      </c>
    </row>
    <row r="38" spans="1:8">
      <c r="A38" s="80">
        <v>114001</v>
      </c>
      <c r="B38" s="61" t="s">
        <v>1325</v>
      </c>
      <c r="C38" s="94" t="s">
        <v>102</v>
      </c>
      <c r="D38" s="94" t="s">
        <v>102</v>
      </c>
      <c r="E38" s="94" t="s">
        <v>102</v>
      </c>
      <c r="F38" s="94" t="s">
        <v>102</v>
      </c>
      <c r="G38" s="94" t="s">
        <v>102</v>
      </c>
      <c r="H38" s="94" t="s">
        <v>102</v>
      </c>
    </row>
    <row r="39" spans="1:8">
      <c r="A39" s="95">
        <v>114002</v>
      </c>
      <c r="B39" s="96" t="s">
        <v>1326</v>
      </c>
      <c r="C39" s="94" t="s">
        <v>102</v>
      </c>
      <c r="D39" s="94" t="s">
        <v>102</v>
      </c>
      <c r="E39" s="94" t="s">
        <v>102</v>
      </c>
      <c r="F39" s="94" t="s">
        <v>102</v>
      </c>
      <c r="G39" s="94" t="s">
        <v>102</v>
      </c>
      <c r="H39" s="94" t="s">
        <v>102</v>
      </c>
    </row>
    <row r="40" spans="1:8">
      <c r="A40" s="95">
        <v>114003</v>
      </c>
      <c r="B40" s="96" t="s">
        <v>1327</v>
      </c>
      <c r="C40" s="94" t="s">
        <v>102</v>
      </c>
      <c r="D40" s="94" t="s">
        <v>102</v>
      </c>
      <c r="E40" s="94" t="s">
        <v>102</v>
      </c>
      <c r="F40" s="94" t="s">
        <v>102</v>
      </c>
      <c r="G40" s="94" t="s">
        <v>102</v>
      </c>
      <c r="H40" s="94" t="s">
        <v>102</v>
      </c>
    </row>
    <row r="41" spans="1:8">
      <c r="A41" s="95">
        <v>115</v>
      </c>
      <c r="B41" s="96" t="s">
        <v>1328</v>
      </c>
      <c r="C41" s="94" t="s">
        <v>102</v>
      </c>
      <c r="D41" s="94" t="s">
        <v>102</v>
      </c>
      <c r="E41" s="94" t="s">
        <v>102</v>
      </c>
      <c r="F41" s="94" t="s">
        <v>102</v>
      </c>
      <c r="G41" s="94" t="s">
        <v>102</v>
      </c>
      <c r="H41" s="94" t="s">
        <v>102</v>
      </c>
    </row>
    <row r="42" spans="1:8">
      <c r="A42" s="93">
        <v>115001</v>
      </c>
      <c r="B42" s="61" t="s">
        <v>1329</v>
      </c>
      <c r="C42" s="94" t="s">
        <v>102</v>
      </c>
      <c r="D42" s="94" t="s">
        <v>102</v>
      </c>
      <c r="E42" s="94" t="s">
        <v>102</v>
      </c>
      <c r="F42" s="94" t="s">
        <v>102</v>
      </c>
      <c r="G42" s="94" t="s">
        <v>102</v>
      </c>
      <c r="H42" s="94" t="s">
        <v>102</v>
      </c>
    </row>
    <row r="43" spans="1:8">
      <c r="A43" s="95">
        <v>115002</v>
      </c>
      <c r="B43" s="96" t="s">
        <v>1330</v>
      </c>
      <c r="C43" s="94" t="s">
        <v>102</v>
      </c>
      <c r="D43" s="94" t="s">
        <v>102</v>
      </c>
      <c r="E43" s="94" t="s">
        <v>102</v>
      </c>
      <c r="F43" s="94" t="s">
        <v>102</v>
      </c>
      <c r="G43" s="94" t="s">
        <v>102</v>
      </c>
      <c r="H43" s="94" t="s">
        <v>102</v>
      </c>
    </row>
    <row r="44" spans="1:8">
      <c r="A44" s="95">
        <v>115003</v>
      </c>
      <c r="B44" s="96" t="s">
        <v>1331</v>
      </c>
      <c r="C44" s="94" t="s">
        <v>102</v>
      </c>
      <c r="D44" s="94" t="s">
        <v>102</v>
      </c>
      <c r="E44" s="94" t="s">
        <v>102</v>
      </c>
      <c r="F44" s="94" t="s">
        <v>102</v>
      </c>
      <c r="G44" s="94" t="s">
        <v>102</v>
      </c>
      <c r="H44" s="94" t="s">
        <v>102</v>
      </c>
    </row>
    <row r="45" spans="1:8">
      <c r="A45" s="95">
        <v>115004</v>
      </c>
      <c r="B45" s="96" t="s">
        <v>1332</v>
      </c>
      <c r="C45" s="94" t="s">
        <v>102</v>
      </c>
      <c r="D45" s="94" t="s">
        <v>102</v>
      </c>
      <c r="E45" s="94" t="s">
        <v>102</v>
      </c>
      <c r="F45" s="94" t="s">
        <v>102</v>
      </c>
      <c r="G45" s="94" t="s">
        <v>102</v>
      </c>
      <c r="H45" s="94" t="s">
        <v>102</v>
      </c>
    </row>
    <row r="46" spans="1:8">
      <c r="A46" s="95">
        <v>115005</v>
      </c>
      <c r="B46" s="96" t="s">
        <v>1333</v>
      </c>
      <c r="C46" s="94" t="s">
        <v>102</v>
      </c>
      <c r="D46" s="94" t="s">
        <v>102</v>
      </c>
      <c r="E46" s="94" t="s">
        <v>102</v>
      </c>
      <c r="F46" s="94" t="s">
        <v>102</v>
      </c>
      <c r="G46" s="94" t="s">
        <v>102</v>
      </c>
      <c r="H46" s="94" t="s">
        <v>102</v>
      </c>
    </row>
    <row r="47" spans="1:8">
      <c r="A47" s="95">
        <v>115006</v>
      </c>
      <c r="B47" s="96" t="s">
        <v>1334</v>
      </c>
      <c r="C47" s="94" t="s">
        <v>102</v>
      </c>
      <c r="D47" s="94" t="s">
        <v>102</v>
      </c>
      <c r="E47" s="94" t="s">
        <v>102</v>
      </c>
      <c r="F47" s="94" t="s">
        <v>102</v>
      </c>
      <c r="G47" s="94" t="s">
        <v>102</v>
      </c>
      <c r="H47" s="94" t="s">
        <v>102</v>
      </c>
    </row>
    <row r="48" spans="1:8">
      <c r="A48" s="95">
        <v>115007</v>
      </c>
      <c r="B48" s="96" t="s">
        <v>1335</v>
      </c>
      <c r="C48" s="94" t="s">
        <v>102</v>
      </c>
      <c r="D48" s="94" t="s">
        <v>102</v>
      </c>
      <c r="E48" s="94" t="s">
        <v>102</v>
      </c>
      <c r="F48" s="94" t="s">
        <v>102</v>
      </c>
      <c r="G48" s="94" t="s">
        <v>102</v>
      </c>
      <c r="H48" s="94" t="s">
        <v>102</v>
      </c>
    </row>
    <row r="49" spans="1:8">
      <c r="A49" s="95">
        <v>115008</v>
      </c>
      <c r="B49" s="96" t="s">
        <v>1336</v>
      </c>
      <c r="C49" s="94" t="s">
        <v>102</v>
      </c>
      <c r="D49" s="94" t="s">
        <v>102</v>
      </c>
      <c r="E49" s="94" t="s">
        <v>102</v>
      </c>
      <c r="F49" s="94" t="s">
        <v>102</v>
      </c>
      <c r="G49" s="94" t="s">
        <v>102</v>
      </c>
      <c r="H49" s="94" t="s">
        <v>102</v>
      </c>
    </row>
    <row r="50" spans="1:8">
      <c r="A50" s="95">
        <v>116</v>
      </c>
      <c r="B50" s="96" t="s">
        <v>1337</v>
      </c>
      <c r="C50" s="94" t="s">
        <v>102</v>
      </c>
      <c r="D50" s="94" t="s">
        <v>102</v>
      </c>
      <c r="E50" s="94" t="s">
        <v>102</v>
      </c>
      <c r="F50" s="94" t="s">
        <v>102</v>
      </c>
      <c r="G50" s="94" t="s">
        <v>102</v>
      </c>
      <c r="H50" s="94" t="s">
        <v>102</v>
      </c>
    </row>
    <row r="51" spans="1:8">
      <c r="A51" s="93">
        <v>116001</v>
      </c>
      <c r="B51" s="61" t="s">
        <v>1338</v>
      </c>
      <c r="C51" s="94" t="s">
        <v>102</v>
      </c>
      <c r="D51" s="94" t="s">
        <v>102</v>
      </c>
      <c r="E51" s="94" t="s">
        <v>102</v>
      </c>
      <c r="F51" s="94" t="s">
        <v>102</v>
      </c>
      <c r="G51" s="94" t="s">
        <v>102</v>
      </c>
      <c r="H51" s="94" t="s">
        <v>102</v>
      </c>
    </row>
    <row r="52" spans="1:8">
      <c r="A52" s="95">
        <v>117</v>
      </c>
      <c r="B52" s="96" t="s">
        <v>1339</v>
      </c>
      <c r="C52" s="94" t="s">
        <v>102</v>
      </c>
      <c r="D52" s="94" t="s">
        <v>102</v>
      </c>
      <c r="E52" s="94" t="s">
        <v>102</v>
      </c>
      <c r="F52" s="94" t="s">
        <v>102</v>
      </c>
      <c r="G52" s="94" t="s">
        <v>102</v>
      </c>
      <c r="H52" s="94" t="s">
        <v>102</v>
      </c>
    </row>
    <row r="53" spans="1:8">
      <c r="A53" s="93">
        <v>117001</v>
      </c>
      <c r="B53" s="61" t="s">
        <v>1340</v>
      </c>
      <c r="C53" s="94" t="s">
        <v>102</v>
      </c>
      <c r="D53" s="94" t="s">
        <v>102</v>
      </c>
      <c r="E53" s="94" t="s">
        <v>102</v>
      </c>
      <c r="F53" s="94" t="s">
        <v>102</v>
      </c>
      <c r="G53" s="94" t="s">
        <v>102</v>
      </c>
      <c r="H53" s="94" t="s">
        <v>102</v>
      </c>
    </row>
    <row r="54" spans="1:8">
      <c r="A54" s="95">
        <v>117002</v>
      </c>
      <c r="B54" s="96" t="s">
        <v>1341</v>
      </c>
      <c r="C54" s="94" t="s">
        <v>102</v>
      </c>
      <c r="D54" s="94" t="s">
        <v>102</v>
      </c>
      <c r="E54" s="94" t="s">
        <v>102</v>
      </c>
      <c r="F54" s="94" t="s">
        <v>102</v>
      </c>
      <c r="G54" s="94" t="s">
        <v>102</v>
      </c>
      <c r="H54" s="94" t="s">
        <v>102</v>
      </c>
    </row>
    <row r="55" spans="1:8">
      <c r="A55" s="95">
        <v>118</v>
      </c>
      <c r="B55" s="96" t="s">
        <v>1342</v>
      </c>
      <c r="C55" s="94" t="s">
        <v>102</v>
      </c>
      <c r="D55" s="94" t="s">
        <v>102</v>
      </c>
      <c r="E55" s="94" t="s">
        <v>102</v>
      </c>
      <c r="F55" s="94" t="s">
        <v>102</v>
      </c>
      <c r="G55" s="94" t="s">
        <v>102</v>
      </c>
      <c r="H55" s="94" t="s">
        <v>102</v>
      </c>
    </row>
    <row r="56" spans="1:8">
      <c r="A56" s="93">
        <v>1180</v>
      </c>
      <c r="B56" s="61" t="s">
        <v>1343</v>
      </c>
      <c r="C56" s="94" t="s">
        <v>102</v>
      </c>
      <c r="D56" s="94" t="s">
        <v>102</v>
      </c>
      <c r="E56" s="94" t="s">
        <v>102</v>
      </c>
      <c r="F56" s="94" t="s">
        <v>102</v>
      </c>
      <c r="G56" s="94" t="s">
        <v>102</v>
      </c>
      <c r="H56" s="94" t="s">
        <v>102</v>
      </c>
    </row>
    <row r="57" spans="1:8">
      <c r="A57" s="93">
        <v>118001</v>
      </c>
      <c r="B57" s="61" t="s">
        <v>1344</v>
      </c>
      <c r="C57" s="94" t="s">
        <v>102</v>
      </c>
      <c r="D57" s="94" t="s">
        <v>102</v>
      </c>
      <c r="E57" s="94" t="s">
        <v>102</v>
      </c>
      <c r="F57" s="94" t="s">
        <v>102</v>
      </c>
      <c r="G57" s="94" t="s">
        <v>102</v>
      </c>
      <c r="H57" s="94" t="s">
        <v>102</v>
      </c>
    </row>
    <row r="58" spans="1:8">
      <c r="A58" s="95">
        <v>118002</v>
      </c>
      <c r="B58" s="96" t="s">
        <v>1345</v>
      </c>
      <c r="C58" s="94" t="s">
        <v>102</v>
      </c>
      <c r="D58" s="94" t="s">
        <v>102</v>
      </c>
      <c r="E58" s="94" t="s">
        <v>102</v>
      </c>
      <c r="F58" s="94" t="s">
        <v>102</v>
      </c>
      <c r="G58" s="94" t="s">
        <v>102</v>
      </c>
      <c r="H58" s="94" t="s">
        <v>102</v>
      </c>
    </row>
    <row r="59" spans="1:8">
      <c r="A59" s="95">
        <v>118003</v>
      </c>
      <c r="B59" s="96" t="s">
        <v>1346</v>
      </c>
      <c r="C59" s="94" t="s">
        <v>102</v>
      </c>
      <c r="D59" s="94" t="s">
        <v>102</v>
      </c>
      <c r="E59" s="94" t="s">
        <v>102</v>
      </c>
      <c r="F59" s="94" t="s">
        <v>102</v>
      </c>
      <c r="G59" s="94" t="s">
        <v>102</v>
      </c>
      <c r="H59" s="94" t="s">
        <v>102</v>
      </c>
    </row>
    <row r="60" spans="1:8">
      <c r="A60" s="95">
        <v>118004</v>
      </c>
      <c r="B60" s="96" t="s">
        <v>1347</v>
      </c>
      <c r="C60" s="94" t="s">
        <v>102</v>
      </c>
      <c r="D60" s="94" t="s">
        <v>102</v>
      </c>
      <c r="E60" s="94" t="s">
        <v>102</v>
      </c>
      <c r="F60" s="94" t="s">
        <v>102</v>
      </c>
      <c r="G60" s="94" t="s">
        <v>102</v>
      </c>
      <c r="H60" s="94" t="s">
        <v>102</v>
      </c>
    </row>
    <row r="61" spans="1:8">
      <c r="A61" s="95">
        <v>118005</v>
      </c>
      <c r="B61" s="96" t="s">
        <v>1348</v>
      </c>
      <c r="C61" s="94" t="s">
        <v>102</v>
      </c>
      <c r="D61" s="94" t="s">
        <v>102</v>
      </c>
      <c r="E61" s="94" t="s">
        <v>102</v>
      </c>
      <c r="F61" s="94" t="s">
        <v>102</v>
      </c>
      <c r="G61" s="94" t="s">
        <v>102</v>
      </c>
      <c r="H61" s="94" t="s">
        <v>102</v>
      </c>
    </row>
    <row r="62" spans="1:8">
      <c r="A62" s="95">
        <v>118006</v>
      </c>
      <c r="B62" s="96" t="s">
        <v>1349</v>
      </c>
      <c r="C62" s="94" t="s">
        <v>102</v>
      </c>
      <c r="D62" s="94" t="s">
        <v>102</v>
      </c>
      <c r="E62" s="94" t="s">
        <v>102</v>
      </c>
      <c r="F62" s="94" t="s">
        <v>102</v>
      </c>
      <c r="G62" s="94" t="s">
        <v>102</v>
      </c>
      <c r="H62" s="94" t="s">
        <v>102</v>
      </c>
    </row>
    <row r="63" spans="1:8">
      <c r="A63" s="95">
        <v>118007</v>
      </c>
      <c r="B63" s="96" t="s">
        <v>1350</v>
      </c>
      <c r="C63" s="94" t="s">
        <v>102</v>
      </c>
      <c r="D63" s="94" t="s">
        <v>102</v>
      </c>
      <c r="E63" s="94" t="s">
        <v>102</v>
      </c>
      <c r="F63" s="94" t="s">
        <v>102</v>
      </c>
      <c r="G63" s="94" t="s">
        <v>102</v>
      </c>
      <c r="H63" s="94" t="s">
        <v>102</v>
      </c>
    </row>
    <row r="64" spans="1:8">
      <c r="A64" s="95">
        <v>118008</v>
      </c>
      <c r="B64" s="96" t="s">
        <v>1351</v>
      </c>
      <c r="C64" s="94" t="s">
        <v>102</v>
      </c>
      <c r="D64" s="94" t="s">
        <v>102</v>
      </c>
      <c r="E64" s="94" t="s">
        <v>102</v>
      </c>
      <c r="F64" s="94" t="s">
        <v>102</v>
      </c>
      <c r="G64" s="94" t="s">
        <v>102</v>
      </c>
      <c r="H64" s="94" t="s">
        <v>102</v>
      </c>
    </row>
    <row r="65" spans="1:8">
      <c r="A65" s="95">
        <v>118009</v>
      </c>
      <c r="B65" s="96" t="s">
        <v>1092</v>
      </c>
      <c r="C65" s="94" t="s">
        <v>102</v>
      </c>
      <c r="D65" s="94" t="s">
        <v>102</v>
      </c>
      <c r="E65" s="94" t="s">
        <v>102</v>
      </c>
      <c r="F65" s="94" t="s">
        <v>102</v>
      </c>
      <c r="G65" s="94" t="s">
        <v>102</v>
      </c>
      <c r="H65" s="94" t="s">
        <v>102</v>
      </c>
    </row>
    <row ht="25.5" r="66" spans="1:8">
      <c r="A66" s="95">
        <v>118010</v>
      </c>
      <c r="B66" s="96" t="s">
        <v>1093</v>
      </c>
      <c r="C66" s="94" t="s">
        <v>102</v>
      </c>
      <c r="D66" s="94" t="s">
        <v>102</v>
      </c>
      <c r="E66" s="94" t="s">
        <v>102</v>
      </c>
      <c r="F66" s="94" t="s">
        <v>102</v>
      </c>
      <c r="G66" s="94" t="s">
        <v>102</v>
      </c>
      <c r="H66" s="94" t="s">
        <v>102</v>
      </c>
    </row>
    <row r="67" spans="1:8">
      <c r="A67" s="95">
        <v>118011</v>
      </c>
      <c r="B67" s="96" t="s">
        <v>1271</v>
      </c>
      <c r="C67" s="94" t="s">
        <v>102</v>
      </c>
      <c r="D67" s="94" t="s">
        <v>102</v>
      </c>
      <c r="E67" s="94" t="s">
        <v>102</v>
      </c>
      <c r="F67" s="94" t="s">
        <v>102</v>
      </c>
      <c r="G67" s="94" t="s">
        <v>102</v>
      </c>
      <c r="H67" s="94" t="s">
        <v>102</v>
      </c>
    </row>
    <row r="68" spans="1:8">
      <c r="A68" s="95">
        <v>1181</v>
      </c>
      <c r="B68" s="96" t="s">
        <v>859</v>
      </c>
      <c r="C68" s="94" t="s">
        <v>102</v>
      </c>
      <c r="D68" s="94" t="s">
        <v>102</v>
      </c>
      <c r="E68" s="94" t="s">
        <v>102</v>
      </c>
      <c r="F68" s="94" t="s">
        <v>102</v>
      </c>
      <c r="G68" s="94" t="s">
        <v>102</v>
      </c>
      <c r="H68" s="94" t="s">
        <v>102</v>
      </c>
    </row>
    <row r="69" spans="1:8">
      <c r="A69" s="93">
        <v>118101</v>
      </c>
      <c r="B69" s="61" t="s">
        <v>1094</v>
      </c>
      <c r="C69" s="94" t="s">
        <v>102</v>
      </c>
      <c r="D69" s="94" t="s">
        <v>102</v>
      </c>
      <c r="E69" s="94" t="s">
        <v>102</v>
      </c>
      <c r="F69" s="94" t="s">
        <v>102</v>
      </c>
      <c r="G69" s="94" t="s">
        <v>102</v>
      </c>
      <c r="H69" s="94" t="s">
        <v>102</v>
      </c>
    </row>
    <row r="70" spans="1:8">
      <c r="A70" s="95">
        <v>118102</v>
      </c>
      <c r="B70" s="96" t="s">
        <v>1095</v>
      </c>
      <c r="C70" s="94" t="s">
        <v>102</v>
      </c>
      <c r="D70" s="94" t="s">
        <v>102</v>
      </c>
      <c r="E70" s="94" t="s">
        <v>102</v>
      </c>
      <c r="F70" s="94" t="s">
        <v>102</v>
      </c>
      <c r="G70" s="94" t="s">
        <v>102</v>
      </c>
      <c r="H70" s="94" t="s">
        <v>102</v>
      </c>
    </row>
    <row r="71" spans="1:8">
      <c r="A71" s="95">
        <v>1182</v>
      </c>
      <c r="B71" s="96" t="s">
        <v>1096</v>
      </c>
      <c r="C71" s="94" t="s">
        <v>102</v>
      </c>
      <c r="D71" s="94" t="s">
        <v>102</v>
      </c>
      <c r="E71" s="94" t="s">
        <v>102</v>
      </c>
      <c r="F71" s="94" t="s">
        <v>102</v>
      </c>
      <c r="G71" s="94" t="s">
        <v>102</v>
      </c>
      <c r="H71" s="94" t="s">
        <v>102</v>
      </c>
    </row>
    <row r="72" spans="1:8">
      <c r="A72" s="93">
        <v>118201</v>
      </c>
      <c r="B72" s="61" t="s">
        <v>1097</v>
      </c>
      <c r="C72" s="94" t="s">
        <v>102</v>
      </c>
      <c r="D72" s="94" t="s">
        <v>102</v>
      </c>
      <c r="E72" s="94" t="s">
        <v>102</v>
      </c>
      <c r="F72" s="94" t="s">
        <v>102</v>
      </c>
      <c r="G72" s="94" t="s">
        <v>102</v>
      </c>
      <c r="H72" s="94" t="s">
        <v>102</v>
      </c>
    </row>
    <row r="73" spans="1:8">
      <c r="A73" s="95">
        <v>118202</v>
      </c>
      <c r="B73" s="96" t="s">
        <v>1098</v>
      </c>
      <c r="C73" s="94" t="s">
        <v>102</v>
      </c>
      <c r="D73" s="94" t="s">
        <v>102</v>
      </c>
      <c r="E73" s="94" t="s">
        <v>102</v>
      </c>
      <c r="F73" s="94" t="s">
        <v>102</v>
      </c>
      <c r="G73" s="94" t="s">
        <v>102</v>
      </c>
      <c r="H73" s="94" t="s">
        <v>102</v>
      </c>
    </row>
    <row r="74" spans="1:8">
      <c r="A74" s="95">
        <v>118203</v>
      </c>
      <c r="B74" s="96" t="s">
        <v>1099</v>
      </c>
      <c r="C74" s="94" t="s">
        <v>102</v>
      </c>
      <c r="D74" s="94" t="s">
        <v>102</v>
      </c>
      <c r="E74" s="94" t="s">
        <v>102</v>
      </c>
      <c r="F74" s="94" t="s">
        <v>102</v>
      </c>
      <c r="G74" s="94" t="s">
        <v>102</v>
      </c>
      <c r="H74" s="94" t="s">
        <v>102</v>
      </c>
    </row>
    <row r="75" spans="1:8">
      <c r="A75" s="95">
        <v>118204</v>
      </c>
      <c r="B75" s="96" t="s">
        <v>1100</v>
      </c>
      <c r="C75" s="94" t="s">
        <v>102</v>
      </c>
      <c r="D75" s="94" t="s">
        <v>102</v>
      </c>
      <c r="E75" s="94" t="s">
        <v>102</v>
      </c>
      <c r="F75" s="94" t="s">
        <v>102</v>
      </c>
      <c r="G75" s="94" t="s">
        <v>102</v>
      </c>
      <c r="H75" s="94" t="s">
        <v>102</v>
      </c>
    </row>
    <row r="76" spans="1:8">
      <c r="A76" s="95">
        <v>1183</v>
      </c>
      <c r="B76" s="96" t="s">
        <v>1101</v>
      </c>
      <c r="C76" s="94" t="s">
        <v>102</v>
      </c>
      <c r="D76" s="94" t="s">
        <v>102</v>
      </c>
      <c r="E76" s="94" t="s">
        <v>102</v>
      </c>
      <c r="F76" s="94" t="s">
        <v>102</v>
      </c>
      <c r="G76" s="94" t="s">
        <v>102</v>
      </c>
      <c r="H76" s="94" t="s">
        <v>102</v>
      </c>
    </row>
    <row r="77" spans="1:8">
      <c r="A77" s="93">
        <v>118301</v>
      </c>
      <c r="B77" s="61" t="s">
        <v>295</v>
      </c>
      <c r="C77" s="94" t="s">
        <v>102</v>
      </c>
      <c r="D77" s="94" t="s">
        <v>102</v>
      </c>
      <c r="E77" s="94" t="s">
        <v>102</v>
      </c>
      <c r="F77" s="94" t="s">
        <v>102</v>
      </c>
      <c r="G77" s="94" t="s">
        <v>102</v>
      </c>
      <c r="H77" s="94" t="s">
        <v>102</v>
      </c>
    </row>
    <row r="78" spans="1:8">
      <c r="A78" s="95">
        <v>118302</v>
      </c>
      <c r="B78" s="96" t="s">
        <v>297</v>
      </c>
      <c r="C78" s="94" t="s">
        <v>102</v>
      </c>
      <c r="D78" s="94" t="s">
        <v>102</v>
      </c>
      <c r="E78" s="94" t="s">
        <v>102</v>
      </c>
      <c r="F78" s="94" t="s">
        <v>102</v>
      </c>
      <c r="G78" s="94" t="s">
        <v>102</v>
      </c>
      <c r="H78" s="94" t="s">
        <v>102</v>
      </c>
    </row>
    <row r="79" spans="1:8">
      <c r="A79" s="95">
        <v>118303</v>
      </c>
      <c r="B79" s="96" t="s">
        <v>298</v>
      </c>
      <c r="C79" s="94" t="s">
        <v>102</v>
      </c>
      <c r="D79" s="94" t="s">
        <v>102</v>
      </c>
      <c r="E79" s="94" t="s">
        <v>102</v>
      </c>
      <c r="F79" s="94" t="s">
        <v>102</v>
      </c>
      <c r="G79" s="94" t="s">
        <v>102</v>
      </c>
      <c r="H79" s="94" t="s">
        <v>102</v>
      </c>
    </row>
    <row r="80" spans="1:8">
      <c r="A80" s="95">
        <v>118304</v>
      </c>
      <c r="B80" s="96" t="s">
        <v>299</v>
      </c>
      <c r="C80" s="94" t="s">
        <v>102</v>
      </c>
      <c r="D80" s="94" t="s">
        <v>102</v>
      </c>
      <c r="E80" s="94" t="s">
        <v>102</v>
      </c>
      <c r="F80" s="94" t="s">
        <v>102</v>
      </c>
      <c r="G80" s="94" t="s">
        <v>102</v>
      </c>
      <c r="H80" s="94" t="s">
        <v>102</v>
      </c>
    </row>
    <row r="81" spans="1:8">
      <c r="A81" s="95">
        <v>12</v>
      </c>
      <c r="B81" s="96" t="s">
        <v>300</v>
      </c>
      <c r="C81" s="94" t="s">
        <v>102</v>
      </c>
      <c r="D81" s="94" t="s">
        <v>102</v>
      </c>
      <c r="E81" s="94" t="s">
        <v>102</v>
      </c>
      <c r="F81" s="94" t="s">
        <v>102</v>
      </c>
      <c r="G81" s="94" t="s">
        <v>102</v>
      </c>
      <c r="H81" s="94" t="s">
        <v>102</v>
      </c>
    </row>
    <row r="82" spans="1:8">
      <c r="A82" s="93">
        <v>120</v>
      </c>
      <c r="B82" s="61" t="s">
        <v>301</v>
      </c>
      <c r="C82" s="94" t="s">
        <v>102</v>
      </c>
      <c r="D82" s="94" t="s">
        <v>102</v>
      </c>
      <c r="E82" s="94" t="s">
        <v>102</v>
      </c>
      <c r="F82" s="94" t="s">
        <v>102</v>
      </c>
      <c r="G82" s="94" t="s">
        <v>102</v>
      </c>
      <c r="H82" s="94" t="s">
        <v>102</v>
      </c>
    </row>
    <row r="83" spans="1:8">
      <c r="A83" s="93">
        <v>120001</v>
      </c>
      <c r="B83" s="61" t="s">
        <v>1102</v>
      </c>
      <c r="C83" s="94" t="s">
        <v>102</v>
      </c>
      <c r="D83" s="94" t="s">
        <v>102</v>
      </c>
      <c r="E83" s="94" t="s">
        <v>102</v>
      </c>
      <c r="F83" s="94" t="s">
        <v>102</v>
      </c>
      <c r="G83" s="94" t="s">
        <v>102</v>
      </c>
      <c r="H83" s="94" t="s">
        <v>102</v>
      </c>
    </row>
    <row r="84" spans="1:8">
      <c r="A84" s="95">
        <v>120002</v>
      </c>
      <c r="B84" s="96" t="s">
        <v>1103</v>
      </c>
      <c r="C84" s="94" t="s">
        <v>102</v>
      </c>
      <c r="D84" s="94" t="s">
        <v>102</v>
      </c>
      <c r="E84" s="94" t="s">
        <v>102</v>
      </c>
      <c r="F84" s="94" t="s">
        <v>102</v>
      </c>
      <c r="G84" s="94" t="s">
        <v>102</v>
      </c>
      <c r="H84" s="94" t="s">
        <v>102</v>
      </c>
    </row>
    <row r="85" spans="1:8">
      <c r="A85" s="95">
        <v>120003</v>
      </c>
      <c r="B85" s="96" t="s">
        <v>1104</v>
      </c>
      <c r="C85" s="94" t="s">
        <v>102</v>
      </c>
      <c r="D85" s="94" t="s">
        <v>102</v>
      </c>
      <c r="E85" s="94" t="s">
        <v>102</v>
      </c>
      <c r="F85" s="94" t="s">
        <v>102</v>
      </c>
      <c r="G85" s="94" t="s">
        <v>102</v>
      </c>
      <c r="H85" s="94" t="s">
        <v>102</v>
      </c>
    </row>
    <row r="86" spans="1:8">
      <c r="A86" s="95">
        <v>120004</v>
      </c>
      <c r="B86" s="96" t="s">
        <v>1105</v>
      </c>
      <c r="C86" s="94" t="s">
        <v>102</v>
      </c>
      <c r="D86" s="94" t="s">
        <v>102</v>
      </c>
      <c r="E86" s="94" t="s">
        <v>102</v>
      </c>
      <c r="F86" s="94" t="s">
        <v>102</v>
      </c>
      <c r="G86" s="94" t="s">
        <v>102</v>
      </c>
      <c r="H86" s="94" t="s">
        <v>102</v>
      </c>
    </row>
    <row r="87" spans="1:8">
      <c r="A87" s="95">
        <v>1200041</v>
      </c>
      <c r="B87" s="61" t="s">
        <v>1106</v>
      </c>
      <c r="C87" s="94" t="s">
        <v>102</v>
      </c>
      <c r="D87" s="94" t="s">
        <v>102</v>
      </c>
      <c r="E87" s="94" t="s">
        <v>102</v>
      </c>
      <c r="F87" s="94" t="s">
        <v>102</v>
      </c>
      <c r="G87" s="94" t="s">
        <v>102</v>
      </c>
      <c r="H87" s="94" t="s">
        <v>102</v>
      </c>
    </row>
    <row r="88" spans="1:8">
      <c r="A88" s="95">
        <v>1200042</v>
      </c>
      <c r="B88" s="96" t="s">
        <v>1107</v>
      </c>
      <c r="C88" s="94" t="s">
        <v>102</v>
      </c>
      <c r="D88" s="94" t="s">
        <v>102</v>
      </c>
      <c r="E88" s="94" t="s">
        <v>102</v>
      </c>
      <c r="F88" s="94" t="s">
        <v>102</v>
      </c>
      <c r="G88" s="94" t="s">
        <v>102</v>
      </c>
      <c r="H88" s="94" t="s">
        <v>102</v>
      </c>
    </row>
    <row r="89" spans="1:8">
      <c r="A89" s="95">
        <v>1200043</v>
      </c>
      <c r="B89" s="96" t="s">
        <v>1108</v>
      </c>
      <c r="C89" s="94" t="s">
        <v>102</v>
      </c>
      <c r="D89" s="94" t="s">
        <v>102</v>
      </c>
      <c r="E89" s="94" t="s">
        <v>102</v>
      </c>
      <c r="F89" s="94" t="s">
        <v>102</v>
      </c>
      <c r="G89" s="94" t="s">
        <v>102</v>
      </c>
      <c r="H89" s="94" t="s">
        <v>102</v>
      </c>
    </row>
    <row r="90" spans="1:8">
      <c r="A90" s="95">
        <v>1200044</v>
      </c>
      <c r="B90" s="96" t="s">
        <v>878</v>
      </c>
      <c r="C90" s="94" t="s">
        <v>102</v>
      </c>
      <c r="D90" s="94" t="s">
        <v>102</v>
      </c>
      <c r="E90" s="94" t="s">
        <v>102</v>
      </c>
      <c r="F90" s="94" t="s">
        <v>102</v>
      </c>
      <c r="G90" s="94" t="s">
        <v>102</v>
      </c>
      <c r="H90" s="94" t="s">
        <v>102</v>
      </c>
    </row>
    <row r="91" spans="1:8">
      <c r="A91" s="95">
        <v>120005</v>
      </c>
      <c r="B91" s="96" t="s">
        <v>880</v>
      </c>
      <c r="C91" s="94" t="s">
        <v>102</v>
      </c>
      <c r="D91" s="94" t="s">
        <v>102</v>
      </c>
      <c r="E91" s="94" t="s">
        <v>102</v>
      </c>
      <c r="F91" s="94" t="s">
        <v>102</v>
      </c>
      <c r="G91" s="94" t="s">
        <v>102</v>
      </c>
      <c r="H91" s="94" t="s">
        <v>102</v>
      </c>
    </row>
    <row r="92" spans="1:8">
      <c r="A92" s="95">
        <v>120006</v>
      </c>
      <c r="B92" s="96" t="s">
        <v>881</v>
      </c>
      <c r="C92" s="94" t="s">
        <v>102</v>
      </c>
      <c r="D92" s="94" t="s">
        <v>102</v>
      </c>
      <c r="E92" s="94" t="s">
        <v>102</v>
      </c>
      <c r="F92" s="94" t="s">
        <v>102</v>
      </c>
      <c r="G92" s="94" t="s">
        <v>102</v>
      </c>
      <c r="H92" s="94" t="s">
        <v>102</v>
      </c>
    </row>
    <row r="93" spans="1:8">
      <c r="A93" s="95">
        <v>120007</v>
      </c>
      <c r="B93" s="96" t="s">
        <v>882</v>
      </c>
      <c r="C93" s="94" t="s">
        <v>102</v>
      </c>
      <c r="D93" s="94" t="s">
        <v>102</v>
      </c>
      <c r="E93" s="94" t="s">
        <v>102</v>
      </c>
      <c r="F93" s="94" t="s">
        <v>102</v>
      </c>
      <c r="G93" s="94" t="s">
        <v>102</v>
      </c>
      <c r="H93" s="94" t="s">
        <v>102</v>
      </c>
    </row>
    <row r="94" spans="1:8">
      <c r="A94" s="95">
        <v>120008</v>
      </c>
      <c r="B94" s="96" t="s">
        <v>883</v>
      </c>
      <c r="C94" s="94" t="s">
        <v>102</v>
      </c>
      <c r="D94" s="94" t="s">
        <v>102</v>
      </c>
      <c r="E94" s="94" t="s">
        <v>102</v>
      </c>
      <c r="F94" s="94" t="s">
        <v>102</v>
      </c>
      <c r="G94" s="94" t="s">
        <v>102</v>
      </c>
      <c r="H94" s="94" t="s">
        <v>102</v>
      </c>
    </row>
    <row r="95" spans="1:8">
      <c r="A95" s="95">
        <v>120009</v>
      </c>
      <c r="B95" s="96" t="s">
        <v>884</v>
      </c>
      <c r="C95" s="94" t="s">
        <v>102</v>
      </c>
      <c r="D95" s="94" t="s">
        <v>102</v>
      </c>
      <c r="E95" s="94" t="s">
        <v>102</v>
      </c>
      <c r="F95" s="94" t="s">
        <v>102</v>
      </c>
      <c r="G95" s="94" t="s">
        <v>102</v>
      </c>
      <c r="H95" s="94" t="s">
        <v>102</v>
      </c>
    </row>
    <row r="96" spans="1:8">
      <c r="A96" s="95">
        <v>120013</v>
      </c>
      <c r="B96" s="96" t="s">
        <v>1109</v>
      </c>
      <c r="C96" s="94" t="s">
        <v>102</v>
      </c>
      <c r="D96" s="94" t="s">
        <v>102</v>
      </c>
      <c r="E96" s="94" t="s">
        <v>102</v>
      </c>
      <c r="F96" s="94" t="s">
        <v>102</v>
      </c>
      <c r="G96" s="94" t="s">
        <v>102</v>
      </c>
      <c r="H96" s="94" t="s">
        <v>102</v>
      </c>
    </row>
    <row r="97" spans="1:8">
      <c r="A97" s="99">
        <v>120014</v>
      </c>
      <c r="B97" s="96" t="s">
        <v>1110</v>
      </c>
      <c r="C97" s="94" t="s">
        <v>102</v>
      </c>
      <c r="D97" s="94" t="s">
        <v>102</v>
      </c>
      <c r="E97" s="94" t="s">
        <v>102</v>
      </c>
      <c r="F97" s="94" t="s">
        <v>102</v>
      </c>
      <c r="G97" s="94" t="s">
        <v>102</v>
      </c>
      <c r="H97" s="94" t="s">
        <v>102</v>
      </c>
    </row>
    <row r="98" spans="1:8">
      <c r="A98" s="99">
        <v>120015</v>
      </c>
      <c r="B98" s="96" t="s">
        <v>1111</v>
      </c>
      <c r="C98" s="94" t="s">
        <v>102</v>
      </c>
      <c r="D98" s="94" t="s">
        <v>102</v>
      </c>
      <c r="E98" s="94" t="s">
        <v>102</v>
      </c>
      <c r="F98" s="94" t="s">
        <v>102</v>
      </c>
      <c r="G98" s="94" t="s">
        <v>102</v>
      </c>
      <c r="H98" s="94" t="s">
        <v>102</v>
      </c>
    </row>
    <row r="99" spans="1:8">
      <c r="A99" s="99">
        <v>120016</v>
      </c>
      <c r="B99" s="96" t="s">
        <v>1112</v>
      </c>
      <c r="C99" s="94" t="s">
        <v>102</v>
      </c>
      <c r="D99" s="94" t="s">
        <v>102</v>
      </c>
      <c r="E99" s="94" t="s">
        <v>102</v>
      </c>
      <c r="F99" s="94" t="s">
        <v>102</v>
      </c>
      <c r="G99" s="94" t="s">
        <v>102</v>
      </c>
      <c r="H99" s="94" t="s">
        <v>102</v>
      </c>
    </row>
    <row r="100" spans="1:8">
      <c r="A100" s="99">
        <v>121</v>
      </c>
      <c r="B100" s="96" t="s">
        <v>885</v>
      </c>
      <c r="C100" s="94" t="s">
        <v>102</v>
      </c>
      <c r="D100" s="94" t="s">
        <v>102</v>
      </c>
      <c r="E100" s="94" t="s">
        <v>102</v>
      </c>
      <c r="F100" s="94" t="s">
        <v>102</v>
      </c>
      <c r="G100" s="94" t="s">
        <v>102</v>
      </c>
      <c r="H100" s="94" t="s">
        <v>102</v>
      </c>
    </row>
    <row r="101" spans="1:8">
      <c r="A101" s="93">
        <v>121001</v>
      </c>
      <c r="B101" s="61" t="s">
        <v>1113</v>
      </c>
      <c r="C101" s="94" t="s">
        <v>102</v>
      </c>
      <c r="D101" s="94" t="s">
        <v>102</v>
      </c>
      <c r="E101" s="94" t="s">
        <v>102</v>
      </c>
      <c r="F101" s="94" t="s">
        <v>102</v>
      </c>
      <c r="G101" s="94" t="s">
        <v>102</v>
      </c>
      <c r="H101" s="94" t="s">
        <v>102</v>
      </c>
    </row>
    <row r="102" spans="1:8">
      <c r="A102" s="95">
        <v>121002</v>
      </c>
      <c r="B102" s="96" t="s">
        <v>1114</v>
      </c>
      <c r="C102" s="94" t="s">
        <v>102</v>
      </c>
      <c r="D102" s="94" t="s">
        <v>102</v>
      </c>
      <c r="E102" s="94" t="s">
        <v>102</v>
      </c>
      <c r="F102" s="94" t="s">
        <v>102</v>
      </c>
      <c r="G102" s="94" t="s">
        <v>102</v>
      </c>
      <c r="H102" s="94" t="s">
        <v>102</v>
      </c>
    </row>
    <row r="103" spans="1:8">
      <c r="A103" s="95">
        <v>122</v>
      </c>
      <c r="B103" s="96" t="s">
        <v>1115</v>
      </c>
      <c r="C103" s="94" t="s">
        <v>102</v>
      </c>
      <c r="D103" s="94" t="s">
        <v>102</v>
      </c>
      <c r="E103" s="94" t="s">
        <v>102</v>
      </c>
      <c r="F103" s="94" t="s">
        <v>102</v>
      </c>
      <c r="G103" s="94" t="s">
        <v>102</v>
      </c>
      <c r="H103" s="94" t="s">
        <v>102</v>
      </c>
    </row>
    <row r="104" spans="1:8">
      <c r="A104" s="93">
        <v>122001</v>
      </c>
      <c r="B104" s="61" t="s">
        <v>1116</v>
      </c>
      <c r="C104" s="94" t="s">
        <v>102</v>
      </c>
      <c r="D104" s="94" t="s">
        <v>102</v>
      </c>
      <c r="E104" s="94" t="s">
        <v>102</v>
      </c>
      <c r="F104" s="94" t="s">
        <v>102</v>
      </c>
      <c r="G104" s="94" t="s">
        <v>102</v>
      </c>
      <c r="H104" s="94" t="s">
        <v>102</v>
      </c>
    </row>
    <row r="105" spans="1:8">
      <c r="A105" s="95">
        <v>122002</v>
      </c>
      <c r="B105" s="96" t="s">
        <v>1117</v>
      </c>
      <c r="C105" s="94" t="s">
        <v>102</v>
      </c>
      <c r="D105" s="94" t="s">
        <v>102</v>
      </c>
      <c r="E105" s="94" t="s">
        <v>102</v>
      </c>
      <c r="F105" s="94" t="s">
        <v>102</v>
      </c>
      <c r="G105" s="94" t="s">
        <v>102</v>
      </c>
      <c r="H105" s="94" t="s">
        <v>102</v>
      </c>
    </row>
    <row r="106" spans="1:8">
      <c r="A106" s="95">
        <v>123</v>
      </c>
      <c r="B106" s="96" t="s">
        <v>1118</v>
      </c>
      <c r="C106" s="94" t="s">
        <v>102</v>
      </c>
      <c r="D106" s="94" t="s">
        <v>102</v>
      </c>
      <c r="E106" s="94" t="s">
        <v>102</v>
      </c>
      <c r="F106" s="94" t="s">
        <v>102</v>
      </c>
      <c r="G106" s="94" t="s">
        <v>102</v>
      </c>
      <c r="H106" s="94" t="s">
        <v>102</v>
      </c>
    </row>
    <row r="107" spans="1:8">
      <c r="A107" s="93">
        <v>123001</v>
      </c>
      <c r="B107" s="61" t="s">
        <v>1119</v>
      </c>
      <c r="C107" s="94" t="s">
        <v>102</v>
      </c>
      <c r="D107" s="94" t="s">
        <v>102</v>
      </c>
      <c r="E107" s="94" t="s">
        <v>102</v>
      </c>
      <c r="F107" s="94" t="s">
        <v>102</v>
      </c>
      <c r="G107" s="94" t="s">
        <v>102</v>
      </c>
      <c r="H107" s="94" t="s">
        <v>102</v>
      </c>
    </row>
    <row r="108" spans="1:8">
      <c r="A108" s="95">
        <v>123002</v>
      </c>
      <c r="B108" s="96" t="s">
        <v>1120</v>
      </c>
      <c r="C108" s="94" t="s">
        <v>102</v>
      </c>
      <c r="D108" s="94" t="s">
        <v>102</v>
      </c>
      <c r="E108" s="94" t="s">
        <v>102</v>
      </c>
      <c r="F108" s="94" t="s">
        <v>102</v>
      </c>
      <c r="G108" s="94" t="s">
        <v>102</v>
      </c>
      <c r="H108" s="94" t="s">
        <v>102</v>
      </c>
    </row>
    <row r="109" spans="1:8">
      <c r="A109" s="95">
        <v>123003</v>
      </c>
      <c r="B109" s="96" t="s">
        <v>1121</v>
      </c>
      <c r="C109" s="94" t="s">
        <v>102</v>
      </c>
      <c r="D109" s="94" t="s">
        <v>102</v>
      </c>
      <c r="E109" s="94" t="s">
        <v>102</v>
      </c>
      <c r="F109" s="94" t="s">
        <v>102</v>
      </c>
      <c r="G109" s="94" t="s">
        <v>102</v>
      </c>
      <c r="H109" s="94" t="s">
        <v>102</v>
      </c>
    </row>
    <row r="110" spans="1:8">
      <c r="A110" s="95">
        <v>123004</v>
      </c>
      <c r="B110" s="96" t="s">
        <v>1122</v>
      </c>
      <c r="C110" s="94" t="s">
        <v>102</v>
      </c>
      <c r="D110" s="94" t="s">
        <v>102</v>
      </c>
      <c r="E110" s="94" t="s">
        <v>102</v>
      </c>
      <c r="F110" s="94" t="s">
        <v>102</v>
      </c>
      <c r="G110" s="94" t="s">
        <v>102</v>
      </c>
      <c r="H110" s="94" t="s">
        <v>102</v>
      </c>
    </row>
    <row r="111" spans="1:8">
      <c r="A111" s="95">
        <v>4</v>
      </c>
      <c r="B111" s="96" t="s">
        <v>1086</v>
      </c>
      <c r="C111" s="94" t="s">
        <v>102</v>
      </c>
      <c r="D111" s="94" t="s">
        <v>102</v>
      </c>
      <c r="E111" s="94" t="s">
        <v>102</v>
      </c>
      <c r="F111" s="94" t="s">
        <v>102</v>
      </c>
      <c r="G111" s="94" t="s">
        <v>102</v>
      </c>
      <c r="H111" s="94" t="s">
        <v>102</v>
      </c>
    </row>
    <row r="112" spans="1:8">
      <c r="A112" s="100">
        <v>140001</v>
      </c>
      <c r="B112" s="61" t="s">
        <v>462</v>
      </c>
      <c r="C112" s="94" t="s">
        <v>102</v>
      </c>
      <c r="D112" s="94" t="s">
        <v>102</v>
      </c>
      <c r="E112" s="94" t="s">
        <v>102</v>
      </c>
      <c r="F112" s="94" t="s">
        <v>102</v>
      </c>
      <c r="G112" s="94" t="s">
        <v>102</v>
      </c>
      <c r="H112" s="94" t="s">
        <v>102</v>
      </c>
    </row>
    <row r="113" spans="1:8">
      <c r="A113" s="95">
        <v>140002</v>
      </c>
      <c r="B113" s="96" t="s">
        <v>463</v>
      </c>
      <c r="C113" s="94" t="s">
        <v>102</v>
      </c>
      <c r="D113" s="94" t="s">
        <v>102</v>
      </c>
      <c r="E113" s="94" t="s">
        <v>102</v>
      </c>
      <c r="F113" s="94" t="s">
        <v>102</v>
      </c>
      <c r="G113" s="94" t="s">
        <v>102</v>
      </c>
      <c r="H113" s="94" t="s">
        <v>102</v>
      </c>
    </row>
    <row r="114" spans="1:8">
      <c r="A114" s="95">
        <v>140003</v>
      </c>
      <c r="B114" s="96" t="s">
        <v>464</v>
      </c>
      <c r="C114" s="94" t="s">
        <v>102</v>
      </c>
      <c r="D114" s="94" t="s">
        <v>102</v>
      </c>
      <c r="E114" s="94" t="s">
        <v>102</v>
      </c>
      <c r="F114" s="94" t="s">
        <v>102</v>
      </c>
      <c r="G114" s="94" t="s">
        <v>102</v>
      </c>
      <c r="H114" s="94" t="s">
        <v>102</v>
      </c>
    </row>
    <row r="115" spans="1:8">
      <c r="A115" s="95">
        <v>140004</v>
      </c>
      <c r="B115" s="96" t="s">
        <v>446</v>
      </c>
      <c r="C115" s="94" t="s">
        <v>102</v>
      </c>
      <c r="D115" s="94" t="s">
        <v>102</v>
      </c>
      <c r="E115" s="94" t="s">
        <v>102</v>
      </c>
      <c r="F115" s="94" t="s">
        <v>102</v>
      </c>
      <c r="G115" s="94" t="s">
        <v>102</v>
      </c>
      <c r="H115" s="94" t="s">
        <v>102</v>
      </c>
    </row>
    <row r="116" spans="1:8">
      <c r="A116" s="95">
        <v>140005</v>
      </c>
      <c r="B116" s="96" t="s">
        <v>641</v>
      </c>
      <c r="C116" s="94" t="s">
        <v>102</v>
      </c>
      <c r="D116" s="94" t="s">
        <v>102</v>
      </c>
      <c r="E116" s="94" t="s">
        <v>102</v>
      </c>
      <c r="F116" s="94" t="s">
        <v>102</v>
      </c>
      <c r="G116" s="94" t="s">
        <v>102</v>
      </c>
      <c r="H116" s="94" t="s">
        <v>102</v>
      </c>
    </row>
    <row r="117" spans="1:8">
      <c r="A117" s="95">
        <v>140006</v>
      </c>
      <c r="B117" s="96" t="s">
        <v>642</v>
      </c>
      <c r="C117" s="94" t="s">
        <v>102</v>
      </c>
      <c r="D117" s="94" t="s">
        <v>102</v>
      </c>
      <c r="E117" s="94" t="s">
        <v>102</v>
      </c>
      <c r="F117" s="94" t="s">
        <v>102</v>
      </c>
      <c r="G117" s="94" t="s">
        <v>102</v>
      </c>
      <c r="H117" s="94" t="s">
        <v>102</v>
      </c>
    </row>
    <row r="118" spans="1:8">
      <c r="A118" s="95">
        <v>140007</v>
      </c>
      <c r="B118" s="96" t="s">
        <v>643</v>
      </c>
      <c r="C118" s="94" t="s">
        <v>102</v>
      </c>
      <c r="D118" s="94" t="s">
        <v>102</v>
      </c>
      <c r="E118" s="94" t="s">
        <v>102</v>
      </c>
      <c r="F118" s="94" t="s">
        <v>102</v>
      </c>
      <c r="G118" s="94" t="s">
        <v>102</v>
      </c>
      <c r="H118" s="94" t="s">
        <v>102</v>
      </c>
    </row>
    <row r="119" spans="1:8">
      <c r="A119" s="99">
        <v>140008</v>
      </c>
      <c r="B119" s="96" t="s">
        <v>644</v>
      </c>
      <c r="C119" s="94" t="s">
        <v>102</v>
      </c>
      <c r="D119" s="94" t="s">
        <v>102</v>
      </c>
      <c r="E119" s="94" t="s">
        <v>102</v>
      </c>
      <c r="F119" s="94" t="s">
        <v>102</v>
      </c>
      <c r="G119" s="94" t="s">
        <v>102</v>
      </c>
      <c r="H119" s="94" t="s">
        <v>102</v>
      </c>
    </row>
    <row r="120" spans="1:8">
      <c r="A120" s="99">
        <v>124</v>
      </c>
      <c r="B120" s="96" t="s">
        <v>1123</v>
      </c>
      <c r="C120" s="94" t="s">
        <v>102</v>
      </c>
      <c r="D120" s="94" t="s">
        <v>102</v>
      </c>
      <c r="E120" s="94" t="s">
        <v>102</v>
      </c>
      <c r="F120" s="94" t="s">
        <v>102</v>
      </c>
      <c r="G120" s="94" t="s">
        <v>102</v>
      </c>
      <c r="H120" s="94" t="s">
        <v>102</v>
      </c>
    </row>
    <row r="121" spans="1:8">
      <c r="A121" s="100">
        <v>141001</v>
      </c>
      <c r="B121" s="61" t="s">
        <v>1124</v>
      </c>
      <c r="C121" s="94" t="s">
        <v>102</v>
      </c>
      <c r="D121" s="94" t="s">
        <v>102</v>
      </c>
      <c r="E121" s="94" t="s">
        <v>102</v>
      </c>
      <c r="F121" s="94" t="s">
        <v>102</v>
      </c>
      <c r="G121" s="94" t="s">
        <v>102</v>
      </c>
      <c r="H121" s="94" t="s">
        <v>102</v>
      </c>
    </row>
    <row r="122" spans="1:8">
      <c r="A122" s="99">
        <v>13</v>
      </c>
      <c r="B122" s="96" t="s">
        <v>888</v>
      </c>
      <c r="C122" s="94" t="s">
        <v>102</v>
      </c>
      <c r="D122" s="94" t="s">
        <v>102</v>
      </c>
      <c r="E122" s="94" t="s">
        <v>102</v>
      </c>
      <c r="F122" s="94" t="s">
        <v>102</v>
      </c>
      <c r="G122" s="94" t="s">
        <v>102</v>
      </c>
      <c r="H122" s="94" t="s">
        <v>102</v>
      </c>
    </row>
    <row r="123" spans="1:8">
      <c r="A123" s="93">
        <v>1310</v>
      </c>
      <c r="B123" s="61" t="s">
        <v>1125</v>
      </c>
      <c r="C123" s="94" t="s">
        <v>102</v>
      </c>
      <c r="D123" s="94" t="s">
        <v>102</v>
      </c>
      <c r="E123" s="94" t="s">
        <v>102</v>
      </c>
      <c r="F123" s="94" t="s">
        <v>102</v>
      </c>
      <c r="G123" s="94" t="s">
        <v>102</v>
      </c>
      <c r="H123" s="94" t="s">
        <v>102</v>
      </c>
    </row>
    <row r="124" spans="1:8">
      <c r="A124" s="93">
        <v>131001</v>
      </c>
      <c r="B124" s="61" t="s">
        <v>1126</v>
      </c>
      <c r="C124" s="94" t="s">
        <v>102</v>
      </c>
      <c r="D124" s="94" t="s">
        <v>102</v>
      </c>
      <c r="E124" s="94" t="s">
        <v>102</v>
      </c>
      <c r="F124" s="94" t="s">
        <v>102</v>
      </c>
      <c r="G124" s="94" t="s">
        <v>102</v>
      </c>
      <c r="H124" s="94" t="s">
        <v>102</v>
      </c>
    </row>
    <row r="125" spans="1:8">
      <c r="A125" s="95">
        <v>131002</v>
      </c>
      <c r="B125" s="96" t="s">
        <v>1127</v>
      </c>
      <c r="C125" s="94" t="s">
        <v>102</v>
      </c>
      <c r="D125" s="94" t="s">
        <v>102</v>
      </c>
      <c r="E125" s="94" t="s">
        <v>102</v>
      </c>
      <c r="F125" s="94" t="s">
        <v>102</v>
      </c>
      <c r="G125" s="94" t="s">
        <v>102</v>
      </c>
      <c r="H125" s="94" t="s">
        <v>102</v>
      </c>
    </row>
    <row r="126" spans="1:8">
      <c r="A126" s="95">
        <v>131003</v>
      </c>
      <c r="B126" s="96" t="s">
        <v>1128</v>
      </c>
      <c r="C126" s="94" t="s">
        <v>102</v>
      </c>
      <c r="D126" s="94" t="s">
        <v>102</v>
      </c>
      <c r="E126" s="94" t="s">
        <v>102</v>
      </c>
      <c r="F126" s="94" t="s">
        <v>102</v>
      </c>
      <c r="G126" s="94" t="s">
        <v>102</v>
      </c>
      <c r="H126" s="94" t="s">
        <v>102</v>
      </c>
    </row>
    <row r="127" spans="1:8">
      <c r="A127" s="95">
        <v>131004</v>
      </c>
      <c r="B127" s="96" t="s">
        <v>1129</v>
      </c>
      <c r="C127" s="94" t="s">
        <v>102</v>
      </c>
      <c r="D127" s="94" t="s">
        <v>102</v>
      </c>
      <c r="E127" s="94" t="s">
        <v>102</v>
      </c>
      <c r="F127" s="94" t="s">
        <v>102</v>
      </c>
      <c r="G127" s="94" t="s">
        <v>102</v>
      </c>
      <c r="H127" s="94" t="s">
        <v>102</v>
      </c>
    </row>
    <row r="128" spans="1:8">
      <c r="A128" s="95">
        <v>131005</v>
      </c>
      <c r="B128" s="96" t="s">
        <v>1130</v>
      </c>
      <c r="C128" s="94" t="s">
        <v>102</v>
      </c>
      <c r="D128" s="94" t="s">
        <v>102</v>
      </c>
      <c r="E128" s="94" t="s">
        <v>102</v>
      </c>
      <c r="F128" s="94" t="s">
        <v>102</v>
      </c>
      <c r="G128" s="94" t="s">
        <v>102</v>
      </c>
      <c r="H128" s="94" t="s">
        <v>102</v>
      </c>
    </row>
    <row r="129" spans="1:8">
      <c r="A129" s="95">
        <v>131006</v>
      </c>
      <c r="B129" s="96" t="s">
        <v>1131</v>
      </c>
      <c r="C129" s="94" t="s">
        <v>102</v>
      </c>
      <c r="D129" s="94" t="s">
        <v>102</v>
      </c>
      <c r="E129" s="94" t="s">
        <v>102</v>
      </c>
      <c r="F129" s="94" t="s">
        <v>102</v>
      </c>
      <c r="G129" s="94" t="s">
        <v>102</v>
      </c>
      <c r="H129" s="94" t="s">
        <v>102</v>
      </c>
    </row>
    <row r="130" spans="1:8">
      <c r="A130" s="95">
        <v>131007</v>
      </c>
      <c r="B130" s="96" t="s">
        <v>1132</v>
      </c>
      <c r="C130" s="94" t="s">
        <v>102</v>
      </c>
      <c r="D130" s="94" t="s">
        <v>102</v>
      </c>
      <c r="E130" s="94" t="s">
        <v>102</v>
      </c>
      <c r="F130" s="94" t="s">
        <v>102</v>
      </c>
      <c r="G130" s="94" t="s">
        <v>102</v>
      </c>
      <c r="H130" s="94" t="s">
        <v>102</v>
      </c>
    </row>
    <row r="131" spans="1:8">
      <c r="A131" s="95">
        <v>131008</v>
      </c>
      <c r="B131" s="96" t="s">
        <v>1133</v>
      </c>
      <c r="C131" s="94" t="s">
        <v>102</v>
      </c>
      <c r="D131" s="94" t="s">
        <v>102</v>
      </c>
      <c r="E131" s="94" t="s">
        <v>102</v>
      </c>
      <c r="F131" s="94" t="s">
        <v>102</v>
      </c>
      <c r="G131" s="94" t="s">
        <v>102</v>
      </c>
      <c r="H131" s="94" t="s">
        <v>102</v>
      </c>
    </row>
    <row r="132" spans="1:8">
      <c r="A132" s="95">
        <v>131009</v>
      </c>
      <c r="B132" s="96" t="s">
        <v>1134</v>
      </c>
      <c r="C132" s="94" t="s">
        <v>102</v>
      </c>
      <c r="D132" s="94" t="s">
        <v>102</v>
      </c>
      <c r="E132" s="94" t="s">
        <v>102</v>
      </c>
      <c r="F132" s="94" t="s">
        <v>102</v>
      </c>
      <c r="G132" s="94" t="s">
        <v>102</v>
      </c>
      <c r="H132" s="94" t="s">
        <v>102</v>
      </c>
    </row>
    <row r="133" spans="1:8">
      <c r="A133" s="95">
        <v>1311</v>
      </c>
      <c r="B133" s="96" t="s">
        <v>1135</v>
      </c>
      <c r="C133" s="94" t="s">
        <v>102</v>
      </c>
      <c r="D133" s="94" t="s">
        <v>102</v>
      </c>
      <c r="E133" s="94" t="s">
        <v>102</v>
      </c>
      <c r="F133" s="94" t="s">
        <v>102</v>
      </c>
      <c r="G133" s="94" t="s">
        <v>102</v>
      </c>
      <c r="H133" s="94" t="s">
        <v>102</v>
      </c>
    </row>
    <row r="134" spans="1:8">
      <c r="A134" s="93">
        <v>131101</v>
      </c>
      <c r="B134" s="61" t="s">
        <v>1136</v>
      </c>
      <c r="C134" s="94" t="s">
        <v>102</v>
      </c>
      <c r="D134" s="94" t="s">
        <v>102</v>
      </c>
      <c r="E134" s="94" t="s">
        <v>102</v>
      </c>
      <c r="F134" s="94" t="s">
        <v>102</v>
      </c>
      <c r="G134" s="94" t="s">
        <v>102</v>
      </c>
      <c r="H134" s="94" t="s">
        <v>102</v>
      </c>
    </row>
    <row ht="25.5" r="135" spans="1:8">
      <c r="A135" s="95">
        <v>131102</v>
      </c>
      <c r="B135" s="96" t="s">
        <v>1137</v>
      </c>
      <c r="C135" s="94" t="s">
        <v>102</v>
      </c>
      <c r="D135" s="94" t="s">
        <v>102</v>
      </c>
      <c r="E135" s="94" t="s">
        <v>102</v>
      </c>
      <c r="F135" s="94" t="s">
        <v>102</v>
      </c>
      <c r="G135" s="94" t="s">
        <v>102</v>
      </c>
      <c r="H135" s="94" t="s">
        <v>102</v>
      </c>
    </row>
    <row ht="25.5" r="136" spans="1:8">
      <c r="A136" s="95">
        <v>131103</v>
      </c>
      <c r="B136" s="96" t="s">
        <v>1138</v>
      </c>
      <c r="C136" s="94" t="s">
        <v>102</v>
      </c>
      <c r="D136" s="94" t="s">
        <v>102</v>
      </c>
      <c r="E136" s="94" t="s">
        <v>102</v>
      </c>
      <c r="F136" s="94" t="s">
        <v>102</v>
      </c>
      <c r="G136" s="94" t="s">
        <v>102</v>
      </c>
      <c r="H136" s="94" t="s">
        <v>102</v>
      </c>
    </row>
    <row ht="25.5" r="137" spans="1:8">
      <c r="A137" s="95">
        <v>131104</v>
      </c>
      <c r="B137" s="96" t="s">
        <v>1139</v>
      </c>
      <c r="C137" s="94" t="s">
        <v>102</v>
      </c>
      <c r="D137" s="94" t="s">
        <v>102</v>
      </c>
      <c r="E137" s="94" t="s">
        <v>102</v>
      </c>
      <c r="F137" s="94" t="s">
        <v>102</v>
      </c>
      <c r="G137" s="94" t="s">
        <v>102</v>
      </c>
      <c r="H137" s="94" t="s">
        <v>102</v>
      </c>
    </row>
    <row ht="25.5" r="138" spans="1:8">
      <c r="A138" s="95">
        <v>131105</v>
      </c>
      <c r="B138" s="96" t="s">
        <v>1140</v>
      </c>
      <c r="C138" s="94" t="s">
        <v>102</v>
      </c>
      <c r="D138" s="94" t="s">
        <v>102</v>
      </c>
      <c r="E138" s="94" t="s">
        <v>102</v>
      </c>
      <c r="F138" s="94" t="s">
        <v>102</v>
      </c>
      <c r="G138" s="94" t="s">
        <v>102</v>
      </c>
      <c r="H138" s="94" t="s">
        <v>102</v>
      </c>
    </row>
    <row r="139" spans="1:8">
      <c r="A139" s="95">
        <v>131106</v>
      </c>
      <c r="B139" s="96" t="s">
        <v>1141</v>
      </c>
      <c r="C139" s="94" t="s">
        <v>102</v>
      </c>
      <c r="D139" s="94" t="s">
        <v>102</v>
      </c>
      <c r="E139" s="94" t="s">
        <v>102</v>
      </c>
      <c r="F139" s="94" t="s">
        <v>102</v>
      </c>
      <c r="G139" s="94" t="s">
        <v>102</v>
      </c>
      <c r="H139" s="94" t="s">
        <v>102</v>
      </c>
    </row>
    <row r="140" spans="1:8">
      <c r="A140" s="95">
        <v>1320</v>
      </c>
      <c r="B140" s="96" t="s">
        <v>1142</v>
      </c>
      <c r="C140" s="94" t="s">
        <v>102</v>
      </c>
      <c r="D140" s="94" t="s">
        <v>102</v>
      </c>
      <c r="E140" s="94" t="s">
        <v>102</v>
      </c>
      <c r="F140" s="94" t="s">
        <v>102</v>
      </c>
      <c r="G140" s="94" t="s">
        <v>102</v>
      </c>
      <c r="H140" s="94" t="s">
        <v>102</v>
      </c>
    </row>
    <row r="141" spans="1:8">
      <c r="A141" s="93">
        <v>132001</v>
      </c>
      <c r="B141" s="61" t="s">
        <v>1143</v>
      </c>
      <c r="C141" s="94" t="s">
        <v>102</v>
      </c>
      <c r="D141" s="94" t="s">
        <v>102</v>
      </c>
      <c r="E141" s="94" t="s">
        <v>102</v>
      </c>
      <c r="F141" s="94" t="s">
        <v>102</v>
      </c>
      <c r="G141" s="94" t="s">
        <v>102</v>
      </c>
      <c r="H141" s="94" t="s">
        <v>102</v>
      </c>
    </row>
    <row r="142" spans="1:8">
      <c r="A142" s="95">
        <v>132002</v>
      </c>
      <c r="B142" s="96" t="s">
        <v>1127</v>
      </c>
      <c r="C142" s="94" t="s">
        <v>102</v>
      </c>
      <c r="D142" s="94" t="s">
        <v>102</v>
      </c>
      <c r="E142" s="94" t="s">
        <v>102</v>
      </c>
      <c r="F142" s="94" t="s">
        <v>102</v>
      </c>
      <c r="G142" s="94" t="s">
        <v>102</v>
      </c>
      <c r="H142" s="94" t="s">
        <v>102</v>
      </c>
    </row>
    <row ht="25.5" r="143" spans="1:8">
      <c r="A143" s="95">
        <v>132003</v>
      </c>
      <c r="B143" s="96" t="s">
        <v>1144</v>
      </c>
      <c r="C143" s="94" t="s">
        <v>102</v>
      </c>
      <c r="D143" s="94" t="s">
        <v>102</v>
      </c>
      <c r="E143" s="94" t="s">
        <v>102</v>
      </c>
      <c r="F143" s="94" t="s">
        <v>102</v>
      </c>
      <c r="G143" s="94" t="s">
        <v>102</v>
      </c>
      <c r="H143" s="94" t="s">
        <v>102</v>
      </c>
    </row>
    <row r="144" spans="1:8">
      <c r="A144" s="95">
        <v>132004</v>
      </c>
      <c r="B144" s="96" t="s">
        <v>1145</v>
      </c>
      <c r="C144" s="94" t="s">
        <v>102</v>
      </c>
      <c r="D144" s="94" t="s">
        <v>102</v>
      </c>
      <c r="E144" s="94" t="s">
        <v>102</v>
      </c>
      <c r="F144" s="94" t="s">
        <v>102</v>
      </c>
      <c r="G144" s="94" t="s">
        <v>102</v>
      </c>
      <c r="H144" s="94" t="s">
        <v>102</v>
      </c>
    </row>
    <row r="145" spans="1:8">
      <c r="A145" s="95">
        <v>132005</v>
      </c>
      <c r="B145" s="96" t="s">
        <v>1146</v>
      </c>
      <c r="C145" s="94" t="s">
        <v>102</v>
      </c>
      <c r="D145" s="94" t="s">
        <v>102</v>
      </c>
      <c r="E145" s="94" t="s">
        <v>102</v>
      </c>
      <c r="F145" s="94" t="s">
        <v>102</v>
      </c>
      <c r="G145" s="94" t="s">
        <v>102</v>
      </c>
      <c r="H145" s="94" t="s">
        <v>102</v>
      </c>
    </row>
    <row r="146" spans="1:8">
      <c r="A146" s="95">
        <v>132006</v>
      </c>
      <c r="B146" s="96" t="s">
        <v>1147</v>
      </c>
      <c r="C146" s="94" t="s">
        <v>102</v>
      </c>
      <c r="D146" s="94" t="s">
        <v>102</v>
      </c>
      <c r="E146" s="94" t="s">
        <v>102</v>
      </c>
      <c r="F146" s="94" t="s">
        <v>102</v>
      </c>
      <c r="G146" s="94" t="s">
        <v>102</v>
      </c>
      <c r="H146" s="94" t="s">
        <v>102</v>
      </c>
    </row>
    <row r="147" spans="1:8">
      <c r="A147" s="95">
        <v>132007</v>
      </c>
      <c r="B147" s="96" t="s">
        <v>1148</v>
      </c>
      <c r="C147" s="94" t="s">
        <v>102</v>
      </c>
      <c r="D147" s="94" t="s">
        <v>102</v>
      </c>
      <c r="E147" s="94" t="s">
        <v>102</v>
      </c>
      <c r="F147" s="94" t="s">
        <v>102</v>
      </c>
      <c r="G147" s="94" t="s">
        <v>102</v>
      </c>
      <c r="H147" s="94" t="s">
        <v>102</v>
      </c>
    </row>
    <row r="148" spans="1:8">
      <c r="A148" s="95">
        <v>1330</v>
      </c>
      <c r="B148" s="96" t="s">
        <v>1149</v>
      </c>
      <c r="C148" s="94" t="s">
        <v>102</v>
      </c>
      <c r="D148" s="94" t="s">
        <v>102</v>
      </c>
      <c r="E148" s="94" t="s">
        <v>102</v>
      </c>
      <c r="F148" s="94" t="s">
        <v>102</v>
      </c>
      <c r="G148" s="94" t="s">
        <v>102</v>
      </c>
      <c r="H148" s="94" t="s">
        <v>102</v>
      </c>
    </row>
    <row r="149" spans="1:8">
      <c r="A149" s="93">
        <v>133001</v>
      </c>
      <c r="B149" s="61" t="s">
        <v>1126</v>
      </c>
      <c r="C149" s="94" t="s">
        <v>102</v>
      </c>
      <c r="D149" s="94" t="s">
        <v>102</v>
      </c>
      <c r="E149" s="94" t="s">
        <v>102</v>
      </c>
      <c r="F149" s="94" t="s">
        <v>102</v>
      </c>
      <c r="G149" s="94" t="s">
        <v>102</v>
      </c>
      <c r="H149" s="94" t="s">
        <v>102</v>
      </c>
    </row>
    <row r="150" spans="1:8">
      <c r="A150" s="95">
        <v>133002</v>
      </c>
      <c r="B150" s="96" t="s">
        <v>1128</v>
      </c>
      <c r="C150" s="94" t="s">
        <v>102</v>
      </c>
      <c r="D150" s="94" t="s">
        <v>102</v>
      </c>
      <c r="E150" s="94" t="s">
        <v>102</v>
      </c>
      <c r="F150" s="94" t="s">
        <v>102</v>
      </c>
      <c r="G150" s="94" t="s">
        <v>102</v>
      </c>
      <c r="H150" s="94" t="s">
        <v>102</v>
      </c>
    </row>
    <row r="151" spans="1:8">
      <c r="A151" s="95">
        <v>133003</v>
      </c>
      <c r="B151" s="96" t="s">
        <v>1150</v>
      </c>
      <c r="C151" s="94" t="s">
        <v>102</v>
      </c>
      <c r="D151" s="94" t="s">
        <v>102</v>
      </c>
      <c r="E151" s="94" t="s">
        <v>102</v>
      </c>
      <c r="F151" s="94" t="s">
        <v>102</v>
      </c>
      <c r="G151" s="94" t="s">
        <v>102</v>
      </c>
      <c r="H151" s="94" t="s">
        <v>102</v>
      </c>
    </row>
    <row r="152" spans="1:8">
      <c r="A152" s="95">
        <v>133004</v>
      </c>
      <c r="B152" s="96" t="s">
        <v>1151</v>
      </c>
      <c r="C152" s="94" t="s">
        <v>102</v>
      </c>
      <c r="D152" s="94" t="s">
        <v>102</v>
      </c>
      <c r="E152" s="94" t="s">
        <v>102</v>
      </c>
      <c r="F152" s="94" t="s">
        <v>102</v>
      </c>
      <c r="G152" s="94" t="s">
        <v>102</v>
      </c>
      <c r="H152" s="94" t="s">
        <v>102</v>
      </c>
    </row>
    <row r="153" spans="1:8">
      <c r="A153" s="95">
        <v>133005</v>
      </c>
      <c r="B153" s="96" t="s">
        <v>1152</v>
      </c>
      <c r="C153" s="94" t="s">
        <v>102</v>
      </c>
      <c r="D153" s="94" t="s">
        <v>102</v>
      </c>
      <c r="E153" s="94" t="s">
        <v>102</v>
      </c>
      <c r="F153" s="94" t="s">
        <v>102</v>
      </c>
      <c r="G153" s="94" t="s">
        <v>102</v>
      </c>
      <c r="H153" s="94" t="s">
        <v>102</v>
      </c>
    </row>
    <row r="154" spans="1:8">
      <c r="A154" s="95">
        <v>1340</v>
      </c>
      <c r="B154" s="96" t="s">
        <v>1153</v>
      </c>
      <c r="C154" s="94" t="s">
        <v>102</v>
      </c>
      <c r="D154" s="94" t="s">
        <v>102</v>
      </c>
      <c r="E154" s="94" t="s">
        <v>102</v>
      </c>
      <c r="F154" s="94" t="s">
        <v>102</v>
      </c>
      <c r="G154" s="94" t="s">
        <v>102</v>
      </c>
      <c r="H154" s="94" t="s">
        <v>102</v>
      </c>
    </row>
    <row r="155" spans="1:8">
      <c r="A155" s="93">
        <v>134001</v>
      </c>
      <c r="B155" s="61" t="s">
        <v>1154</v>
      </c>
      <c r="C155" s="94" t="s">
        <v>102</v>
      </c>
      <c r="D155" s="94" t="s">
        <v>102</v>
      </c>
      <c r="E155" s="94" t="s">
        <v>102</v>
      </c>
      <c r="F155" s="94" t="s">
        <v>102</v>
      </c>
      <c r="G155" s="94" t="s">
        <v>102</v>
      </c>
      <c r="H155" s="94" t="s">
        <v>102</v>
      </c>
    </row>
    <row r="156" spans="1:8">
      <c r="A156" s="95">
        <v>134002</v>
      </c>
      <c r="B156" s="96" t="s">
        <v>1155</v>
      </c>
      <c r="C156" s="94" t="s">
        <v>102</v>
      </c>
      <c r="D156" s="94" t="s">
        <v>102</v>
      </c>
      <c r="E156" s="94" t="s">
        <v>102</v>
      </c>
      <c r="F156" s="94" t="s">
        <v>102</v>
      </c>
      <c r="G156" s="94" t="s">
        <v>102</v>
      </c>
      <c r="H156" s="94" t="s">
        <v>102</v>
      </c>
    </row>
    <row r="157" spans="1:8">
      <c r="A157" s="95">
        <v>134003</v>
      </c>
      <c r="B157" s="96" t="s">
        <v>1156</v>
      </c>
      <c r="C157" s="94" t="s">
        <v>102</v>
      </c>
      <c r="D157" s="94" t="s">
        <v>102</v>
      </c>
      <c r="E157" s="94" t="s">
        <v>102</v>
      </c>
      <c r="F157" s="94" t="s">
        <v>102</v>
      </c>
      <c r="G157" s="94" t="s">
        <v>102</v>
      </c>
      <c r="H157" s="94" t="s">
        <v>102</v>
      </c>
    </row>
    <row r="158" spans="1:8">
      <c r="A158" s="95">
        <v>14</v>
      </c>
      <c r="B158" s="96" t="s">
        <v>626</v>
      </c>
      <c r="C158" s="94" t="s">
        <v>102</v>
      </c>
      <c r="D158" s="94" t="s">
        <v>102</v>
      </c>
      <c r="E158" s="94" t="s">
        <v>102</v>
      </c>
      <c r="F158" s="94" t="s">
        <v>102</v>
      </c>
      <c r="G158" s="94" t="s">
        <v>102</v>
      </c>
      <c r="H158" s="94" t="s">
        <v>102</v>
      </c>
    </row>
    <row r="159" spans="1:8">
      <c r="A159" s="101">
        <v>145004</v>
      </c>
      <c r="B159" s="102" t="s">
        <v>1065</v>
      </c>
      <c r="C159" s="94" t="s">
        <v>102</v>
      </c>
      <c r="D159" s="94" t="s">
        <v>102</v>
      </c>
      <c r="E159" s="94" t="s">
        <v>102</v>
      </c>
      <c r="F159" s="94" t="s">
        <v>102</v>
      </c>
      <c r="G159" s="94" t="s">
        <v>102</v>
      </c>
      <c r="H159" s="94" t="s">
        <v>102</v>
      </c>
    </row>
    <row r="160" spans="1:8">
      <c r="A160" s="99">
        <v>145005</v>
      </c>
      <c r="B160" s="96" t="s">
        <v>1066</v>
      </c>
      <c r="C160" s="94" t="s">
        <v>102</v>
      </c>
      <c r="D160" s="94" t="s">
        <v>102</v>
      </c>
      <c r="E160" s="94" t="s">
        <v>102</v>
      </c>
      <c r="F160" s="94" t="s">
        <v>102</v>
      </c>
      <c r="G160" s="94" t="s">
        <v>102</v>
      </c>
      <c r="H160" s="94" t="s">
        <v>102</v>
      </c>
    </row>
    <row r="161" spans="1:8">
      <c r="A161" s="95">
        <v>145006</v>
      </c>
      <c r="B161" s="96" t="s">
        <v>1067</v>
      </c>
      <c r="C161" s="94" t="s">
        <v>102</v>
      </c>
      <c r="D161" s="94" t="s">
        <v>102</v>
      </c>
      <c r="E161" s="94" t="s">
        <v>102</v>
      </c>
      <c r="F161" s="94" t="s">
        <v>102</v>
      </c>
      <c r="G161" s="94" t="s">
        <v>102</v>
      </c>
      <c r="H161" s="94" t="s">
        <v>102</v>
      </c>
    </row>
    <row r="162" spans="1:8">
      <c r="A162" s="95">
        <v>145007</v>
      </c>
      <c r="B162" s="96" t="s">
        <v>1068</v>
      </c>
      <c r="C162" s="94" t="s">
        <v>102</v>
      </c>
      <c r="D162" s="94" t="s">
        <v>102</v>
      </c>
      <c r="E162" s="94" t="s">
        <v>102</v>
      </c>
      <c r="F162" s="94" t="s">
        <v>102</v>
      </c>
      <c r="G162" s="94" t="s">
        <v>102</v>
      </c>
      <c r="H162" s="94" t="s">
        <v>102</v>
      </c>
    </row>
    <row r="163" spans="1:8">
      <c r="A163" s="99">
        <v>145008</v>
      </c>
      <c r="B163" s="96" t="s">
        <v>1069</v>
      </c>
      <c r="C163" s="94" t="s">
        <v>102</v>
      </c>
      <c r="D163" s="94" t="s">
        <v>102</v>
      </c>
      <c r="E163" s="94" t="s">
        <v>102</v>
      </c>
      <c r="F163" s="94" t="s">
        <v>102</v>
      </c>
      <c r="G163" s="94" t="s">
        <v>102</v>
      </c>
      <c r="H163" s="94" t="s">
        <v>102</v>
      </c>
    </row>
    <row r="164" spans="1:8">
      <c r="A164" s="95">
        <v>145009</v>
      </c>
      <c r="B164" s="96" t="s">
        <v>1070</v>
      </c>
      <c r="C164" s="94" t="s">
        <v>102</v>
      </c>
      <c r="D164" s="94" t="s">
        <v>102</v>
      </c>
      <c r="E164" s="94" t="s">
        <v>102</v>
      </c>
      <c r="F164" s="94" t="s">
        <v>102</v>
      </c>
      <c r="G164" s="94" t="s">
        <v>102</v>
      </c>
      <c r="H164" s="94" t="s">
        <v>102</v>
      </c>
    </row>
    <row r="165" spans="1:8">
      <c r="A165" s="95">
        <v>2</v>
      </c>
      <c r="B165" s="96" t="s">
        <v>1088</v>
      </c>
      <c r="C165" s="94" t="s">
        <v>102</v>
      </c>
      <c r="D165" s="94" t="s">
        <v>102</v>
      </c>
      <c r="E165" s="94" t="s">
        <v>102</v>
      </c>
      <c r="F165" s="94" t="s">
        <v>102</v>
      </c>
      <c r="G165" s="94" t="s">
        <v>102</v>
      </c>
      <c r="H165" s="94" t="s">
        <v>102</v>
      </c>
    </row>
    <row r="166" spans="1:8">
      <c r="A166" s="100">
        <v>21</v>
      </c>
      <c r="B166" s="61" t="s">
        <v>330</v>
      </c>
      <c r="C166" s="94" t="s">
        <v>102</v>
      </c>
      <c r="D166" s="94" t="s">
        <v>102</v>
      </c>
      <c r="E166" s="94" t="s">
        <v>102</v>
      </c>
      <c r="F166" s="94" t="s">
        <v>102</v>
      </c>
      <c r="G166" s="94" t="s">
        <v>102</v>
      </c>
      <c r="H166" s="94" t="s">
        <v>102</v>
      </c>
    </row>
    <row r="167" spans="1:8">
      <c r="A167" s="93">
        <v>210</v>
      </c>
      <c r="B167" s="61" t="s">
        <v>332</v>
      </c>
      <c r="C167" s="94" t="s">
        <v>102</v>
      </c>
      <c r="D167" s="94" t="s">
        <v>102</v>
      </c>
      <c r="E167" s="94" t="s">
        <v>102</v>
      </c>
      <c r="F167" s="94" t="s">
        <v>102</v>
      </c>
      <c r="G167" s="94" t="s">
        <v>102</v>
      </c>
      <c r="H167" s="94" t="s">
        <v>102</v>
      </c>
    </row>
    <row r="168" spans="1:8">
      <c r="A168" s="93">
        <v>2101</v>
      </c>
      <c r="B168" s="61" t="s">
        <v>923</v>
      </c>
      <c r="C168" s="94" t="s">
        <v>102</v>
      </c>
      <c r="D168" s="94" t="s">
        <v>102</v>
      </c>
      <c r="E168" s="94" t="s">
        <v>102</v>
      </c>
      <c r="F168" s="94" t="s">
        <v>102</v>
      </c>
      <c r="G168" s="94" t="s">
        <v>102</v>
      </c>
      <c r="H168" s="94" t="s">
        <v>102</v>
      </c>
    </row>
    <row r="169" spans="1:8">
      <c r="A169" s="93">
        <v>210101</v>
      </c>
      <c r="B169" s="61" t="s">
        <v>1175</v>
      </c>
      <c r="C169" s="94" t="s">
        <v>102</v>
      </c>
      <c r="D169" s="94" t="s">
        <v>102</v>
      </c>
      <c r="E169" s="94" t="s">
        <v>102</v>
      </c>
      <c r="F169" s="94" t="s">
        <v>102</v>
      </c>
      <c r="G169" s="94" t="s">
        <v>102</v>
      </c>
      <c r="H169" s="94" t="s">
        <v>102</v>
      </c>
    </row>
    <row r="170" spans="1:8">
      <c r="A170" s="95">
        <v>210102</v>
      </c>
      <c r="B170" s="96" t="s">
        <v>1174</v>
      </c>
      <c r="C170" s="94" t="s">
        <v>102</v>
      </c>
      <c r="D170" s="94" t="s">
        <v>102</v>
      </c>
      <c r="E170" s="94" t="s">
        <v>102</v>
      </c>
      <c r="F170" s="94" t="s">
        <v>102</v>
      </c>
      <c r="G170" s="94" t="s">
        <v>102</v>
      </c>
      <c r="H170" s="94" t="s">
        <v>102</v>
      </c>
    </row>
    <row r="171" spans="1:8">
      <c r="A171" s="95">
        <v>210103</v>
      </c>
      <c r="B171" s="96" t="s">
        <v>1173</v>
      </c>
      <c r="C171" s="94" t="s">
        <v>102</v>
      </c>
      <c r="D171" s="94" t="s">
        <v>102</v>
      </c>
      <c r="E171" s="94" t="s">
        <v>102</v>
      </c>
      <c r="F171" s="94" t="s">
        <v>102</v>
      </c>
      <c r="G171" s="94" t="s">
        <v>102</v>
      </c>
      <c r="H171" s="94" t="s">
        <v>102</v>
      </c>
    </row>
    <row r="172" spans="1:8">
      <c r="A172" s="95">
        <v>210104</v>
      </c>
      <c r="B172" s="96" t="s">
        <v>1172</v>
      </c>
      <c r="C172" s="94" t="s">
        <v>102</v>
      </c>
      <c r="D172" s="94" t="s">
        <v>102</v>
      </c>
      <c r="E172" s="94" t="s">
        <v>102</v>
      </c>
      <c r="F172" s="94" t="s">
        <v>102</v>
      </c>
      <c r="G172" s="94" t="s">
        <v>102</v>
      </c>
      <c r="H172" s="94" t="s">
        <v>102</v>
      </c>
    </row>
    <row r="173" spans="1:8">
      <c r="A173" s="95">
        <v>210105</v>
      </c>
      <c r="B173" s="96" t="s">
        <v>1171</v>
      </c>
      <c r="C173" s="94" t="s">
        <v>102</v>
      </c>
      <c r="D173" s="94" t="s">
        <v>102</v>
      </c>
      <c r="E173" s="94" t="s">
        <v>102</v>
      </c>
      <c r="F173" s="94" t="s">
        <v>102</v>
      </c>
      <c r="G173" s="94" t="s">
        <v>102</v>
      </c>
      <c r="H173" s="94" t="s">
        <v>102</v>
      </c>
    </row>
    <row r="174" spans="1:8">
      <c r="A174" s="95">
        <v>210106</v>
      </c>
      <c r="B174" s="96" t="s">
        <v>1170</v>
      </c>
      <c r="C174" s="94" t="s">
        <v>102</v>
      </c>
      <c r="D174" s="94" t="s">
        <v>102</v>
      </c>
      <c r="E174" s="94" t="s">
        <v>102</v>
      </c>
      <c r="F174" s="94" t="s">
        <v>102</v>
      </c>
      <c r="G174" s="94" t="s">
        <v>102</v>
      </c>
      <c r="H174" s="94" t="s">
        <v>102</v>
      </c>
    </row>
    <row r="175" spans="1:8">
      <c r="A175" s="95">
        <v>2102</v>
      </c>
      <c r="B175" s="96" t="s">
        <v>1169</v>
      </c>
      <c r="C175" s="94" t="s">
        <v>102</v>
      </c>
      <c r="D175" s="94" t="s">
        <v>102</v>
      </c>
      <c r="E175" s="94" t="s">
        <v>102</v>
      </c>
      <c r="F175" s="94" t="s">
        <v>102</v>
      </c>
      <c r="G175" s="94" t="s">
        <v>102</v>
      </c>
      <c r="H175" s="94" t="s">
        <v>102</v>
      </c>
    </row>
    <row r="176" spans="1:8">
      <c r="A176" s="93">
        <v>210201</v>
      </c>
      <c r="B176" s="61" t="s">
        <v>932</v>
      </c>
      <c r="C176" s="94" t="s">
        <v>102</v>
      </c>
      <c r="D176" s="94" t="s">
        <v>102</v>
      </c>
      <c r="E176" s="94" t="s">
        <v>102</v>
      </c>
      <c r="F176" s="94" t="s">
        <v>102</v>
      </c>
      <c r="G176" s="94" t="s">
        <v>102</v>
      </c>
      <c r="H176" s="94" t="s">
        <v>102</v>
      </c>
    </row>
    <row r="177" spans="1:8">
      <c r="A177" s="95">
        <v>210202</v>
      </c>
      <c r="B177" s="96" t="s">
        <v>933</v>
      </c>
      <c r="C177" s="94" t="s">
        <v>102</v>
      </c>
      <c r="D177" s="94" t="s">
        <v>102</v>
      </c>
      <c r="E177" s="94" t="s">
        <v>102</v>
      </c>
      <c r="F177" s="94" t="s">
        <v>102</v>
      </c>
      <c r="G177" s="94" t="s">
        <v>102</v>
      </c>
      <c r="H177" s="94" t="s">
        <v>102</v>
      </c>
    </row>
    <row r="178" spans="1:8">
      <c r="A178" s="95">
        <v>210203</v>
      </c>
      <c r="B178" s="96" t="s">
        <v>934</v>
      </c>
      <c r="C178" s="94" t="s">
        <v>102</v>
      </c>
      <c r="D178" s="94" t="s">
        <v>102</v>
      </c>
      <c r="E178" s="94" t="s">
        <v>102</v>
      </c>
      <c r="F178" s="94" t="s">
        <v>102</v>
      </c>
      <c r="G178" s="94" t="s">
        <v>102</v>
      </c>
      <c r="H178" s="94" t="s">
        <v>102</v>
      </c>
    </row>
    <row r="179" spans="1:8">
      <c r="A179" s="95">
        <v>210204</v>
      </c>
      <c r="B179" s="96" t="s">
        <v>935</v>
      </c>
      <c r="C179" s="94" t="s">
        <v>102</v>
      </c>
      <c r="D179" s="94" t="s">
        <v>102</v>
      </c>
      <c r="E179" s="94" t="s">
        <v>102</v>
      </c>
      <c r="F179" s="94" t="s">
        <v>102</v>
      </c>
      <c r="G179" s="94" t="s">
        <v>102</v>
      </c>
      <c r="H179" s="94" t="s">
        <v>102</v>
      </c>
    </row>
    <row r="180" spans="1:8">
      <c r="A180" s="95">
        <v>210205</v>
      </c>
      <c r="B180" s="96" t="s">
        <v>936</v>
      </c>
      <c r="C180" s="94" t="s">
        <v>102</v>
      </c>
      <c r="D180" s="94" t="s">
        <v>102</v>
      </c>
      <c r="E180" s="94" t="s">
        <v>102</v>
      </c>
      <c r="F180" s="94" t="s">
        <v>102</v>
      </c>
      <c r="G180" s="94" t="s">
        <v>102</v>
      </c>
      <c r="H180" s="94" t="s">
        <v>102</v>
      </c>
    </row>
    <row r="181" spans="1:8">
      <c r="A181" s="95">
        <v>210206</v>
      </c>
      <c r="B181" s="96" t="s">
        <v>1057</v>
      </c>
      <c r="C181" s="94" t="s">
        <v>102</v>
      </c>
      <c r="D181" s="94" t="s">
        <v>102</v>
      </c>
      <c r="E181" s="94" t="s">
        <v>102</v>
      </c>
      <c r="F181" s="94" t="s">
        <v>102</v>
      </c>
      <c r="G181" s="94" t="s">
        <v>102</v>
      </c>
      <c r="H181" s="94" t="s">
        <v>102</v>
      </c>
    </row>
    <row r="182" spans="1:8">
      <c r="A182" s="95">
        <v>2103</v>
      </c>
      <c r="B182" s="96" t="s">
        <v>930</v>
      </c>
      <c r="C182" s="94" t="s">
        <v>102</v>
      </c>
      <c r="D182" s="94" t="s">
        <v>102</v>
      </c>
      <c r="E182" s="94" t="s">
        <v>102</v>
      </c>
      <c r="F182" s="94" t="s">
        <v>102</v>
      </c>
      <c r="G182" s="94" t="s">
        <v>102</v>
      </c>
      <c r="H182" s="94" t="s">
        <v>102</v>
      </c>
    </row>
    <row r="183" spans="1:8">
      <c r="A183" s="93">
        <v>210301</v>
      </c>
      <c r="B183" s="61" t="s">
        <v>1168</v>
      </c>
      <c r="C183" s="94" t="s">
        <v>102</v>
      </c>
      <c r="D183" s="94" t="s">
        <v>102</v>
      </c>
      <c r="E183" s="94" t="s">
        <v>102</v>
      </c>
      <c r="F183" s="94" t="s">
        <v>102</v>
      </c>
      <c r="G183" s="94" t="s">
        <v>102</v>
      </c>
      <c r="H183" s="94" t="s">
        <v>102</v>
      </c>
    </row>
    <row r="184" spans="1:8">
      <c r="A184" s="95">
        <v>210302</v>
      </c>
      <c r="B184" s="96" t="s">
        <v>1167</v>
      </c>
      <c r="C184" s="94" t="s">
        <v>102</v>
      </c>
      <c r="D184" s="94" t="s">
        <v>102</v>
      </c>
      <c r="E184" s="94" t="s">
        <v>102</v>
      </c>
      <c r="F184" s="94" t="s">
        <v>102</v>
      </c>
      <c r="G184" s="94" t="s">
        <v>102</v>
      </c>
      <c r="H184" s="94" t="s">
        <v>102</v>
      </c>
    </row>
    <row r="185" spans="1:8">
      <c r="A185" s="95">
        <v>210303</v>
      </c>
      <c r="B185" s="96" t="s">
        <v>1166</v>
      </c>
      <c r="C185" s="94" t="s">
        <v>102</v>
      </c>
      <c r="D185" s="94" t="s">
        <v>102</v>
      </c>
      <c r="E185" s="94" t="s">
        <v>102</v>
      </c>
      <c r="F185" s="94" t="s">
        <v>102</v>
      </c>
      <c r="G185" s="94" t="s">
        <v>102</v>
      </c>
      <c r="H185" s="94" t="s">
        <v>102</v>
      </c>
    </row>
    <row r="186" spans="1:8">
      <c r="A186" s="95">
        <v>210304</v>
      </c>
      <c r="B186" s="96" t="s">
        <v>1165</v>
      </c>
      <c r="C186" s="94" t="s">
        <v>102</v>
      </c>
      <c r="D186" s="94" t="s">
        <v>102</v>
      </c>
      <c r="E186" s="94" t="s">
        <v>102</v>
      </c>
      <c r="F186" s="94" t="s">
        <v>102</v>
      </c>
      <c r="G186" s="94" t="s">
        <v>102</v>
      </c>
      <c r="H186" s="94" t="s">
        <v>102</v>
      </c>
    </row>
    <row r="187" spans="1:8">
      <c r="A187" s="95">
        <v>210305</v>
      </c>
      <c r="B187" s="96" t="s">
        <v>1164</v>
      </c>
      <c r="C187" s="94" t="s">
        <v>102</v>
      </c>
      <c r="D187" s="94" t="s">
        <v>102</v>
      </c>
      <c r="E187" s="94" t="s">
        <v>102</v>
      </c>
      <c r="F187" s="94" t="s">
        <v>102</v>
      </c>
      <c r="G187" s="94" t="s">
        <v>102</v>
      </c>
      <c r="H187" s="94" t="s">
        <v>102</v>
      </c>
    </row>
    <row r="188" spans="1:8">
      <c r="A188" s="95">
        <v>2104</v>
      </c>
      <c r="B188" s="96" t="s">
        <v>931</v>
      </c>
      <c r="C188" s="94" t="s">
        <v>102</v>
      </c>
      <c r="D188" s="94" t="s">
        <v>102</v>
      </c>
      <c r="E188" s="94" t="s">
        <v>102</v>
      </c>
      <c r="F188" s="94" t="s">
        <v>102</v>
      </c>
      <c r="G188" s="94" t="s">
        <v>102</v>
      </c>
      <c r="H188" s="94" t="s">
        <v>102</v>
      </c>
    </row>
    <row r="189" spans="1:8">
      <c r="A189" s="93">
        <v>210401</v>
      </c>
      <c r="B189" s="61" t="s">
        <v>1163</v>
      </c>
      <c r="C189" s="94" t="s">
        <v>102</v>
      </c>
      <c r="D189" s="94" t="s">
        <v>102</v>
      </c>
      <c r="E189" s="94" t="s">
        <v>102</v>
      </c>
      <c r="F189" s="94" t="s">
        <v>102</v>
      </c>
      <c r="G189" s="94" t="s">
        <v>102</v>
      </c>
      <c r="H189" s="94" t="s">
        <v>102</v>
      </c>
    </row>
    <row r="190" spans="1:8">
      <c r="A190" s="95">
        <v>210402</v>
      </c>
      <c r="B190" s="96" t="s">
        <v>1162</v>
      </c>
      <c r="C190" s="94" t="s">
        <v>102</v>
      </c>
      <c r="D190" s="94" t="s">
        <v>102</v>
      </c>
      <c r="E190" s="94" t="s">
        <v>102</v>
      </c>
      <c r="F190" s="94" t="s">
        <v>102</v>
      </c>
      <c r="G190" s="94" t="s">
        <v>102</v>
      </c>
      <c r="H190" s="94" t="s">
        <v>102</v>
      </c>
    </row>
    <row r="191" spans="1:8">
      <c r="A191" s="95">
        <v>210403</v>
      </c>
      <c r="B191" s="96" t="s">
        <v>1161</v>
      </c>
      <c r="C191" s="94" t="s">
        <v>102</v>
      </c>
      <c r="D191" s="94" t="s">
        <v>102</v>
      </c>
      <c r="E191" s="94" t="s">
        <v>102</v>
      </c>
      <c r="F191" s="94" t="s">
        <v>102</v>
      </c>
      <c r="G191" s="94" t="s">
        <v>102</v>
      </c>
      <c r="H191" s="94" t="s">
        <v>102</v>
      </c>
    </row>
    <row r="192" spans="1:8">
      <c r="A192" s="95">
        <v>210404</v>
      </c>
      <c r="B192" s="96" t="s">
        <v>1160</v>
      </c>
      <c r="C192" s="94" t="s">
        <v>102</v>
      </c>
      <c r="D192" s="94" t="s">
        <v>102</v>
      </c>
      <c r="E192" s="94" t="s">
        <v>102</v>
      </c>
      <c r="F192" s="94" t="s">
        <v>102</v>
      </c>
      <c r="G192" s="94" t="s">
        <v>102</v>
      </c>
      <c r="H192" s="94" t="s">
        <v>102</v>
      </c>
    </row>
    <row r="193" spans="1:8">
      <c r="A193" s="95">
        <v>210405</v>
      </c>
      <c r="B193" s="96" t="s">
        <v>1159</v>
      </c>
      <c r="C193" s="94" t="s">
        <v>102</v>
      </c>
      <c r="D193" s="94" t="s">
        <v>102</v>
      </c>
      <c r="E193" s="94" t="s">
        <v>102</v>
      </c>
      <c r="F193" s="94" t="s">
        <v>102</v>
      </c>
      <c r="G193" s="94" t="s">
        <v>102</v>
      </c>
      <c r="H193" s="94" t="s">
        <v>102</v>
      </c>
    </row>
    <row r="194" spans="1:8">
      <c r="A194" s="95">
        <v>210406</v>
      </c>
      <c r="B194" s="96" t="s">
        <v>1158</v>
      </c>
      <c r="C194" s="94" t="s">
        <v>102</v>
      </c>
      <c r="D194" s="94" t="s">
        <v>102</v>
      </c>
      <c r="E194" s="94" t="s">
        <v>102</v>
      </c>
      <c r="F194" s="94" t="s">
        <v>102</v>
      </c>
      <c r="G194" s="94" t="s">
        <v>102</v>
      </c>
      <c r="H194" s="94" t="s">
        <v>102</v>
      </c>
    </row>
    <row r="195" spans="1:8">
      <c r="A195" s="95">
        <v>210407</v>
      </c>
      <c r="B195" s="96" t="s">
        <v>1157</v>
      </c>
      <c r="C195" s="94" t="s">
        <v>102</v>
      </c>
      <c r="D195" s="94" t="s">
        <v>102</v>
      </c>
      <c r="E195" s="94" t="s">
        <v>102</v>
      </c>
      <c r="F195" s="94" t="s">
        <v>102</v>
      </c>
      <c r="G195" s="94" t="s">
        <v>102</v>
      </c>
      <c r="H195" s="94" t="s">
        <v>102</v>
      </c>
    </row>
    <row r="196" spans="1:8">
      <c r="A196" s="95">
        <v>210408</v>
      </c>
      <c r="B196" s="96" t="s">
        <v>947</v>
      </c>
      <c r="C196" s="94" t="s">
        <v>102</v>
      </c>
      <c r="D196" s="94" t="s">
        <v>102</v>
      </c>
      <c r="E196" s="94" t="s">
        <v>102</v>
      </c>
      <c r="F196" s="94" t="s">
        <v>102</v>
      </c>
      <c r="G196" s="94" t="s">
        <v>102</v>
      </c>
      <c r="H196" s="94" t="s">
        <v>102</v>
      </c>
    </row>
    <row r="197" spans="1:8">
      <c r="A197" s="95">
        <v>210409</v>
      </c>
      <c r="B197" s="96" t="s">
        <v>1059</v>
      </c>
      <c r="C197" s="94" t="s">
        <v>102</v>
      </c>
      <c r="D197" s="94" t="s">
        <v>102</v>
      </c>
      <c r="E197" s="94" t="s">
        <v>102</v>
      </c>
      <c r="F197" s="94" t="s">
        <v>102</v>
      </c>
      <c r="G197" s="94" t="s">
        <v>102</v>
      </c>
      <c r="H197" s="94" t="s">
        <v>102</v>
      </c>
    </row>
    <row r="198" spans="1:8">
      <c r="A198" s="99">
        <v>210410</v>
      </c>
      <c r="B198" s="96" t="s">
        <v>1051</v>
      </c>
      <c r="C198" s="94" t="s">
        <v>102</v>
      </c>
      <c r="D198" s="94" t="s">
        <v>102</v>
      </c>
      <c r="E198" s="94" t="s">
        <v>102</v>
      </c>
      <c r="F198" s="94" t="s">
        <v>102</v>
      </c>
      <c r="G198" s="94" t="s">
        <v>102</v>
      </c>
      <c r="H198" s="94" t="s">
        <v>102</v>
      </c>
    </row>
    <row r="199" spans="1:8">
      <c r="A199" s="99">
        <v>2105</v>
      </c>
      <c r="B199" s="96" t="s">
        <v>354</v>
      </c>
      <c r="C199" s="94" t="s">
        <v>102</v>
      </c>
      <c r="D199" s="94" t="s">
        <v>102</v>
      </c>
      <c r="E199" s="94" t="s">
        <v>102</v>
      </c>
      <c r="F199" s="94" t="s">
        <v>102</v>
      </c>
      <c r="G199" s="94" t="s">
        <v>102</v>
      </c>
      <c r="H199" s="94" t="s">
        <v>102</v>
      </c>
    </row>
    <row r="200" spans="1:8">
      <c r="A200" s="93">
        <v>210501</v>
      </c>
      <c r="B200" s="61" t="s">
        <v>355</v>
      </c>
      <c r="C200" s="94" t="s">
        <v>102</v>
      </c>
      <c r="D200" s="94" t="s">
        <v>102</v>
      </c>
      <c r="E200" s="94" t="s">
        <v>102</v>
      </c>
      <c r="F200" s="94" t="s">
        <v>102</v>
      </c>
      <c r="G200" s="94" t="s">
        <v>102</v>
      </c>
      <c r="H200" s="94" t="s">
        <v>102</v>
      </c>
    </row>
    <row r="201" spans="1:8">
      <c r="A201" s="95">
        <v>210502</v>
      </c>
      <c r="B201" s="96" t="s">
        <v>356</v>
      </c>
      <c r="C201" s="94" t="s">
        <v>102</v>
      </c>
      <c r="D201" s="94" t="s">
        <v>102</v>
      </c>
      <c r="E201" s="94" t="s">
        <v>102</v>
      </c>
      <c r="F201" s="94" t="s">
        <v>102</v>
      </c>
      <c r="G201" s="94" t="s">
        <v>102</v>
      </c>
      <c r="H201" s="94" t="s">
        <v>102</v>
      </c>
    </row>
    <row r="202" spans="1:8">
      <c r="A202" s="95">
        <v>210503</v>
      </c>
      <c r="B202" s="96" t="s">
        <v>357</v>
      </c>
      <c r="C202" s="94" t="s">
        <v>102</v>
      </c>
      <c r="D202" s="94" t="s">
        <v>102</v>
      </c>
      <c r="E202" s="94" t="s">
        <v>102</v>
      </c>
      <c r="F202" s="94" t="s">
        <v>102</v>
      </c>
      <c r="G202" s="94" t="s">
        <v>102</v>
      </c>
      <c r="H202" s="94" t="s">
        <v>102</v>
      </c>
    </row>
    <row r="203" spans="1:8">
      <c r="A203" s="95">
        <v>2106</v>
      </c>
      <c r="B203" s="96" t="s">
        <v>358</v>
      </c>
      <c r="C203" s="94" t="s">
        <v>102</v>
      </c>
      <c r="D203" s="94" t="s">
        <v>102</v>
      </c>
      <c r="E203" s="94" t="s">
        <v>102</v>
      </c>
      <c r="F203" s="94" t="s">
        <v>102</v>
      </c>
      <c r="G203" s="94" t="s">
        <v>102</v>
      </c>
      <c r="H203" s="94" t="s">
        <v>102</v>
      </c>
    </row>
    <row r="204" spans="1:8">
      <c r="A204" s="93">
        <v>210601</v>
      </c>
      <c r="B204" s="61" t="s">
        <v>359</v>
      </c>
      <c r="C204" s="94" t="s">
        <v>102</v>
      </c>
      <c r="D204" s="94" t="s">
        <v>102</v>
      </c>
      <c r="E204" s="94" t="s">
        <v>102</v>
      </c>
      <c r="F204" s="94" t="s">
        <v>102</v>
      </c>
      <c r="G204" s="94" t="s">
        <v>102</v>
      </c>
      <c r="H204" s="94" t="s">
        <v>102</v>
      </c>
    </row>
    <row r="205" spans="1:8">
      <c r="A205" s="95">
        <v>210602</v>
      </c>
      <c r="B205" s="96" t="s">
        <v>360</v>
      </c>
      <c r="C205" s="94" t="s">
        <v>102</v>
      </c>
      <c r="D205" s="94" t="s">
        <v>102</v>
      </c>
      <c r="E205" s="94" t="s">
        <v>102</v>
      </c>
      <c r="F205" s="94" t="s">
        <v>102</v>
      </c>
      <c r="G205" s="94" t="s">
        <v>102</v>
      </c>
      <c r="H205" s="94" t="s">
        <v>102</v>
      </c>
    </row>
    <row r="206" spans="1:8">
      <c r="A206" s="95">
        <v>210603</v>
      </c>
      <c r="B206" s="96" t="s">
        <v>361</v>
      </c>
      <c r="C206" s="94" t="s">
        <v>102</v>
      </c>
      <c r="D206" s="94" t="s">
        <v>102</v>
      </c>
      <c r="E206" s="94" t="s">
        <v>102</v>
      </c>
      <c r="F206" s="94" t="s">
        <v>102</v>
      </c>
      <c r="G206" s="94" t="s">
        <v>102</v>
      </c>
      <c r="H206" s="94" t="s">
        <v>102</v>
      </c>
    </row>
    <row r="207" spans="1:8">
      <c r="A207" s="95">
        <v>210604</v>
      </c>
      <c r="B207" s="96" t="s">
        <v>362</v>
      </c>
      <c r="C207" s="94" t="s">
        <v>102</v>
      </c>
      <c r="D207" s="94" t="s">
        <v>102</v>
      </c>
      <c r="E207" s="94" t="s">
        <v>102</v>
      </c>
      <c r="F207" s="94" t="s">
        <v>102</v>
      </c>
      <c r="G207" s="94" t="s">
        <v>102</v>
      </c>
      <c r="H207" s="94" t="s">
        <v>102</v>
      </c>
    </row>
    <row r="208" spans="1:8">
      <c r="A208" s="95">
        <v>2107</v>
      </c>
      <c r="B208" s="96" t="s">
        <v>363</v>
      </c>
      <c r="C208" s="94" t="s">
        <v>102</v>
      </c>
      <c r="D208" s="94" t="s">
        <v>102</v>
      </c>
      <c r="E208" s="94" t="s">
        <v>102</v>
      </c>
      <c r="F208" s="94" t="s">
        <v>102</v>
      </c>
      <c r="G208" s="94" t="s">
        <v>102</v>
      </c>
      <c r="H208" s="94" t="s">
        <v>102</v>
      </c>
    </row>
    <row r="209" spans="1:8">
      <c r="A209" s="100">
        <v>210701</v>
      </c>
      <c r="B209" s="61" t="s">
        <v>364</v>
      </c>
      <c r="C209" s="94" t="s">
        <v>102</v>
      </c>
      <c r="D209" s="94" t="s">
        <v>102</v>
      </c>
      <c r="E209" s="94" t="s">
        <v>102</v>
      </c>
      <c r="F209" s="94" t="s">
        <v>102</v>
      </c>
      <c r="G209" s="94" t="s">
        <v>102</v>
      </c>
      <c r="H209" s="94" t="s">
        <v>102</v>
      </c>
    </row>
    <row r="210" spans="1:8">
      <c r="A210" s="95">
        <v>210702</v>
      </c>
      <c r="B210" s="96" t="s">
        <v>365</v>
      </c>
      <c r="C210" s="94" t="s">
        <v>102</v>
      </c>
      <c r="D210" s="94" t="s">
        <v>102</v>
      </c>
      <c r="E210" s="94" t="s">
        <v>102</v>
      </c>
      <c r="F210" s="94" t="s">
        <v>102</v>
      </c>
      <c r="G210" s="94" t="s">
        <v>102</v>
      </c>
      <c r="H210" s="94" t="s">
        <v>102</v>
      </c>
    </row>
    <row r="211" spans="1:8">
      <c r="A211" s="95">
        <v>210703</v>
      </c>
      <c r="B211" s="96" t="s">
        <v>366</v>
      </c>
      <c r="C211" s="94" t="s">
        <v>102</v>
      </c>
      <c r="D211" s="94" t="s">
        <v>102</v>
      </c>
      <c r="E211" s="94" t="s">
        <v>102</v>
      </c>
      <c r="F211" s="94" t="s">
        <v>102</v>
      </c>
      <c r="G211" s="94" t="s">
        <v>102</v>
      </c>
      <c r="H211" s="94" t="s">
        <v>102</v>
      </c>
    </row>
    <row r="212" spans="1:8">
      <c r="A212" s="95">
        <v>2108</v>
      </c>
      <c r="B212" s="96" t="s">
        <v>367</v>
      </c>
      <c r="C212" s="94" t="s">
        <v>102</v>
      </c>
      <c r="D212" s="94" t="s">
        <v>102</v>
      </c>
      <c r="E212" s="94" t="s">
        <v>102</v>
      </c>
      <c r="F212" s="94" t="s">
        <v>102</v>
      </c>
      <c r="G212" s="94" t="s">
        <v>102</v>
      </c>
      <c r="H212" s="94" t="s">
        <v>102</v>
      </c>
    </row>
    <row ht="25.5" r="213" spans="1:8">
      <c r="A213" s="93">
        <v>210801</v>
      </c>
      <c r="B213" s="61" t="s">
        <v>368</v>
      </c>
      <c r="C213" s="94" t="s">
        <v>102</v>
      </c>
      <c r="D213" s="94" t="s">
        <v>102</v>
      </c>
      <c r="E213" s="94" t="s">
        <v>102</v>
      </c>
      <c r="F213" s="94" t="s">
        <v>102</v>
      </c>
      <c r="G213" s="94" t="s">
        <v>102</v>
      </c>
      <c r="H213" s="94" t="s">
        <v>102</v>
      </c>
    </row>
    <row r="214" spans="1:8">
      <c r="A214" s="95">
        <v>210802</v>
      </c>
      <c r="B214" s="96" t="s">
        <v>456</v>
      </c>
      <c r="C214" s="94" t="s">
        <v>102</v>
      </c>
      <c r="D214" s="94" t="s">
        <v>102</v>
      </c>
      <c r="E214" s="94" t="s">
        <v>102</v>
      </c>
      <c r="F214" s="94" t="s">
        <v>102</v>
      </c>
      <c r="G214" s="94" t="s">
        <v>102</v>
      </c>
      <c r="H214" s="94" t="s">
        <v>102</v>
      </c>
    </row>
    <row r="215" spans="1:8">
      <c r="A215" s="95">
        <v>210803</v>
      </c>
      <c r="B215" s="96" t="s">
        <v>369</v>
      </c>
      <c r="C215" s="94" t="s">
        <v>102</v>
      </c>
      <c r="D215" s="94" t="s">
        <v>102</v>
      </c>
      <c r="E215" s="94" t="s">
        <v>102</v>
      </c>
      <c r="F215" s="94" t="s">
        <v>102</v>
      </c>
      <c r="G215" s="94" t="s">
        <v>102</v>
      </c>
      <c r="H215" s="94" t="s">
        <v>102</v>
      </c>
    </row>
    <row r="216" spans="1:8">
      <c r="A216" s="95">
        <v>210804</v>
      </c>
      <c r="B216" s="96" t="s">
        <v>370</v>
      </c>
      <c r="C216" s="94" t="s">
        <v>102</v>
      </c>
      <c r="D216" s="94" t="s">
        <v>102</v>
      </c>
      <c r="E216" s="94" t="s">
        <v>102</v>
      </c>
      <c r="F216" s="94" t="s">
        <v>102</v>
      </c>
      <c r="G216" s="94" t="s">
        <v>102</v>
      </c>
      <c r="H216" s="94" t="s">
        <v>102</v>
      </c>
    </row>
    <row r="217" spans="1:8">
      <c r="A217" s="95">
        <v>210805</v>
      </c>
      <c r="B217" s="96" t="s">
        <v>371</v>
      </c>
      <c r="C217" s="94" t="s">
        <v>102</v>
      </c>
      <c r="D217" s="94" t="s">
        <v>102</v>
      </c>
      <c r="E217" s="94" t="s">
        <v>102</v>
      </c>
      <c r="F217" s="94" t="s">
        <v>102</v>
      </c>
      <c r="G217" s="94" t="s">
        <v>102</v>
      </c>
      <c r="H217" s="94" t="s">
        <v>102</v>
      </c>
    </row>
    <row r="218" spans="1:8">
      <c r="A218" s="95">
        <v>210806</v>
      </c>
      <c r="B218" s="96" t="s">
        <v>372</v>
      </c>
      <c r="C218" s="94" t="s">
        <v>102</v>
      </c>
      <c r="D218" s="94" t="s">
        <v>102</v>
      </c>
      <c r="E218" s="94" t="s">
        <v>102</v>
      </c>
      <c r="F218" s="94" t="s">
        <v>102</v>
      </c>
      <c r="G218" s="94" t="s">
        <v>102</v>
      </c>
      <c r="H218" s="94" t="s">
        <v>102</v>
      </c>
    </row>
    <row r="219" spans="1:8">
      <c r="A219" s="95">
        <v>210807</v>
      </c>
      <c r="B219" s="96" t="s">
        <v>457</v>
      </c>
      <c r="C219" s="94" t="s">
        <v>102</v>
      </c>
      <c r="D219" s="94" t="s">
        <v>102</v>
      </c>
      <c r="E219" s="94" t="s">
        <v>102</v>
      </c>
      <c r="F219" s="94" t="s">
        <v>102</v>
      </c>
      <c r="G219" s="94" t="s">
        <v>102</v>
      </c>
      <c r="H219" s="94" t="s">
        <v>102</v>
      </c>
    </row>
    <row r="220" spans="1:8">
      <c r="A220" s="95">
        <v>210808</v>
      </c>
      <c r="B220" s="96" t="s">
        <v>374</v>
      </c>
      <c r="C220" s="94" t="s">
        <v>102</v>
      </c>
      <c r="D220" s="94" t="s">
        <v>102</v>
      </c>
      <c r="E220" s="94" t="s">
        <v>102</v>
      </c>
      <c r="F220" s="94" t="s">
        <v>102</v>
      </c>
      <c r="G220" s="94" t="s">
        <v>102</v>
      </c>
      <c r="H220" s="94" t="s">
        <v>102</v>
      </c>
    </row>
    <row r="221" spans="1:8">
      <c r="A221" s="95">
        <v>210809</v>
      </c>
      <c r="B221" s="96" t="s">
        <v>376</v>
      </c>
      <c r="C221" s="94" t="s">
        <v>102</v>
      </c>
      <c r="D221" s="94" t="s">
        <v>102</v>
      </c>
      <c r="E221" s="94" t="s">
        <v>102</v>
      </c>
      <c r="F221" s="94" t="s">
        <v>102</v>
      </c>
      <c r="G221" s="94" t="s">
        <v>102</v>
      </c>
      <c r="H221" s="94" t="s">
        <v>102</v>
      </c>
    </row>
    <row r="222" spans="1:8">
      <c r="A222" s="95">
        <v>210815</v>
      </c>
      <c r="B222" s="96" t="s">
        <v>658</v>
      </c>
      <c r="C222" s="94" t="s">
        <v>102</v>
      </c>
      <c r="D222" s="94" t="s">
        <v>102</v>
      </c>
      <c r="E222" s="94" t="s">
        <v>102</v>
      </c>
      <c r="F222" s="94" t="s">
        <v>102</v>
      </c>
      <c r="G222" s="94" t="s">
        <v>102</v>
      </c>
      <c r="H222" s="94" t="s">
        <v>102</v>
      </c>
    </row>
    <row r="223" spans="1:8">
      <c r="A223" s="99">
        <v>210816</v>
      </c>
      <c r="B223" s="96" t="s">
        <v>659</v>
      </c>
      <c r="C223" s="94" t="s">
        <v>102</v>
      </c>
      <c r="D223" s="94" t="s">
        <v>102</v>
      </c>
      <c r="E223" s="94" t="s">
        <v>102</v>
      </c>
      <c r="F223" s="94" t="s">
        <v>102</v>
      </c>
      <c r="G223" s="94" t="s">
        <v>102</v>
      </c>
      <c r="H223" s="94" t="s">
        <v>102</v>
      </c>
    </row>
    <row r="224" spans="1:8">
      <c r="A224" s="99">
        <v>210817</v>
      </c>
      <c r="B224" s="96" t="s">
        <v>660</v>
      </c>
      <c r="C224" s="94" t="s">
        <v>102</v>
      </c>
      <c r="D224" s="94" t="s">
        <v>102</v>
      </c>
      <c r="E224" s="94" t="s">
        <v>102</v>
      </c>
      <c r="F224" s="94" t="s">
        <v>102</v>
      </c>
      <c r="G224" s="94" t="s">
        <v>102</v>
      </c>
      <c r="H224" s="94" t="s">
        <v>102</v>
      </c>
    </row>
    <row r="225" spans="1:8">
      <c r="A225" s="99">
        <v>210818</v>
      </c>
      <c r="B225" s="96" t="s">
        <v>661</v>
      </c>
      <c r="C225" s="94" t="s">
        <v>102</v>
      </c>
      <c r="D225" s="94" t="s">
        <v>102</v>
      </c>
      <c r="E225" s="94" t="s">
        <v>102</v>
      </c>
      <c r="F225" s="94" t="s">
        <v>102</v>
      </c>
      <c r="G225" s="94" t="s">
        <v>102</v>
      </c>
      <c r="H225" s="94" t="s">
        <v>102</v>
      </c>
    </row>
    <row r="226" spans="1:8">
      <c r="A226" s="99">
        <v>2109</v>
      </c>
      <c r="B226" s="96" t="s">
        <v>378</v>
      </c>
      <c r="C226" s="94" t="s">
        <v>102</v>
      </c>
      <c r="D226" s="94" t="s">
        <v>102</v>
      </c>
      <c r="E226" s="94" t="s">
        <v>102</v>
      </c>
      <c r="F226" s="94" t="s">
        <v>102</v>
      </c>
      <c r="G226" s="94" t="s">
        <v>102</v>
      </c>
      <c r="H226" s="94" t="s">
        <v>102</v>
      </c>
    </row>
    <row r="227" spans="1:8">
      <c r="A227" s="93">
        <v>210901</v>
      </c>
      <c r="B227" s="61" t="s">
        <v>380</v>
      </c>
      <c r="C227" s="94" t="s">
        <v>102</v>
      </c>
      <c r="D227" s="94" t="s">
        <v>102</v>
      </c>
      <c r="E227" s="94" t="s">
        <v>102</v>
      </c>
      <c r="F227" s="94" t="s">
        <v>102</v>
      </c>
      <c r="G227" s="94" t="s">
        <v>102</v>
      </c>
      <c r="H227" s="94" t="s">
        <v>102</v>
      </c>
    </row>
    <row r="228" spans="1:8">
      <c r="A228" s="95">
        <v>210902</v>
      </c>
      <c r="B228" s="96" t="s">
        <v>458</v>
      </c>
      <c r="C228" s="94" t="s">
        <v>102</v>
      </c>
      <c r="D228" s="94" t="s">
        <v>102</v>
      </c>
      <c r="E228" s="94" t="s">
        <v>102</v>
      </c>
      <c r="F228" s="94" t="s">
        <v>102</v>
      </c>
      <c r="G228" s="94" t="s">
        <v>102</v>
      </c>
      <c r="H228" s="94" t="s">
        <v>102</v>
      </c>
    </row>
    <row r="229" spans="1:8">
      <c r="A229" s="95">
        <v>211</v>
      </c>
      <c r="B229" s="96" t="s">
        <v>383</v>
      </c>
      <c r="C229" s="94" t="s">
        <v>102</v>
      </c>
      <c r="D229" s="94" t="s">
        <v>102</v>
      </c>
      <c r="E229" s="94" t="s">
        <v>102</v>
      </c>
      <c r="F229" s="94" t="s">
        <v>102</v>
      </c>
      <c r="G229" s="94" t="s">
        <v>102</v>
      </c>
      <c r="H229" s="94" t="s">
        <v>102</v>
      </c>
    </row>
    <row r="230" spans="1:8">
      <c r="A230" s="93">
        <v>2111</v>
      </c>
      <c r="B230" s="61" t="s">
        <v>385</v>
      </c>
      <c r="C230" s="94" t="s">
        <v>102</v>
      </c>
      <c r="D230" s="94" t="s">
        <v>102</v>
      </c>
      <c r="E230" s="94" t="s">
        <v>102</v>
      </c>
      <c r="F230" s="94" t="s">
        <v>102</v>
      </c>
      <c r="G230" s="94" t="s">
        <v>102</v>
      </c>
      <c r="H230" s="94" t="s">
        <v>102</v>
      </c>
    </row>
    <row r="231" spans="1:8">
      <c r="A231" s="93">
        <v>211101</v>
      </c>
      <c r="B231" s="61" t="s">
        <v>387</v>
      </c>
      <c r="C231" s="94" t="s">
        <v>102</v>
      </c>
      <c r="D231" s="94" t="s">
        <v>102</v>
      </c>
      <c r="E231" s="94" t="s">
        <v>102</v>
      </c>
      <c r="F231" s="94" t="s">
        <v>102</v>
      </c>
      <c r="G231" s="94" t="s">
        <v>102</v>
      </c>
      <c r="H231" s="94" t="s">
        <v>102</v>
      </c>
    </row>
    <row r="232" spans="1:8">
      <c r="A232" s="95">
        <v>2112</v>
      </c>
      <c r="B232" s="96" t="s">
        <v>389</v>
      </c>
      <c r="C232" s="94" t="s">
        <v>102</v>
      </c>
      <c r="D232" s="94" t="s">
        <v>102</v>
      </c>
      <c r="E232" s="94" t="s">
        <v>102</v>
      </c>
      <c r="F232" s="94" t="s">
        <v>102</v>
      </c>
      <c r="G232" s="94" t="s">
        <v>102</v>
      </c>
      <c r="H232" s="94" t="s">
        <v>102</v>
      </c>
    </row>
    <row r="233" spans="1:8">
      <c r="A233" s="93">
        <v>211201</v>
      </c>
      <c r="B233" s="61" t="s">
        <v>391</v>
      </c>
      <c r="C233" s="94" t="s">
        <v>102</v>
      </c>
      <c r="D233" s="94" t="s">
        <v>102</v>
      </c>
      <c r="E233" s="94" t="s">
        <v>102</v>
      </c>
      <c r="F233" s="94" t="s">
        <v>102</v>
      </c>
      <c r="G233" s="94" t="s">
        <v>102</v>
      </c>
      <c r="H233" s="94" t="s">
        <v>102</v>
      </c>
    </row>
    <row r="234" spans="1:8">
      <c r="A234" s="95">
        <v>212</v>
      </c>
      <c r="B234" s="96" t="s">
        <v>393</v>
      </c>
      <c r="C234" s="94" t="s">
        <v>102</v>
      </c>
      <c r="D234" s="94" t="s">
        <v>102</v>
      </c>
      <c r="E234" s="94" t="s">
        <v>102</v>
      </c>
      <c r="F234" s="94" t="s">
        <v>102</v>
      </c>
      <c r="G234" s="94" t="s">
        <v>102</v>
      </c>
      <c r="H234" s="94" t="s">
        <v>102</v>
      </c>
    </row>
    <row r="235" spans="1:8">
      <c r="A235" s="93">
        <v>2121</v>
      </c>
      <c r="B235" s="61" t="s">
        <v>395</v>
      </c>
      <c r="C235" s="94" t="s">
        <v>102</v>
      </c>
      <c r="D235" s="94" t="s">
        <v>102</v>
      </c>
      <c r="E235" s="94" t="s">
        <v>102</v>
      </c>
      <c r="F235" s="94" t="s">
        <v>102</v>
      </c>
      <c r="G235" s="94" t="s">
        <v>102</v>
      </c>
      <c r="H235" s="94" t="s">
        <v>102</v>
      </c>
    </row>
    <row r="236" spans="1:8">
      <c r="A236" s="93">
        <v>212101</v>
      </c>
      <c r="B236" s="61" t="s">
        <v>397</v>
      </c>
      <c r="C236" s="94" t="s">
        <v>102</v>
      </c>
      <c r="D236" s="94" t="s">
        <v>102</v>
      </c>
      <c r="E236" s="94" t="s">
        <v>102</v>
      </c>
      <c r="F236" s="94" t="s">
        <v>102</v>
      </c>
      <c r="G236" s="94" t="s">
        <v>102</v>
      </c>
      <c r="H236" s="94" t="s">
        <v>102</v>
      </c>
    </row>
    <row r="237" spans="1:8">
      <c r="A237" s="95">
        <v>2122</v>
      </c>
      <c r="B237" s="96" t="s">
        <v>399</v>
      </c>
      <c r="C237" s="94" t="s">
        <v>102</v>
      </c>
      <c r="D237" s="94" t="s">
        <v>102</v>
      </c>
      <c r="E237" s="94" t="s">
        <v>102</v>
      </c>
      <c r="F237" s="94" t="s">
        <v>102</v>
      </c>
      <c r="G237" s="94" t="s">
        <v>102</v>
      </c>
      <c r="H237" s="94" t="s">
        <v>102</v>
      </c>
    </row>
    <row r="238" spans="1:8">
      <c r="A238" s="93">
        <v>212201</v>
      </c>
      <c r="B238" s="61" t="s">
        <v>401</v>
      </c>
      <c r="C238" s="94" t="s">
        <v>102</v>
      </c>
      <c r="D238" s="94" t="s">
        <v>102</v>
      </c>
      <c r="E238" s="94" t="s">
        <v>102</v>
      </c>
      <c r="F238" s="94" t="s">
        <v>102</v>
      </c>
      <c r="G238" s="94" t="s">
        <v>102</v>
      </c>
      <c r="H238" s="94" t="s">
        <v>102</v>
      </c>
    </row>
    <row r="239" spans="1:8">
      <c r="A239" s="95">
        <v>213</v>
      </c>
      <c r="B239" s="96" t="s">
        <v>403</v>
      </c>
      <c r="C239" s="94" t="s">
        <v>102</v>
      </c>
      <c r="D239" s="94" t="s">
        <v>102</v>
      </c>
      <c r="E239" s="94" t="s">
        <v>102</v>
      </c>
      <c r="F239" s="94" t="s">
        <v>102</v>
      </c>
      <c r="G239" s="94" t="s">
        <v>102</v>
      </c>
      <c r="H239" s="94" t="s">
        <v>102</v>
      </c>
    </row>
    <row r="240" spans="1:8">
      <c r="A240" s="93">
        <v>2131</v>
      </c>
      <c r="B240" s="61" t="s">
        <v>405</v>
      </c>
      <c r="C240" s="94" t="s">
        <v>102</v>
      </c>
      <c r="D240" s="94" t="s">
        <v>102</v>
      </c>
      <c r="E240" s="94" t="s">
        <v>102</v>
      </c>
      <c r="F240" s="94" t="s">
        <v>102</v>
      </c>
      <c r="G240" s="94" t="s">
        <v>102</v>
      </c>
      <c r="H240" s="94" t="s">
        <v>102</v>
      </c>
    </row>
    <row r="241" spans="1:8">
      <c r="A241" s="93">
        <v>213101</v>
      </c>
      <c r="B241" s="61" t="s">
        <v>407</v>
      </c>
      <c r="C241" s="94" t="s">
        <v>102</v>
      </c>
      <c r="D241" s="94" t="s">
        <v>102</v>
      </c>
      <c r="E241" s="94" t="s">
        <v>102</v>
      </c>
      <c r="F241" s="94" t="s">
        <v>102</v>
      </c>
      <c r="G241" s="94" t="s">
        <v>102</v>
      </c>
      <c r="H241" s="94" t="s">
        <v>102</v>
      </c>
    </row>
    <row r="242" spans="1:8">
      <c r="A242" s="95">
        <v>213102</v>
      </c>
      <c r="B242" s="96" t="s">
        <v>409</v>
      </c>
      <c r="C242" s="94" t="s">
        <v>102</v>
      </c>
      <c r="D242" s="94" t="s">
        <v>102</v>
      </c>
      <c r="E242" s="94" t="s">
        <v>102</v>
      </c>
      <c r="F242" s="94" t="s">
        <v>102</v>
      </c>
      <c r="G242" s="94" t="s">
        <v>102</v>
      </c>
      <c r="H242" s="94" t="s">
        <v>102</v>
      </c>
    </row>
    <row r="243" spans="1:8">
      <c r="A243" s="95">
        <v>2132</v>
      </c>
      <c r="B243" s="96" t="s">
        <v>411</v>
      </c>
      <c r="C243" s="94" t="s">
        <v>102</v>
      </c>
      <c r="D243" s="94" t="s">
        <v>102</v>
      </c>
      <c r="E243" s="94" t="s">
        <v>102</v>
      </c>
      <c r="F243" s="94" t="s">
        <v>102</v>
      </c>
      <c r="G243" s="94" t="s">
        <v>102</v>
      </c>
      <c r="H243" s="94" t="s">
        <v>102</v>
      </c>
    </row>
    <row r="244" spans="1:8">
      <c r="A244" s="93">
        <v>213202</v>
      </c>
      <c r="B244" s="61" t="s">
        <v>413</v>
      </c>
      <c r="C244" s="94" t="s">
        <v>102</v>
      </c>
      <c r="D244" s="94" t="s">
        <v>102</v>
      </c>
      <c r="E244" s="94" t="s">
        <v>102</v>
      </c>
      <c r="F244" s="94" t="s">
        <v>102</v>
      </c>
      <c r="G244" s="94" t="s">
        <v>102</v>
      </c>
      <c r="H244" s="94" t="s">
        <v>102</v>
      </c>
    </row>
    <row r="245" spans="1:8">
      <c r="A245" s="95">
        <v>213203</v>
      </c>
      <c r="B245" s="96" t="s">
        <v>415</v>
      </c>
      <c r="C245" s="94" t="s">
        <v>102</v>
      </c>
      <c r="D245" s="94" t="s">
        <v>102</v>
      </c>
      <c r="E245" s="94" t="s">
        <v>102</v>
      </c>
      <c r="F245" s="94" t="s">
        <v>102</v>
      </c>
      <c r="G245" s="94" t="s">
        <v>102</v>
      </c>
      <c r="H245" s="94" t="s">
        <v>102</v>
      </c>
    </row>
    <row r="246" spans="1:8">
      <c r="A246" s="95">
        <v>213204</v>
      </c>
      <c r="B246" s="96" t="s">
        <v>459</v>
      </c>
      <c r="C246" s="94" t="s">
        <v>102</v>
      </c>
      <c r="D246" s="94" t="s">
        <v>102</v>
      </c>
      <c r="E246" s="94" t="s">
        <v>102</v>
      </c>
      <c r="F246" s="94" t="s">
        <v>102</v>
      </c>
      <c r="G246" s="94" t="s">
        <v>102</v>
      </c>
      <c r="H246" s="94" t="s">
        <v>102</v>
      </c>
    </row>
    <row r="247" spans="1:8">
      <c r="A247" s="95">
        <v>213205</v>
      </c>
      <c r="B247" s="96" t="s">
        <v>418</v>
      </c>
      <c r="C247" s="94" t="s">
        <v>102</v>
      </c>
      <c r="D247" s="94" t="s">
        <v>102</v>
      </c>
      <c r="E247" s="94" t="s">
        <v>102</v>
      </c>
      <c r="F247" s="94" t="s">
        <v>102</v>
      </c>
      <c r="G247" s="94" t="s">
        <v>102</v>
      </c>
      <c r="H247" s="94" t="s">
        <v>102</v>
      </c>
    </row>
    <row r="248" spans="1:8">
      <c r="A248" s="95">
        <v>213206</v>
      </c>
      <c r="B248" s="96" t="s">
        <v>420</v>
      </c>
      <c r="C248" s="94" t="s">
        <v>102</v>
      </c>
      <c r="D248" s="94" t="s">
        <v>102</v>
      </c>
      <c r="E248" s="94" t="s">
        <v>102</v>
      </c>
      <c r="F248" s="94" t="s">
        <v>102</v>
      </c>
      <c r="G248" s="94" t="s">
        <v>102</v>
      </c>
      <c r="H248" s="94" t="s">
        <v>102</v>
      </c>
    </row>
    <row r="249" spans="1:8">
      <c r="A249" s="95">
        <v>213207</v>
      </c>
      <c r="B249" s="96" t="s">
        <v>422</v>
      </c>
      <c r="C249" s="94" t="s">
        <v>102</v>
      </c>
      <c r="D249" s="94" t="s">
        <v>102</v>
      </c>
      <c r="E249" s="94" t="s">
        <v>102</v>
      </c>
      <c r="F249" s="94" t="s">
        <v>102</v>
      </c>
      <c r="G249" s="94" t="s">
        <v>102</v>
      </c>
      <c r="H249" s="94" t="s">
        <v>102</v>
      </c>
    </row>
    <row ht="25.5" r="250" spans="1:8">
      <c r="A250" s="95">
        <v>213208</v>
      </c>
      <c r="B250" s="96" t="s">
        <v>460</v>
      </c>
      <c r="C250" s="94" t="s">
        <v>102</v>
      </c>
      <c r="D250" s="94" t="s">
        <v>102</v>
      </c>
      <c r="E250" s="94" t="s">
        <v>102</v>
      </c>
      <c r="F250" s="94" t="s">
        <v>102</v>
      </c>
      <c r="G250" s="94" t="s">
        <v>102</v>
      </c>
      <c r="H250" s="94" t="s">
        <v>102</v>
      </c>
    </row>
    <row r="251" spans="1:8">
      <c r="A251" s="95">
        <v>213209</v>
      </c>
      <c r="B251" s="96" t="s">
        <v>461</v>
      </c>
      <c r="C251" s="94" t="s">
        <v>102</v>
      </c>
      <c r="D251" s="94" t="s">
        <v>102</v>
      </c>
      <c r="E251" s="94" t="s">
        <v>102</v>
      </c>
      <c r="F251" s="94" t="s">
        <v>102</v>
      </c>
      <c r="G251" s="94" t="s">
        <v>102</v>
      </c>
      <c r="H251" s="94" t="s">
        <v>102</v>
      </c>
    </row>
    <row r="252" spans="1:8">
      <c r="A252" s="95">
        <v>2133</v>
      </c>
      <c r="B252" s="96" t="s">
        <v>425</v>
      </c>
      <c r="C252" s="94" t="s">
        <v>102</v>
      </c>
      <c r="D252" s="94" t="s">
        <v>102</v>
      </c>
      <c r="E252" s="94" t="s">
        <v>102</v>
      </c>
      <c r="F252" s="94" t="s">
        <v>102</v>
      </c>
      <c r="G252" s="94" t="s">
        <v>102</v>
      </c>
      <c r="H252" s="94" t="s">
        <v>102</v>
      </c>
    </row>
    <row r="253" spans="1:8">
      <c r="A253" s="93">
        <v>213301</v>
      </c>
      <c r="B253" s="61" t="s">
        <v>310</v>
      </c>
      <c r="C253" s="94" t="s">
        <v>102</v>
      </c>
      <c r="D253" s="94" t="s">
        <v>102</v>
      </c>
      <c r="E253" s="94" t="s">
        <v>102</v>
      </c>
      <c r="F253" s="94" t="s">
        <v>102</v>
      </c>
      <c r="G253" s="94" t="s">
        <v>102</v>
      </c>
      <c r="H253" s="94" t="s">
        <v>102</v>
      </c>
    </row>
    <row r="254" spans="1:8">
      <c r="A254" s="95">
        <v>213302</v>
      </c>
      <c r="B254" s="96" t="s">
        <v>426</v>
      </c>
      <c r="C254" s="94" t="s">
        <v>102</v>
      </c>
      <c r="D254" s="94" t="s">
        <v>102</v>
      </c>
      <c r="E254" s="94" t="s">
        <v>102</v>
      </c>
      <c r="F254" s="94" t="s">
        <v>102</v>
      </c>
      <c r="G254" s="94" t="s">
        <v>102</v>
      </c>
      <c r="H254" s="94" t="s">
        <v>102</v>
      </c>
    </row>
    <row r="255" spans="1:8">
      <c r="A255" s="95">
        <v>213303</v>
      </c>
      <c r="B255" s="96" t="s">
        <v>311</v>
      </c>
      <c r="C255" s="94" t="s">
        <v>102</v>
      </c>
      <c r="D255" s="94" t="s">
        <v>102</v>
      </c>
      <c r="E255" s="94" t="s">
        <v>102</v>
      </c>
      <c r="F255" s="94" t="s">
        <v>102</v>
      </c>
      <c r="G255" s="94" t="s">
        <v>102</v>
      </c>
      <c r="H255" s="94" t="s">
        <v>102</v>
      </c>
    </row>
    <row r="256" spans="1:8">
      <c r="A256" s="95">
        <v>213304</v>
      </c>
      <c r="B256" s="96" t="s">
        <v>323</v>
      </c>
      <c r="C256" s="94" t="s">
        <v>102</v>
      </c>
      <c r="D256" s="94" t="s">
        <v>102</v>
      </c>
      <c r="E256" s="94" t="s">
        <v>102</v>
      </c>
      <c r="F256" s="94" t="s">
        <v>102</v>
      </c>
      <c r="G256" s="94" t="s">
        <v>102</v>
      </c>
      <c r="H256" s="94" t="s">
        <v>102</v>
      </c>
    </row>
    <row r="257" spans="1:8">
      <c r="A257" s="95">
        <v>2134</v>
      </c>
      <c r="B257" s="96" t="s">
        <v>427</v>
      </c>
      <c r="C257" s="94" t="s">
        <v>102</v>
      </c>
      <c r="D257" s="94" t="s">
        <v>102</v>
      </c>
      <c r="E257" s="94" t="s">
        <v>102</v>
      </c>
      <c r="F257" s="94" t="s">
        <v>102</v>
      </c>
      <c r="G257" s="94" t="s">
        <v>102</v>
      </c>
      <c r="H257" s="94" t="s">
        <v>102</v>
      </c>
    </row>
    <row r="258" spans="1:8">
      <c r="A258" s="93">
        <v>213401</v>
      </c>
      <c r="B258" s="61" t="s">
        <v>428</v>
      </c>
      <c r="C258" s="94" t="s">
        <v>102</v>
      </c>
      <c r="D258" s="94" t="s">
        <v>102</v>
      </c>
      <c r="E258" s="94" t="s">
        <v>102</v>
      </c>
      <c r="F258" s="94" t="s">
        <v>102</v>
      </c>
      <c r="G258" s="94" t="s">
        <v>102</v>
      </c>
      <c r="H258" s="94" t="s">
        <v>102</v>
      </c>
    </row>
    <row r="259" spans="1:8">
      <c r="A259" s="95">
        <v>213402</v>
      </c>
      <c r="B259" s="96" t="s">
        <v>429</v>
      </c>
      <c r="C259" s="94" t="s">
        <v>102</v>
      </c>
      <c r="D259" s="94" t="s">
        <v>102</v>
      </c>
      <c r="E259" s="94" t="s">
        <v>102</v>
      </c>
      <c r="F259" s="94" t="s">
        <v>102</v>
      </c>
      <c r="G259" s="94" t="s">
        <v>102</v>
      </c>
      <c r="H259" s="94" t="s">
        <v>102</v>
      </c>
    </row>
    <row r="260" spans="1:8">
      <c r="A260" s="95">
        <v>213403</v>
      </c>
      <c r="B260" s="96" t="s">
        <v>311</v>
      </c>
      <c r="C260" s="94" t="s">
        <v>102</v>
      </c>
      <c r="D260" s="94" t="s">
        <v>102</v>
      </c>
      <c r="E260" s="94" t="s">
        <v>102</v>
      </c>
      <c r="F260" s="94" t="s">
        <v>102</v>
      </c>
      <c r="G260" s="94" t="s">
        <v>102</v>
      </c>
      <c r="H260" s="94" t="s">
        <v>102</v>
      </c>
    </row>
    <row r="261" spans="1:8">
      <c r="A261" s="95">
        <v>213404</v>
      </c>
      <c r="B261" s="96" t="s">
        <v>323</v>
      </c>
      <c r="C261" s="94" t="s">
        <v>102</v>
      </c>
      <c r="D261" s="94" t="s">
        <v>102</v>
      </c>
      <c r="E261" s="94" t="s">
        <v>102</v>
      </c>
      <c r="F261" s="94" t="s">
        <v>102</v>
      </c>
      <c r="G261" s="94" t="s">
        <v>102</v>
      </c>
      <c r="H261" s="94" t="s">
        <v>102</v>
      </c>
    </row>
    <row r="262" spans="1:8">
      <c r="A262" s="95">
        <v>2135</v>
      </c>
      <c r="B262" s="96" t="s">
        <v>430</v>
      </c>
      <c r="C262" s="94" t="s">
        <v>102</v>
      </c>
      <c r="D262" s="94" t="s">
        <v>102</v>
      </c>
      <c r="E262" s="94" t="s">
        <v>102</v>
      </c>
      <c r="F262" s="94" t="s">
        <v>102</v>
      </c>
      <c r="G262" s="94" t="s">
        <v>102</v>
      </c>
      <c r="H262" s="94" t="s">
        <v>102</v>
      </c>
    </row>
    <row r="263" spans="1:8">
      <c r="A263" s="93">
        <v>213501</v>
      </c>
      <c r="B263" s="61" t="s">
        <v>310</v>
      </c>
      <c r="C263" s="94" t="s">
        <v>102</v>
      </c>
      <c r="D263" s="94" t="s">
        <v>102</v>
      </c>
      <c r="E263" s="94" t="s">
        <v>102</v>
      </c>
      <c r="F263" s="94" t="s">
        <v>102</v>
      </c>
      <c r="G263" s="94" t="s">
        <v>102</v>
      </c>
      <c r="H263" s="94" t="s">
        <v>102</v>
      </c>
    </row>
    <row r="264" spans="1:8">
      <c r="A264" s="95">
        <v>213502</v>
      </c>
      <c r="B264" s="96" t="s">
        <v>426</v>
      </c>
      <c r="C264" s="94" t="s">
        <v>102</v>
      </c>
      <c r="D264" s="94" t="s">
        <v>102</v>
      </c>
      <c r="E264" s="94" t="s">
        <v>102</v>
      </c>
      <c r="F264" s="94" t="s">
        <v>102</v>
      </c>
      <c r="G264" s="94" t="s">
        <v>102</v>
      </c>
      <c r="H264" s="94" t="s">
        <v>102</v>
      </c>
    </row>
    <row r="265" spans="1:8">
      <c r="A265" s="95">
        <v>213503</v>
      </c>
      <c r="B265" s="96" t="s">
        <v>311</v>
      </c>
      <c r="C265" s="94" t="s">
        <v>102</v>
      </c>
      <c r="D265" s="94" t="s">
        <v>102</v>
      </c>
      <c r="E265" s="94" t="s">
        <v>102</v>
      </c>
      <c r="F265" s="94" t="s">
        <v>102</v>
      </c>
      <c r="G265" s="94" t="s">
        <v>102</v>
      </c>
      <c r="H265" s="94" t="s">
        <v>102</v>
      </c>
    </row>
    <row r="266" spans="1:8">
      <c r="A266" s="95">
        <v>213504</v>
      </c>
      <c r="B266" s="96" t="s">
        <v>323</v>
      </c>
      <c r="C266" s="94" t="s">
        <v>102</v>
      </c>
      <c r="D266" s="94" t="s">
        <v>102</v>
      </c>
      <c r="E266" s="94" t="s">
        <v>102</v>
      </c>
      <c r="F266" s="94" t="s">
        <v>102</v>
      </c>
      <c r="G266" s="94" t="s">
        <v>102</v>
      </c>
      <c r="H266" s="94" t="s">
        <v>102</v>
      </c>
    </row>
    <row r="267" spans="1:8">
      <c r="A267" s="95">
        <v>213505</v>
      </c>
      <c r="B267" s="96" t="s">
        <v>324</v>
      </c>
      <c r="C267" s="94" t="s">
        <v>102</v>
      </c>
      <c r="D267" s="94" t="s">
        <v>102</v>
      </c>
      <c r="E267" s="94" t="s">
        <v>102</v>
      </c>
      <c r="F267" s="94" t="s">
        <v>102</v>
      </c>
      <c r="G267" s="94" t="s">
        <v>102</v>
      </c>
      <c r="H267" s="94" t="s">
        <v>102</v>
      </c>
    </row>
    <row r="268" spans="1:8">
      <c r="A268" s="95">
        <v>22</v>
      </c>
      <c r="B268" s="96" t="s">
        <v>432</v>
      </c>
      <c r="C268" s="94" t="s">
        <v>102</v>
      </c>
      <c r="D268" s="94" t="s">
        <v>102</v>
      </c>
      <c r="E268" s="94" t="s">
        <v>102</v>
      </c>
      <c r="F268" s="94" t="s">
        <v>102</v>
      </c>
      <c r="G268" s="94" t="s">
        <v>102</v>
      </c>
      <c r="H268" s="94" t="s">
        <v>102</v>
      </c>
    </row>
    <row r="269" spans="1:8">
      <c r="A269" s="93">
        <v>2200</v>
      </c>
      <c r="B269" s="61" t="s">
        <v>1071</v>
      </c>
      <c r="C269" s="94" t="s">
        <v>102</v>
      </c>
      <c r="D269" s="94" t="s">
        <v>102</v>
      </c>
      <c r="E269" s="94" t="s">
        <v>102</v>
      </c>
      <c r="F269" s="94" t="s">
        <v>102</v>
      </c>
      <c r="G269" s="94" t="s">
        <v>102</v>
      </c>
      <c r="H269" s="94" t="s">
        <v>102</v>
      </c>
    </row>
    <row r="270" spans="1:8">
      <c r="A270" s="93">
        <v>220001</v>
      </c>
      <c r="B270" s="61" t="s">
        <v>1072</v>
      </c>
      <c r="C270" s="94" t="s">
        <v>102</v>
      </c>
      <c r="D270" s="94" t="s">
        <v>102</v>
      </c>
      <c r="E270" s="94" t="s">
        <v>102</v>
      </c>
      <c r="F270" s="94" t="s">
        <v>102</v>
      </c>
      <c r="G270" s="94" t="s">
        <v>102</v>
      </c>
      <c r="H270" s="94" t="s">
        <v>102</v>
      </c>
    </row>
    <row r="271" spans="1:8">
      <c r="A271" s="95">
        <v>221001</v>
      </c>
      <c r="B271" s="96" t="s">
        <v>1073</v>
      </c>
      <c r="C271" s="94" t="s">
        <v>102</v>
      </c>
      <c r="D271" s="94" t="s">
        <v>102</v>
      </c>
      <c r="E271" s="94" t="s">
        <v>102</v>
      </c>
      <c r="F271" s="94" t="s">
        <v>102</v>
      </c>
      <c r="G271" s="94" t="s">
        <v>102</v>
      </c>
      <c r="H271" s="94" t="s">
        <v>102</v>
      </c>
    </row>
    <row r="272" spans="1:8">
      <c r="A272" s="95">
        <v>222001</v>
      </c>
      <c r="B272" s="96" t="s">
        <v>1074</v>
      </c>
      <c r="C272" s="94" t="s">
        <v>102</v>
      </c>
      <c r="D272" s="94" t="s">
        <v>102</v>
      </c>
      <c r="E272" s="94" t="s">
        <v>102</v>
      </c>
      <c r="F272" s="94" t="s">
        <v>102</v>
      </c>
      <c r="G272" s="94" t="s">
        <v>102</v>
      </c>
      <c r="H272" s="94" t="s">
        <v>102</v>
      </c>
    </row>
    <row r="273" spans="1:8">
      <c r="A273" s="95">
        <v>223001</v>
      </c>
      <c r="B273" s="96" t="s">
        <v>1075</v>
      </c>
      <c r="C273" s="94" t="s">
        <v>102</v>
      </c>
      <c r="D273" s="94" t="s">
        <v>102</v>
      </c>
      <c r="E273" s="94" t="s">
        <v>102</v>
      </c>
      <c r="F273" s="94" t="s">
        <v>102</v>
      </c>
      <c r="G273" s="94" t="s">
        <v>102</v>
      </c>
      <c r="H273" s="94" t="s">
        <v>102</v>
      </c>
    </row>
    <row r="274" spans="1:8">
      <c r="A274" s="95">
        <v>224001</v>
      </c>
      <c r="B274" s="96" t="s">
        <v>1076</v>
      </c>
      <c r="C274" s="94" t="s">
        <v>102</v>
      </c>
      <c r="D274" s="94" t="s">
        <v>102</v>
      </c>
      <c r="E274" s="94" t="s">
        <v>102</v>
      </c>
      <c r="F274" s="94" t="s">
        <v>102</v>
      </c>
      <c r="G274" s="94" t="s">
        <v>102</v>
      </c>
      <c r="H274" s="94" t="s">
        <v>102</v>
      </c>
    </row>
    <row r="275" spans="1:8">
      <c r="A275" s="95">
        <v>225101</v>
      </c>
      <c r="B275" s="96" t="s">
        <v>1078</v>
      </c>
      <c r="C275" s="94" t="s">
        <v>102</v>
      </c>
      <c r="D275" s="94" t="s">
        <v>102</v>
      </c>
      <c r="E275" s="94" t="s">
        <v>102</v>
      </c>
      <c r="F275" s="94" t="s">
        <v>102</v>
      </c>
      <c r="G275" s="94" t="s">
        <v>102</v>
      </c>
      <c r="H275" s="94" t="s">
        <v>102</v>
      </c>
    </row>
    <row r="276" spans="1:8">
      <c r="A276" s="99">
        <v>225102</v>
      </c>
      <c r="B276" s="96" t="s">
        <v>1079</v>
      </c>
      <c r="C276" s="94" t="s">
        <v>102</v>
      </c>
      <c r="D276" s="94" t="s">
        <v>102</v>
      </c>
      <c r="E276" s="94" t="s">
        <v>102</v>
      </c>
      <c r="F276" s="94" t="s">
        <v>102</v>
      </c>
      <c r="G276" s="94" t="s">
        <v>102</v>
      </c>
      <c r="H276" s="94" t="s">
        <v>102</v>
      </c>
    </row>
    <row r="277" spans="1:8">
      <c r="A277" s="99">
        <v>225103</v>
      </c>
      <c r="B277" s="96" t="s">
        <v>1080</v>
      </c>
      <c r="C277" s="94" t="s">
        <v>102</v>
      </c>
      <c r="D277" s="94" t="s">
        <v>102</v>
      </c>
      <c r="E277" s="94" t="s">
        <v>102</v>
      </c>
      <c r="F277" s="94" t="s">
        <v>102</v>
      </c>
      <c r="G277" s="94" t="s">
        <v>102</v>
      </c>
      <c r="H277" s="94" t="s">
        <v>102</v>
      </c>
    </row>
    <row r="278" spans="1:8">
      <c r="A278" s="99">
        <v>225104</v>
      </c>
      <c r="B278" s="96" t="s">
        <v>1081</v>
      </c>
      <c r="C278" s="94" t="s">
        <v>102</v>
      </c>
      <c r="D278" s="94" t="s">
        <v>102</v>
      </c>
      <c r="E278" s="94" t="s">
        <v>102</v>
      </c>
      <c r="F278" s="94" t="s">
        <v>102</v>
      </c>
      <c r="G278" s="94" t="s">
        <v>102</v>
      </c>
      <c r="H278" s="94" t="s">
        <v>102</v>
      </c>
    </row>
    <row r="279" spans="1:8">
      <c r="A279" s="99">
        <v>225105</v>
      </c>
      <c r="B279" s="96" t="s">
        <v>1082</v>
      </c>
      <c r="C279" s="94" t="s">
        <v>102</v>
      </c>
      <c r="D279" s="94" t="s">
        <v>102</v>
      </c>
      <c r="E279" s="94" t="s">
        <v>102</v>
      </c>
      <c r="F279" s="94" t="s">
        <v>102</v>
      </c>
      <c r="G279" s="94" t="s">
        <v>102</v>
      </c>
      <c r="H279" s="94" t="s">
        <v>102</v>
      </c>
    </row>
    <row r="280" spans="1:8">
      <c r="A280" s="99">
        <v>225106</v>
      </c>
      <c r="B280" s="96" t="s">
        <v>1077</v>
      </c>
      <c r="C280" s="94" t="s">
        <v>102</v>
      </c>
      <c r="D280" s="94" t="s">
        <v>102</v>
      </c>
      <c r="E280" s="94" t="s">
        <v>102</v>
      </c>
      <c r="F280" s="94" t="s">
        <v>102</v>
      </c>
      <c r="G280" s="94" t="s">
        <v>102</v>
      </c>
      <c r="H280" s="94" t="s">
        <v>102</v>
      </c>
    </row>
    <row r="281" spans="1:8">
      <c r="A281" s="99">
        <v>2260</v>
      </c>
      <c r="B281" s="96" t="s">
        <v>1022</v>
      </c>
      <c r="C281" s="94" t="s">
        <v>102</v>
      </c>
      <c r="D281" s="94" t="s">
        <v>102</v>
      </c>
      <c r="E281" s="94" t="s">
        <v>102</v>
      </c>
      <c r="F281" s="94" t="s">
        <v>102</v>
      </c>
      <c r="G281" s="94" t="s">
        <v>102</v>
      </c>
      <c r="H281" s="94" t="s">
        <v>102</v>
      </c>
    </row>
    <row r="282" spans="1:8">
      <c r="A282" s="93">
        <v>226001</v>
      </c>
      <c r="B282" s="61" t="s">
        <v>1083</v>
      </c>
      <c r="C282" s="94" t="s">
        <v>102</v>
      </c>
      <c r="D282" s="94" t="s">
        <v>102</v>
      </c>
      <c r="E282" s="94" t="s">
        <v>102</v>
      </c>
      <c r="F282" s="94" t="s">
        <v>102</v>
      </c>
      <c r="G282" s="94" t="s">
        <v>102</v>
      </c>
      <c r="H282" s="94" t="s">
        <v>102</v>
      </c>
    </row>
    <row r="283" spans="1:8">
      <c r="A283" s="101">
        <v>23</v>
      </c>
      <c r="B283" s="97" t="s">
        <v>466</v>
      </c>
      <c r="C283" s="94" t="s">
        <v>102</v>
      </c>
      <c r="D283" s="94" t="s">
        <v>102</v>
      </c>
      <c r="E283" s="94" t="s">
        <v>102</v>
      </c>
      <c r="F283" s="94" t="s">
        <v>102</v>
      </c>
      <c r="G283" s="94" t="s">
        <v>102</v>
      </c>
      <c r="H283" s="94" t="s">
        <v>102</v>
      </c>
    </row>
    <row r="284" spans="1:8">
      <c r="A284" s="93">
        <v>230001</v>
      </c>
      <c r="B284" s="61" t="s">
        <v>468</v>
      </c>
      <c r="C284" s="94" t="s">
        <v>102</v>
      </c>
      <c r="D284" s="94" t="s">
        <v>102</v>
      </c>
      <c r="E284" s="94" t="s">
        <v>102</v>
      </c>
      <c r="F284" s="94" t="s">
        <v>102</v>
      </c>
      <c r="G284" s="94" t="s">
        <v>102</v>
      </c>
      <c r="H284" s="94" t="s">
        <v>102</v>
      </c>
    </row>
    <row r="285" spans="1:8">
      <c r="A285" s="95">
        <v>231001</v>
      </c>
      <c r="B285" s="96" t="s">
        <v>470</v>
      </c>
      <c r="C285" s="94" t="s">
        <v>102</v>
      </c>
      <c r="D285" s="94" t="s">
        <v>102</v>
      </c>
      <c r="E285" s="94" t="s">
        <v>102</v>
      </c>
      <c r="F285" s="94" t="s">
        <v>102</v>
      </c>
      <c r="G285" s="94" t="s">
        <v>102</v>
      </c>
      <c r="H285" s="94" t="s">
        <v>102</v>
      </c>
    </row>
    <row r="286" spans="1:8">
      <c r="A286" s="95">
        <v>232001</v>
      </c>
      <c r="B286" s="96" t="s">
        <v>472</v>
      </c>
      <c r="C286" s="94" t="s">
        <v>102</v>
      </c>
      <c r="D286" s="94" t="s">
        <v>102</v>
      </c>
      <c r="E286" s="94" t="s">
        <v>102</v>
      </c>
      <c r="F286" s="94" t="s">
        <v>102</v>
      </c>
      <c r="G286" s="94" t="s">
        <v>102</v>
      </c>
      <c r="H286" s="94" t="s">
        <v>102</v>
      </c>
    </row>
    <row r="287" spans="1:8">
      <c r="A287" s="95">
        <v>24</v>
      </c>
      <c r="B287" s="96" t="s">
        <v>473</v>
      </c>
      <c r="C287" s="94" t="s">
        <v>102</v>
      </c>
      <c r="D287" s="94" t="s">
        <v>102</v>
      </c>
      <c r="E287" s="94" t="s">
        <v>102</v>
      </c>
      <c r="F287" s="94" t="s">
        <v>102</v>
      </c>
      <c r="G287" s="94" t="s">
        <v>102</v>
      </c>
      <c r="H287" s="94" t="s">
        <v>102</v>
      </c>
    </row>
    <row r="288" spans="1:8">
      <c r="A288" s="93">
        <v>240001</v>
      </c>
      <c r="B288" s="61" t="s">
        <v>474</v>
      </c>
      <c r="C288" s="94" t="s">
        <v>102</v>
      </c>
      <c r="D288" s="94" t="s">
        <v>102</v>
      </c>
      <c r="E288" s="94" t="s">
        <v>102</v>
      </c>
      <c r="F288" s="94" t="s">
        <v>102</v>
      </c>
      <c r="G288" s="94" t="s">
        <v>102</v>
      </c>
      <c r="H288" s="94" t="s">
        <v>102</v>
      </c>
    </row>
    <row r="289" spans="1:8">
      <c r="A289" s="95">
        <v>241001</v>
      </c>
      <c r="B289" s="96" t="s">
        <v>475</v>
      </c>
      <c r="C289" s="94" t="s">
        <v>102</v>
      </c>
      <c r="D289" s="94" t="s">
        <v>102</v>
      </c>
      <c r="E289" s="94" t="s">
        <v>102</v>
      </c>
      <c r="F289" s="94" t="s">
        <v>102</v>
      </c>
      <c r="G289" s="94" t="s">
        <v>102</v>
      </c>
      <c r="H289" s="94" t="s">
        <v>102</v>
      </c>
    </row>
    <row r="290" spans="1:8">
      <c r="A290" s="95">
        <v>242001</v>
      </c>
      <c r="B290" s="96" t="s">
        <v>476</v>
      </c>
      <c r="C290" s="94" t="s">
        <v>102</v>
      </c>
      <c r="D290" s="94" t="s">
        <v>102</v>
      </c>
      <c r="E290" s="94" t="s">
        <v>102</v>
      </c>
      <c r="F290" s="94" t="s">
        <v>102</v>
      </c>
      <c r="G290" s="94" t="s">
        <v>102</v>
      </c>
      <c r="H290" s="94" t="s">
        <v>102</v>
      </c>
    </row>
    <row r="291" spans="1:8">
      <c r="A291" s="95">
        <v>25</v>
      </c>
      <c r="B291" s="96" t="s">
        <v>645</v>
      </c>
      <c r="C291" s="94" t="s">
        <v>102</v>
      </c>
      <c r="D291" s="94" t="s">
        <v>102</v>
      </c>
      <c r="E291" s="94" t="s">
        <v>102</v>
      </c>
      <c r="F291" s="94" t="s">
        <v>102</v>
      </c>
      <c r="G291" s="94" t="s">
        <v>102</v>
      </c>
      <c r="H291" s="94" t="s">
        <v>102</v>
      </c>
    </row>
    <row r="292" spans="1:8">
      <c r="A292" s="101">
        <v>250001</v>
      </c>
      <c r="B292" s="102" t="s">
        <v>477</v>
      </c>
      <c r="C292" s="94" t="s">
        <v>102</v>
      </c>
      <c r="D292" s="94" t="s">
        <v>102</v>
      </c>
      <c r="E292" s="94" t="s">
        <v>102</v>
      </c>
      <c r="F292" s="94" t="s">
        <v>102</v>
      </c>
      <c r="G292" s="94" t="s">
        <v>102</v>
      </c>
      <c r="H292" s="94" t="s">
        <v>102</v>
      </c>
    </row>
    <row r="293" spans="1:8">
      <c r="A293" s="95">
        <v>250002</v>
      </c>
      <c r="B293" s="96" t="s">
        <v>646</v>
      </c>
      <c r="C293" s="94" t="s">
        <v>102</v>
      </c>
      <c r="D293" s="94" t="s">
        <v>102</v>
      </c>
      <c r="E293" s="94" t="s">
        <v>102</v>
      </c>
      <c r="F293" s="94" t="s">
        <v>102</v>
      </c>
      <c r="G293" s="94" t="s">
        <v>102</v>
      </c>
      <c r="H293" s="94" t="s">
        <v>102</v>
      </c>
    </row>
    <row r="294" spans="1:8">
      <c r="A294" s="95">
        <v>250003</v>
      </c>
      <c r="B294" s="96" t="s">
        <v>647</v>
      </c>
      <c r="C294" s="94" t="s">
        <v>102</v>
      </c>
      <c r="D294" s="94" t="s">
        <v>102</v>
      </c>
      <c r="E294" s="94" t="s">
        <v>102</v>
      </c>
      <c r="F294" s="94" t="s">
        <v>102</v>
      </c>
      <c r="G294" s="94" t="s">
        <v>102</v>
      </c>
      <c r="H294" s="94" t="s">
        <v>102</v>
      </c>
    </row>
    <row r="295" spans="1:8">
      <c r="A295" s="95">
        <v>250004</v>
      </c>
      <c r="B295" s="96" t="s">
        <v>648</v>
      </c>
      <c r="C295" s="94" t="s">
        <v>102</v>
      </c>
      <c r="D295" s="94" t="s">
        <v>102</v>
      </c>
      <c r="E295" s="94" t="s">
        <v>102</v>
      </c>
      <c r="F295" s="94" t="s">
        <v>102</v>
      </c>
      <c r="G295" s="94" t="s">
        <v>102</v>
      </c>
      <c r="H295" s="94" t="s">
        <v>102</v>
      </c>
    </row>
    <row r="296" spans="1:8">
      <c r="A296" s="95">
        <v>250005</v>
      </c>
      <c r="B296" s="96" t="s">
        <v>649</v>
      </c>
      <c r="C296" s="94" t="s">
        <v>102</v>
      </c>
      <c r="D296" s="94" t="s">
        <v>102</v>
      </c>
      <c r="E296" s="94" t="s">
        <v>102</v>
      </c>
      <c r="F296" s="94" t="s">
        <v>102</v>
      </c>
      <c r="G296" s="94" t="s">
        <v>102</v>
      </c>
      <c r="H296" s="94" t="s">
        <v>102</v>
      </c>
    </row>
    <row r="297" spans="1:8">
      <c r="A297" s="95">
        <v>1</v>
      </c>
      <c r="B297" s="96" t="s">
        <v>121</v>
      </c>
      <c r="C297" s="94" t="s">
        <v>102</v>
      </c>
      <c r="D297" s="94" t="s">
        <v>102</v>
      </c>
      <c r="E297" s="94" t="s">
        <v>102</v>
      </c>
      <c r="F297" s="94" t="s">
        <v>102</v>
      </c>
      <c r="G297" s="94" t="s">
        <v>102</v>
      </c>
      <c r="H297" s="94" t="s">
        <v>102</v>
      </c>
    </row>
    <row r="298" spans="1:8">
      <c r="A298" s="103">
        <v>31</v>
      </c>
      <c r="B298" s="104" t="s">
        <v>123</v>
      </c>
      <c r="C298" s="94" t="s">
        <v>102</v>
      </c>
      <c r="D298" s="94" t="s">
        <v>102</v>
      </c>
      <c r="E298" s="94" t="s">
        <v>102</v>
      </c>
      <c r="F298" s="94" t="s">
        <v>102</v>
      </c>
      <c r="G298" s="94" t="s">
        <v>102</v>
      </c>
      <c r="H298" s="94" t="s">
        <v>102</v>
      </c>
    </row>
    <row r="299" spans="1:8">
      <c r="A299" s="105">
        <v>311</v>
      </c>
      <c r="B299" s="104" t="s">
        <v>124</v>
      </c>
      <c r="C299" s="94" t="s">
        <v>102</v>
      </c>
      <c r="D299" s="94" t="s">
        <v>102</v>
      </c>
      <c r="E299" s="94" t="s">
        <v>102</v>
      </c>
      <c r="F299" s="94" t="s">
        <v>102</v>
      </c>
      <c r="G299" s="94" t="s">
        <v>102</v>
      </c>
      <c r="H299" s="94" t="s">
        <v>102</v>
      </c>
    </row>
    <row r="300" spans="1:8">
      <c r="A300" s="103">
        <v>31110</v>
      </c>
      <c r="B300" s="104" t="s">
        <v>125</v>
      </c>
      <c r="C300" s="94" t="s">
        <v>102</v>
      </c>
      <c r="D300" s="94" t="s">
        <v>102</v>
      </c>
      <c r="E300" s="94" t="s">
        <v>102</v>
      </c>
      <c r="F300" s="94" t="s">
        <v>102</v>
      </c>
      <c r="G300" s="94" t="s">
        <v>102</v>
      </c>
      <c r="H300" s="94" t="s">
        <v>102</v>
      </c>
    </row>
    <row r="301" spans="1:8">
      <c r="A301" s="106">
        <v>31120</v>
      </c>
      <c r="B301" s="37" t="s">
        <v>126</v>
      </c>
      <c r="C301" s="94" t="s">
        <v>102</v>
      </c>
      <c r="D301" s="94" t="s">
        <v>102</v>
      </c>
      <c r="E301" s="94" t="s">
        <v>102</v>
      </c>
      <c r="F301" s="94" t="s">
        <v>102</v>
      </c>
      <c r="G301" s="94" t="s">
        <v>102</v>
      </c>
      <c r="H301" s="94" t="s">
        <v>102</v>
      </c>
    </row>
    <row r="302" spans="1:8">
      <c r="A302" s="106">
        <v>31130</v>
      </c>
      <c r="B302" s="37" t="s">
        <v>127</v>
      </c>
      <c r="C302" s="94" t="s">
        <v>102</v>
      </c>
      <c r="D302" s="94" t="s">
        <v>102</v>
      </c>
      <c r="E302" s="94" t="s">
        <v>102</v>
      </c>
      <c r="F302" s="94" t="s">
        <v>102</v>
      </c>
      <c r="G302" s="94" t="s">
        <v>102</v>
      </c>
      <c r="H302" s="94" t="s">
        <v>102</v>
      </c>
    </row>
    <row r="303" spans="1:8">
      <c r="A303" s="106">
        <v>31140</v>
      </c>
      <c r="B303" s="37" t="s">
        <v>657</v>
      </c>
      <c r="C303" s="94" t="s">
        <v>102</v>
      </c>
      <c r="D303" s="94" t="s">
        <v>102</v>
      </c>
      <c r="E303" s="94" t="s">
        <v>102</v>
      </c>
      <c r="F303" s="94" t="s">
        <v>102</v>
      </c>
      <c r="G303" s="94" t="s">
        <v>102</v>
      </c>
      <c r="H303" s="94" t="s">
        <v>102</v>
      </c>
    </row>
    <row r="304" spans="1:8">
      <c r="A304" s="99">
        <v>312</v>
      </c>
      <c r="B304" s="29" t="s">
        <v>128</v>
      </c>
      <c r="C304" s="94" t="s">
        <v>102</v>
      </c>
      <c r="D304" s="94" t="s">
        <v>102</v>
      </c>
      <c r="E304" s="94" t="s">
        <v>102</v>
      </c>
      <c r="F304" s="94" t="s">
        <v>102</v>
      </c>
      <c r="G304" s="94" t="s">
        <v>102</v>
      </c>
      <c r="H304" s="94" t="s">
        <v>102</v>
      </c>
    </row>
    <row r="305" spans="1:8">
      <c r="A305" s="103">
        <v>3121</v>
      </c>
      <c r="B305" s="104" t="s">
        <v>129</v>
      </c>
      <c r="C305" s="94" t="s">
        <v>102</v>
      </c>
      <c r="D305" s="94" t="s">
        <v>102</v>
      </c>
      <c r="E305" s="94" t="s">
        <v>102</v>
      </c>
      <c r="F305" s="94" t="s">
        <v>102</v>
      </c>
      <c r="G305" s="94" t="s">
        <v>102</v>
      </c>
      <c r="H305" s="94" t="s">
        <v>102</v>
      </c>
    </row>
    <row r="306" spans="1:8">
      <c r="A306" s="103">
        <v>31211</v>
      </c>
      <c r="B306" s="104" t="s">
        <v>130</v>
      </c>
      <c r="C306" s="94" t="s">
        <v>102</v>
      </c>
      <c r="D306" s="94" t="s">
        <v>102</v>
      </c>
      <c r="E306" s="94" t="s">
        <v>102</v>
      </c>
      <c r="F306" s="94" t="s">
        <v>102</v>
      </c>
      <c r="G306" s="94" t="s">
        <v>102</v>
      </c>
      <c r="H306" s="94" t="s">
        <v>102</v>
      </c>
    </row>
    <row r="307" spans="1:8">
      <c r="A307" s="106">
        <v>31212</v>
      </c>
      <c r="B307" s="37" t="s">
        <v>131</v>
      </c>
      <c r="C307" s="94" t="s">
        <v>102</v>
      </c>
      <c r="D307" s="94" t="s">
        <v>102</v>
      </c>
      <c r="E307" s="94" t="s">
        <v>102</v>
      </c>
      <c r="F307" s="94" t="s">
        <v>102</v>
      </c>
      <c r="G307" s="94" t="s">
        <v>102</v>
      </c>
      <c r="H307" s="94" t="s">
        <v>102</v>
      </c>
    </row>
    <row r="308" spans="1:8">
      <c r="A308" s="106">
        <v>31213</v>
      </c>
      <c r="B308" s="37" t="s">
        <v>132</v>
      </c>
      <c r="C308" s="94" t="s">
        <v>102</v>
      </c>
      <c r="D308" s="94" t="s">
        <v>102</v>
      </c>
      <c r="E308" s="94" t="s">
        <v>102</v>
      </c>
      <c r="F308" s="94" t="s">
        <v>102</v>
      </c>
      <c r="G308" s="94" t="s">
        <v>102</v>
      </c>
      <c r="H308" s="94" t="s">
        <v>102</v>
      </c>
    </row>
    <row r="309" spans="1:8">
      <c r="A309" s="106">
        <v>31214</v>
      </c>
      <c r="B309" s="37" t="s">
        <v>133</v>
      </c>
      <c r="C309" s="94" t="s">
        <v>102</v>
      </c>
      <c r="D309" s="94" t="s">
        <v>102</v>
      </c>
      <c r="E309" s="94" t="s">
        <v>102</v>
      </c>
      <c r="F309" s="94" t="s">
        <v>102</v>
      </c>
      <c r="G309" s="94" t="s">
        <v>102</v>
      </c>
      <c r="H309" s="94" t="s">
        <v>102</v>
      </c>
    </row>
    <row r="310" spans="1:8">
      <c r="A310" s="106">
        <v>31215</v>
      </c>
      <c r="B310" s="37" t="s">
        <v>134</v>
      </c>
      <c r="C310" s="94" t="s">
        <v>102</v>
      </c>
      <c r="D310" s="94" t="s">
        <v>102</v>
      </c>
      <c r="E310" s="94" t="s">
        <v>102</v>
      </c>
      <c r="F310" s="94" t="s">
        <v>102</v>
      </c>
      <c r="G310" s="94" t="s">
        <v>102</v>
      </c>
      <c r="H310" s="94" t="s">
        <v>102</v>
      </c>
    </row>
    <row r="311" spans="1:8">
      <c r="A311" s="106">
        <v>31216</v>
      </c>
      <c r="B311" s="37" t="s">
        <v>656</v>
      </c>
      <c r="C311" s="94" t="s">
        <v>102</v>
      </c>
      <c r="D311" s="94" t="s">
        <v>102</v>
      </c>
      <c r="E311" s="94" t="s">
        <v>102</v>
      </c>
      <c r="F311" s="94" t="s">
        <v>102</v>
      </c>
      <c r="G311" s="94" t="s">
        <v>102</v>
      </c>
      <c r="H311" s="94" t="s">
        <v>102</v>
      </c>
    </row>
    <row r="312" spans="1:8">
      <c r="A312" s="99">
        <v>3122</v>
      </c>
      <c r="B312" s="29" t="s">
        <v>135</v>
      </c>
      <c r="C312" s="94" t="s">
        <v>102</v>
      </c>
      <c r="D312" s="94" t="s">
        <v>102</v>
      </c>
      <c r="E312" s="94" t="s">
        <v>102</v>
      </c>
      <c r="F312" s="94" t="s">
        <v>102</v>
      </c>
      <c r="G312" s="94" t="s">
        <v>102</v>
      </c>
      <c r="H312" s="94" t="s">
        <v>102</v>
      </c>
    </row>
    <row r="313" spans="1:8">
      <c r="A313" s="103">
        <v>31221</v>
      </c>
      <c r="B313" s="104" t="s">
        <v>130</v>
      </c>
      <c r="C313" s="94" t="s">
        <v>102</v>
      </c>
      <c r="D313" s="94" t="s">
        <v>102</v>
      </c>
      <c r="E313" s="94" t="s">
        <v>102</v>
      </c>
      <c r="F313" s="94" t="s">
        <v>102</v>
      </c>
      <c r="G313" s="94" t="s">
        <v>102</v>
      </c>
      <c r="H313" s="94" t="s">
        <v>102</v>
      </c>
    </row>
    <row r="314" spans="1:8">
      <c r="A314" s="106">
        <v>31222</v>
      </c>
      <c r="B314" s="37" t="s">
        <v>136</v>
      </c>
      <c r="C314" s="94" t="s">
        <v>102</v>
      </c>
      <c r="D314" s="94" t="s">
        <v>102</v>
      </c>
      <c r="E314" s="94" t="s">
        <v>102</v>
      </c>
      <c r="F314" s="94" t="s">
        <v>102</v>
      </c>
      <c r="G314" s="94" t="s">
        <v>102</v>
      </c>
      <c r="H314" s="94" t="s">
        <v>102</v>
      </c>
    </row>
    <row r="315" spans="1:8">
      <c r="A315" s="106">
        <v>31223</v>
      </c>
      <c r="B315" s="37" t="s">
        <v>132</v>
      </c>
      <c r="C315" s="94" t="s">
        <v>102</v>
      </c>
      <c r="D315" s="94" t="s">
        <v>102</v>
      </c>
      <c r="E315" s="94" t="s">
        <v>102</v>
      </c>
      <c r="F315" s="94" t="s">
        <v>102</v>
      </c>
      <c r="G315" s="94" t="s">
        <v>102</v>
      </c>
      <c r="H315" s="94" t="s">
        <v>102</v>
      </c>
    </row>
    <row r="316" spans="1:8">
      <c r="A316" s="106">
        <v>31224</v>
      </c>
      <c r="B316" s="37" t="s">
        <v>133</v>
      </c>
      <c r="C316" s="94" t="s">
        <v>102</v>
      </c>
      <c r="D316" s="94" t="s">
        <v>102</v>
      </c>
      <c r="E316" s="94" t="s">
        <v>102</v>
      </c>
      <c r="F316" s="94" t="s">
        <v>102</v>
      </c>
      <c r="G316" s="94" t="s">
        <v>102</v>
      </c>
      <c r="H316" s="94" t="s">
        <v>102</v>
      </c>
    </row>
    <row r="317" spans="1:8">
      <c r="A317" s="106">
        <v>31400</v>
      </c>
      <c r="B317" s="37" t="s">
        <v>137</v>
      </c>
      <c r="C317" s="94" t="s">
        <v>102</v>
      </c>
      <c r="D317" s="94" t="s">
        <v>102</v>
      </c>
      <c r="E317" s="94" t="s">
        <v>102</v>
      </c>
      <c r="F317" s="94" t="s">
        <v>102</v>
      </c>
      <c r="G317" s="94" t="s">
        <v>102</v>
      </c>
      <c r="H317" s="94" t="s">
        <v>102</v>
      </c>
    </row>
    <row r="318" spans="1:8">
      <c r="A318" s="106">
        <v>31500</v>
      </c>
      <c r="B318" s="37" t="s">
        <v>138</v>
      </c>
      <c r="C318" s="94" t="s">
        <v>102</v>
      </c>
      <c r="D318" s="94" t="s">
        <v>102</v>
      </c>
      <c r="E318" s="94" t="s">
        <v>102</v>
      </c>
      <c r="F318" s="94" t="s">
        <v>102</v>
      </c>
      <c r="G318" s="94" t="s">
        <v>102</v>
      </c>
      <c r="H318" s="94" t="s">
        <v>102</v>
      </c>
    </row>
    <row r="319" spans="1:8">
      <c r="A319" s="106">
        <v>32</v>
      </c>
      <c r="B319" s="37" t="s">
        <v>140</v>
      </c>
      <c r="C319" s="94" t="s">
        <v>102</v>
      </c>
      <c r="D319" s="94" t="s">
        <v>102</v>
      </c>
      <c r="E319" s="94" t="s">
        <v>102</v>
      </c>
      <c r="F319" s="94" t="s">
        <v>102</v>
      </c>
      <c r="G319" s="94" t="s">
        <v>102</v>
      </c>
      <c r="H319" s="94" t="s">
        <v>102</v>
      </c>
    </row>
    <row r="320" spans="1:8">
      <c r="A320" s="105">
        <v>321</v>
      </c>
      <c r="B320" s="104" t="s">
        <v>141</v>
      </c>
      <c r="C320" s="94" t="s">
        <v>102</v>
      </c>
      <c r="D320" s="94" t="s">
        <v>102</v>
      </c>
      <c r="E320" s="94" t="s">
        <v>102</v>
      </c>
      <c r="F320" s="94" t="s">
        <v>102</v>
      </c>
      <c r="G320" s="94" t="s">
        <v>102</v>
      </c>
      <c r="H320" s="94" t="s">
        <v>102</v>
      </c>
    </row>
    <row r="321" spans="1:8">
      <c r="A321" s="103">
        <v>32110</v>
      </c>
      <c r="B321" s="104" t="s">
        <v>125</v>
      </c>
      <c r="C321" s="94" t="s">
        <v>102</v>
      </c>
      <c r="D321" s="94" t="s">
        <v>102</v>
      </c>
      <c r="E321" s="94" t="s">
        <v>102</v>
      </c>
      <c r="F321" s="94" t="s">
        <v>102</v>
      </c>
      <c r="G321" s="94" t="s">
        <v>102</v>
      </c>
      <c r="H321" s="94" t="s">
        <v>102</v>
      </c>
    </row>
    <row r="322" spans="1:8">
      <c r="A322" s="106">
        <v>32120</v>
      </c>
      <c r="B322" s="37" t="s">
        <v>126</v>
      </c>
      <c r="C322" s="94" t="s">
        <v>102</v>
      </c>
      <c r="D322" s="94" t="s">
        <v>102</v>
      </c>
      <c r="E322" s="94" t="s">
        <v>102</v>
      </c>
      <c r="F322" s="94" t="s">
        <v>102</v>
      </c>
      <c r="G322" s="94" t="s">
        <v>102</v>
      </c>
      <c r="H322" s="94" t="s">
        <v>102</v>
      </c>
    </row>
    <row r="323" spans="1:8">
      <c r="A323" s="106">
        <v>33</v>
      </c>
      <c r="B323" s="37" t="s">
        <v>143</v>
      </c>
      <c r="C323" s="94" t="s">
        <v>102</v>
      </c>
      <c r="D323" s="94" t="s">
        <v>102</v>
      </c>
      <c r="E323" s="94" t="s">
        <v>102</v>
      </c>
      <c r="F323" s="94" t="s">
        <v>102</v>
      </c>
      <c r="G323" s="94" t="s">
        <v>102</v>
      </c>
      <c r="H323" s="94" t="s">
        <v>102</v>
      </c>
    </row>
    <row r="324" spans="1:8">
      <c r="A324" s="105">
        <v>33100</v>
      </c>
      <c r="B324" s="104" t="s">
        <v>144</v>
      </c>
      <c r="C324" s="94" t="s">
        <v>102</v>
      </c>
      <c r="D324" s="94" t="s">
        <v>102</v>
      </c>
      <c r="E324" s="94" t="s">
        <v>102</v>
      </c>
      <c r="F324" s="94" t="s">
        <v>102</v>
      </c>
      <c r="G324" s="94" t="s">
        <v>102</v>
      </c>
      <c r="H324" s="94" t="s">
        <v>102</v>
      </c>
    </row>
    <row r="325" spans="1:8">
      <c r="A325" s="106">
        <v>33200</v>
      </c>
      <c r="B325" s="37" t="s">
        <v>145</v>
      </c>
      <c r="C325" s="94" t="s">
        <v>102</v>
      </c>
      <c r="D325" s="94" t="s">
        <v>102</v>
      </c>
      <c r="E325" s="94" t="s">
        <v>102</v>
      </c>
      <c r="F325" s="94" t="s">
        <v>102</v>
      </c>
      <c r="G325" s="94" t="s">
        <v>102</v>
      </c>
      <c r="H325" s="94" t="s">
        <v>102</v>
      </c>
    </row>
    <row r="326" spans="1:8">
      <c r="A326" s="106">
        <v>33300</v>
      </c>
      <c r="B326" s="37" t="s">
        <v>146</v>
      </c>
      <c r="C326" s="94" t="s">
        <v>102</v>
      </c>
      <c r="D326" s="94" t="s">
        <v>102</v>
      </c>
      <c r="E326" s="94" t="s">
        <v>102</v>
      </c>
      <c r="F326" s="94" t="s">
        <v>102</v>
      </c>
      <c r="G326" s="94" t="s">
        <v>102</v>
      </c>
      <c r="H326" s="94" t="s">
        <v>102</v>
      </c>
    </row>
    <row r="327" spans="1:8">
      <c r="A327" s="106">
        <v>33400</v>
      </c>
      <c r="B327" s="37" t="s">
        <v>147</v>
      </c>
      <c r="C327" s="94" t="s">
        <v>102</v>
      </c>
      <c r="D327" s="94" t="s">
        <v>102</v>
      </c>
      <c r="E327" s="94" t="s">
        <v>102</v>
      </c>
      <c r="F327" s="94" t="s">
        <v>102</v>
      </c>
      <c r="G327" s="94" t="s">
        <v>102</v>
      </c>
      <c r="H327" s="94" t="s">
        <v>102</v>
      </c>
    </row>
    <row r="328" spans="1:8">
      <c r="A328" s="106">
        <v>33401</v>
      </c>
      <c r="B328" s="37" t="s">
        <v>635</v>
      </c>
      <c r="C328" s="94" t="s">
        <v>102</v>
      </c>
      <c r="D328" s="94" t="s">
        <v>102</v>
      </c>
      <c r="E328" s="94" t="s">
        <v>102</v>
      </c>
      <c r="F328" s="94" t="s">
        <v>102</v>
      </c>
      <c r="G328" s="94" t="s">
        <v>102</v>
      </c>
      <c r="H328" s="94" t="s">
        <v>102</v>
      </c>
    </row>
    <row r="329" spans="1:8">
      <c r="A329" s="107">
        <v>33402</v>
      </c>
      <c r="B329" s="37" t="s">
        <v>636</v>
      </c>
      <c r="C329" s="94" t="s">
        <v>102</v>
      </c>
      <c r="D329" s="94" t="s">
        <v>102</v>
      </c>
      <c r="E329" s="94" t="s">
        <v>102</v>
      </c>
      <c r="F329" s="94" t="s">
        <v>102</v>
      </c>
      <c r="G329" s="94" t="s">
        <v>102</v>
      </c>
      <c r="H329" s="94" t="s">
        <v>102</v>
      </c>
    </row>
    <row r="330" spans="1:8">
      <c r="A330" s="107">
        <v>335</v>
      </c>
      <c r="B330" s="37" t="s">
        <v>148</v>
      </c>
      <c r="C330" s="94" t="s">
        <v>102</v>
      </c>
      <c r="D330" s="94" t="s">
        <v>102</v>
      </c>
      <c r="E330" s="94" t="s">
        <v>102</v>
      </c>
      <c r="F330" s="94" t="s">
        <v>102</v>
      </c>
      <c r="G330" s="94" t="s">
        <v>102</v>
      </c>
      <c r="H330" s="94" t="s">
        <v>102</v>
      </c>
    </row>
    <row r="331" spans="1:8">
      <c r="A331" s="103">
        <v>33510</v>
      </c>
      <c r="B331" s="104" t="s">
        <v>149</v>
      </c>
      <c r="C331" s="94" t="s">
        <v>102</v>
      </c>
      <c r="D331" s="94" t="s">
        <v>102</v>
      </c>
      <c r="E331" s="94" t="s">
        <v>102</v>
      </c>
      <c r="F331" s="94" t="s">
        <v>102</v>
      </c>
      <c r="G331" s="94" t="s">
        <v>102</v>
      </c>
      <c r="H331" s="94" t="s">
        <v>102</v>
      </c>
    </row>
    <row r="332" spans="1:8">
      <c r="A332" s="107">
        <v>335101</v>
      </c>
      <c r="B332" s="37" t="s">
        <v>561</v>
      </c>
      <c r="C332" s="94" t="s">
        <v>102</v>
      </c>
      <c r="D332" s="94" t="s">
        <v>102</v>
      </c>
      <c r="E332" s="94" t="s">
        <v>102</v>
      </c>
      <c r="F332" s="94" t="s">
        <v>102</v>
      </c>
      <c r="G332" s="94" t="s">
        <v>102</v>
      </c>
      <c r="H332" s="94" t="s">
        <v>102</v>
      </c>
    </row>
    <row r="333" spans="1:8">
      <c r="A333" s="98">
        <v>335102</v>
      </c>
      <c r="B333" s="29" t="s">
        <v>562</v>
      </c>
      <c r="C333" s="94" t="s">
        <v>102</v>
      </c>
      <c r="D333" s="94" t="s">
        <v>102</v>
      </c>
      <c r="E333" s="94" t="s">
        <v>102</v>
      </c>
      <c r="F333" s="94" t="s">
        <v>102</v>
      </c>
      <c r="G333" s="94" t="s">
        <v>102</v>
      </c>
      <c r="H333" s="94" t="s">
        <v>102</v>
      </c>
    </row>
    <row r="334" spans="1:8">
      <c r="A334" s="98">
        <v>335103</v>
      </c>
      <c r="B334" s="29" t="s">
        <v>563</v>
      </c>
      <c r="C334" s="94" t="s">
        <v>102</v>
      </c>
      <c r="D334" s="94" t="s">
        <v>102</v>
      </c>
      <c r="E334" s="94" t="s">
        <v>102</v>
      </c>
      <c r="F334" s="94" t="s">
        <v>102</v>
      </c>
      <c r="G334" s="94" t="s">
        <v>102</v>
      </c>
      <c r="H334" s="94" t="s">
        <v>102</v>
      </c>
    </row>
    <row r="335" spans="1:8">
      <c r="A335" s="98">
        <v>335104</v>
      </c>
      <c r="B335" s="29" t="s">
        <v>564</v>
      </c>
      <c r="C335" s="94" t="s">
        <v>102</v>
      </c>
      <c r="D335" s="94" t="s">
        <v>102</v>
      </c>
      <c r="E335" s="94" t="s">
        <v>102</v>
      </c>
      <c r="F335" s="94" t="s">
        <v>102</v>
      </c>
      <c r="G335" s="94" t="s">
        <v>102</v>
      </c>
      <c r="H335" s="94" t="s">
        <v>102</v>
      </c>
    </row>
    <row r="336" spans="1:8">
      <c r="A336" s="98">
        <v>335105</v>
      </c>
      <c r="B336" s="29" t="s">
        <v>565</v>
      </c>
      <c r="C336" s="94" t="s">
        <v>102</v>
      </c>
      <c r="D336" s="94" t="s">
        <v>102</v>
      </c>
      <c r="E336" s="94" t="s">
        <v>102</v>
      </c>
      <c r="F336" s="94" t="s">
        <v>102</v>
      </c>
      <c r="G336" s="94" t="s">
        <v>102</v>
      </c>
      <c r="H336" s="94" t="s">
        <v>102</v>
      </c>
    </row>
    <row r="337" spans="1:8">
      <c r="A337" s="98">
        <v>335106</v>
      </c>
      <c r="B337" s="29" t="s">
        <v>566</v>
      </c>
      <c r="C337" s="94" t="s">
        <v>102</v>
      </c>
      <c r="D337" s="94" t="s">
        <v>102</v>
      </c>
      <c r="E337" s="94" t="s">
        <v>102</v>
      </c>
      <c r="F337" s="94" t="s">
        <v>102</v>
      </c>
      <c r="G337" s="94" t="s">
        <v>102</v>
      </c>
      <c r="H337" s="94" t="s">
        <v>102</v>
      </c>
    </row>
    <row r="338" spans="1:8">
      <c r="A338" s="98">
        <v>335107</v>
      </c>
      <c r="B338" s="29" t="s">
        <v>567</v>
      </c>
      <c r="C338" s="94" t="s">
        <v>102</v>
      </c>
      <c r="D338" s="94" t="s">
        <v>102</v>
      </c>
      <c r="E338" s="94" t="s">
        <v>102</v>
      </c>
      <c r="F338" s="94" t="s">
        <v>102</v>
      </c>
      <c r="G338" s="94" t="s">
        <v>102</v>
      </c>
      <c r="H338" s="94" t="s">
        <v>102</v>
      </c>
    </row>
    <row r="339" spans="1:8">
      <c r="A339" s="98">
        <v>335108</v>
      </c>
      <c r="B339" s="29" t="s">
        <v>568</v>
      </c>
      <c r="C339" s="94" t="s">
        <v>102</v>
      </c>
      <c r="D339" s="94" t="s">
        <v>102</v>
      </c>
      <c r="E339" s="94" t="s">
        <v>102</v>
      </c>
      <c r="F339" s="94" t="s">
        <v>102</v>
      </c>
      <c r="G339" s="94" t="s">
        <v>102</v>
      </c>
      <c r="H339" s="94" t="s">
        <v>102</v>
      </c>
    </row>
    <row r="340" spans="1:8">
      <c r="A340" s="98">
        <v>335109</v>
      </c>
      <c r="B340" s="29" t="s">
        <v>569</v>
      </c>
      <c r="C340" s="94" t="s">
        <v>102</v>
      </c>
      <c r="D340" s="94" t="s">
        <v>102</v>
      </c>
      <c r="E340" s="94" t="s">
        <v>102</v>
      </c>
      <c r="F340" s="94" t="s">
        <v>102</v>
      </c>
      <c r="G340" s="94" t="s">
        <v>102</v>
      </c>
      <c r="H340" s="94" t="s">
        <v>102</v>
      </c>
    </row>
    <row r="341" spans="1:8">
      <c r="A341" s="98">
        <v>335110</v>
      </c>
      <c r="B341" s="29" t="s">
        <v>570</v>
      </c>
      <c r="C341" s="94" t="s">
        <v>102</v>
      </c>
      <c r="D341" s="94" t="s">
        <v>102</v>
      </c>
      <c r="E341" s="94" t="s">
        <v>102</v>
      </c>
      <c r="F341" s="94" t="s">
        <v>102</v>
      </c>
      <c r="G341" s="94" t="s">
        <v>102</v>
      </c>
      <c r="H341" s="94" t="s">
        <v>102</v>
      </c>
    </row>
    <row r="342" spans="1:8">
      <c r="A342" s="98">
        <v>335111</v>
      </c>
      <c r="B342" s="29" t="s">
        <v>571</v>
      </c>
      <c r="C342" s="94" t="s">
        <v>102</v>
      </c>
      <c r="D342" s="94" t="s">
        <v>102</v>
      </c>
      <c r="E342" s="94" t="s">
        <v>102</v>
      </c>
      <c r="F342" s="94" t="s">
        <v>102</v>
      </c>
      <c r="G342" s="94" t="s">
        <v>102</v>
      </c>
      <c r="H342" s="94" t="s">
        <v>102</v>
      </c>
    </row>
    <row r="343" spans="1:8">
      <c r="A343" s="98">
        <v>335112</v>
      </c>
      <c r="B343" s="29" t="s">
        <v>572</v>
      </c>
      <c r="C343" s="94" t="s">
        <v>102</v>
      </c>
      <c r="D343" s="94" t="s">
        <v>102</v>
      </c>
      <c r="E343" s="94" t="s">
        <v>102</v>
      </c>
      <c r="F343" s="94" t="s">
        <v>102</v>
      </c>
      <c r="G343" s="94" t="s">
        <v>102</v>
      </c>
      <c r="H343" s="94" t="s">
        <v>102</v>
      </c>
    </row>
    <row r="344" spans="1:8">
      <c r="A344" s="98">
        <v>335113</v>
      </c>
      <c r="B344" s="29" t="s">
        <v>573</v>
      </c>
      <c r="C344" s="94" t="s">
        <v>102</v>
      </c>
      <c r="D344" s="94" t="s">
        <v>102</v>
      </c>
      <c r="E344" s="94" t="s">
        <v>102</v>
      </c>
      <c r="F344" s="94" t="s">
        <v>102</v>
      </c>
      <c r="G344" s="94" t="s">
        <v>102</v>
      </c>
      <c r="H344" s="94" t="s">
        <v>102</v>
      </c>
    </row>
    <row r="345" spans="1:8">
      <c r="A345" s="98">
        <v>33520</v>
      </c>
      <c r="B345" s="29" t="s">
        <v>150</v>
      </c>
      <c r="C345" s="94" t="s">
        <v>102</v>
      </c>
      <c r="D345" s="94" t="s">
        <v>102</v>
      </c>
      <c r="E345" s="94" t="s">
        <v>102</v>
      </c>
      <c r="F345" s="94" t="s">
        <v>102</v>
      </c>
      <c r="G345" s="94" t="s">
        <v>102</v>
      </c>
      <c r="H345" s="94" t="s">
        <v>102</v>
      </c>
    </row>
    <row r="346" spans="1:8">
      <c r="A346" s="106">
        <v>336</v>
      </c>
      <c r="B346" s="37" t="s">
        <v>151</v>
      </c>
      <c r="C346" s="94" t="s">
        <v>102</v>
      </c>
      <c r="D346" s="94" t="s">
        <v>102</v>
      </c>
      <c r="E346" s="94" t="s">
        <v>102</v>
      </c>
      <c r="F346" s="94" t="s">
        <v>102</v>
      </c>
      <c r="G346" s="94" t="s">
        <v>102</v>
      </c>
      <c r="H346" s="94" t="s">
        <v>102</v>
      </c>
    </row>
    <row r="347" spans="1:8">
      <c r="A347" s="103">
        <v>3361</v>
      </c>
      <c r="B347" s="104" t="s">
        <v>152</v>
      </c>
      <c r="C347" s="94" t="s">
        <v>102</v>
      </c>
      <c r="D347" s="94" t="s">
        <v>102</v>
      </c>
      <c r="E347" s="94" t="s">
        <v>102</v>
      </c>
      <c r="F347" s="94" t="s">
        <v>102</v>
      </c>
      <c r="G347" s="94" t="s">
        <v>102</v>
      </c>
      <c r="H347" s="94" t="s">
        <v>102</v>
      </c>
    </row>
    <row r="348" spans="1:8">
      <c r="A348" s="103">
        <v>33611</v>
      </c>
      <c r="B348" s="104" t="s">
        <v>153</v>
      </c>
      <c r="C348" s="94" t="s">
        <v>102</v>
      </c>
      <c r="D348" s="94" t="s">
        <v>102</v>
      </c>
      <c r="E348" s="94" t="s">
        <v>102</v>
      </c>
      <c r="F348" s="94" t="s">
        <v>102</v>
      </c>
      <c r="G348" s="94" t="s">
        <v>102</v>
      </c>
      <c r="H348" s="94" t="s">
        <v>102</v>
      </c>
    </row>
    <row r="349" spans="1:8">
      <c r="A349" s="106">
        <v>33612</v>
      </c>
      <c r="B349" s="37" t="s">
        <v>154</v>
      </c>
      <c r="C349" s="94" t="s">
        <v>102</v>
      </c>
      <c r="D349" s="94" t="s">
        <v>102</v>
      </c>
      <c r="E349" s="94" t="s">
        <v>102</v>
      </c>
      <c r="F349" s="94" t="s">
        <v>102</v>
      </c>
      <c r="G349" s="94" t="s">
        <v>102</v>
      </c>
      <c r="H349" s="94" t="s">
        <v>102</v>
      </c>
    </row>
    <row r="350" spans="1:8">
      <c r="A350" s="106">
        <v>33613</v>
      </c>
      <c r="B350" s="37" t="s">
        <v>155</v>
      </c>
      <c r="C350" s="94" t="s">
        <v>102</v>
      </c>
      <c r="D350" s="94" t="s">
        <v>102</v>
      </c>
      <c r="E350" s="94" t="s">
        <v>102</v>
      </c>
      <c r="F350" s="94" t="s">
        <v>102</v>
      </c>
      <c r="G350" s="94" t="s">
        <v>102</v>
      </c>
      <c r="H350" s="94" t="s">
        <v>102</v>
      </c>
    </row>
    <row r="351" spans="1:8">
      <c r="A351" s="106">
        <v>33614</v>
      </c>
      <c r="B351" s="37" t="s">
        <v>156</v>
      </c>
      <c r="C351" s="94" t="s">
        <v>102</v>
      </c>
      <c r="D351" s="94" t="s">
        <v>102</v>
      </c>
      <c r="E351" s="94" t="s">
        <v>102</v>
      </c>
      <c r="F351" s="94" t="s">
        <v>102</v>
      </c>
      <c r="G351" s="94" t="s">
        <v>102</v>
      </c>
      <c r="H351" s="94" t="s">
        <v>102</v>
      </c>
    </row>
    <row r="352" spans="1:8">
      <c r="A352" s="106">
        <v>33615</v>
      </c>
      <c r="B352" s="37" t="s">
        <v>157</v>
      </c>
      <c r="C352" s="94" t="s">
        <v>102</v>
      </c>
      <c r="D352" s="94" t="s">
        <v>102</v>
      </c>
      <c r="E352" s="94" t="s">
        <v>102</v>
      </c>
      <c r="F352" s="94" t="s">
        <v>102</v>
      </c>
      <c r="G352" s="94" t="s">
        <v>102</v>
      </c>
      <c r="H352" s="94" t="s">
        <v>102</v>
      </c>
    </row>
    <row r="353" spans="1:8">
      <c r="A353" s="106">
        <v>3362</v>
      </c>
      <c r="B353" s="37" t="s">
        <v>158</v>
      </c>
      <c r="C353" s="94" t="s">
        <v>102</v>
      </c>
      <c r="D353" s="94" t="s">
        <v>102</v>
      </c>
      <c r="E353" s="94" t="s">
        <v>102</v>
      </c>
      <c r="F353" s="94" t="s">
        <v>102</v>
      </c>
      <c r="G353" s="94" t="s">
        <v>102</v>
      </c>
      <c r="H353" s="94" t="s">
        <v>102</v>
      </c>
    </row>
    <row r="354" spans="1:8">
      <c r="A354" s="103">
        <v>33621</v>
      </c>
      <c r="B354" s="104" t="s">
        <v>153</v>
      </c>
      <c r="C354" s="94" t="s">
        <v>102</v>
      </c>
      <c r="D354" s="94" t="s">
        <v>102</v>
      </c>
      <c r="E354" s="94" t="s">
        <v>102</v>
      </c>
      <c r="F354" s="94" t="s">
        <v>102</v>
      </c>
      <c r="G354" s="94" t="s">
        <v>102</v>
      </c>
      <c r="H354" s="94" t="s">
        <v>102</v>
      </c>
    </row>
    <row r="355" spans="1:8">
      <c r="A355" s="106">
        <v>33622</v>
      </c>
      <c r="B355" s="37" t="s">
        <v>156</v>
      </c>
      <c r="C355" s="94" t="s">
        <v>102</v>
      </c>
      <c r="D355" s="94" t="s">
        <v>102</v>
      </c>
      <c r="E355" s="94" t="s">
        <v>102</v>
      </c>
      <c r="F355" s="94" t="s">
        <v>102</v>
      </c>
      <c r="G355" s="94" t="s">
        <v>102</v>
      </c>
      <c r="H355" s="94" t="s">
        <v>102</v>
      </c>
    </row>
    <row r="356" spans="1:8">
      <c r="A356" s="106">
        <v>33623</v>
      </c>
      <c r="B356" s="37" t="s">
        <v>157</v>
      </c>
      <c r="C356" s="94" t="s">
        <v>102</v>
      </c>
      <c r="D356" s="94" t="s">
        <v>102</v>
      </c>
      <c r="E356" s="94" t="s">
        <v>102</v>
      </c>
      <c r="F356" s="94" t="s">
        <v>102</v>
      </c>
      <c r="G356" s="94" t="s">
        <v>102</v>
      </c>
      <c r="H356" s="94" t="s">
        <v>102</v>
      </c>
    </row>
    <row r="357" spans="1:8">
      <c r="A357" s="106">
        <v>34</v>
      </c>
      <c r="B357" s="37" t="s">
        <v>160</v>
      </c>
      <c r="C357" s="94" t="s">
        <v>102</v>
      </c>
      <c r="D357" s="94" t="s">
        <v>102</v>
      </c>
      <c r="E357" s="94" t="s">
        <v>102</v>
      </c>
      <c r="F357" s="94" t="s">
        <v>102</v>
      </c>
      <c r="G357" s="94" t="s">
        <v>102</v>
      </c>
      <c r="H357" s="94" t="s">
        <v>102</v>
      </c>
    </row>
    <row r="358" spans="1:8">
      <c r="A358" s="105">
        <v>34100</v>
      </c>
      <c r="B358" s="104" t="s">
        <v>161</v>
      </c>
      <c r="C358" s="94" t="s">
        <v>102</v>
      </c>
      <c r="D358" s="94" t="s">
        <v>102</v>
      </c>
      <c r="E358" s="94" t="s">
        <v>102</v>
      </c>
      <c r="F358" s="94" t="s">
        <v>102</v>
      </c>
      <c r="G358" s="94" t="s">
        <v>102</v>
      </c>
      <c r="H358" s="94" t="s">
        <v>102</v>
      </c>
    </row>
    <row r="359" spans="1:8">
      <c r="A359" s="106">
        <v>34200</v>
      </c>
      <c r="B359" s="37" t="s">
        <v>162</v>
      </c>
      <c r="C359" s="94" t="s">
        <v>102</v>
      </c>
      <c r="D359" s="94" t="s">
        <v>102</v>
      </c>
      <c r="E359" s="94" t="s">
        <v>102</v>
      </c>
      <c r="F359" s="94" t="s">
        <v>102</v>
      </c>
      <c r="G359" s="94" t="s">
        <v>102</v>
      </c>
      <c r="H359" s="94" t="s">
        <v>102</v>
      </c>
    </row>
    <row r="360" spans="1:8">
      <c r="A360" s="106">
        <v>34300</v>
      </c>
      <c r="B360" s="37" t="s">
        <v>163</v>
      </c>
      <c r="C360" s="94" t="s">
        <v>102</v>
      </c>
      <c r="D360" s="94" t="s">
        <v>102</v>
      </c>
      <c r="E360" s="94" t="s">
        <v>102</v>
      </c>
      <c r="F360" s="94" t="s">
        <v>102</v>
      </c>
      <c r="G360" s="94" t="s">
        <v>102</v>
      </c>
      <c r="H360" s="94" t="s">
        <v>102</v>
      </c>
    </row>
    <row r="361" spans="1:8">
      <c r="A361" s="106">
        <v>34400</v>
      </c>
      <c r="B361" s="37" t="s">
        <v>164</v>
      </c>
      <c r="C361" s="94" t="s">
        <v>102</v>
      </c>
      <c r="D361" s="94" t="s">
        <v>102</v>
      </c>
      <c r="E361" s="94" t="s">
        <v>102</v>
      </c>
      <c r="F361" s="94" t="s">
        <v>102</v>
      </c>
      <c r="G361" s="94" t="s">
        <v>102</v>
      </c>
      <c r="H361" s="94" t="s">
        <v>102</v>
      </c>
    </row>
    <row r="362" spans="1:8">
      <c r="A362" s="106">
        <v>34500</v>
      </c>
      <c r="B362" s="37" t="s">
        <v>165</v>
      </c>
      <c r="C362" s="94" t="s">
        <v>102</v>
      </c>
      <c r="D362" s="94" t="s">
        <v>102</v>
      </c>
      <c r="E362" s="94" t="s">
        <v>102</v>
      </c>
      <c r="F362" s="94" t="s">
        <v>102</v>
      </c>
      <c r="G362" s="94" t="s">
        <v>102</v>
      </c>
      <c r="H362" s="94" t="s">
        <v>102</v>
      </c>
    </row>
    <row r="363" spans="1:8">
      <c r="A363" s="106">
        <v>34600</v>
      </c>
      <c r="B363" s="37" t="s">
        <v>166</v>
      </c>
      <c r="C363" s="94" t="s">
        <v>102</v>
      </c>
      <c r="D363" s="94" t="s">
        <v>102</v>
      </c>
      <c r="E363" s="94" t="s">
        <v>102</v>
      </c>
      <c r="F363" s="94" t="s">
        <v>102</v>
      </c>
      <c r="G363" s="94" t="s">
        <v>102</v>
      </c>
      <c r="H363" s="94" t="s">
        <v>102</v>
      </c>
    </row>
    <row r="364" spans="1:8">
      <c r="A364" s="106">
        <v>3471</v>
      </c>
      <c r="B364" s="37" t="s">
        <v>167</v>
      </c>
      <c r="C364" s="94" t="s">
        <v>102</v>
      </c>
      <c r="D364" s="94" t="s">
        <v>102</v>
      </c>
      <c r="E364" s="94" t="s">
        <v>102</v>
      </c>
      <c r="F364" s="94" t="s">
        <v>102</v>
      </c>
      <c r="G364" s="94" t="s">
        <v>102</v>
      </c>
      <c r="H364" s="94" t="s">
        <v>102</v>
      </c>
    </row>
    <row r="365" spans="1:8">
      <c r="A365" s="103">
        <v>34711</v>
      </c>
      <c r="B365" s="104" t="s">
        <v>168</v>
      </c>
      <c r="C365" s="94" t="s">
        <v>102</v>
      </c>
      <c r="D365" s="94" t="s">
        <v>102</v>
      </c>
      <c r="E365" s="94" t="s">
        <v>102</v>
      </c>
      <c r="F365" s="94" t="s">
        <v>102</v>
      </c>
      <c r="G365" s="94" t="s">
        <v>102</v>
      </c>
      <c r="H365" s="94" t="s">
        <v>102</v>
      </c>
    </row>
    <row r="366" spans="1:8">
      <c r="A366" s="106">
        <v>34712</v>
      </c>
      <c r="B366" s="37" t="s">
        <v>169</v>
      </c>
      <c r="C366" s="94" t="s">
        <v>102</v>
      </c>
      <c r="D366" s="94" t="s">
        <v>102</v>
      </c>
      <c r="E366" s="94" t="s">
        <v>102</v>
      </c>
      <c r="F366" s="94" t="s">
        <v>102</v>
      </c>
      <c r="G366" s="94" t="s">
        <v>102</v>
      </c>
      <c r="H366" s="94" t="s">
        <v>102</v>
      </c>
    </row>
    <row r="367" spans="1:8">
      <c r="A367" s="106">
        <v>34713</v>
      </c>
      <c r="B367" s="37" t="s">
        <v>170</v>
      </c>
      <c r="C367" s="94" t="s">
        <v>102</v>
      </c>
      <c r="D367" s="94" t="s">
        <v>102</v>
      </c>
      <c r="E367" s="94" t="s">
        <v>102</v>
      </c>
      <c r="F367" s="94" t="s">
        <v>102</v>
      </c>
      <c r="G367" s="94" t="s">
        <v>102</v>
      </c>
      <c r="H367" s="94" t="s">
        <v>102</v>
      </c>
    </row>
    <row r="368" spans="1:8">
      <c r="A368" s="106">
        <v>34714</v>
      </c>
      <c r="B368" s="37" t="s">
        <v>171</v>
      </c>
      <c r="C368" s="94" t="s">
        <v>102</v>
      </c>
      <c r="D368" s="94" t="s">
        <v>102</v>
      </c>
      <c r="E368" s="94" t="s">
        <v>102</v>
      </c>
      <c r="F368" s="94" t="s">
        <v>102</v>
      </c>
      <c r="G368" s="94" t="s">
        <v>102</v>
      </c>
      <c r="H368" s="94" t="s">
        <v>102</v>
      </c>
    </row>
    <row r="369" spans="1:8">
      <c r="A369" s="106">
        <v>35</v>
      </c>
      <c r="B369" s="37" t="s">
        <v>173</v>
      </c>
      <c r="C369" s="94" t="s">
        <v>102</v>
      </c>
      <c r="D369" s="94" t="s">
        <v>102</v>
      </c>
      <c r="E369" s="94" t="s">
        <v>102</v>
      </c>
      <c r="F369" s="94" t="s">
        <v>102</v>
      </c>
      <c r="G369" s="94" t="s">
        <v>102</v>
      </c>
      <c r="H369" s="94" t="s">
        <v>102</v>
      </c>
    </row>
    <row r="370" spans="1:8">
      <c r="A370" s="105">
        <v>351</v>
      </c>
      <c r="B370" s="104" t="s">
        <v>448</v>
      </c>
      <c r="C370" s="94" t="s">
        <v>102</v>
      </c>
      <c r="D370" s="94" t="s">
        <v>102</v>
      </c>
      <c r="E370" s="94" t="s">
        <v>102</v>
      </c>
      <c r="F370" s="94" t="s">
        <v>102</v>
      </c>
      <c r="G370" s="94" t="s">
        <v>102</v>
      </c>
      <c r="H370" s="94" t="s">
        <v>102</v>
      </c>
    </row>
    <row r="371" spans="1:8">
      <c r="A371" s="103">
        <v>35110</v>
      </c>
      <c r="B371" s="104" t="s">
        <v>175</v>
      </c>
      <c r="C371" s="94" t="s">
        <v>102</v>
      </c>
      <c r="D371" s="94" t="s">
        <v>102</v>
      </c>
      <c r="E371" s="94" t="s">
        <v>102</v>
      </c>
      <c r="F371" s="94" t="s">
        <v>102</v>
      </c>
      <c r="G371" s="94" t="s">
        <v>102</v>
      </c>
      <c r="H371" s="94" t="s">
        <v>102</v>
      </c>
    </row>
    <row r="372" spans="1:8">
      <c r="A372" s="106">
        <v>35130</v>
      </c>
      <c r="B372" s="37" t="s">
        <v>177</v>
      </c>
      <c r="C372" s="94" t="s">
        <v>102</v>
      </c>
      <c r="D372" s="94" t="s">
        <v>102</v>
      </c>
      <c r="E372" s="94" t="s">
        <v>102</v>
      </c>
      <c r="F372" s="94" t="s">
        <v>102</v>
      </c>
      <c r="G372" s="94" t="s">
        <v>102</v>
      </c>
      <c r="H372" s="94" t="s">
        <v>102</v>
      </c>
    </row>
    <row r="373" spans="1:8">
      <c r="A373" s="106">
        <v>35200</v>
      </c>
      <c r="B373" s="37" t="s">
        <v>179</v>
      </c>
      <c r="C373" s="94" t="s">
        <v>102</v>
      </c>
      <c r="D373" s="94" t="s">
        <v>102</v>
      </c>
      <c r="E373" s="94" t="s">
        <v>102</v>
      </c>
      <c r="F373" s="94" t="s">
        <v>102</v>
      </c>
      <c r="G373" s="94" t="s">
        <v>102</v>
      </c>
      <c r="H373" s="94" t="s">
        <v>102</v>
      </c>
    </row>
    <row r="374" spans="1:8">
      <c r="A374" s="106">
        <v>35300</v>
      </c>
      <c r="B374" s="37" t="s">
        <v>181</v>
      </c>
      <c r="C374" s="94" t="s">
        <v>102</v>
      </c>
      <c r="D374" s="94" t="s">
        <v>102</v>
      </c>
      <c r="E374" s="94" t="s">
        <v>102</v>
      </c>
      <c r="F374" s="94" t="s">
        <v>102</v>
      </c>
      <c r="G374" s="94" t="s">
        <v>102</v>
      </c>
      <c r="H374" s="94" t="s">
        <v>102</v>
      </c>
    </row>
    <row r="375" spans="1:8">
      <c r="A375" s="106">
        <v>354</v>
      </c>
      <c r="B375" s="37" t="s">
        <v>182</v>
      </c>
      <c r="C375" s="94" t="s">
        <v>102</v>
      </c>
      <c r="D375" s="94" t="s">
        <v>102</v>
      </c>
      <c r="E375" s="94" t="s">
        <v>102</v>
      </c>
      <c r="F375" s="94" t="s">
        <v>102</v>
      </c>
      <c r="G375" s="94" t="s">
        <v>102</v>
      </c>
      <c r="H375" s="94" t="s">
        <v>102</v>
      </c>
    </row>
    <row r="376" spans="1:8">
      <c r="A376" s="103">
        <v>35410</v>
      </c>
      <c r="B376" s="104" t="s">
        <v>184</v>
      </c>
      <c r="C376" s="94" t="s">
        <v>102</v>
      </c>
      <c r="D376" s="94" t="s">
        <v>102</v>
      </c>
      <c r="E376" s="94" t="s">
        <v>102</v>
      </c>
      <c r="F376" s="94" t="s">
        <v>102</v>
      </c>
      <c r="G376" s="94" t="s">
        <v>102</v>
      </c>
      <c r="H376" s="94" t="s">
        <v>102</v>
      </c>
    </row>
    <row r="377" spans="1:8">
      <c r="A377" s="106">
        <v>35420</v>
      </c>
      <c r="B377" s="37" t="s">
        <v>186</v>
      </c>
      <c r="C377" s="94" t="s">
        <v>102</v>
      </c>
      <c r="D377" s="94" t="s">
        <v>102</v>
      </c>
      <c r="E377" s="94" t="s">
        <v>102</v>
      </c>
      <c r="F377" s="94" t="s">
        <v>102</v>
      </c>
      <c r="G377" s="94" t="s">
        <v>102</v>
      </c>
      <c r="H377" s="94" t="s">
        <v>102</v>
      </c>
    </row>
    <row r="378" spans="1:8">
      <c r="A378" s="106">
        <v>35430</v>
      </c>
      <c r="B378" s="37" t="s">
        <v>188</v>
      </c>
      <c r="C378" s="94" t="s">
        <v>102</v>
      </c>
      <c r="D378" s="94" t="s">
        <v>102</v>
      </c>
      <c r="E378" s="94" t="s">
        <v>102</v>
      </c>
      <c r="F378" s="94" t="s">
        <v>102</v>
      </c>
      <c r="G378" s="94" t="s">
        <v>102</v>
      </c>
      <c r="H378" s="94" t="s">
        <v>102</v>
      </c>
    </row>
    <row r="379" spans="1:8">
      <c r="A379" s="106">
        <v>35440</v>
      </c>
      <c r="B379" s="37" t="s">
        <v>190</v>
      </c>
      <c r="C379" s="94" t="s">
        <v>102</v>
      </c>
      <c r="D379" s="94" t="s">
        <v>102</v>
      </c>
      <c r="E379" s="94" t="s">
        <v>102</v>
      </c>
      <c r="F379" s="94" t="s">
        <v>102</v>
      </c>
      <c r="G379" s="94" t="s">
        <v>102</v>
      </c>
      <c r="H379" s="94" t="s">
        <v>102</v>
      </c>
    </row>
    <row r="380" spans="1:8">
      <c r="A380" s="106">
        <v>35450</v>
      </c>
      <c r="B380" s="37" t="s">
        <v>192</v>
      </c>
      <c r="C380" s="94" t="s">
        <v>102</v>
      </c>
      <c r="D380" s="94" t="s">
        <v>102</v>
      </c>
      <c r="E380" s="94" t="s">
        <v>102</v>
      </c>
      <c r="F380" s="94" t="s">
        <v>102</v>
      </c>
      <c r="G380" s="94" t="s">
        <v>102</v>
      </c>
      <c r="H380" s="94" t="s">
        <v>102</v>
      </c>
    </row>
    <row r="381" spans="1:8">
      <c r="A381" s="106">
        <v>35460</v>
      </c>
      <c r="B381" s="37" t="s">
        <v>194</v>
      </c>
      <c r="C381" s="94" t="s">
        <v>102</v>
      </c>
      <c r="D381" s="94" t="s">
        <v>102</v>
      </c>
      <c r="E381" s="94" t="s">
        <v>102</v>
      </c>
      <c r="F381" s="94" t="s">
        <v>102</v>
      </c>
      <c r="G381" s="94" t="s">
        <v>102</v>
      </c>
      <c r="H381" s="94" t="s">
        <v>102</v>
      </c>
    </row>
    <row r="382" spans="1:8">
      <c r="A382" s="106">
        <v>35470</v>
      </c>
      <c r="B382" s="37" t="s">
        <v>196</v>
      </c>
      <c r="C382" s="94" t="s">
        <v>102</v>
      </c>
      <c r="D382" s="94" t="s">
        <v>102</v>
      </c>
      <c r="E382" s="94" t="s">
        <v>102</v>
      </c>
      <c r="F382" s="94" t="s">
        <v>102</v>
      </c>
      <c r="G382" s="94" t="s">
        <v>102</v>
      </c>
      <c r="H382" s="94" t="s">
        <v>102</v>
      </c>
    </row>
    <row r="383" spans="1:8">
      <c r="A383" s="106">
        <v>35500</v>
      </c>
      <c r="B383" s="37" t="s">
        <v>198</v>
      </c>
      <c r="C383" s="94" t="s">
        <v>102</v>
      </c>
      <c r="D383" s="94" t="s">
        <v>102</v>
      </c>
      <c r="E383" s="94" t="s">
        <v>102</v>
      </c>
      <c r="F383" s="94" t="s">
        <v>102</v>
      </c>
      <c r="G383" s="94" t="s">
        <v>102</v>
      </c>
      <c r="H383" s="94" t="s">
        <v>102</v>
      </c>
    </row>
    <row r="384" spans="1:8">
      <c r="A384" s="106">
        <v>35600</v>
      </c>
      <c r="B384" s="37" t="s">
        <v>200</v>
      </c>
      <c r="C384" s="94" t="s">
        <v>102</v>
      </c>
      <c r="D384" s="94" t="s">
        <v>102</v>
      </c>
      <c r="E384" s="94" t="s">
        <v>102</v>
      </c>
      <c r="F384" s="94" t="s">
        <v>102</v>
      </c>
      <c r="G384" s="94" t="s">
        <v>102</v>
      </c>
      <c r="H384" s="94" t="s">
        <v>102</v>
      </c>
    </row>
    <row r="385" spans="1:8">
      <c r="A385" s="106">
        <v>36</v>
      </c>
      <c r="B385" s="37" t="s">
        <v>202</v>
      </c>
      <c r="C385" s="94" t="s">
        <v>102</v>
      </c>
      <c r="D385" s="94" t="s">
        <v>102</v>
      </c>
      <c r="E385" s="94" t="s">
        <v>102</v>
      </c>
      <c r="F385" s="94" t="s">
        <v>102</v>
      </c>
      <c r="G385" s="94" t="s">
        <v>102</v>
      </c>
      <c r="H385" s="94" t="s">
        <v>102</v>
      </c>
    </row>
    <row r="386" spans="1:8">
      <c r="A386" s="105">
        <v>36100</v>
      </c>
      <c r="B386" s="104" t="s">
        <v>203</v>
      </c>
      <c r="C386" s="94" t="s">
        <v>102</v>
      </c>
      <c r="D386" s="94" t="s">
        <v>102</v>
      </c>
      <c r="E386" s="94" t="s">
        <v>102</v>
      </c>
      <c r="F386" s="94" t="s">
        <v>102</v>
      </c>
      <c r="G386" s="94" t="s">
        <v>102</v>
      </c>
      <c r="H386" s="94" t="s">
        <v>102</v>
      </c>
    </row>
    <row r="387" spans="1:8">
      <c r="A387" s="106">
        <v>36200</v>
      </c>
      <c r="B387" s="37" t="s">
        <v>204</v>
      </c>
      <c r="C387" s="94" t="s">
        <v>102</v>
      </c>
      <c r="D387" s="94" t="s">
        <v>102</v>
      </c>
      <c r="E387" s="94" t="s">
        <v>102</v>
      </c>
      <c r="F387" s="94" t="s">
        <v>102</v>
      </c>
      <c r="G387" s="94" t="s">
        <v>102</v>
      </c>
      <c r="H387" s="94" t="s">
        <v>102</v>
      </c>
    </row>
    <row r="388" spans="1:8">
      <c r="A388" s="106">
        <v>36300</v>
      </c>
      <c r="B388" s="37" t="s">
        <v>205</v>
      </c>
      <c r="C388" s="94" t="s">
        <v>102</v>
      </c>
      <c r="D388" s="94" t="s">
        <v>102</v>
      </c>
      <c r="E388" s="94" t="s">
        <v>102</v>
      </c>
      <c r="F388" s="94" t="s">
        <v>102</v>
      </c>
      <c r="G388" s="94" t="s">
        <v>102</v>
      </c>
      <c r="H388" s="94" t="s">
        <v>102</v>
      </c>
    </row>
    <row r="389" spans="1:8">
      <c r="A389" s="106">
        <v>36400</v>
      </c>
      <c r="B389" s="37" t="s">
        <v>206</v>
      </c>
      <c r="C389" s="94" t="s">
        <v>102</v>
      </c>
      <c r="D389" s="94" t="s">
        <v>102</v>
      </c>
      <c r="E389" s="94" t="s">
        <v>102</v>
      </c>
      <c r="F389" s="94" t="s">
        <v>102</v>
      </c>
      <c r="G389" s="94" t="s">
        <v>102</v>
      </c>
      <c r="H389" s="94" t="s">
        <v>102</v>
      </c>
    </row>
    <row r="390" spans="1:8">
      <c r="A390" s="106">
        <v>36500</v>
      </c>
      <c r="B390" s="37" t="s">
        <v>207</v>
      </c>
      <c r="C390" s="94" t="s">
        <v>102</v>
      </c>
      <c r="D390" s="94" t="s">
        <v>102</v>
      </c>
      <c r="E390" s="94" t="s">
        <v>102</v>
      </c>
      <c r="F390" s="94" t="s">
        <v>102</v>
      </c>
      <c r="G390" s="94" t="s">
        <v>102</v>
      </c>
      <c r="H390" s="94" t="s">
        <v>102</v>
      </c>
    </row>
    <row r="391" spans="1:8">
      <c r="A391" s="106">
        <v>36600</v>
      </c>
      <c r="B391" s="37" t="s">
        <v>208</v>
      </c>
      <c r="C391" s="94" t="s">
        <v>102</v>
      </c>
      <c r="D391" s="94" t="s">
        <v>102</v>
      </c>
      <c r="E391" s="94" t="s">
        <v>102</v>
      </c>
      <c r="F391" s="94" t="s">
        <v>102</v>
      </c>
      <c r="G391" s="94" t="s">
        <v>102</v>
      </c>
      <c r="H391" s="94" t="s">
        <v>102</v>
      </c>
    </row>
    <row r="392" spans="1:8">
      <c r="A392" s="106">
        <v>36700</v>
      </c>
      <c r="B392" s="37" t="s">
        <v>637</v>
      </c>
      <c r="C392" s="94" t="s">
        <v>102</v>
      </c>
      <c r="D392" s="94" t="s">
        <v>102</v>
      </c>
      <c r="E392" s="94" t="s">
        <v>102</v>
      </c>
      <c r="F392" s="94" t="s">
        <v>102</v>
      </c>
      <c r="G392" s="94" t="s">
        <v>102</v>
      </c>
      <c r="H392" s="94" t="s">
        <v>102</v>
      </c>
    </row>
    <row r="393" spans="1:8">
      <c r="A393" s="106">
        <v>36800</v>
      </c>
      <c r="B393" s="37" t="s">
        <v>638</v>
      </c>
      <c r="C393" s="94" t="s">
        <v>102</v>
      </c>
      <c r="D393" s="94" t="s">
        <v>102</v>
      </c>
      <c r="E393" s="94" t="s">
        <v>102</v>
      </c>
      <c r="F393" s="94" t="s">
        <v>102</v>
      </c>
      <c r="G393" s="94" t="s">
        <v>102</v>
      </c>
      <c r="H393" s="94" t="s">
        <v>102</v>
      </c>
    </row>
    <row r="394" spans="1:8">
      <c r="A394" s="106">
        <v>36900</v>
      </c>
      <c r="B394" s="37" t="s">
        <v>794</v>
      </c>
      <c r="C394" s="94" t="s">
        <v>102</v>
      </c>
      <c r="D394" s="94" t="s">
        <v>102</v>
      </c>
      <c r="E394" s="94" t="s">
        <v>102</v>
      </c>
      <c r="F394" s="94" t="s">
        <v>102</v>
      </c>
      <c r="G394" s="94" t="s">
        <v>102</v>
      </c>
      <c r="H394" s="94" t="s">
        <v>102</v>
      </c>
    </row>
    <row r="395" spans="1:8">
      <c r="A395" s="106">
        <v>2</v>
      </c>
      <c r="B395" s="37" t="s">
        <v>209</v>
      </c>
      <c r="C395" s="94" t="s">
        <v>102</v>
      </c>
      <c r="D395" s="94" t="s">
        <v>102</v>
      </c>
      <c r="E395" s="94" t="s">
        <v>102</v>
      </c>
      <c r="F395" s="94" t="s">
        <v>102</v>
      </c>
      <c r="G395" s="94" t="s">
        <v>102</v>
      </c>
      <c r="H395" s="94" t="s">
        <v>102</v>
      </c>
    </row>
    <row r="396" spans="1:8">
      <c r="A396" s="103">
        <v>37</v>
      </c>
      <c r="B396" s="104" t="s">
        <v>211</v>
      </c>
      <c r="C396" s="94" t="s">
        <v>102</v>
      </c>
      <c r="D396" s="94" t="s">
        <v>102</v>
      </c>
      <c r="E396" s="94" t="s">
        <v>102</v>
      </c>
      <c r="F396" s="94" t="s">
        <v>102</v>
      </c>
      <c r="G396" s="94" t="s">
        <v>102</v>
      </c>
      <c r="H396" s="94" t="s">
        <v>102</v>
      </c>
    </row>
    <row r="397" spans="1:8">
      <c r="A397" s="105">
        <v>371</v>
      </c>
      <c r="B397" s="104" t="s">
        <v>212</v>
      </c>
      <c r="C397" s="94" t="s">
        <v>102</v>
      </c>
      <c r="D397" s="94" t="s">
        <v>102</v>
      </c>
      <c r="E397" s="94" t="s">
        <v>102</v>
      </c>
      <c r="F397" s="94" t="s">
        <v>102</v>
      </c>
      <c r="G397" s="94" t="s">
        <v>102</v>
      </c>
      <c r="H397" s="94" t="s">
        <v>102</v>
      </c>
    </row>
    <row r="398" spans="1:8">
      <c r="A398" s="103">
        <v>37110</v>
      </c>
      <c r="B398" s="104" t="s">
        <v>125</v>
      </c>
      <c r="C398" s="94" t="s">
        <v>102</v>
      </c>
      <c r="D398" s="94" t="s">
        <v>102</v>
      </c>
      <c r="E398" s="94" t="s">
        <v>102</v>
      </c>
      <c r="F398" s="94" t="s">
        <v>102</v>
      </c>
      <c r="G398" s="94" t="s">
        <v>102</v>
      </c>
      <c r="H398" s="94" t="s">
        <v>102</v>
      </c>
    </row>
    <row r="399" spans="1:8">
      <c r="A399" s="106">
        <v>37120</v>
      </c>
      <c r="B399" s="37" t="s">
        <v>126</v>
      </c>
      <c r="C399" s="94" t="s">
        <v>102</v>
      </c>
      <c r="D399" s="94" t="s">
        <v>102</v>
      </c>
      <c r="E399" s="94" t="s">
        <v>102</v>
      </c>
      <c r="F399" s="94" t="s">
        <v>102</v>
      </c>
      <c r="G399" s="94" t="s">
        <v>102</v>
      </c>
      <c r="H399" s="94" t="s">
        <v>102</v>
      </c>
    </row>
    <row r="400" spans="1:8">
      <c r="A400" s="106">
        <v>372</v>
      </c>
      <c r="B400" s="37" t="s">
        <v>141</v>
      </c>
      <c r="C400" s="94" t="s">
        <v>102</v>
      </c>
      <c r="D400" s="94" t="s">
        <v>102</v>
      </c>
      <c r="E400" s="94" t="s">
        <v>102</v>
      </c>
      <c r="F400" s="94" t="s">
        <v>102</v>
      </c>
      <c r="G400" s="94" t="s">
        <v>102</v>
      </c>
      <c r="H400" s="94" t="s">
        <v>102</v>
      </c>
    </row>
    <row r="401" spans="1:8">
      <c r="A401" s="103">
        <v>37210</v>
      </c>
      <c r="B401" s="104" t="s">
        <v>125</v>
      </c>
      <c r="C401" s="94" t="s">
        <v>102</v>
      </c>
      <c r="D401" s="94" t="s">
        <v>102</v>
      </c>
      <c r="E401" s="94" t="s">
        <v>102</v>
      </c>
      <c r="F401" s="94" t="s">
        <v>102</v>
      </c>
      <c r="G401" s="94" t="s">
        <v>102</v>
      </c>
      <c r="H401" s="94" t="s">
        <v>102</v>
      </c>
    </row>
    <row r="402" spans="1:8">
      <c r="A402" s="106">
        <v>37220</v>
      </c>
      <c r="B402" s="37" t="s">
        <v>126</v>
      </c>
      <c r="C402" s="94" t="s">
        <v>102</v>
      </c>
      <c r="D402" s="94" t="s">
        <v>102</v>
      </c>
      <c r="E402" s="94" t="s">
        <v>102</v>
      </c>
      <c r="F402" s="94" t="s">
        <v>102</v>
      </c>
      <c r="G402" s="94" t="s">
        <v>102</v>
      </c>
      <c r="H402" s="94" t="s">
        <v>102</v>
      </c>
    </row>
    <row r="403" spans="1:8">
      <c r="A403" s="106">
        <v>373</v>
      </c>
      <c r="B403" s="37" t="s">
        <v>213</v>
      </c>
      <c r="C403" s="94" t="s">
        <v>102</v>
      </c>
      <c r="D403" s="94" t="s">
        <v>102</v>
      </c>
      <c r="E403" s="94" t="s">
        <v>102</v>
      </c>
      <c r="F403" s="94" t="s">
        <v>102</v>
      </c>
      <c r="G403" s="94" t="s">
        <v>102</v>
      </c>
      <c r="H403" s="94" t="s">
        <v>102</v>
      </c>
    </row>
    <row r="404" spans="1:8">
      <c r="A404" s="103">
        <v>3731</v>
      </c>
      <c r="B404" s="104" t="s">
        <v>152</v>
      </c>
      <c r="C404" s="94" t="s">
        <v>102</v>
      </c>
      <c r="D404" s="94" t="s">
        <v>102</v>
      </c>
      <c r="E404" s="94" t="s">
        <v>102</v>
      </c>
      <c r="F404" s="94" t="s">
        <v>102</v>
      </c>
      <c r="G404" s="94" t="s">
        <v>102</v>
      </c>
      <c r="H404" s="94" t="s">
        <v>102</v>
      </c>
    </row>
    <row r="405" spans="1:8">
      <c r="A405" s="103">
        <v>37311</v>
      </c>
      <c r="B405" s="104" t="s">
        <v>153</v>
      </c>
      <c r="C405" s="94" t="s">
        <v>102</v>
      </c>
      <c r="D405" s="94" t="s">
        <v>102</v>
      </c>
      <c r="E405" s="94" t="s">
        <v>102</v>
      </c>
      <c r="F405" s="94" t="s">
        <v>102</v>
      </c>
      <c r="G405" s="94" t="s">
        <v>102</v>
      </c>
      <c r="H405" s="94" t="s">
        <v>102</v>
      </c>
    </row>
    <row r="406" spans="1:8">
      <c r="A406" s="107">
        <v>37312</v>
      </c>
      <c r="B406" s="37" t="s">
        <v>154</v>
      </c>
      <c r="C406" s="94" t="s">
        <v>102</v>
      </c>
      <c r="D406" s="94" t="s">
        <v>102</v>
      </c>
      <c r="E406" s="94" t="s">
        <v>102</v>
      </c>
      <c r="F406" s="94" t="s">
        <v>102</v>
      </c>
      <c r="G406" s="94" t="s">
        <v>102</v>
      </c>
      <c r="H406" s="94" t="s">
        <v>102</v>
      </c>
    </row>
    <row r="407" spans="1:8">
      <c r="A407" s="106">
        <v>37313</v>
      </c>
      <c r="B407" s="37" t="s">
        <v>155</v>
      </c>
      <c r="C407" s="94" t="s">
        <v>102</v>
      </c>
      <c r="D407" s="94" t="s">
        <v>102</v>
      </c>
      <c r="E407" s="94" t="s">
        <v>102</v>
      </c>
      <c r="F407" s="94" t="s">
        <v>102</v>
      </c>
      <c r="G407" s="94" t="s">
        <v>102</v>
      </c>
      <c r="H407" s="94" t="s">
        <v>102</v>
      </c>
    </row>
    <row r="408" spans="1:8">
      <c r="A408" s="106">
        <v>37314</v>
      </c>
      <c r="B408" s="37" t="s">
        <v>156</v>
      </c>
      <c r="C408" s="94" t="s">
        <v>102</v>
      </c>
      <c r="D408" s="94" t="s">
        <v>102</v>
      </c>
      <c r="E408" s="94" t="s">
        <v>102</v>
      </c>
      <c r="F408" s="94" t="s">
        <v>102</v>
      </c>
      <c r="G408" s="94" t="s">
        <v>102</v>
      </c>
      <c r="H408" s="94" t="s">
        <v>102</v>
      </c>
    </row>
    <row r="409" spans="1:8">
      <c r="A409" s="106">
        <v>37315</v>
      </c>
      <c r="B409" s="37" t="s">
        <v>157</v>
      </c>
      <c r="C409" s="94" t="s">
        <v>102</v>
      </c>
      <c r="D409" s="94" t="s">
        <v>102</v>
      </c>
      <c r="E409" s="94" t="s">
        <v>102</v>
      </c>
      <c r="F409" s="94" t="s">
        <v>102</v>
      </c>
      <c r="G409" s="94" t="s">
        <v>102</v>
      </c>
      <c r="H409" s="94" t="s">
        <v>102</v>
      </c>
    </row>
    <row r="410" spans="1:8">
      <c r="A410" s="106">
        <v>3732</v>
      </c>
      <c r="B410" s="37" t="s">
        <v>633</v>
      </c>
      <c r="C410" s="94" t="s">
        <v>102</v>
      </c>
      <c r="D410" s="94" t="s">
        <v>102</v>
      </c>
      <c r="E410" s="94" t="s">
        <v>102</v>
      </c>
      <c r="F410" s="94" t="s">
        <v>102</v>
      </c>
      <c r="G410" s="94" t="s">
        <v>102</v>
      </c>
      <c r="H410" s="94" t="s">
        <v>102</v>
      </c>
    </row>
    <row r="411" spans="1:8">
      <c r="A411" s="103">
        <v>37321</v>
      </c>
      <c r="B411" s="108" t="s">
        <v>153</v>
      </c>
      <c r="C411" s="94" t="s">
        <v>102</v>
      </c>
      <c r="D411" s="94" t="s">
        <v>102</v>
      </c>
      <c r="E411" s="94" t="s">
        <v>102</v>
      </c>
      <c r="F411" s="94" t="s">
        <v>102</v>
      </c>
      <c r="G411" s="94" t="s">
        <v>102</v>
      </c>
      <c r="H411" s="94" t="s">
        <v>102</v>
      </c>
    </row>
    <row r="412" spans="1:8">
      <c r="A412" s="107">
        <v>37323</v>
      </c>
      <c r="B412" s="37" t="s">
        <v>156</v>
      </c>
      <c r="C412" s="94" t="s">
        <v>102</v>
      </c>
      <c r="D412" s="94" t="s">
        <v>102</v>
      </c>
      <c r="E412" s="94" t="s">
        <v>102</v>
      </c>
      <c r="F412" s="94" t="s">
        <v>102</v>
      </c>
      <c r="G412" s="94" t="s">
        <v>102</v>
      </c>
      <c r="H412" s="94" t="s">
        <v>102</v>
      </c>
    </row>
    <row r="413" spans="1:8">
      <c r="A413" s="107">
        <v>37324</v>
      </c>
      <c r="B413" s="37" t="s">
        <v>157</v>
      </c>
      <c r="C413" s="94" t="s">
        <v>102</v>
      </c>
      <c r="D413" s="94" t="s">
        <v>102</v>
      </c>
      <c r="E413" s="94" t="s">
        <v>102</v>
      </c>
      <c r="F413" s="94" t="s">
        <v>102</v>
      </c>
      <c r="G413" s="94" t="s">
        <v>102</v>
      </c>
      <c r="H413" s="94" t="s">
        <v>102</v>
      </c>
    </row>
    <row r="414" spans="1:8">
      <c r="A414" s="107">
        <v>37330</v>
      </c>
      <c r="B414" s="37" t="s">
        <v>214</v>
      </c>
      <c r="C414" s="94" t="s">
        <v>102</v>
      </c>
      <c r="D414" s="94" t="s">
        <v>102</v>
      </c>
      <c r="E414" s="94" t="s">
        <v>102</v>
      </c>
      <c r="F414" s="94" t="s">
        <v>102</v>
      </c>
      <c r="G414" s="94" t="s">
        <v>102</v>
      </c>
      <c r="H414" s="94" t="s">
        <v>102</v>
      </c>
    </row>
    <row r="415" spans="1:8">
      <c r="A415" s="107">
        <v>39</v>
      </c>
      <c r="B415" s="37" t="s">
        <v>215</v>
      </c>
      <c r="C415" s="94" t="s">
        <v>102</v>
      </c>
      <c r="D415" s="94" t="s">
        <v>102</v>
      </c>
      <c r="E415" s="94" t="s">
        <v>102</v>
      </c>
      <c r="F415" s="94" t="s">
        <v>102</v>
      </c>
      <c r="G415" s="94" t="s">
        <v>102</v>
      </c>
      <c r="H415" s="94" t="s">
        <v>102</v>
      </c>
    </row>
    <row r="416" spans="1:8">
      <c r="A416" s="105">
        <v>391</v>
      </c>
      <c r="B416" s="104" t="s">
        <v>216</v>
      </c>
      <c r="C416" s="94" t="s">
        <v>102</v>
      </c>
      <c r="D416" s="94" t="s">
        <v>102</v>
      </c>
      <c r="E416" s="94" t="s">
        <v>102</v>
      </c>
      <c r="F416" s="94" t="s">
        <v>102</v>
      </c>
      <c r="G416" s="94" t="s">
        <v>102</v>
      </c>
      <c r="H416" s="94" t="s">
        <v>102</v>
      </c>
    </row>
    <row r="417" spans="1:8">
      <c r="A417" s="106">
        <v>392</v>
      </c>
      <c r="B417" s="109" t="s">
        <v>217</v>
      </c>
      <c r="C417" s="94" t="s">
        <v>102</v>
      </c>
      <c r="D417" s="94" t="s">
        <v>102</v>
      </c>
      <c r="E417" s="94" t="s">
        <v>102</v>
      </c>
      <c r="F417" s="94" t="s">
        <v>102</v>
      </c>
      <c r="G417" s="94" t="s">
        <v>102</v>
      </c>
      <c r="H417" s="94" t="s">
        <v>102</v>
      </c>
    </row>
    <row r="418" spans="1:8">
      <c r="A418" s="103">
        <v>39201</v>
      </c>
      <c r="B418" s="104" t="s">
        <v>219</v>
      </c>
      <c r="C418" s="94" t="s">
        <v>102</v>
      </c>
      <c r="D418" s="94" t="s">
        <v>102</v>
      </c>
      <c r="E418" s="94" t="s">
        <v>102</v>
      </c>
      <c r="F418" s="94" t="s">
        <v>102</v>
      </c>
      <c r="G418" s="94" t="s">
        <v>102</v>
      </c>
      <c r="H418" s="94" t="s">
        <v>102</v>
      </c>
    </row>
    <row r="419" spans="1:8">
      <c r="A419" s="106">
        <v>39202</v>
      </c>
      <c r="B419" s="37" t="s">
        <v>220</v>
      </c>
      <c r="C419" s="94" t="s">
        <v>102</v>
      </c>
      <c r="D419" s="94" t="s">
        <v>102</v>
      </c>
      <c r="E419" s="94" t="s">
        <v>102</v>
      </c>
      <c r="F419" s="94" t="s">
        <v>102</v>
      </c>
      <c r="G419" s="94" t="s">
        <v>102</v>
      </c>
      <c r="H419" s="94" t="s">
        <v>102</v>
      </c>
    </row>
    <row r="420" spans="1:8">
      <c r="A420" s="106">
        <v>39203</v>
      </c>
      <c r="B420" s="37" t="s">
        <v>222</v>
      </c>
      <c r="C420" s="94" t="s">
        <v>102</v>
      </c>
      <c r="D420" s="94" t="s">
        <v>102</v>
      </c>
      <c r="E420" s="94" t="s">
        <v>102</v>
      </c>
      <c r="F420" s="94" t="s">
        <v>102</v>
      </c>
      <c r="G420" s="94" t="s">
        <v>102</v>
      </c>
      <c r="H420" s="94" t="s">
        <v>102</v>
      </c>
    </row>
    <row r="421" spans="1:8">
      <c r="A421" s="106">
        <v>39204</v>
      </c>
      <c r="B421" s="37" t="s">
        <v>220</v>
      </c>
      <c r="C421" s="94" t="s">
        <v>102</v>
      </c>
      <c r="D421" s="94" t="s">
        <v>102</v>
      </c>
      <c r="E421" s="94" t="s">
        <v>102</v>
      </c>
      <c r="F421" s="94" t="s">
        <v>102</v>
      </c>
      <c r="G421" s="94" t="s">
        <v>102</v>
      </c>
      <c r="H421" s="94" t="s">
        <v>102</v>
      </c>
    </row>
    <row r="422" spans="1:8">
      <c r="A422" s="106">
        <v>39205</v>
      </c>
      <c r="B422" s="37" t="s">
        <v>679</v>
      </c>
      <c r="C422" s="94" t="s">
        <v>102</v>
      </c>
      <c r="D422" s="94" t="s">
        <v>102</v>
      </c>
      <c r="E422" s="94" t="s">
        <v>102</v>
      </c>
      <c r="F422" s="94" t="s">
        <v>102</v>
      </c>
      <c r="G422" s="94" t="s">
        <v>102</v>
      </c>
      <c r="H422" s="94" t="s">
        <v>102</v>
      </c>
    </row>
    <row r="423" spans="1:8">
      <c r="A423" s="106">
        <v>39206</v>
      </c>
      <c r="B423" s="37" t="s">
        <v>220</v>
      </c>
      <c r="C423" s="94" t="s">
        <v>102</v>
      </c>
      <c r="D423" s="94" t="s">
        <v>102</v>
      </c>
      <c r="E423" s="94" t="s">
        <v>102</v>
      </c>
      <c r="F423" s="94" t="s">
        <v>102</v>
      </c>
      <c r="G423" s="94" t="s">
        <v>102</v>
      </c>
      <c r="H423" s="94" t="s">
        <v>102</v>
      </c>
    </row>
    <row r="424" spans="1:8">
      <c r="A424" s="106">
        <v>39207</v>
      </c>
      <c r="B424" s="37" t="s">
        <v>225</v>
      </c>
      <c r="C424" s="94" t="s">
        <v>102</v>
      </c>
      <c r="D424" s="94" t="s">
        <v>102</v>
      </c>
      <c r="E424" s="94" t="s">
        <v>102</v>
      </c>
      <c r="F424" s="94" t="s">
        <v>102</v>
      </c>
      <c r="G424" s="94" t="s">
        <v>102</v>
      </c>
      <c r="H424" s="94" t="s">
        <v>102</v>
      </c>
    </row>
    <row r="425" spans="1:8">
      <c r="A425" s="106">
        <v>39208</v>
      </c>
      <c r="B425" s="37" t="s">
        <v>220</v>
      </c>
      <c r="C425" s="94" t="s">
        <v>102</v>
      </c>
      <c r="D425" s="94" t="s">
        <v>102</v>
      </c>
      <c r="E425" s="94" t="s">
        <v>102</v>
      </c>
      <c r="F425" s="94" t="s">
        <v>102</v>
      </c>
      <c r="G425" s="94" t="s">
        <v>102</v>
      </c>
      <c r="H425" s="94" t="s">
        <v>102</v>
      </c>
    </row>
    <row r="426" spans="1:8">
      <c r="A426" s="106">
        <v>39209</v>
      </c>
      <c r="B426" s="37" t="s">
        <v>227</v>
      </c>
      <c r="C426" s="94" t="s">
        <v>102</v>
      </c>
      <c r="D426" s="94" t="s">
        <v>102</v>
      </c>
      <c r="E426" s="94" t="s">
        <v>102</v>
      </c>
      <c r="F426" s="94" t="s">
        <v>102</v>
      </c>
      <c r="G426" s="94" t="s">
        <v>102</v>
      </c>
      <c r="H426" s="94" t="s">
        <v>102</v>
      </c>
    </row>
    <row r="427" spans="1:8">
      <c r="A427" s="106">
        <v>39210</v>
      </c>
      <c r="B427" s="37" t="s">
        <v>220</v>
      </c>
      <c r="C427" s="94" t="s">
        <v>102</v>
      </c>
      <c r="D427" s="94" t="s">
        <v>102</v>
      </c>
      <c r="E427" s="94" t="s">
        <v>102</v>
      </c>
      <c r="F427" s="94" t="s">
        <v>102</v>
      </c>
      <c r="G427" s="94" t="s">
        <v>102</v>
      </c>
      <c r="H427" s="94" t="s">
        <v>102</v>
      </c>
    </row>
    <row r="428" spans="1:8">
      <c r="A428" s="106">
        <v>39211</v>
      </c>
      <c r="B428" s="37" t="s">
        <v>229</v>
      </c>
      <c r="C428" s="94" t="s">
        <v>102</v>
      </c>
      <c r="D428" s="94" t="s">
        <v>102</v>
      </c>
      <c r="E428" s="94" t="s">
        <v>102</v>
      </c>
      <c r="F428" s="94" t="s">
        <v>102</v>
      </c>
      <c r="G428" s="94" t="s">
        <v>102</v>
      </c>
      <c r="H428" s="94" t="s">
        <v>102</v>
      </c>
    </row>
    <row r="429" spans="1:8">
      <c r="A429" s="106">
        <v>39212</v>
      </c>
      <c r="B429" s="37" t="s">
        <v>220</v>
      </c>
      <c r="C429" s="94" t="s">
        <v>102</v>
      </c>
      <c r="D429" s="94" t="s">
        <v>102</v>
      </c>
      <c r="E429" s="94" t="s">
        <v>102</v>
      </c>
      <c r="F429" s="94" t="s">
        <v>102</v>
      </c>
      <c r="G429" s="94" t="s">
        <v>102</v>
      </c>
      <c r="H429" s="94" t="s">
        <v>102</v>
      </c>
    </row>
    <row r="430" spans="1:8">
      <c r="A430" s="106">
        <v>39213</v>
      </c>
      <c r="B430" s="37" t="s">
        <v>231</v>
      </c>
      <c r="C430" s="94" t="s">
        <v>102</v>
      </c>
      <c r="D430" s="94" t="s">
        <v>102</v>
      </c>
      <c r="E430" s="94" t="s">
        <v>102</v>
      </c>
      <c r="F430" s="94" t="s">
        <v>102</v>
      </c>
      <c r="G430" s="94" t="s">
        <v>102</v>
      </c>
      <c r="H430" s="94" t="s">
        <v>102</v>
      </c>
    </row>
    <row r="431" spans="1:8">
      <c r="A431" s="106">
        <v>39214</v>
      </c>
      <c r="B431" s="37" t="s">
        <v>233</v>
      </c>
      <c r="C431" s="94" t="s">
        <v>102</v>
      </c>
      <c r="D431" s="94" t="s">
        <v>102</v>
      </c>
      <c r="E431" s="94" t="s">
        <v>102</v>
      </c>
      <c r="F431" s="94" t="s">
        <v>102</v>
      </c>
      <c r="G431" s="94" t="s">
        <v>102</v>
      </c>
      <c r="H431" s="94" t="s">
        <v>102</v>
      </c>
    </row>
    <row r="432" spans="1:8">
      <c r="A432" s="106">
        <v>39215</v>
      </c>
      <c r="B432" s="37" t="s">
        <v>220</v>
      </c>
      <c r="C432" s="94" t="s">
        <v>102</v>
      </c>
      <c r="D432" s="94" t="s">
        <v>102</v>
      </c>
      <c r="E432" s="94" t="s">
        <v>102</v>
      </c>
      <c r="F432" s="94" t="s">
        <v>102</v>
      </c>
      <c r="G432" s="94" t="s">
        <v>102</v>
      </c>
      <c r="H432" s="94" t="s">
        <v>102</v>
      </c>
    </row>
    <row r="433" spans="1:8">
      <c r="A433" s="106">
        <v>39216</v>
      </c>
      <c r="B433" s="37" t="s">
        <v>235</v>
      </c>
      <c r="C433" s="94" t="s">
        <v>102</v>
      </c>
      <c r="D433" s="94" t="s">
        <v>102</v>
      </c>
      <c r="E433" s="94" t="s">
        <v>102</v>
      </c>
      <c r="F433" s="94" t="s">
        <v>102</v>
      </c>
      <c r="G433" s="94" t="s">
        <v>102</v>
      </c>
      <c r="H433" s="94" t="s">
        <v>102</v>
      </c>
    </row>
    <row r="434" spans="1:8">
      <c r="A434" s="106">
        <v>39217</v>
      </c>
      <c r="B434" s="37" t="s">
        <v>237</v>
      </c>
      <c r="C434" s="94" t="s">
        <v>102</v>
      </c>
      <c r="D434" s="94" t="s">
        <v>102</v>
      </c>
      <c r="E434" s="94" t="s">
        <v>102</v>
      </c>
      <c r="F434" s="94" t="s">
        <v>102</v>
      </c>
      <c r="G434" s="94" t="s">
        <v>102</v>
      </c>
      <c r="H434" s="94" t="s">
        <v>102</v>
      </c>
    </row>
    <row r="435" spans="1:8">
      <c r="A435" s="106">
        <v>393</v>
      </c>
      <c r="B435" s="37" t="s">
        <v>238</v>
      </c>
      <c r="C435" s="94" t="s">
        <v>102</v>
      </c>
      <c r="D435" s="94" t="s">
        <v>102</v>
      </c>
      <c r="E435" s="94" t="s">
        <v>102</v>
      </c>
      <c r="F435" s="94" t="s">
        <v>102</v>
      </c>
      <c r="G435" s="94" t="s">
        <v>102</v>
      </c>
      <c r="H435" s="94" t="s">
        <v>102</v>
      </c>
    </row>
    <row r="436" spans="1:8">
      <c r="A436" s="103">
        <v>39301</v>
      </c>
      <c r="B436" s="104" t="s">
        <v>240</v>
      </c>
      <c r="C436" s="94" t="s">
        <v>102</v>
      </c>
      <c r="D436" s="94" t="s">
        <v>102</v>
      </c>
      <c r="E436" s="94" t="s">
        <v>102</v>
      </c>
      <c r="F436" s="94" t="s">
        <v>102</v>
      </c>
      <c r="G436" s="94" t="s">
        <v>102</v>
      </c>
      <c r="H436" s="94" t="s">
        <v>102</v>
      </c>
    </row>
    <row r="437" spans="1:8">
      <c r="A437" s="106">
        <v>39302</v>
      </c>
      <c r="B437" s="37" t="s">
        <v>220</v>
      </c>
      <c r="C437" s="94" t="s">
        <v>102</v>
      </c>
      <c r="D437" s="94" t="s">
        <v>102</v>
      </c>
      <c r="E437" s="94" t="s">
        <v>102</v>
      </c>
      <c r="F437" s="94" t="s">
        <v>102</v>
      </c>
      <c r="G437" s="94" t="s">
        <v>102</v>
      </c>
      <c r="H437" s="94" t="s">
        <v>102</v>
      </c>
    </row>
    <row r="438" spans="1:8">
      <c r="A438" s="106">
        <v>39303</v>
      </c>
      <c r="B438" s="37" t="s">
        <v>242</v>
      </c>
      <c r="C438" s="94" t="s">
        <v>102</v>
      </c>
      <c r="D438" s="94" t="s">
        <v>102</v>
      </c>
      <c r="E438" s="94" t="s">
        <v>102</v>
      </c>
      <c r="F438" s="94" t="s">
        <v>102</v>
      </c>
      <c r="G438" s="94" t="s">
        <v>102</v>
      </c>
      <c r="H438" s="94" t="s">
        <v>102</v>
      </c>
    </row>
    <row r="439" spans="1:8">
      <c r="A439" s="106">
        <v>39304</v>
      </c>
      <c r="B439" s="37" t="s">
        <v>220</v>
      </c>
      <c r="C439" s="94" t="s">
        <v>102</v>
      </c>
      <c r="D439" s="94" t="s">
        <v>102</v>
      </c>
      <c r="E439" s="94" t="s">
        <v>102</v>
      </c>
      <c r="F439" s="94" t="s">
        <v>102</v>
      </c>
      <c r="G439" s="94" t="s">
        <v>102</v>
      </c>
      <c r="H439" s="94" t="s">
        <v>102</v>
      </c>
    </row>
    <row r="440" spans="1:8">
      <c r="A440" s="106">
        <v>394</v>
      </c>
      <c r="B440" s="37" t="s">
        <v>693</v>
      </c>
      <c r="C440" s="94" t="s">
        <v>102</v>
      </c>
      <c r="D440" s="94" t="s">
        <v>102</v>
      </c>
      <c r="E440" s="94" t="s">
        <v>102</v>
      </c>
      <c r="F440" s="94" t="s">
        <v>102</v>
      </c>
      <c r="G440" s="94" t="s">
        <v>102</v>
      </c>
      <c r="H440" s="94" t="s">
        <v>102</v>
      </c>
    </row>
    <row r="441" spans="1:8">
      <c r="A441" s="105">
        <v>39401</v>
      </c>
      <c r="B441" s="110" t="s">
        <v>694</v>
      </c>
      <c r="C441" s="94" t="s">
        <v>102</v>
      </c>
      <c r="D441" s="94" t="s">
        <v>102</v>
      </c>
      <c r="E441" s="94" t="s">
        <v>102</v>
      </c>
      <c r="F441" s="94" t="s">
        <v>102</v>
      </c>
      <c r="G441" s="94" t="s">
        <v>102</v>
      </c>
      <c r="H441" s="94" t="s">
        <v>102</v>
      </c>
    </row>
    <row r="442" spans="1:8">
      <c r="A442" s="107">
        <v>39402</v>
      </c>
      <c r="B442" s="29" t="s">
        <v>695</v>
      </c>
      <c r="C442" s="94" t="s">
        <v>102</v>
      </c>
      <c r="D442" s="94" t="s">
        <v>102</v>
      </c>
      <c r="E442" s="94" t="s">
        <v>102</v>
      </c>
      <c r="F442" s="94" t="s">
        <v>102</v>
      </c>
      <c r="G442" s="94" t="s">
        <v>102</v>
      </c>
      <c r="H442" s="94" t="s">
        <v>102</v>
      </c>
    </row>
    <row r="443" spans="1:8">
      <c r="A443" s="107">
        <v>39403</v>
      </c>
      <c r="B443" s="29" t="s">
        <v>696</v>
      </c>
      <c r="C443" s="94" t="s">
        <v>102</v>
      </c>
      <c r="D443" s="94" t="s">
        <v>102</v>
      </c>
      <c r="E443" s="94" t="s">
        <v>102</v>
      </c>
      <c r="F443" s="94" t="s">
        <v>102</v>
      </c>
      <c r="G443" s="94" t="s">
        <v>102</v>
      </c>
      <c r="H443" s="94" t="s">
        <v>102</v>
      </c>
    </row>
    <row r="444" spans="1:8">
      <c r="A444" s="107">
        <v>39404</v>
      </c>
      <c r="B444" s="29" t="s">
        <v>697</v>
      </c>
      <c r="C444" s="94" t="s">
        <v>102</v>
      </c>
      <c r="D444" s="94" t="s">
        <v>102</v>
      </c>
      <c r="E444" s="94" t="s">
        <v>102</v>
      </c>
      <c r="F444" s="94" t="s">
        <v>102</v>
      </c>
      <c r="G444" s="94" t="s">
        <v>102</v>
      </c>
      <c r="H444" s="94" t="s">
        <v>102</v>
      </c>
    </row>
    <row r="445" spans="1:8">
      <c r="A445" s="107">
        <v>39405</v>
      </c>
      <c r="B445" s="29" t="s">
        <v>698</v>
      </c>
      <c r="C445" s="94" t="s">
        <v>102</v>
      </c>
      <c r="D445" s="94" t="s">
        <v>102</v>
      </c>
      <c r="E445" s="94" t="s">
        <v>102</v>
      </c>
      <c r="F445" s="94" t="s">
        <v>102</v>
      </c>
      <c r="G445" s="94" t="s">
        <v>102</v>
      </c>
      <c r="H445" s="94" t="s">
        <v>102</v>
      </c>
    </row>
    <row r="446" spans="1:8">
      <c r="A446" s="107">
        <v>3</v>
      </c>
      <c r="B446" s="29" t="s">
        <v>1185</v>
      </c>
      <c r="C446" s="94" t="s">
        <v>102</v>
      </c>
      <c r="D446" s="94" t="s">
        <v>102</v>
      </c>
      <c r="E446" s="94" t="s">
        <v>102</v>
      </c>
      <c r="F446" s="94" t="s">
        <v>102</v>
      </c>
      <c r="G446" s="94" t="s">
        <v>102</v>
      </c>
      <c r="H446" s="94" t="s">
        <v>102</v>
      </c>
    </row>
    <row r="447" spans="1:8">
      <c r="A447" s="103">
        <v>4</v>
      </c>
      <c r="B447" s="104" t="s">
        <v>243</v>
      </c>
      <c r="C447" s="94" t="s">
        <v>102</v>
      </c>
      <c r="D447" s="94" t="s">
        <v>102</v>
      </c>
      <c r="E447" s="94" t="s">
        <v>102</v>
      </c>
      <c r="F447" s="94" t="s">
        <v>102</v>
      </c>
      <c r="G447" s="94" t="s">
        <v>102</v>
      </c>
      <c r="H447" s="94" t="s">
        <v>102</v>
      </c>
    </row>
    <row r="448" spans="1:8">
      <c r="A448" s="103">
        <v>41</v>
      </c>
      <c r="B448" s="104" t="s">
        <v>244</v>
      </c>
      <c r="C448" s="94" t="s">
        <v>102</v>
      </c>
      <c r="D448" s="94" t="s">
        <v>102</v>
      </c>
      <c r="E448" s="94" t="s">
        <v>102</v>
      </c>
      <c r="F448" s="94" t="s">
        <v>102</v>
      </c>
      <c r="G448" s="94" t="s">
        <v>102</v>
      </c>
      <c r="H448" s="94" t="s">
        <v>102</v>
      </c>
    </row>
    <row r="449" spans="1:8">
      <c r="A449" s="105">
        <v>411</v>
      </c>
      <c r="B449" s="104" t="s">
        <v>245</v>
      </c>
      <c r="C449" s="94" t="s">
        <v>102</v>
      </c>
      <c r="D449" s="94" t="s">
        <v>102</v>
      </c>
      <c r="E449" s="94" t="s">
        <v>102</v>
      </c>
      <c r="F449" s="94" t="s">
        <v>102</v>
      </c>
      <c r="G449" s="94" t="s">
        <v>102</v>
      </c>
      <c r="H449" s="94" t="s">
        <v>102</v>
      </c>
    </row>
    <row r="450" spans="1:8">
      <c r="A450" s="103">
        <v>4111</v>
      </c>
      <c r="B450" s="104" t="s">
        <v>129</v>
      </c>
      <c r="C450" s="94" t="s">
        <v>102</v>
      </c>
      <c r="D450" s="94" t="s">
        <v>102</v>
      </c>
      <c r="E450" s="94" t="s">
        <v>102</v>
      </c>
      <c r="F450" s="94" t="s">
        <v>102</v>
      </c>
      <c r="G450" s="94" t="s">
        <v>102</v>
      </c>
      <c r="H450" s="94" t="s">
        <v>102</v>
      </c>
    </row>
    <row r="451" spans="1:8">
      <c r="A451" s="103">
        <v>41111</v>
      </c>
      <c r="B451" s="104" t="s">
        <v>246</v>
      </c>
      <c r="C451" s="94" t="s">
        <v>102</v>
      </c>
      <c r="D451" s="94" t="s">
        <v>102</v>
      </c>
      <c r="E451" s="94" t="s">
        <v>102</v>
      </c>
      <c r="F451" s="94" t="s">
        <v>102</v>
      </c>
      <c r="G451" s="94" t="s">
        <v>102</v>
      </c>
      <c r="H451" s="94" t="s">
        <v>102</v>
      </c>
    </row>
    <row r="452" spans="1:8">
      <c r="A452" s="106">
        <v>41112</v>
      </c>
      <c r="B452" s="37" t="s">
        <v>247</v>
      </c>
      <c r="C452" s="94" t="s">
        <v>102</v>
      </c>
      <c r="D452" s="94" t="s">
        <v>102</v>
      </c>
      <c r="E452" s="94" t="s">
        <v>102</v>
      </c>
      <c r="F452" s="94" t="s">
        <v>102</v>
      </c>
      <c r="G452" s="94" t="s">
        <v>102</v>
      </c>
      <c r="H452" s="94" t="s">
        <v>102</v>
      </c>
    </row>
    <row r="453" spans="1:8">
      <c r="A453" s="106">
        <v>41113</v>
      </c>
      <c r="B453" s="37" t="s">
        <v>248</v>
      </c>
      <c r="C453" s="94" t="s">
        <v>102</v>
      </c>
      <c r="D453" s="94" t="s">
        <v>102</v>
      </c>
      <c r="E453" s="94" t="s">
        <v>102</v>
      </c>
      <c r="F453" s="94" t="s">
        <v>102</v>
      </c>
      <c r="G453" s="94" t="s">
        <v>102</v>
      </c>
      <c r="H453" s="94" t="s">
        <v>102</v>
      </c>
    </row>
    <row r="454" spans="1:8">
      <c r="A454" s="106">
        <v>4112</v>
      </c>
      <c r="B454" s="37" t="s">
        <v>135</v>
      </c>
      <c r="C454" s="94" t="s">
        <v>102</v>
      </c>
      <c r="D454" s="94" t="s">
        <v>102</v>
      </c>
      <c r="E454" s="94" t="s">
        <v>102</v>
      </c>
      <c r="F454" s="94" t="s">
        <v>102</v>
      </c>
      <c r="G454" s="94" t="s">
        <v>102</v>
      </c>
      <c r="H454" s="94" t="s">
        <v>102</v>
      </c>
    </row>
    <row r="455" spans="1:8">
      <c r="A455" s="103">
        <v>41121</v>
      </c>
      <c r="B455" s="104" t="s">
        <v>246</v>
      </c>
      <c r="C455" s="94" t="s">
        <v>102</v>
      </c>
      <c r="D455" s="94" t="s">
        <v>102</v>
      </c>
      <c r="E455" s="94" t="s">
        <v>102</v>
      </c>
      <c r="F455" s="94" t="s">
        <v>102</v>
      </c>
      <c r="G455" s="94" t="s">
        <v>102</v>
      </c>
      <c r="H455" s="94" t="s">
        <v>102</v>
      </c>
    </row>
    <row r="456" spans="1:8">
      <c r="A456" s="106">
        <v>41122</v>
      </c>
      <c r="B456" s="37" t="s">
        <v>247</v>
      </c>
      <c r="C456" s="94" t="s">
        <v>102</v>
      </c>
      <c r="D456" s="94" t="s">
        <v>102</v>
      </c>
      <c r="E456" s="94" t="s">
        <v>102</v>
      </c>
      <c r="F456" s="94" t="s">
        <v>102</v>
      </c>
      <c r="G456" s="94" t="s">
        <v>102</v>
      </c>
      <c r="H456" s="94" t="s">
        <v>102</v>
      </c>
    </row>
    <row r="457" spans="1:8">
      <c r="A457" s="106">
        <v>41123</v>
      </c>
      <c r="B457" s="37" t="s">
        <v>248</v>
      </c>
      <c r="C457" s="94" t="s">
        <v>102</v>
      </c>
      <c r="D457" s="94" t="s">
        <v>102</v>
      </c>
      <c r="E457" s="94" t="s">
        <v>102</v>
      </c>
      <c r="F457" s="94" t="s">
        <v>102</v>
      </c>
      <c r="G457" s="94" t="s">
        <v>102</v>
      </c>
      <c r="H457" s="94" t="s">
        <v>102</v>
      </c>
    </row>
    <row r="458" spans="1:8">
      <c r="A458" s="106">
        <v>412</v>
      </c>
      <c r="B458" s="37" t="s">
        <v>249</v>
      </c>
      <c r="C458" s="94" t="s">
        <v>102</v>
      </c>
      <c r="D458" s="94" t="s">
        <v>102</v>
      </c>
      <c r="E458" s="94" t="s">
        <v>102</v>
      </c>
      <c r="F458" s="94" t="s">
        <v>102</v>
      </c>
      <c r="G458" s="94" t="s">
        <v>102</v>
      </c>
      <c r="H458" s="94" t="s">
        <v>102</v>
      </c>
    </row>
    <row r="459" spans="1:8">
      <c r="A459" s="103">
        <v>4121</v>
      </c>
      <c r="B459" s="104" t="s">
        <v>129</v>
      </c>
      <c r="C459" s="94" t="s">
        <v>102</v>
      </c>
      <c r="D459" s="94" t="s">
        <v>102</v>
      </c>
      <c r="E459" s="94" t="s">
        <v>102</v>
      </c>
      <c r="F459" s="94" t="s">
        <v>102</v>
      </c>
      <c r="G459" s="94" t="s">
        <v>102</v>
      </c>
      <c r="H459" s="94" t="s">
        <v>102</v>
      </c>
    </row>
    <row r="460" spans="1:8">
      <c r="A460" s="103">
        <v>41211</v>
      </c>
      <c r="B460" s="104" t="s">
        <v>250</v>
      </c>
      <c r="C460" s="94" t="s">
        <v>102</v>
      </c>
      <c r="D460" s="94" t="s">
        <v>102</v>
      </c>
      <c r="E460" s="94" t="s">
        <v>102</v>
      </c>
      <c r="F460" s="94" t="s">
        <v>102</v>
      </c>
      <c r="G460" s="94" t="s">
        <v>102</v>
      </c>
      <c r="H460" s="94" t="s">
        <v>102</v>
      </c>
    </row>
    <row r="461" spans="1:8">
      <c r="A461" s="106">
        <v>41212</v>
      </c>
      <c r="B461" s="37" t="s">
        <v>154</v>
      </c>
      <c r="C461" s="94" t="s">
        <v>102</v>
      </c>
      <c r="D461" s="94" t="s">
        <v>102</v>
      </c>
      <c r="E461" s="94" t="s">
        <v>102</v>
      </c>
      <c r="F461" s="94" t="s">
        <v>102</v>
      </c>
      <c r="G461" s="94" t="s">
        <v>102</v>
      </c>
      <c r="H461" s="94" t="s">
        <v>102</v>
      </c>
    </row>
    <row r="462" spans="1:8">
      <c r="A462" s="106">
        <v>41213</v>
      </c>
      <c r="B462" s="37" t="s">
        <v>251</v>
      </c>
      <c r="C462" s="94" t="s">
        <v>102</v>
      </c>
      <c r="D462" s="94" t="s">
        <v>102</v>
      </c>
      <c r="E462" s="94" t="s">
        <v>102</v>
      </c>
      <c r="F462" s="94" t="s">
        <v>102</v>
      </c>
      <c r="G462" s="94" t="s">
        <v>102</v>
      </c>
      <c r="H462" s="94" t="s">
        <v>102</v>
      </c>
    </row>
    <row r="463" spans="1:8">
      <c r="A463" s="106">
        <v>41214</v>
      </c>
      <c r="B463" s="37" t="s">
        <v>252</v>
      </c>
      <c r="C463" s="94" t="s">
        <v>102</v>
      </c>
      <c r="D463" s="94" t="s">
        <v>102</v>
      </c>
      <c r="E463" s="94" t="s">
        <v>102</v>
      </c>
      <c r="F463" s="94" t="s">
        <v>102</v>
      </c>
      <c r="G463" s="94" t="s">
        <v>102</v>
      </c>
      <c r="H463" s="94" t="s">
        <v>102</v>
      </c>
    </row>
    <row r="464" spans="1:8">
      <c r="A464" s="106">
        <v>41215</v>
      </c>
      <c r="B464" s="37" t="s">
        <v>253</v>
      </c>
      <c r="C464" s="94" t="s">
        <v>102</v>
      </c>
      <c r="D464" s="94" t="s">
        <v>102</v>
      </c>
      <c r="E464" s="94" t="s">
        <v>102</v>
      </c>
      <c r="F464" s="94" t="s">
        <v>102</v>
      </c>
      <c r="G464" s="94" t="s">
        <v>102</v>
      </c>
      <c r="H464" s="94" t="s">
        <v>102</v>
      </c>
    </row>
    <row r="465" spans="1:8">
      <c r="A465" s="106">
        <v>41216</v>
      </c>
      <c r="B465" s="37" t="s">
        <v>254</v>
      </c>
      <c r="C465" s="94" t="s">
        <v>102</v>
      </c>
      <c r="D465" s="94" t="s">
        <v>102</v>
      </c>
      <c r="E465" s="94" t="s">
        <v>102</v>
      </c>
      <c r="F465" s="94" t="s">
        <v>102</v>
      </c>
      <c r="G465" s="94" t="s">
        <v>102</v>
      </c>
      <c r="H465" s="94" t="s">
        <v>102</v>
      </c>
    </row>
    <row r="466" spans="1:8">
      <c r="A466" s="106">
        <v>41217</v>
      </c>
      <c r="B466" s="37" t="s">
        <v>255</v>
      </c>
      <c r="C466" s="94" t="s">
        <v>102</v>
      </c>
      <c r="D466" s="94" t="s">
        <v>102</v>
      </c>
      <c r="E466" s="94" t="s">
        <v>102</v>
      </c>
      <c r="F466" s="94" t="s">
        <v>102</v>
      </c>
      <c r="G466" s="94" t="s">
        <v>102</v>
      </c>
      <c r="H466" s="94" t="s">
        <v>102</v>
      </c>
    </row>
    <row r="467" spans="1:8">
      <c r="A467" s="106">
        <v>4122</v>
      </c>
      <c r="B467" s="37" t="s">
        <v>135</v>
      </c>
      <c r="C467" s="94" t="s">
        <v>102</v>
      </c>
      <c r="D467" s="94" t="s">
        <v>102</v>
      </c>
      <c r="E467" s="94" t="s">
        <v>102</v>
      </c>
      <c r="F467" s="94" t="s">
        <v>102</v>
      </c>
      <c r="G467" s="94" t="s">
        <v>102</v>
      </c>
      <c r="H467" s="94" t="s">
        <v>102</v>
      </c>
    </row>
    <row r="468" spans="1:8">
      <c r="A468" s="103">
        <v>41221</v>
      </c>
      <c r="B468" s="104" t="s">
        <v>256</v>
      </c>
      <c r="C468" s="94" t="s">
        <v>102</v>
      </c>
      <c r="D468" s="94" t="s">
        <v>102</v>
      </c>
      <c r="E468" s="94" t="s">
        <v>102</v>
      </c>
      <c r="F468" s="94" t="s">
        <v>102</v>
      </c>
      <c r="G468" s="94" t="s">
        <v>102</v>
      </c>
      <c r="H468" s="94" t="s">
        <v>102</v>
      </c>
    </row>
    <row r="469" spans="1:8">
      <c r="A469" s="106">
        <v>41222</v>
      </c>
      <c r="B469" s="37" t="s">
        <v>257</v>
      </c>
      <c r="C469" s="94" t="s">
        <v>102</v>
      </c>
      <c r="D469" s="94" t="s">
        <v>102</v>
      </c>
      <c r="E469" s="94" t="s">
        <v>102</v>
      </c>
      <c r="F469" s="94" t="s">
        <v>102</v>
      </c>
      <c r="G469" s="94" t="s">
        <v>102</v>
      </c>
      <c r="H469" s="94" t="s">
        <v>102</v>
      </c>
    </row>
    <row r="470" spans="1:8">
      <c r="A470" s="106">
        <v>41223</v>
      </c>
      <c r="B470" s="37" t="s">
        <v>258</v>
      </c>
      <c r="C470" s="94" t="s">
        <v>102</v>
      </c>
      <c r="D470" s="94" t="s">
        <v>102</v>
      </c>
      <c r="E470" s="94" t="s">
        <v>102</v>
      </c>
      <c r="F470" s="94" t="s">
        <v>102</v>
      </c>
      <c r="G470" s="94" t="s">
        <v>102</v>
      </c>
      <c r="H470" s="94" t="s">
        <v>102</v>
      </c>
    </row>
    <row r="471" spans="1:8">
      <c r="A471" s="106">
        <v>41224</v>
      </c>
      <c r="B471" s="37" t="s">
        <v>259</v>
      </c>
      <c r="C471" s="94" t="s">
        <v>102</v>
      </c>
      <c r="D471" s="94" t="s">
        <v>102</v>
      </c>
      <c r="E471" s="94" t="s">
        <v>102</v>
      </c>
      <c r="F471" s="94" t="s">
        <v>102</v>
      </c>
      <c r="G471" s="94" t="s">
        <v>102</v>
      </c>
      <c r="H471" s="94" t="s">
        <v>102</v>
      </c>
    </row>
    <row r="472" spans="1:8">
      <c r="A472" s="106">
        <v>41225</v>
      </c>
      <c r="B472" s="37" t="s">
        <v>692</v>
      </c>
      <c r="C472" s="94" t="s">
        <v>102</v>
      </c>
      <c r="D472" s="94" t="s">
        <v>102</v>
      </c>
      <c r="E472" s="94" t="s">
        <v>102</v>
      </c>
      <c r="F472" s="94" t="s">
        <v>102</v>
      </c>
      <c r="G472" s="94" t="s">
        <v>102</v>
      </c>
      <c r="H472" s="94" t="s">
        <v>102</v>
      </c>
    </row>
    <row r="473" spans="1:8">
      <c r="A473" s="106">
        <v>413</v>
      </c>
      <c r="B473" s="29" t="s">
        <v>262</v>
      </c>
      <c r="C473" s="94" t="s">
        <v>102</v>
      </c>
      <c r="D473" s="94" t="s">
        <v>102</v>
      </c>
      <c r="E473" s="94" t="s">
        <v>102</v>
      </c>
      <c r="F473" s="94" t="s">
        <v>102</v>
      </c>
      <c r="G473" s="94" t="s">
        <v>102</v>
      </c>
      <c r="H473" s="94" t="s">
        <v>102</v>
      </c>
    </row>
    <row r="474" spans="1:8">
      <c r="A474" s="103">
        <v>41310</v>
      </c>
      <c r="B474" s="104" t="s">
        <v>263</v>
      </c>
      <c r="C474" s="94" t="s">
        <v>102</v>
      </c>
      <c r="D474" s="94" t="s">
        <v>102</v>
      </c>
      <c r="E474" s="94" t="s">
        <v>102</v>
      </c>
      <c r="F474" s="94" t="s">
        <v>102</v>
      </c>
      <c r="G474" s="94" t="s">
        <v>102</v>
      </c>
      <c r="H474" s="94" t="s">
        <v>102</v>
      </c>
    </row>
    <row r="475" spans="1:8">
      <c r="A475" s="107">
        <v>413101</v>
      </c>
      <c r="B475" s="37" t="s">
        <v>574</v>
      </c>
      <c r="C475" s="94" t="s">
        <v>102</v>
      </c>
      <c r="D475" s="94" t="s">
        <v>102</v>
      </c>
      <c r="E475" s="94" t="s">
        <v>102</v>
      </c>
      <c r="F475" s="94" t="s">
        <v>102</v>
      </c>
      <c r="G475" s="94" t="s">
        <v>102</v>
      </c>
      <c r="H475" s="94" t="s">
        <v>102</v>
      </c>
    </row>
    <row r="476" spans="1:8">
      <c r="A476" s="111">
        <v>413102</v>
      </c>
      <c r="B476" s="112" t="s">
        <v>575</v>
      </c>
      <c r="C476" s="94" t="s">
        <v>102</v>
      </c>
      <c r="D476" s="94" t="s">
        <v>102</v>
      </c>
      <c r="E476" s="94" t="s">
        <v>102</v>
      </c>
      <c r="F476" s="94" t="s">
        <v>102</v>
      </c>
      <c r="G476" s="94" t="s">
        <v>102</v>
      </c>
      <c r="H476" s="94" t="s">
        <v>102</v>
      </c>
    </row>
    <row r="477" spans="1:8">
      <c r="A477" s="111">
        <v>413103</v>
      </c>
      <c r="B477" s="112" t="s">
        <v>576</v>
      </c>
      <c r="C477" s="94" t="s">
        <v>102</v>
      </c>
      <c r="D477" s="94" t="s">
        <v>102</v>
      </c>
      <c r="E477" s="94" t="s">
        <v>102</v>
      </c>
      <c r="F477" s="94" t="s">
        <v>102</v>
      </c>
      <c r="G477" s="94" t="s">
        <v>102</v>
      </c>
      <c r="H477" s="94" t="s">
        <v>102</v>
      </c>
    </row>
    <row r="478" spans="1:8">
      <c r="A478" s="111">
        <v>413104</v>
      </c>
      <c r="B478" s="112" t="s">
        <v>577</v>
      </c>
      <c r="C478" s="94" t="s">
        <v>102</v>
      </c>
      <c r="D478" s="94" t="s">
        <v>102</v>
      </c>
      <c r="E478" s="94" t="s">
        <v>102</v>
      </c>
      <c r="F478" s="94" t="s">
        <v>102</v>
      </c>
      <c r="G478" s="94" t="s">
        <v>102</v>
      </c>
      <c r="H478" s="94" t="s">
        <v>102</v>
      </c>
    </row>
    <row r="479" spans="1:8">
      <c r="A479" s="111">
        <v>41320</v>
      </c>
      <c r="B479" s="112" t="s">
        <v>264</v>
      </c>
      <c r="C479" s="94" t="s">
        <v>102</v>
      </c>
      <c r="D479" s="94" t="s">
        <v>102</v>
      </c>
      <c r="E479" s="94" t="s">
        <v>102</v>
      </c>
      <c r="F479" s="94" t="s">
        <v>102</v>
      </c>
      <c r="G479" s="94" t="s">
        <v>102</v>
      </c>
      <c r="H479" s="94" t="s">
        <v>102</v>
      </c>
    </row>
    <row r="480" spans="1:8">
      <c r="A480" s="106">
        <v>413201</v>
      </c>
      <c r="B480" s="37" t="s">
        <v>578</v>
      </c>
      <c r="C480" s="94" t="s">
        <v>102</v>
      </c>
      <c r="D480" s="94" t="s">
        <v>102</v>
      </c>
      <c r="E480" s="94" t="s">
        <v>102</v>
      </c>
      <c r="F480" s="94" t="s">
        <v>102</v>
      </c>
      <c r="G480" s="94" t="s">
        <v>102</v>
      </c>
      <c r="H480" s="94" t="s">
        <v>102</v>
      </c>
    </row>
    <row r="481" spans="1:8">
      <c r="A481" s="95">
        <v>413202</v>
      </c>
      <c r="B481" s="29" t="s">
        <v>579</v>
      </c>
      <c r="C481" s="94" t="s">
        <v>102</v>
      </c>
      <c r="D481" s="94" t="s">
        <v>102</v>
      </c>
      <c r="E481" s="94" t="s">
        <v>102</v>
      </c>
      <c r="F481" s="94" t="s">
        <v>102</v>
      </c>
      <c r="G481" s="94" t="s">
        <v>102</v>
      </c>
      <c r="H481" s="94" t="s">
        <v>102</v>
      </c>
    </row>
    <row r="482" spans="1:8">
      <c r="A482" s="95">
        <v>413203</v>
      </c>
      <c r="B482" s="29" t="s">
        <v>580</v>
      </c>
      <c r="C482" s="94" t="s">
        <v>102</v>
      </c>
      <c r="D482" s="94" t="s">
        <v>102</v>
      </c>
      <c r="E482" s="94" t="s">
        <v>102</v>
      </c>
      <c r="F482" s="94" t="s">
        <v>102</v>
      </c>
      <c r="G482" s="94" t="s">
        <v>102</v>
      </c>
      <c r="H482" s="94" t="s">
        <v>102</v>
      </c>
    </row>
    <row r="483" spans="1:8">
      <c r="A483" s="95">
        <v>413204</v>
      </c>
      <c r="B483" s="29" t="s">
        <v>581</v>
      </c>
      <c r="C483" s="94" t="s">
        <v>102</v>
      </c>
      <c r="D483" s="94" t="s">
        <v>102</v>
      </c>
      <c r="E483" s="94" t="s">
        <v>102</v>
      </c>
      <c r="F483" s="94" t="s">
        <v>102</v>
      </c>
      <c r="G483" s="94" t="s">
        <v>102</v>
      </c>
      <c r="H483" s="94" t="s">
        <v>102</v>
      </c>
    </row>
    <row r="484" spans="1:8">
      <c r="A484" s="95">
        <v>413205</v>
      </c>
      <c r="B484" s="29" t="s">
        <v>582</v>
      </c>
      <c r="C484" s="94" t="s">
        <v>102</v>
      </c>
      <c r="D484" s="94" t="s">
        <v>102</v>
      </c>
      <c r="E484" s="94" t="s">
        <v>102</v>
      </c>
      <c r="F484" s="94" t="s">
        <v>102</v>
      </c>
      <c r="G484" s="94" t="s">
        <v>102</v>
      </c>
      <c r="H484" s="94" t="s">
        <v>102</v>
      </c>
    </row>
    <row r="485" spans="1:8">
      <c r="A485" s="95">
        <v>413206</v>
      </c>
      <c r="B485" s="29" t="s">
        <v>583</v>
      </c>
      <c r="C485" s="94" t="s">
        <v>102</v>
      </c>
      <c r="D485" s="94" t="s">
        <v>102</v>
      </c>
      <c r="E485" s="94" t="s">
        <v>102</v>
      </c>
      <c r="F485" s="94" t="s">
        <v>102</v>
      </c>
      <c r="G485" s="94" t="s">
        <v>102</v>
      </c>
      <c r="H485" s="94" t="s">
        <v>102</v>
      </c>
    </row>
    <row r="486" spans="1:8">
      <c r="A486" s="95">
        <v>413207</v>
      </c>
      <c r="B486" s="29" t="s">
        <v>584</v>
      </c>
      <c r="C486" s="94" t="s">
        <v>102</v>
      </c>
      <c r="D486" s="94" t="s">
        <v>102</v>
      </c>
      <c r="E486" s="94" t="s">
        <v>102</v>
      </c>
      <c r="F486" s="94" t="s">
        <v>102</v>
      </c>
      <c r="G486" s="94" t="s">
        <v>102</v>
      </c>
      <c r="H486" s="94" t="s">
        <v>102</v>
      </c>
    </row>
    <row r="487" spans="1:8">
      <c r="A487" s="95">
        <v>413208</v>
      </c>
      <c r="B487" s="29" t="s">
        <v>585</v>
      </c>
      <c r="C487" s="94" t="s">
        <v>102</v>
      </c>
      <c r="D487" s="94" t="s">
        <v>102</v>
      </c>
      <c r="E487" s="94" t="s">
        <v>102</v>
      </c>
      <c r="F487" s="94" t="s">
        <v>102</v>
      </c>
      <c r="G487" s="94" t="s">
        <v>102</v>
      </c>
      <c r="H487" s="94" t="s">
        <v>102</v>
      </c>
    </row>
    <row r="488" spans="1:8">
      <c r="A488" s="95">
        <v>413209</v>
      </c>
      <c r="B488" s="29" t="s">
        <v>586</v>
      </c>
      <c r="C488" s="94" t="s">
        <v>102</v>
      </c>
      <c r="D488" s="94" t="s">
        <v>102</v>
      </c>
      <c r="E488" s="94" t="s">
        <v>102</v>
      </c>
      <c r="F488" s="94" t="s">
        <v>102</v>
      </c>
      <c r="G488" s="94" t="s">
        <v>102</v>
      </c>
      <c r="H488" s="94" t="s">
        <v>102</v>
      </c>
    </row>
    <row r="489" spans="1:8">
      <c r="A489" s="95">
        <v>413210</v>
      </c>
      <c r="B489" s="29" t="s">
        <v>587</v>
      </c>
      <c r="C489" s="94" t="s">
        <v>102</v>
      </c>
      <c r="D489" s="94" t="s">
        <v>102</v>
      </c>
      <c r="E489" s="94" t="s">
        <v>102</v>
      </c>
      <c r="F489" s="94" t="s">
        <v>102</v>
      </c>
      <c r="G489" s="94" t="s">
        <v>102</v>
      </c>
      <c r="H489" s="94" t="s">
        <v>102</v>
      </c>
    </row>
    <row r="490" spans="1:8">
      <c r="A490" s="95">
        <v>413211</v>
      </c>
      <c r="B490" s="29" t="s">
        <v>588</v>
      </c>
      <c r="C490" s="94" t="s">
        <v>102</v>
      </c>
      <c r="D490" s="94" t="s">
        <v>102</v>
      </c>
      <c r="E490" s="94" t="s">
        <v>102</v>
      </c>
      <c r="F490" s="94" t="s">
        <v>102</v>
      </c>
      <c r="G490" s="94" t="s">
        <v>102</v>
      </c>
      <c r="H490" s="94" t="s">
        <v>102</v>
      </c>
    </row>
    <row r="491" spans="1:8">
      <c r="A491" s="95">
        <v>413212</v>
      </c>
      <c r="B491" s="29" t="s">
        <v>589</v>
      </c>
      <c r="C491" s="94" t="s">
        <v>102</v>
      </c>
      <c r="D491" s="94" t="s">
        <v>102</v>
      </c>
      <c r="E491" s="94" t="s">
        <v>102</v>
      </c>
      <c r="F491" s="94" t="s">
        <v>102</v>
      </c>
      <c r="G491" s="94" t="s">
        <v>102</v>
      </c>
      <c r="H491" s="94" t="s">
        <v>102</v>
      </c>
    </row>
    <row r="492" spans="1:8">
      <c r="A492" s="95">
        <v>413213</v>
      </c>
      <c r="B492" s="29" t="s">
        <v>590</v>
      </c>
      <c r="C492" s="94" t="s">
        <v>102</v>
      </c>
      <c r="D492" s="94" t="s">
        <v>102</v>
      </c>
      <c r="E492" s="94" t="s">
        <v>102</v>
      </c>
      <c r="F492" s="94" t="s">
        <v>102</v>
      </c>
      <c r="G492" s="94" t="s">
        <v>102</v>
      </c>
      <c r="H492" s="94" t="s">
        <v>102</v>
      </c>
    </row>
    <row r="493" spans="1:8">
      <c r="A493" s="95">
        <v>41330</v>
      </c>
      <c r="B493" s="29" t="s">
        <v>265</v>
      </c>
      <c r="C493" s="94" t="s">
        <v>102</v>
      </c>
      <c r="D493" s="94" t="s">
        <v>102</v>
      </c>
      <c r="E493" s="94" t="s">
        <v>102</v>
      </c>
      <c r="F493" s="94" t="s">
        <v>102</v>
      </c>
      <c r="G493" s="94" t="s">
        <v>102</v>
      </c>
      <c r="H493" s="94" t="s">
        <v>102</v>
      </c>
    </row>
    <row r="494" spans="1:8">
      <c r="A494" s="106">
        <v>41340</v>
      </c>
      <c r="B494" s="37" t="s">
        <v>266</v>
      </c>
      <c r="C494" s="94" t="s">
        <v>102</v>
      </c>
      <c r="D494" s="94" t="s">
        <v>102</v>
      </c>
      <c r="E494" s="94" t="s">
        <v>102</v>
      </c>
      <c r="F494" s="94" t="s">
        <v>102</v>
      </c>
      <c r="G494" s="94" t="s">
        <v>102</v>
      </c>
      <c r="H494" s="94" t="s">
        <v>102</v>
      </c>
    </row>
    <row r="495" spans="1:8">
      <c r="A495" s="106">
        <v>41350</v>
      </c>
      <c r="B495" s="37" t="s">
        <v>267</v>
      </c>
      <c r="C495" s="94" t="s">
        <v>102</v>
      </c>
      <c r="D495" s="94" t="s">
        <v>102</v>
      </c>
      <c r="E495" s="94" t="s">
        <v>102</v>
      </c>
      <c r="F495" s="94" t="s">
        <v>102</v>
      </c>
      <c r="G495" s="94" t="s">
        <v>102</v>
      </c>
      <c r="H495" s="94" t="s">
        <v>102</v>
      </c>
    </row>
    <row r="496" spans="1:8">
      <c r="A496" s="106">
        <v>4136</v>
      </c>
      <c r="B496" s="37" t="s">
        <v>640</v>
      </c>
      <c r="C496" s="94" t="s">
        <v>102</v>
      </c>
      <c r="D496" s="94" t="s">
        <v>102</v>
      </c>
      <c r="E496" s="94" t="s">
        <v>102</v>
      </c>
      <c r="F496" s="94" t="s">
        <v>102</v>
      </c>
      <c r="G496" s="94" t="s">
        <v>102</v>
      </c>
      <c r="H496" s="94" t="s">
        <v>102</v>
      </c>
    </row>
    <row r="497" spans="1:8">
      <c r="A497" s="103">
        <v>41361</v>
      </c>
      <c r="B497" s="104" t="s">
        <v>268</v>
      </c>
      <c r="C497" s="94" t="s">
        <v>102</v>
      </c>
      <c r="D497" s="94" t="s">
        <v>102</v>
      </c>
      <c r="E497" s="94" t="s">
        <v>102</v>
      </c>
      <c r="F497" s="94" t="s">
        <v>102</v>
      </c>
      <c r="G497" s="94" t="s">
        <v>102</v>
      </c>
      <c r="H497" s="94" t="s">
        <v>102</v>
      </c>
    </row>
    <row r="498" spans="1:8">
      <c r="A498" s="106">
        <v>41362</v>
      </c>
      <c r="B498" s="37" t="s">
        <v>269</v>
      </c>
      <c r="C498" s="94" t="s">
        <v>102</v>
      </c>
      <c r="D498" s="94" t="s">
        <v>102</v>
      </c>
      <c r="E498" s="94" t="s">
        <v>102</v>
      </c>
      <c r="F498" s="94" t="s">
        <v>102</v>
      </c>
      <c r="G498" s="94" t="s">
        <v>102</v>
      </c>
      <c r="H498" s="94" t="s">
        <v>102</v>
      </c>
    </row>
    <row r="499" spans="1:8">
      <c r="A499" s="106">
        <v>41363</v>
      </c>
      <c r="B499" s="37" t="s">
        <v>654</v>
      </c>
      <c r="C499" s="94" t="s">
        <v>102</v>
      </c>
      <c r="D499" s="94" t="s">
        <v>102</v>
      </c>
      <c r="E499" s="94" t="s">
        <v>102</v>
      </c>
      <c r="F499" s="94" t="s">
        <v>102</v>
      </c>
      <c r="G499" s="94" t="s">
        <v>102</v>
      </c>
      <c r="H499" s="94" t="s">
        <v>102</v>
      </c>
    </row>
    <row r="500" spans="1:8">
      <c r="A500" s="106">
        <v>41364</v>
      </c>
      <c r="B500" s="28" t="s">
        <v>680</v>
      </c>
      <c r="C500" s="94" t="s">
        <v>102</v>
      </c>
      <c r="D500" s="94" t="s">
        <v>102</v>
      </c>
      <c r="E500" s="94" t="s">
        <v>102</v>
      </c>
      <c r="F500" s="94" t="s">
        <v>102</v>
      </c>
      <c r="G500" s="94" t="s">
        <v>102</v>
      </c>
      <c r="H500" s="94" t="s">
        <v>102</v>
      </c>
    </row>
    <row r="501" spans="1:8">
      <c r="A501" s="106">
        <v>41365</v>
      </c>
      <c r="B501" s="29" t="s">
        <v>681</v>
      </c>
      <c r="C501" s="94" t="s">
        <v>102</v>
      </c>
      <c r="D501" s="94" t="s">
        <v>102</v>
      </c>
      <c r="E501" s="94" t="s">
        <v>102</v>
      </c>
      <c r="F501" s="94" t="s">
        <v>102</v>
      </c>
      <c r="G501" s="94" t="s">
        <v>102</v>
      </c>
      <c r="H501" s="94" t="s">
        <v>102</v>
      </c>
    </row>
    <row r="502" spans="1:8">
      <c r="A502" s="106">
        <v>41366</v>
      </c>
      <c r="B502" s="29" t="s">
        <v>682</v>
      </c>
      <c r="C502" s="94" t="s">
        <v>102</v>
      </c>
      <c r="D502" s="94" t="s">
        <v>102</v>
      </c>
      <c r="E502" s="94" t="s">
        <v>102</v>
      </c>
      <c r="F502" s="94" t="s">
        <v>102</v>
      </c>
      <c r="G502" s="94" t="s">
        <v>102</v>
      </c>
      <c r="H502" s="94" t="s">
        <v>102</v>
      </c>
    </row>
    <row r="503" spans="1:8">
      <c r="A503" s="106">
        <v>414</v>
      </c>
      <c r="B503" s="29" t="s">
        <v>270</v>
      </c>
      <c r="C503" s="94" t="s">
        <v>102</v>
      </c>
      <c r="D503" s="94" t="s">
        <v>102</v>
      </c>
      <c r="E503" s="94" t="s">
        <v>102</v>
      </c>
      <c r="F503" s="94" t="s">
        <v>102</v>
      </c>
      <c r="G503" s="94" t="s">
        <v>102</v>
      </c>
      <c r="H503" s="94" t="s">
        <v>102</v>
      </c>
    </row>
    <row r="504" spans="1:8">
      <c r="A504" s="103">
        <v>41410</v>
      </c>
      <c r="B504" s="104" t="s">
        <v>271</v>
      </c>
      <c r="C504" s="94" t="s">
        <v>102</v>
      </c>
      <c r="D504" s="94" t="s">
        <v>102</v>
      </c>
      <c r="E504" s="94" t="s">
        <v>102</v>
      </c>
      <c r="F504" s="94" t="s">
        <v>102</v>
      </c>
      <c r="G504" s="94" t="s">
        <v>102</v>
      </c>
      <c r="H504" s="94" t="s">
        <v>102</v>
      </c>
    </row>
    <row r="505" spans="1:8">
      <c r="A505" s="106">
        <v>41420</v>
      </c>
      <c r="B505" s="37" t="s">
        <v>272</v>
      </c>
      <c r="C505" s="94" t="s">
        <v>102</v>
      </c>
      <c r="D505" s="94" t="s">
        <v>102</v>
      </c>
      <c r="E505" s="94" t="s">
        <v>102</v>
      </c>
      <c r="F505" s="94" t="s">
        <v>102</v>
      </c>
      <c r="G505" s="94" t="s">
        <v>102</v>
      </c>
      <c r="H505" s="94" t="s">
        <v>102</v>
      </c>
    </row>
    <row r="506" spans="1:8">
      <c r="A506" s="106">
        <v>41430</v>
      </c>
      <c r="B506" s="37" t="s">
        <v>273</v>
      </c>
      <c r="C506" s="94" t="s">
        <v>102</v>
      </c>
      <c r="D506" s="94" t="s">
        <v>102</v>
      </c>
      <c r="E506" s="94" t="s">
        <v>102</v>
      </c>
      <c r="F506" s="94" t="s">
        <v>102</v>
      </c>
      <c r="G506" s="94" t="s">
        <v>102</v>
      </c>
      <c r="H506" s="94" t="s">
        <v>102</v>
      </c>
    </row>
    <row r="507" spans="1:8">
      <c r="A507" s="106">
        <v>41440</v>
      </c>
      <c r="B507" s="37" t="s">
        <v>274</v>
      </c>
      <c r="C507" s="94" t="s">
        <v>102</v>
      </c>
      <c r="D507" s="94" t="s">
        <v>102</v>
      </c>
      <c r="E507" s="94" t="s">
        <v>102</v>
      </c>
      <c r="F507" s="94" t="s">
        <v>102</v>
      </c>
      <c r="G507" s="94" t="s">
        <v>102</v>
      </c>
      <c r="H507" s="94" t="s">
        <v>102</v>
      </c>
    </row>
    <row r="508" spans="1:8">
      <c r="A508" s="106">
        <v>41450</v>
      </c>
      <c r="B508" s="37" t="s">
        <v>275</v>
      </c>
      <c r="C508" s="94" t="s">
        <v>102</v>
      </c>
      <c r="D508" s="94" t="s">
        <v>102</v>
      </c>
      <c r="E508" s="94" t="s">
        <v>102</v>
      </c>
      <c r="F508" s="94" t="s">
        <v>102</v>
      </c>
      <c r="G508" s="94" t="s">
        <v>102</v>
      </c>
      <c r="H508" s="94" t="s">
        <v>102</v>
      </c>
    </row>
    <row r="509" spans="1:8">
      <c r="A509" s="106">
        <v>42</v>
      </c>
      <c r="B509" s="37" t="s">
        <v>276</v>
      </c>
      <c r="C509" s="94" t="s">
        <v>102</v>
      </c>
      <c r="D509" s="94" t="s">
        <v>102</v>
      </c>
      <c r="E509" s="94" t="s">
        <v>102</v>
      </c>
      <c r="F509" s="94" t="s">
        <v>102</v>
      </c>
      <c r="G509" s="94" t="s">
        <v>102</v>
      </c>
      <c r="H509" s="94" t="s">
        <v>102</v>
      </c>
    </row>
    <row r="510" spans="1:8">
      <c r="A510" s="105">
        <v>421</v>
      </c>
      <c r="B510" s="104" t="s">
        <v>277</v>
      </c>
      <c r="C510" s="94" t="s">
        <v>102</v>
      </c>
      <c r="D510" s="94" t="s">
        <v>102</v>
      </c>
      <c r="E510" s="94" t="s">
        <v>102</v>
      </c>
      <c r="F510" s="94" t="s">
        <v>102</v>
      </c>
      <c r="G510" s="94" t="s">
        <v>102</v>
      </c>
      <c r="H510" s="94" t="s">
        <v>102</v>
      </c>
    </row>
    <row r="511" spans="1:8">
      <c r="A511" s="103">
        <v>4211</v>
      </c>
      <c r="B511" s="104" t="s">
        <v>129</v>
      </c>
      <c r="C511" s="94" t="s">
        <v>102</v>
      </c>
      <c r="D511" s="94" t="s">
        <v>102</v>
      </c>
      <c r="E511" s="94" t="s">
        <v>102</v>
      </c>
      <c r="F511" s="94" t="s">
        <v>102</v>
      </c>
      <c r="G511" s="94" t="s">
        <v>102</v>
      </c>
      <c r="H511" s="94" t="s">
        <v>102</v>
      </c>
    </row>
    <row r="512" spans="1:8">
      <c r="A512" s="103">
        <v>42111</v>
      </c>
      <c r="B512" s="104" t="s">
        <v>246</v>
      </c>
      <c r="C512" s="94" t="s">
        <v>102</v>
      </c>
      <c r="D512" s="94" t="s">
        <v>102</v>
      </c>
      <c r="E512" s="94" t="s">
        <v>102</v>
      </c>
      <c r="F512" s="94" t="s">
        <v>102</v>
      </c>
      <c r="G512" s="94" t="s">
        <v>102</v>
      </c>
      <c r="H512" s="94" t="s">
        <v>102</v>
      </c>
    </row>
    <row r="513" spans="1:8">
      <c r="A513" s="107">
        <v>42112</v>
      </c>
      <c r="B513" s="37" t="s">
        <v>247</v>
      </c>
      <c r="C513" s="94" t="s">
        <v>102</v>
      </c>
      <c r="D513" s="94" t="s">
        <v>102</v>
      </c>
      <c r="E513" s="94" t="s">
        <v>102</v>
      </c>
      <c r="F513" s="94" t="s">
        <v>102</v>
      </c>
      <c r="G513" s="94" t="s">
        <v>102</v>
      </c>
      <c r="H513" s="94" t="s">
        <v>102</v>
      </c>
    </row>
    <row r="514" spans="1:8">
      <c r="A514" s="107">
        <v>42113</v>
      </c>
      <c r="B514" s="37" t="s">
        <v>248</v>
      </c>
      <c r="C514" s="94" t="s">
        <v>102</v>
      </c>
      <c r="D514" s="94" t="s">
        <v>102</v>
      </c>
      <c r="E514" s="94" t="s">
        <v>102</v>
      </c>
      <c r="F514" s="94" t="s">
        <v>102</v>
      </c>
      <c r="G514" s="94" t="s">
        <v>102</v>
      </c>
      <c r="H514" s="94" t="s">
        <v>102</v>
      </c>
    </row>
    <row r="515" spans="1:8">
      <c r="A515" s="107">
        <v>4212</v>
      </c>
      <c r="B515" s="37" t="s">
        <v>135</v>
      </c>
      <c r="C515" s="94" t="s">
        <v>102</v>
      </c>
      <c r="D515" s="94" t="s">
        <v>102</v>
      </c>
      <c r="E515" s="94" t="s">
        <v>102</v>
      </c>
      <c r="F515" s="94" t="s">
        <v>102</v>
      </c>
      <c r="G515" s="94" t="s">
        <v>102</v>
      </c>
      <c r="H515" s="94" t="s">
        <v>102</v>
      </c>
    </row>
    <row r="516" spans="1:8">
      <c r="A516" s="103">
        <v>42121</v>
      </c>
      <c r="B516" s="110" t="s">
        <v>246</v>
      </c>
      <c r="C516" s="94" t="s">
        <v>102</v>
      </c>
      <c r="D516" s="94" t="s">
        <v>102</v>
      </c>
      <c r="E516" s="94" t="s">
        <v>102</v>
      </c>
      <c r="F516" s="94" t="s">
        <v>102</v>
      </c>
      <c r="G516" s="94" t="s">
        <v>102</v>
      </c>
      <c r="H516" s="94" t="s">
        <v>102</v>
      </c>
    </row>
    <row r="517" spans="1:8">
      <c r="A517" s="107">
        <v>42122</v>
      </c>
      <c r="B517" s="37" t="s">
        <v>247</v>
      </c>
      <c r="C517" s="94" t="s">
        <v>102</v>
      </c>
      <c r="D517" s="94" t="s">
        <v>102</v>
      </c>
      <c r="E517" s="94" t="s">
        <v>102</v>
      </c>
      <c r="F517" s="94" t="s">
        <v>102</v>
      </c>
      <c r="G517" s="94" t="s">
        <v>102</v>
      </c>
      <c r="H517" s="94" t="s">
        <v>102</v>
      </c>
    </row>
    <row r="518" spans="1:8">
      <c r="A518" s="107">
        <v>42123</v>
      </c>
      <c r="B518" s="37" t="s">
        <v>248</v>
      </c>
      <c r="C518" s="94" t="s">
        <v>102</v>
      </c>
      <c r="D518" s="94" t="s">
        <v>102</v>
      </c>
      <c r="E518" s="94" t="s">
        <v>102</v>
      </c>
      <c r="F518" s="94" t="s">
        <v>102</v>
      </c>
      <c r="G518" s="94" t="s">
        <v>102</v>
      </c>
      <c r="H518" s="94" t="s">
        <v>102</v>
      </c>
    </row>
    <row r="519" spans="1:8">
      <c r="A519" s="107">
        <v>422</v>
      </c>
      <c r="B519" s="37" t="s">
        <v>213</v>
      </c>
      <c r="C519" s="94" t="s">
        <v>102</v>
      </c>
      <c r="D519" s="94" t="s">
        <v>102</v>
      </c>
      <c r="E519" s="94" t="s">
        <v>102</v>
      </c>
      <c r="F519" s="94" t="s">
        <v>102</v>
      </c>
      <c r="G519" s="94" t="s">
        <v>102</v>
      </c>
      <c r="H519" s="94" t="s">
        <v>102</v>
      </c>
    </row>
    <row r="520" spans="1:8">
      <c r="A520" s="103">
        <v>4221</v>
      </c>
      <c r="B520" s="104" t="s">
        <v>129</v>
      </c>
      <c r="C520" s="94" t="s">
        <v>102</v>
      </c>
      <c r="D520" s="94" t="s">
        <v>102</v>
      </c>
      <c r="E520" s="94" t="s">
        <v>102</v>
      </c>
      <c r="F520" s="94" t="s">
        <v>102</v>
      </c>
      <c r="G520" s="94" t="s">
        <v>102</v>
      </c>
      <c r="H520" s="94" t="s">
        <v>102</v>
      </c>
    </row>
    <row r="521" spans="1:8">
      <c r="A521" s="103">
        <v>42211</v>
      </c>
      <c r="B521" s="104" t="s">
        <v>250</v>
      </c>
      <c r="C521" s="94" t="s">
        <v>102</v>
      </c>
      <c r="D521" s="94" t="s">
        <v>102</v>
      </c>
      <c r="E521" s="94" t="s">
        <v>102</v>
      </c>
      <c r="F521" s="94" t="s">
        <v>102</v>
      </c>
      <c r="G521" s="94" t="s">
        <v>102</v>
      </c>
      <c r="H521" s="94" t="s">
        <v>102</v>
      </c>
    </row>
    <row r="522" spans="1:8">
      <c r="A522" s="106">
        <v>42212</v>
      </c>
      <c r="B522" s="37" t="s">
        <v>278</v>
      </c>
      <c r="C522" s="94" t="s">
        <v>102</v>
      </c>
      <c r="D522" s="94" t="s">
        <v>102</v>
      </c>
      <c r="E522" s="94" t="s">
        <v>102</v>
      </c>
      <c r="F522" s="94" t="s">
        <v>102</v>
      </c>
      <c r="G522" s="94" t="s">
        <v>102</v>
      </c>
      <c r="H522" s="94" t="s">
        <v>102</v>
      </c>
    </row>
    <row r="523" spans="1:8">
      <c r="A523" s="106">
        <v>42213</v>
      </c>
      <c r="B523" s="37" t="s">
        <v>251</v>
      </c>
      <c r="C523" s="94" t="s">
        <v>102</v>
      </c>
      <c r="D523" s="94" t="s">
        <v>102</v>
      </c>
      <c r="E523" s="94" t="s">
        <v>102</v>
      </c>
      <c r="F523" s="94" t="s">
        <v>102</v>
      </c>
      <c r="G523" s="94" t="s">
        <v>102</v>
      </c>
      <c r="H523" s="94" t="s">
        <v>102</v>
      </c>
    </row>
    <row r="524" spans="1:8">
      <c r="A524" s="106">
        <v>42214</v>
      </c>
      <c r="B524" s="37" t="s">
        <v>252</v>
      </c>
      <c r="C524" s="94" t="s">
        <v>102</v>
      </c>
      <c r="D524" s="94" t="s">
        <v>102</v>
      </c>
      <c r="E524" s="94" t="s">
        <v>102</v>
      </c>
      <c r="F524" s="94" t="s">
        <v>102</v>
      </c>
      <c r="G524" s="94" t="s">
        <v>102</v>
      </c>
      <c r="H524" s="94" t="s">
        <v>102</v>
      </c>
    </row>
    <row r="525" spans="1:8">
      <c r="A525" s="106">
        <v>42215</v>
      </c>
      <c r="B525" s="37" t="s">
        <v>253</v>
      </c>
      <c r="C525" s="94" t="s">
        <v>102</v>
      </c>
      <c r="D525" s="94" t="s">
        <v>102</v>
      </c>
      <c r="E525" s="94" t="s">
        <v>102</v>
      </c>
      <c r="F525" s="94" t="s">
        <v>102</v>
      </c>
      <c r="G525" s="94" t="s">
        <v>102</v>
      </c>
      <c r="H525" s="94" t="s">
        <v>102</v>
      </c>
    </row>
    <row r="526" spans="1:8">
      <c r="A526" s="106">
        <v>42216</v>
      </c>
      <c r="B526" s="37" t="s">
        <v>254</v>
      </c>
      <c r="C526" s="94" t="s">
        <v>102</v>
      </c>
      <c r="D526" s="94" t="s">
        <v>102</v>
      </c>
      <c r="E526" s="94" t="s">
        <v>102</v>
      </c>
      <c r="F526" s="94" t="s">
        <v>102</v>
      </c>
      <c r="G526" s="94" t="s">
        <v>102</v>
      </c>
      <c r="H526" s="94" t="s">
        <v>102</v>
      </c>
    </row>
    <row r="527" spans="1:8">
      <c r="A527" s="106">
        <v>42217</v>
      </c>
      <c r="B527" s="37" t="s">
        <v>255</v>
      </c>
      <c r="C527" s="94" t="s">
        <v>102</v>
      </c>
      <c r="D527" s="94" t="s">
        <v>102</v>
      </c>
      <c r="E527" s="94" t="s">
        <v>102</v>
      </c>
      <c r="F527" s="94" t="s">
        <v>102</v>
      </c>
      <c r="G527" s="94" t="s">
        <v>102</v>
      </c>
      <c r="H527" s="94" t="s">
        <v>102</v>
      </c>
    </row>
    <row r="528" spans="1:8">
      <c r="A528" s="106">
        <v>4222</v>
      </c>
      <c r="B528" s="37" t="s">
        <v>135</v>
      </c>
      <c r="C528" s="94" t="s">
        <v>102</v>
      </c>
      <c r="D528" s="94" t="s">
        <v>102</v>
      </c>
      <c r="E528" s="94" t="s">
        <v>102</v>
      </c>
      <c r="F528" s="94" t="s">
        <v>102</v>
      </c>
      <c r="G528" s="94" t="s">
        <v>102</v>
      </c>
      <c r="H528" s="94" t="s">
        <v>102</v>
      </c>
    </row>
    <row r="529" spans="1:8">
      <c r="A529" s="103">
        <v>42221</v>
      </c>
      <c r="B529" s="104" t="s">
        <v>279</v>
      </c>
      <c r="C529" s="94" t="s">
        <v>102</v>
      </c>
      <c r="D529" s="94" t="s">
        <v>102</v>
      </c>
      <c r="E529" s="94" t="s">
        <v>102</v>
      </c>
      <c r="F529" s="94" t="s">
        <v>102</v>
      </c>
      <c r="G529" s="94" t="s">
        <v>102</v>
      </c>
      <c r="H529" s="94" t="s">
        <v>102</v>
      </c>
    </row>
    <row r="530" spans="1:8">
      <c r="A530" s="106">
        <v>42222</v>
      </c>
      <c r="B530" s="37" t="s">
        <v>280</v>
      </c>
      <c r="C530" s="94" t="s">
        <v>102</v>
      </c>
      <c r="D530" s="94" t="s">
        <v>102</v>
      </c>
      <c r="E530" s="94" t="s">
        <v>102</v>
      </c>
      <c r="F530" s="94" t="s">
        <v>102</v>
      </c>
      <c r="G530" s="94" t="s">
        <v>102</v>
      </c>
      <c r="H530" s="94" t="s">
        <v>102</v>
      </c>
    </row>
    <row r="531" spans="1:8">
      <c r="A531" s="106">
        <v>42223</v>
      </c>
      <c r="B531" s="37" t="s">
        <v>258</v>
      </c>
      <c r="C531" s="94" t="s">
        <v>102</v>
      </c>
      <c r="D531" s="94" t="s">
        <v>102</v>
      </c>
      <c r="E531" s="94" t="s">
        <v>102</v>
      </c>
      <c r="F531" s="94" t="s">
        <v>102</v>
      </c>
      <c r="G531" s="94" t="s">
        <v>102</v>
      </c>
      <c r="H531" s="94" t="s">
        <v>102</v>
      </c>
    </row>
    <row r="532" spans="1:8">
      <c r="A532" s="106">
        <v>42224</v>
      </c>
      <c r="B532" s="37" t="s">
        <v>259</v>
      </c>
      <c r="C532" s="94" t="s">
        <v>102</v>
      </c>
      <c r="D532" s="94" t="s">
        <v>102</v>
      </c>
      <c r="E532" s="94" t="s">
        <v>102</v>
      </c>
      <c r="F532" s="94" t="s">
        <v>102</v>
      </c>
      <c r="G532" s="94" t="s">
        <v>102</v>
      </c>
      <c r="H532" s="94" t="s">
        <v>102</v>
      </c>
    </row>
    <row r="533" spans="1:8">
      <c r="A533" s="106">
        <v>42225</v>
      </c>
      <c r="B533" s="37" t="s">
        <v>260</v>
      </c>
      <c r="C533" s="94" t="s">
        <v>102</v>
      </c>
      <c r="D533" s="94" t="s">
        <v>102</v>
      </c>
      <c r="E533" s="94" t="s">
        <v>102</v>
      </c>
      <c r="F533" s="94" t="s">
        <v>102</v>
      </c>
      <c r="G533" s="94" t="s">
        <v>102</v>
      </c>
      <c r="H533" s="94" t="s">
        <v>102</v>
      </c>
    </row>
    <row r="534" spans="1:8">
      <c r="A534" s="106">
        <v>42226</v>
      </c>
      <c r="B534" s="37" t="s">
        <v>261</v>
      </c>
      <c r="C534" s="94" t="s">
        <v>102</v>
      </c>
      <c r="D534" s="94" t="s">
        <v>102</v>
      </c>
      <c r="E534" s="94" t="s">
        <v>102</v>
      </c>
      <c r="F534" s="94" t="s">
        <v>102</v>
      </c>
      <c r="G534" s="94" t="s">
        <v>102</v>
      </c>
      <c r="H534" s="94" t="s">
        <v>102</v>
      </c>
    </row>
    <row r="535" spans="1:8">
      <c r="A535" s="106">
        <v>42227</v>
      </c>
      <c r="B535" s="37" t="s">
        <v>628</v>
      </c>
      <c r="C535" s="94" t="s">
        <v>102</v>
      </c>
      <c r="D535" s="94" t="s">
        <v>102</v>
      </c>
      <c r="E535" s="94" t="s">
        <v>102</v>
      </c>
      <c r="F535" s="94" t="s">
        <v>102</v>
      </c>
      <c r="G535" s="94" t="s">
        <v>102</v>
      </c>
      <c r="H535" s="94" t="s">
        <v>102</v>
      </c>
    </row>
    <row r="536" spans="1:8">
      <c r="A536" s="101">
        <v>42228</v>
      </c>
      <c r="B536" s="113" t="s">
        <v>683</v>
      </c>
      <c r="C536" s="94" t="s">
        <v>102</v>
      </c>
      <c r="D536" s="94" t="s">
        <v>102</v>
      </c>
      <c r="E536" s="94" t="s">
        <v>102</v>
      </c>
      <c r="F536" s="94" t="s">
        <v>102</v>
      </c>
      <c r="G536" s="94" t="s">
        <v>102</v>
      </c>
      <c r="H536" s="94" t="s">
        <v>102</v>
      </c>
    </row>
    <row r="537" spans="1:8">
      <c r="A537" s="114">
        <v>42229</v>
      </c>
      <c r="B537" s="115" t="s">
        <v>684</v>
      </c>
      <c r="C537" s="94" t="s">
        <v>102</v>
      </c>
      <c r="D537" s="94" t="s">
        <v>102</v>
      </c>
      <c r="E537" s="94" t="s">
        <v>102</v>
      </c>
      <c r="F537" s="94" t="s">
        <v>102</v>
      </c>
      <c r="G537" s="94" t="s">
        <v>102</v>
      </c>
      <c r="H537" s="94" t="s">
        <v>102</v>
      </c>
    </row>
    <row r="538" spans="1:8">
      <c r="A538" s="101">
        <v>42230</v>
      </c>
      <c r="B538" s="115" t="s">
        <v>685</v>
      </c>
      <c r="C538" s="94" t="s">
        <v>102</v>
      </c>
      <c r="D538" s="94" t="s">
        <v>102</v>
      </c>
      <c r="E538" s="94" t="s">
        <v>102</v>
      </c>
      <c r="F538" s="94" t="s">
        <v>102</v>
      </c>
      <c r="G538" s="94" t="s">
        <v>102</v>
      </c>
      <c r="H538" s="94" t="s">
        <v>102</v>
      </c>
    </row>
    <row r="539" spans="1:8">
      <c r="A539" s="101">
        <v>42231</v>
      </c>
      <c r="B539" s="115" t="s">
        <v>655</v>
      </c>
      <c r="C539" s="94" t="s">
        <v>102</v>
      </c>
      <c r="D539" s="94" t="s">
        <v>102</v>
      </c>
      <c r="E539" s="94" t="s">
        <v>102</v>
      </c>
      <c r="F539" s="94" t="s">
        <v>102</v>
      </c>
      <c r="G539" s="94" t="s">
        <v>102</v>
      </c>
      <c r="H539" s="94" t="s">
        <v>102</v>
      </c>
    </row>
    <row r="540" spans="1:8">
      <c r="A540" s="116">
        <v>5</v>
      </c>
      <c r="B540" s="115" t="s">
        <v>281</v>
      </c>
      <c r="C540" s="94" t="s">
        <v>102</v>
      </c>
      <c r="D540" s="94" t="s">
        <v>102</v>
      </c>
      <c r="E540" s="94" t="s">
        <v>102</v>
      </c>
      <c r="F540" s="94" t="s">
        <v>102</v>
      </c>
      <c r="G540" s="94" t="s">
        <v>102</v>
      </c>
      <c r="H540" s="94" t="s">
        <v>102</v>
      </c>
    </row>
    <row r="541" spans="1:8">
      <c r="A541" s="103">
        <v>51</v>
      </c>
      <c r="B541" s="104" t="s">
        <v>282</v>
      </c>
      <c r="C541" s="94" t="s">
        <v>102</v>
      </c>
      <c r="D541" s="94" t="s">
        <v>102</v>
      </c>
      <c r="E541" s="94" t="s">
        <v>102</v>
      </c>
      <c r="F541" s="94" t="s">
        <v>102</v>
      </c>
      <c r="G541" s="94" t="s">
        <v>102</v>
      </c>
      <c r="H541" s="94" t="s">
        <v>102</v>
      </c>
    </row>
    <row r="542" spans="1:8">
      <c r="A542" s="105">
        <v>511</v>
      </c>
      <c r="B542" s="104" t="s">
        <v>639</v>
      </c>
      <c r="C542" s="94" t="s">
        <v>102</v>
      </c>
      <c r="D542" s="94" t="s">
        <v>102</v>
      </c>
      <c r="E542" s="94" t="s">
        <v>102</v>
      </c>
      <c r="F542" s="94" t="s">
        <v>102</v>
      </c>
      <c r="G542" s="94" t="s">
        <v>102</v>
      </c>
      <c r="H542" s="94" t="s">
        <v>102</v>
      </c>
    </row>
    <row r="543" spans="1:8">
      <c r="A543" s="106">
        <v>51101</v>
      </c>
      <c r="B543" s="117" t="s">
        <v>686</v>
      </c>
      <c r="C543" s="94" t="s">
        <v>102</v>
      </c>
      <c r="D543" s="94" t="s">
        <v>102</v>
      </c>
      <c r="E543" s="94" t="s">
        <v>102</v>
      </c>
      <c r="F543" s="94" t="s">
        <v>102</v>
      </c>
      <c r="G543" s="94" t="s">
        <v>102</v>
      </c>
      <c r="H543" s="94" t="s">
        <v>102</v>
      </c>
    </row>
    <row r="544" spans="1:8">
      <c r="A544" s="107">
        <v>51102</v>
      </c>
      <c r="B544" s="29" t="s">
        <v>687</v>
      </c>
      <c r="C544" s="94" t="s">
        <v>102</v>
      </c>
      <c r="D544" s="94" t="s">
        <v>102</v>
      </c>
      <c r="E544" s="94" t="s">
        <v>102</v>
      </c>
      <c r="F544" s="94" t="s">
        <v>102</v>
      </c>
      <c r="G544" s="94" t="s">
        <v>102</v>
      </c>
      <c r="H544" s="94" t="s">
        <v>102</v>
      </c>
    </row>
    <row r="545" spans="1:8">
      <c r="A545" s="107">
        <v>51103</v>
      </c>
      <c r="B545" s="29" t="s">
        <v>688</v>
      </c>
      <c r="C545" s="94" t="s">
        <v>102</v>
      </c>
      <c r="D545" s="94" t="s">
        <v>102</v>
      </c>
      <c r="E545" s="94" t="s">
        <v>102</v>
      </c>
      <c r="F545" s="94" t="s">
        <v>102</v>
      </c>
      <c r="G545" s="94" t="s">
        <v>102</v>
      </c>
      <c r="H545" s="94" t="s">
        <v>102</v>
      </c>
    </row>
    <row r="546" spans="1:8">
      <c r="A546" s="107">
        <v>51104</v>
      </c>
      <c r="B546" s="29" t="s">
        <v>689</v>
      </c>
      <c r="C546" s="94" t="s">
        <v>102</v>
      </c>
      <c r="D546" s="94" t="s">
        <v>102</v>
      </c>
      <c r="E546" s="94" t="s">
        <v>102</v>
      </c>
      <c r="F546" s="94" t="s">
        <v>102</v>
      </c>
      <c r="G546" s="94" t="s">
        <v>102</v>
      </c>
      <c r="H546" s="94" t="s">
        <v>102</v>
      </c>
    </row>
    <row r="547" spans="1:8">
      <c r="A547" s="107">
        <v>51105</v>
      </c>
      <c r="B547" s="29" t="s">
        <v>690</v>
      </c>
      <c r="C547" s="94" t="s">
        <v>102</v>
      </c>
      <c r="D547" s="94" t="s">
        <v>102</v>
      </c>
      <c r="E547" s="94" t="s">
        <v>102</v>
      </c>
      <c r="F547" s="94" t="s">
        <v>102</v>
      </c>
      <c r="G547" s="94" t="s">
        <v>102</v>
      </c>
      <c r="H547" s="94" t="s">
        <v>102</v>
      </c>
    </row>
    <row r="548" spans="1:8">
      <c r="A548" s="107">
        <v>51106</v>
      </c>
      <c r="B548" s="29" t="s">
        <v>691</v>
      </c>
      <c r="C548" s="94" t="s">
        <v>102</v>
      </c>
      <c r="D548" s="94" t="s">
        <v>102</v>
      </c>
      <c r="E548" s="94" t="s">
        <v>102</v>
      </c>
      <c r="F548" s="94" t="s">
        <v>102</v>
      </c>
      <c r="G548" s="94" t="s">
        <v>102</v>
      </c>
      <c r="H548" s="94" t="s">
        <v>102</v>
      </c>
    </row>
    <row r="549" spans="1:8">
      <c r="A549" s="107">
        <v>512</v>
      </c>
      <c r="B549" s="29" t="s">
        <v>283</v>
      </c>
      <c r="C549" s="94" t="s">
        <v>102</v>
      </c>
      <c r="D549" s="94" t="s">
        <v>102</v>
      </c>
      <c r="E549" s="94" t="s">
        <v>102</v>
      </c>
      <c r="F549" s="94" t="s">
        <v>102</v>
      </c>
      <c r="G549" s="94" t="s">
        <v>102</v>
      </c>
      <c r="H549" s="94" t="s">
        <v>102</v>
      </c>
    </row>
    <row r="550" spans="1:8">
      <c r="A550" s="103">
        <v>51210</v>
      </c>
      <c r="B550" s="104" t="s">
        <v>284</v>
      </c>
      <c r="C550" s="94" t="s">
        <v>102</v>
      </c>
      <c r="D550" s="94" t="s">
        <v>102</v>
      </c>
      <c r="E550" s="94" t="s">
        <v>102</v>
      </c>
      <c r="F550" s="94" t="s">
        <v>102</v>
      </c>
      <c r="G550" s="94" t="s">
        <v>102</v>
      </c>
      <c r="H550" s="94" t="s">
        <v>102</v>
      </c>
    </row>
    <row r="551" spans="1:8">
      <c r="A551" s="106">
        <v>51220</v>
      </c>
      <c r="B551" s="37" t="s">
        <v>285</v>
      </c>
      <c r="C551" s="94" t="s">
        <v>102</v>
      </c>
      <c r="D551" s="94" t="s">
        <v>102</v>
      </c>
      <c r="E551" s="94" t="s">
        <v>102</v>
      </c>
      <c r="F551" s="94" t="s">
        <v>102</v>
      </c>
      <c r="G551" s="94" t="s">
        <v>102</v>
      </c>
      <c r="H551" s="94" t="s">
        <v>102</v>
      </c>
    </row>
    <row r="552" spans="1:8">
      <c r="A552" s="106">
        <v>51230</v>
      </c>
      <c r="B552" s="37" t="s">
        <v>286</v>
      </c>
      <c r="C552" s="94" t="s">
        <v>102</v>
      </c>
      <c r="D552" s="94" t="s">
        <v>102</v>
      </c>
      <c r="E552" s="94" t="s">
        <v>102</v>
      </c>
      <c r="F552" s="94" t="s">
        <v>102</v>
      </c>
      <c r="G552" s="94" t="s">
        <v>102</v>
      </c>
      <c r="H552" s="94" t="s">
        <v>102</v>
      </c>
    </row>
    <row r="553" spans="1:8">
      <c r="A553" s="106">
        <v>51300</v>
      </c>
      <c r="B553" s="37" t="s">
        <v>287</v>
      </c>
      <c r="C553" s="94" t="s">
        <v>102</v>
      </c>
      <c r="D553" s="94" t="s">
        <v>102</v>
      </c>
      <c r="E553" s="94" t="s">
        <v>102</v>
      </c>
      <c r="F553" s="94" t="s">
        <v>102</v>
      </c>
      <c r="G553" s="94" t="s">
        <v>102</v>
      </c>
      <c r="H553" s="94" t="s">
        <v>102</v>
      </c>
    </row>
    <row r="554" spans="1:8">
      <c r="A554" s="106">
        <v>51400</v>
      </c>
      <c r="B554" s="37" t="s">
        <v>290</v>
      </c>
      <c r="C554" s="94" t="s">
        <v>102</v>
      </c>
      <c r="D554" s="94" t="s">
        <v>102</v>
      </c>
      <c r="E554" s="94" t="s">
        <v>102</v>
      </c>
      <c r="F554" s="94" t="s">
        <v>102</v>
      </c>
      <c r="G554" s="94" t="s">
        <v>102</v>
      </c>
      <c r="H554" s="94" t="s">
        <v>102</v>
      </c>
    </row>
    <row r="555" spans="1:8">
      <c r="A555" s="99">
        <v>51500</v>
      </c>
      <c r="B555" s="29" t="s">
        <v>288</v>
      </c>
      <c r="C555" s="94" t="s">
        <v>102</v>
      </c>
      <c r="D555" s="94" t="s">
        <v>102</v>
      </c>
      <c r="E555" s="94" t="s">
        <v>102</v>
      </c>
      <c r="F555" s="94" t="s">
        <v>102</v>
      </c>
      <c r="G555" s="94" t="s">
        <v>102</v>
      </c>
      <c r="H555" s="94" t="s">
        <v>102</v>
      </c>
    </row>
    <row r="556" spans="1:8">
      <c r="A556" s="106">
        <v>51500</v>
      </c>
      <c r="B556" s="37" t="s">
        <v>288</v>
      </c>
      <c r="C556" s="94" t="s">
        <v>102</v>
      </c>
      <c r="D556" s="94" t="s">
        <v>102</v>
      </c>
      <c r="E556" s="94" t="s">
        <v>102</v>
      </c>
      <c r="F556" s="94" t="s">
        <v>102</v>
      </c>
      <c r="G556" s="94" t="s">
        <v>102</v>
      </c>
      <c r="H556" s="94" t="s">
        <v>102</v>
      </c>
    </row>
    <row r="557" spans="1:8">
      <c r="A557" s="106">
        <v>51600</v>
      </c>
      <c r="B557" s="37" t="s">
        <v>289</v>
      </c>
      <c r="C557" s="94"/>
      <c r="D557" s="94"/>
      <c r="E557" s="94"/>
      <c r="F557" s="94"/>
      <c r="G557" s="94"/>
      <c r="H557" s="94"/>
    </row>
  </sheetData>
  <sortState ref="A7:B201">
    <sortCondition ref="A7:A201"/>
  </sortState>
  <mergeCells count="7">
    <mergeCell ref="G5:H5"/>
    <mergeCell ref="A3:H3"/>
    <mergeCell ref="D5:D6"/>
    <mergeCell ref="C5:C6"/>
    <mergeCell ref="A5:A6"/>
    <mergeCell ref="B5:B6"/>
    <mergeCell ref="E5:F5"/>
  </mergeCells>
  <pageMargins bottom="0.24" footer="0.16" header="0.3" left="0.25" right="0.25" top="0.38"/>
  <pageSetup fitToHeight="0" orientation="portrait" paperSize="9" r:id="rId1" scale="49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B050"/>
  </sheetPr>
  <dimension ref="A10:E34"/>
  <sheetViews>
    <sheetView workbookViewId="0">
      <selection activeCell="M26" sqref="M26"/>
    </sheetView>
  </sheetViews>
  <sheetFormatPr defaultRowHeight="15"/>
  <cols>
    <col min="1" max="5" style="365" width="9.140625" collapsed="false"/>
    <col min="6" max="16384" style="365" width="9.140625" collapsed="true"/>
  </cols>
  <sheetData>
    <row customHeight="1" ht="27" r="10"/>
    <row customHeight="1" ht="41.25" r="11"/>
    <row customHeight="1" ht="51.75" r="33"/>
    <row customHeight="1" ht="19.5" r="34"/>
  </sheetData>
  <pageMargins bottom="0.75" footer="0.3" header="0.3" left="0.7" right="0.7" top="0.75"/>
  <pageSetup orientation="portrait"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B1:DE6"/>
  <sheetViews>
    <sheetView workbookViewId="0">
      <selection activeCell="K36" sqref="K36"/>
    </sheetView>
  </sheetViews>
  <sheetFormatPr defaultRowHeight="14.25"/>
  <cols>
    <col min="1" max="1" customWidth="true" style="359" width="5.140625" collapsed="true"/>
    <col min="2" max="2" customWidth="true" style="362" width="14.28515625" collapsed="true"/>
    <col min="3" max="3" customWidth="true" style="359" width="8.140625" collapsed="true"/>
    <col min="4" max="4" customWidth="true" style="359" width="17.0" collapsed="true"/>
    <col min="5" max="5" customWidth="true" style="359" width="8.28515625" collapsed="true"/>
    <col min="6" max="6" bestFit="true" customWidth="true" style="359" width="14.28515625" collapsed="true"/>
    <col min="7" max="7" customWidth="true" style="359" width="7.0" collapsed="true"/>
    <col min="8" max="8" customWidth="true" style="359" width="17.0" collapsed="true"/>
    <col min="9" max="9" customWidth="true" style="359" width="6.7109375" collapsed="true"/>
    <col min="10" max="10" customWidth="true" style="359" width="14.5703125" collapsed="true"/>
    <col min="11" max="11" customWidth="true" style="359" width="7.85546875" collapsed="true"/>
    <col min="12" max="12" bestFit="true" customWidth="true" style="359" width="14.7109375" collapsed="true"/>
    <col min="13" max="13" customWidth="true" style="359" width="6.140625" collapsed="true"/>
    <col min="14" max="14" customWidth="true" style="359" width="12.42578125" collapsed="true"/>
    <col min="15" max="15" customWidth="true" style="359" width="5.5703125" collapsed="true"/>
    <col min="16" max="19" bestFit="true" customWidth="true" style="359" width="14.7109375" collapsed="true"/>
    <col min="20" max="20" bestFit="true" customWidth="true" style="359" width="16.0" collapsed="true"/>
    <col min="21" max="21" bestFit="true" customWidth="true" style="359" width="13.0" collapsed="true"/>
    <col min="22" max="22" bestFit="true" customWidth="true" style="359" width="13.5703125" collapsed="true"/>
    <col min="23" max="25" bestFit="true" customWidth="true" style="359" width="16.0" collapsed="true"/>
    <col min="26" max="26" customWidth="true" style="359" width="15.85546875" collapsed="true"/>
    <col min="27" max="28" style="360" width="9.140625" collapsed="true"/>
    <col min="29" max="38" customWidth="true" style="359" width="15.85546875" collapsed="true"/>
    <col min="39" max="40" style="360" width="9.140625" collapsed="true"/>
    <col min="41" max="52" customWidth="true" style="359" width="15.85546875" collapsed="true"/>
    <col min="53" max="53" bestFit="true" customWidth="true" style="359" width="16.85546875" collapsed="true"/>
    <col min="54" max="54" bestFit="true" customWidth="true" style="359" width="14.0" collapsed="true"/>
    <col min="55" max="55" customWidth="true" style="359" width="15.140625" collapsed="true"/>
    <col min="56" max="56" customWidth="true" style="359" width="19.140625" collapsed="true"/>
    <col min="57" max="57" customWidth="true" style="359" width="9.7109375" collapsed="true"/>
    <col min="58" max="58" customWidth="true" style="359" width="14.28515625" collapsed="true"/>
    <col min="59" max="59" customWidth="true" style="359" width="14.85546875" collapsed="true"/>
    <col min="60" max="60" bestFit="true" customWidth="true" style="359" width="11.7109375" collapsed="true"/>
    <col min="61" max="62" bestFit="true" customWidth="true" style="359" width="13.42578125" collapsed="true"/>
    <col min="63" max="63" customWidth="true" style="359" width="16.42578125" collapsed="true"/>
    <col min="64" max="64" customWidth="true" style="359" width="15.28515625" collapsed="true"/>
    <col min="65" max="65" customWidth="true" style="359" width="16.85546875" collapsed="true"/>
    <col min="66" max="66" bestFit="true" customWidth="true" style="359" width="16.0" collapsed="true"/>
    <col min="67" max="67" customWidth="true" style="359" width="13.0" collapsed="true"/>
    <col min="68" max="68" customWidth="true" style="359" width="15.5703125" collapsed="true"/>
    <col min="69" max="69" bestFit="true" customWidth="true" style="360" width="26.42578125" collapsed="true"/>
    <col min="70" max="70" customWidth="true" style="360" width="9.28515625" collapsed="true"/>
    <col min="71" max="71" customWidth="true" style="363" width="13.7109375" collapsed="true"/>
    <col min="72" max="72" bestFit="true" customWidth="true" style="360" width="13.42578125" collapsed="true"/>
    <col min="73" max="74" style="360" width="9.140625" collapsed="true"/>
    <col min="75" max="80" style="359" width="9.140625" collapsed="true"/>
    <col min="81" max="81" customWidth="true" style="359" width="12.85546875" collapsed="true"/>
    <col min="82" max="82" style="359" width="9.140625" collapsed="true"/>
    <col min="83" max="83" customWidth="true" style="359" width="14.0" collapsed="true"/>
    <col min="84" max="86" style="359" width="9.140625" collapsed="true"/>
    <col min="87" max="87" bestFit="true" customWidth="true" style="359" width="14.42578125" collapsed="true"/>
    <col min="88" max="88" style="359" width="9.140625" collapsed="true"/>
    <col min="89" max="89" bestFit="true" customWidth="true" style="359" width="18.5703125" collapsed="true"/>
    <col min="90" max="93" style="359" width="9.140625" collapsed="true"/>
    <col min="94" max="94" customWidth="true" style="359" width="10.42578125" collapsed="true"/>
    <col min="95" max="95" customWidth="true" style="359" width="15.0" collapsed="true"/>
    <col min="96" max="103" style="359" width="9.140625" collapsed="true"/>
    <col min="104" max="104" customWidth="true" style="360" width="9.28515625" collapsed="true"/>
    <col min="105" max="105" customWidth="true" style="360" width="13.7109375" collapsed="true"/>
    <col min="106" max="106" bestFit="true" customWidth="true" style="360" width="9.85546875" collapsed="true"/>
    <col min="107" max="107" bestFit="true" customWidth="true" style="360" width="13.42578125" collapsed="true"/>
    <col min="108" max="109" style="360" width="9.140625" collapsed="true"/>
    <col min="110" max="115" style="359" width="9.140625" collapsed="true"/>
    <col min="116" max="116" customWidth="true" style="359" width="12.85546875" collapsed="true"/>
    <col min="117" max="117" style="359" width="9.140625" collapsed="true"/>
    <col min="118" max="118" customWidth="true" style="359" width="14.0" collapsed="true"/>
    <col min="119" max="121" style="359" width="9.140625" collapsed="true"/>
    <col min="122" max="122" bestFit="true" customWidth="true" style="359" width="14.42578125" collapsed="true"/>
    <col min="123" max="123" style="359" width="9.140625" collapsed="true"/>
    <col min="124" max="124" bestFit="true" customWidth="true" style="359" width="18.5703125" collapsed="true"/>
    <col min="125" max="128" style="359" width="9.140625" collapsed="true"/>
    <col min="129" max="129" customWidth="true" style="359" width="10.42578125" collapsed="true"/>
    <col min="130" max="130" customWidth="true" style="359" width="15.0" collapsed="true"/>
    <col min="131" max="16384" style="359" width="9.140625" collapsed="true"/>
  </cols>
  <sheetData>
    <row customFormat="1" r="1" s="367" spans="2:109">
      <c r="B1" s="366" t="s">
        <v>1459</v>
      </c>
      <c r="D1" s="366" t="s">
        <v>1460</v>
      </c>
      <c r="F1" s="366" t="s">
        <v>1461</v>
      </c>
      <c r="H1" s="366" t="s">
        <v>1491</v>
      </c>
      <c r="J1" s="366" t="s">
        <v>1492</v>
      </c>
      <c r="L1" s="366" t="s">
        <v>1493</v>
      </c>
      <c r="N1" s="366" t="s">
        <v>35</v>
      </c>
      <c r="P1" s="366" t="s">
        <v>1489</v>
      </c>
      <c r="R1" s="367">
        <f>IF(negtgel!K3-negtgel!G3-negtgel!H3&gt;1920000,192000,0)</f>
        <v>0</v>
      </c>
      <c r="AA1" s="368"/>
      <c r="AB1" s="368"/>
      <c r="AM1" s="368"/>
      <c r="AN1" s="368"/>
      <c r="BQ1" s="368"/>
      <c r="BR1" s="368"/>
      <c r="BS1" s="369"/>
      <c r="BT1" s="368"/>
      <c r="BU1" s="368"/>
      <c r="BV1" s="368"/>
      <c r="BW1" s="368"/>
      <c r="BX1" s="368"/>
      <c r="BY1" s="368"/>
      <c r="BZ1" s="370"/>
      <c r="CA1" s="370"/>
      <c r="CB1" s="370"/>
      <c r="CC1" s="370"/>
      <c r="CD1" s="370"/>
      <c r="CE1" s="370"/>
      <c r="CF1" s="370"/>
      <c r="CG1" s="370"/>
      <c r="CH1" s="370"/>
      <c r="CI1" s="370"/>
      <c r="CJ1" s="370"/>
      <c r="CK1" s="370"/>
      <c r="CL1" s="370"/>
      <c r="CM1" s="370"/>
      <c r="CN1" s="370"/>
      <c r="CO1" s="370"/>
      <c r="CP1" s="370"/>
      <c r="CQ1" s="370"/>
      <c r="CR1" s="370"/>
      <c r="CS1" s="370"/>
      <c r="CT1" s="370"/>
      <c r="CU1" s="370"/>
      <c r="CV1" s="370"/>
      <c r="CW1" s="370"/>
      <c r="CX1" s="370"/>
      <c r="CY1" s="370"/>
      <c r="CZ1" s="371"/>
      <c r="DA1" s="371"/>
      <c r="DB1" s="371"/>
      <c r="DC1" s="371"/>
      <c r="DD1" s="371"/>
      <c r="DE1" s="371"/>
    </row>
    <row customFormat="1" ht="15" r="2" s="367" spans="2:109">
      <c r="B2" s="366" t="s">
        <v>1494</v>
      </c>
      <c r="D2" s="366" t="s">
        <v>1495</v>
      </c>
      <c r="F2" s="366" t="s">
        <v>1496</v>
      </c>
      <c r="H2" s="366" t="s">
        <v>1497</v>
      </c>
      <c r="J2" s="366" t="s">
        <v>1498</v>
      </c>
      <c r="L2" s="366" t="s">
        <v>1499</v>
      </c>
      <c r="N2" s="372"/>
      <c r="P2" s="366" t="s">
        <v>1210</v>
      </c>
      <c r="BS2" s="369"/>
      <c r="CZ2" s="371"/>
      <c r="DA2" s="371"/>
      <c r="DB2" s="371"/>
      <c r="DC2" s="371"/>
      <c r="DD2" s="371"/>
      <c r="DE2" s="371"/>
    </row>
    <row customFormat="1" ht="15" r="3" s="367" spans="2:109">
      <c r="B3" s="366" t="s">
        <v>1500</v>
      </c>
      <c r="D3" s="366" t="s">
        <v>1501</v>
      </c>
      <c r="F3" s="366" t="s">
        <v>1502</v>
      </c>
      <c r="H3" s="366" t="s">
        <v>1503</v>
      </c>
      <c r="J3" s="366" t="s">
        <v>1504</v>
      </c>
      <c r="L3" s="366" t="s">
        <v>1475</v>
      </c>
      <c r="N3" s="366" t="s">
        <v>1505</v>
      </c>
      <c r="P3" s="372" t="s">
        <v>1506</v>
      </c>
      <c r="AA3" s="371"/>
      <c r="AB3" s="371"/>
      <c r="AM3" s="371"/>
      <c r="AN3" s="371"/>
      <c r="BS3" s="369"/>
      <c r="BT3" s="373"/>
      <c r="BU3" s="371"/>
      <c r="BV3" s="368"/>
      <c r="CZ3" s="371"/>
      <c r="DA3" s="371"/>
      <c r="DB3" s="371"/>
      <c r="DC3" s="371"/>
      <c r="DD3" s="371"/>
      <c r="DE3" s="371"/>
    </row>
    <row customFormat="1" ht="15" r="4" s="367" spans="2:109">
      <c r="B4" s="366" t="s">
        <v>1507</v>
      </c>
      <c r="D4" s="366" t="s">
        <v>1508</v>
      </c>
      <c r="F4" s="366" t="s">
        <v>1509</v>
      </c>
      <c r="H4" s="366" t="s">
        <v>1510</v>
      </c>
      <c r="J4" s="366" t="s">
        <v>1511</v>
      </c>
      <c r="L4" s="372" t="s">
        <v>1512</v>
      </c>
      <c r="N4" s="366" t="s">
        <v>1513</v>
      </c>
      <c r="P4" s="366" t="s">
        <v>1514</v>
      </c>
      <c r="AA4" s="371"/>
      <c r="AB4" s="371"/>
      <c r="AM4" s="371"/>
      <c r="AN4" s="371"/>
      <c r="BS4" s="369"/>
      <c r="BT4" s="373"/>
      <c r="BU4" s="371"/>
      <c r="BV4" s="368"/>
      <c r="CZ4" s="371"/>
      <c r="DA4" s="371"/>
      <c r="DB4" s="371"/>
      <c r="DC4" s="371"/>
      <c r="DD4" s="371"/>
      <c r="DE4" s="371"/>
    </row>
    <row customFormat="1" r="5" s="367" spans="2:109">
      <c r="B5" s="366" t="s">
        <v>1515</v>
      </c>
      <c r="D5" s="366" t="s">
        <v>1516</v>
      </c>
      <c r="F5" s="366" t="s">
        <v>1517</v>
      </c>
      <c r="H5" s="366" t="s">
        <v>1518</v>
      </c>
      <c r="J5" s="366" t="s">
        <v>1519</v>
      </c>
      <c r="L5" s="611" t="s">
        <v>1576</v>
      </c>
      <c r="N5" s="366" t="s">
        <v>1520</v>
      </c>
      <c r="P5" s="366" t="s">
        <v>1521</v>
      </c>
      <c r="AA5" s="371"/>
      <c r="AB5" s="371"/>
      <c r="AM5" s="371"/>
      <c r="AN5" s="371"/>
      <c r="BQ5" s="371"/>
      <c r="BR5" s="371"/>
      <c r="BS5" s="369"/>
      <c r="BT5" s="371"/>
      <c r="BU5" s="371"/>
      <c r="BV5" s="371"/>
      <c r="CZ5" s="371"/>
      <c r="DA5" s="371"/>
      <c r="DB5" s="371"/>
      <c r="DC5" s="371"/>
      <c r="DD5" s="371"/>
      <c r="DE5" s="371"/>
    </row>
    <row customFormat="1" r="6" s="358" spans="2:109">
      <c r="B6" s="374"/>
      <c r="AA6" s="375"/>
      <c r="AB6" s="375"/>
      <c r="AM6" s="375"/>
      <c r="AN6" s="375"/>
      <c r="BQ6" s="375"/>
      <c r="BR6" s="375"/>
      <c r="BS6" s="376"/>
      <c r="BT6" s="375"/>
      <c r="BU6" s="375"/>
      <c r="BV6" s="375"/>
      <c r="CZ6" s="375"/>
      <c r="DA6" s="375"/>
      <c r="DB6" s="375"/>
      <c r="DC6" s="375"/>
      <c r="DD6" s="375"/>
      <c r="DE6" s="375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2:DH6291"/>
  <sheetViews>
    <sheetView tabSelected="1" workbookViewId="0" zoomScale="85" zoomScaleNormal="85">
      <pane activePane="bottomRight" state="frozen" topLeftCell="B3" xSplit="1" ySplit="2"/>
      <selection activeCell="K36" sqref="K36"/>
      <selection activeCell="K36" pane="topRight" sqref="K36"/>
      <selection activeCell="K36" pane="bottomLeft" sqref="K36"/>
      <selection activeCell="BE16" pane="bottomRight" sqref="BE16"/>
    </sheetView>
  </sheetViews>
  <sheetFormatPr defaultRowHeight="15"/>
  <cols>
    <col min="1" max="1" customWidth="true" style="359" width="6.7109375" collapsed="true"/>
    <col min="2" max="2" bestFit="true" customWidth="true" style="377" width="10.85546875" collapsed="true"/>
    <col min="3" max="3" customWidth="true" style="359" width="13.140625" collapsed="true"/>
    <col min="4" max="4" customWidth="true" style="363" width="14.42578125" collapsed="true"/>
    <col min="5" max="5" bestFit="true" customWidth="true" style="359" width="14.28515625" collapsed="true"/>
    <col min="6" max="6" customWidth="true" style="359" width="13.140625" collapsed="true"/>
    <col min="7" max="7" customWidth="true" style="359" width="13.5703125" collapsed="true"/>
    <col min="8" max="8" customWidth="true" style="359" width="13.140625" collapsed="true"/>
    <col min="9" max="9" customWidth="true" style="359" width="12.85546875" collapsed="true"/>
    <col min="10" max="10" customWidth="true" style="359" width="13.85546875" collapsed="true"/>
    <col min="11" max="11" bestFit="true" customWidth="true" style="359" width="14.28515625" collapsed="true"/>
    <col min="12" max="13" bestFit="true" customWidth="true" style="359" width="13.28515625" collapsed="true"/>
    <col min="14" max="16" customWidth="true" style="359" width="15.42578125" collapsed="false"/>
    <col min="17" max="17" customWidth="true" style="359" width="15.0" collapsed="false"/>
    <col min="18" max="18" customWidth="true" style="359" width="12.42578125" collapsed="true"/>
    <col min="19" max="19" customWidth="true" style="359" width="8.42578125" collapsed="false"/>
    <col min="20" max="20" customWidth="true" style="359" width="13.28515625" collapsed="false"/>
    <col min="21" max="21" customWidth="true" style="359" width="10.140625" collapsed="true"/>
    <col min="22" max="22" customWidth="true" style="359" width="10.0" collapsed="true"/>
    <col min="23" max="23" customWidth="true" style="359" width="18.140625" collapsed="true"/>
    <col min="24" max="24" customWidth="true" style="359" width="10.42578125" collapsed="true"/>
    <col min="25" max="27" style="359" width="9.140625" collapsed="true"/>
    <col min="28" max="28" customWidth="true" style="359" width="9.28515625" collapsed="true"/>
    <col min="29" max="29" customWidth="true" style="359" width="11.42578125" collapsed="true"/>
    <col min="30" max="30" customWidth="true" style="359" width="9.85546875" collapsed="true"/>
    <col min="31" max="34" style="359" width="9.140625" collapsed="true"/>
    <col min="35" max="35" customWidth="true" style="359" width="10.140625" collapsed="true"/>
    <col min="36" max="36" customWidth="true" style="359" width="11.0" collapsed="true"/>
    <col min="37" max="37" style="359" width="9.140625" collapsed="true"/>
    <col min="38" max="38" customWidth="true" style="359" width="10.140625" collapsed="true"/>
    <col min="39" max="39" customWidth="true" style="359" width="10.28515625" collapsed="true"/>
    <col min="40" max="41" style="359" width="9.140625" collapsed="true"/>
    <col min="42" max="42" customWidth="true" style="359" width="10.28515625" collapsed="true"/>
    <col min="43" max="49" style="359" width="9.140625" collapsed="true"/>
    <col min="50" max="50" bestFit="true" customWidth="true" style="359" width="14.28515625" collapsed="true"/>
    <col min="51" max="76" style="359" width="9.140625" collapsed="true"/>
    <col min="77" max="77" style="363" width="9.140625" collapsed="true"/>
    <col min="78" max="84" style="360" width="9.140625" collapsed="true"/>
    <col min="111" max="112" style="359" width="9.140625" collapsed="false"/>
    <col min="113" max="16384" style="359" width="9.140625" collapsed="true"/>
  </cols>
  <sheetData>
    <row r="2">
      <c r="A2" t="s" s="853">
        <v>59</v>
      </c>
      <c r="B2" t="s" s="853">
        <v>1265</v>
      </c>
      <c r="C2" t="s" s="853">
        <v>1483</v>
      </c>
      <c r="D2" t="s" s="853">
        <v>1484</v>
      </c>
      <c r="E2" t="s" s="853">
        <v>1235</v>
      </c>
      <c r="F2" t="s" s="853">
        <v>1235</v>
      </c>
      <c r="G2" t="s" s="853">
        <v>1203</v>
      </c>
      <c r="H2" t="s" s="853">
        <v>1461</v>
      </c>
      <c r="I2" t="s" s="853">
        <v>1522</v>
      </c>
      <c r="J2" t="s" s="853">
        <v>1523</v>
      </c>
      <c r="K2" t="s" s="853">
        <v>1209</v>
      </c>
      <c r="L2" t="s" s="853">
        <v>35</v>
      </c>
      <c r="M2" t="s" s="853">
        <v>1489</v>
      </c>
      <c r="N2" t="s" s="853">
        <v>1260</v>
      </c>
      <c r="O2" t="s" s="853">
        <v>1524</v>
      </c>
      <c r="P2" t="s" s="853">
        <v>1525</v>
      </c>
      <c r="Q2" t="s" s="853">
        <v>1526</v>
      </c>
      <c r="R2" t="s" s="853">
        <v>1527</v>
      </c>
      <c r="S2" t="s" s="853">
        <v>2648</v>
      </c>
      <c r="T2" t="s" s="853">
        <v>2649</v>
      </c>
      <c r="U2" t="s" s="852">
        <v>2632</v>
      </c>
      <c r="V2" t="s" s="852">
        <v>2633</v>
      </c>
      <c r="W2" t="s" s="852">
        <v>2634</v>
      </c>
      <c r="X2" t="s" s="852">
        <v>2635</v>
      </c>
      <c r="Y2" t="s" s="852">
        <v>2636</v>
      </c>
      <c r="Z2" t="s" s="852">
        <v>2637</v>
      </c>
      <c r="AA2" t="s" s="852">
        <v>2638</v>
      </c>
      <c r="AB2" t="s" s="852">
        <v>2639</v>
      </c>
      <c r="AC2" t="s" s="852">
        <v>2640</v>
      </c>
      <c r="AD2" t="s" s="852">
        <v>2641</v>
      </c>
      <c r="AE2" t="s" s="852">
        <v>2642</v>
      </c>
      <c r="AF2" t="s" s="852">
        <v>1492</v>
      </c>
      <c r="AG2" t="s" s="852">
        <v>2643</v>
      </c>
      <c r="AH2" t="s" s="852">
        <v>2644</v>
      </c>
      <c r="AI2" t="s" s="852">
        <v>2645</v>
      </c>
      <c r="AJ2" t="s" s="852">
        <v>2646</v>
      </c>
      <c r="AK2" t="s" s="852">
        <v>2647</v>
      </c>
    </row>
    <row r="3">
      <c r="A3" t="n">
        <v>1.0</v>
      </c>
      <c r="B3">
        <f>IF((K3-G3-H3&gt;2400000),11,(L3/(K3-G3-H3)*100))</f>
      </c>
      <c r="C3">
        <f>IF(N3&gt;2400000,240000,(N3*S3)/100)</f>
      </c>
      <c r="D3">
        <f>IF((ISNUMBER(U3*1)=CH3),0,(K3-L3)*0.1-R3+(I3+J3)*0.011)</f>
      </c>
      <c r="E3">
        <f>IF((ISNUMBER(U3*1)=CH3),0,C3-L3)</f>
      </c>
      <c r="F3">
        <f>D3-P3</f>
      </c>
      <c r="G3">
        <f>SUMIF(negtgel!U$2:BL$2,'Tsalin uzuulelt'!B$1,negtgel!U3:BL3) + SUMIF(negtgel!U$2:BL$2,'Tsalin uzuulelt'!B$2,negtgel!U3:BL3)+SUMIF(negtgel!U$2:BL$2,'Tsalin uzuulelt'!B$3,negtgel!U3:BL3)+SUMIF(negtgel!U$2:BL$2,'Tsalin uzuulelt'!B$4,negtgel!U3:BL3)+SUMIF(negtgel!U$2:BL$2,'Tsalin uzuulelt'!B$5,negtgel!U3:BL3)</f>
      </c>
      <c r="H3">
        <f>SUMIF(negtgel!U$2:BL$2,'Tsalin uzuulelt'!F$1,negtgel!U3:BL3) + SUMIF(negtgel!U$2:BL$2,'Tsalin uzuulelt'!F$2,negtgel!U3:BL3)+SUMIF(negtgel!U$2:BL$2,'Tsalin uzuulelt'!F$3,negtgel!U3:BL3)+SUMIF(negtgel!U$2:BL$2,'Tsalin uzuulelt'!F$4,negtgel!U3:BL3)+SUMIF(negtgel!U$2:BL$2,'Tsalin uzuulelt'!F$5,negtgel!U3:BL3)</f>
      </c>
      <c r="I3">
        <f>SUMIF(negtgel!U$2:BL$2,'Tsalin uzuulelt'!H$1,negtgel!U3:BL3) + SUMIF(negtgel!U$2:BL$2,'Tsalin uzuulelt'!H$2,negtgel!U3:BL3)+SUMIF(negtgel!U$2:BL$2,'Tsalin uzuulelt'!H$3,negtgel!U3:BL3)+SUMIF(negtgel!U$2:BL$2,'Tsalin uzuulelt'!H$4,negtgel!U3:BL3)+SUMIF(negtgel!U$2:BL$2,'Tsalin uzuulelt'!H$5,negtgel!U3:BL3)</f>
      </c>
      <c r="J3">
        <f>SUMIF(negtgel!U$2:BL$2,'Tsalin uzuulelt'!J$1,negtgel!U3:BL3) + SUMIF(negtgel!U$2:BL$2,'Tsalin uzuulelt'!J$2,negtgel!U3:BL3)+SUMIF(negtgel!U$2:BL$2,'Tsalin uzuulelt'!J$3,negtgel!U3:BL3)+SUMIF(negtgel!U$2:BL$2,'Tsalin uzuulelt'!J$4,negtgel!U3:BL3)+SUMIF(negtgel!U$2:BL$2,'Tsalin uzuulelt'!J$5,negtgel!U3:BL3)</f>
      </c>
      <c r="K3">
        <f>SUMIF(negtgel!U$2:BL$2,'Tsalin uzuulelt'!L$1,negtgel!U3:BL3) + SUMIF(negtgel!U$2:BL$2,'Tsalin uzuulelt'!L$2,negtgel!U3:BL3)+SUMIF(negtgel!U$2:BL$2,'Tsalin uzuulelt'!L$3,negtgel!U3:BL3)+SUMIF(negtgel!U$2:BL$2,'Tsalin uzuulelt'!L$4,negtgel!U3:BL3)+SUMIF(negtgel!U$2:BL$2,'Tsalin uzuulelt'!L$5,negtgel!U3:BL3)</f>
      </c>
      <c r="L3">
        <f>SUMIF(negtgel!U$2:BL$2,'Tsalin uzuulelt'!N$1,negtgel!U3:BL3) + SUMIF(negtgel!U$2:BL$2,'Tsalin uzuulelt'!N$2,negtgel!U3:BL3)+SUMIF(negtgel!U$2:BL$2,'Tsalin uzuulelt'!N$3,negtgel!U3:BL3)+SUMIF(negtgel!U$2:BL$2,'Tsalin uzuulelt'!N$4,negtgel!U3:BL3)+SUMIF(negtgel!U$2:BL$2,'Tsalin uzuulelt'!N$5,negtgel!U3:BL3)</f>
      </c>
      <c r="M3">
        <f>SUMIF(negtgel!U$2:BL$2,'Tsalin uzuulelt'!P$1,negtgel!U3:BL3) + SUMIF(negtgel!U$2:BL$2,'Tsalin uzuulelt'!P$2,negtgel!U3:BL3)+ SUMIF(negtgel!U$2:BL$2,'Tsalin uzuulelt'!P$3,negtgel!U3:BL3)+ SUMIF(negtgel!U$2:BL$2,'Tsalin uzuulelt'!P$4,negtgel!U3:BL3)+ SUMIF(negtgel!U$2:BL$2,'Tsalin uzuulelt'!P$5,negtgel!U3:BL3)</f>
      </c>
      <c r="N3">
        <f>IF(ISNUMBER(U3*1)=CF3,0,K3-H3-G3)</f>
      </c>
      <c r="O3">
        <f>IF(ISNUMBER(U3*1)=CF3,0,L3)</f>
      </c>
      <c r="P3">
        <f>IF(ISNUMBER(U3*1)=CF3,0,M3)</f>
      </c>
      <c r="Q3">
        <f>IF(N3&gt;2400000,N3,0)</f>
      </c>
      <c r="R3">
        <f><![CDATA[IF(N3<561797,13333.33,IF(N3<1123595,11666.67,IF(N3<1685393,10000,IF(N3<2247191,8333.33,IF(N3<2664000,6666.6,IF(N3<2764000,5000,IF(N3<3264000,0,0)))))))]]></f>
      </c>
      <c r="S3">
        <f>IF(B3&gt;10,11,IF(B3&gt;8.7,8.8,IF(B3&gt;3,B3,IF(B3&gt;1.5,2))))</f>
      </c>
      <c r="T3">
        <f>IF(Q3=0,S3,R3)</f>
      </c>
      <c r="U3" t="n">
        <v>2.0</v>
      </c>
      <c r="V3" t="s">
        <v>2650</v>
      </c>
      <c r="W3" t="n">
        <v>22.0</v>
      </c>
      <c r="X3" t="n">
        <v>0.0</v>
      </c>
      <c r="Y3" t="n">
        <v>560865.0</v>
      </c>
      <c r="Z3" t="n">
        <v>0.0</v>
      </c>
      <c r="AA3" t="n">
        <v>0.0</v>
      </c>
      <c r="AB3" t="s">
        <v>2651</v>
      </c>
      <c r="AC3" t="n">
        <v>0.0</v>
      </c>
      <c r="AD3" t="n">
        <v>56086.0</v>
      </c>
      <c r="AE3" t="n">
        <v>0.0</v>
      </c>
      <c r="AF3" t="n">
        <v>17600.0</v>
      </c>
      <c r="AG3" t="n">
        <v>0.0</v>
      </c>
      <c r="AH3" t="n">
        <v>634551.0</v>
      </c>
      <c r="AI3" t="n">
        <v>63455.0</v>
      </c>
      <c r="AJ3" t="n">
        <v>50286.0</v>
      </c>
      <c r="AK3" t="s">
        <v>2652</v>
      </c>
      <c r="CH3">
        <f>IFERROR(U3*1,0)</f>
      </c>
    </row>
    <row r="4">
      <c r="A4" t="n">
        <v>1.0</v>
      </c>
      <c r="B4">
        <f>IF((K4-G4-H4&gt;2400000),11,(L4/(K4-G4-H4)*100))</f>
      </c>
      <c r="C4">
        <f>IF(N4&gt;2400000,240000,(N4*S4)/100)</f>
      </c>
      <c r="D4">
        <f>IF((ISNUMBER(U4*1)=CH4),0,(K4-L4)*0.1-R4+(I4+J4)*0.011)</f>
      </c>
      <c r="E4">
        <f>IF((ISNUMBER(U4*1)=CH4),0,C4-L4)</f>
      </c>
      <c r="F4">
        <f>D4-P4</f>
      </c>
      <c r="G4">
        <f>SUMIF(negtgel!U$2:BL$2,'Tsalin uzuulelt'!B$1,negtgel!U4:BL4) + SUMIF(negtgel!U$2:BL$2,'Tsalin uzuulelt'!B$2,negtgel!U4:BL4)+SUMIF(negtgel!U$2:BL$2,'Tsalin uzuulelt'!B$3,negtgel!U4:BL4)+SUMIF(negtgel!U$2:BL$2,'Tsalin uzuulelt'!B$4,negtgel!U4:BL4)+SUMIF(negtgel!U$2:BL$2,'Tsalin uzuulelt'!B$5,negtgel!U4:BL4)</f>
      </c>
      <c r="H4">
        <f>SUMIF(negtgel!U$2:BL$2,'Tsalin uzuulelt'!F$1,negtgel!U4:BL4) + SUMIF(negtgel!U$2:BL$2,'Tsalin uzuulelt'!F$2,negtgel!U4:BL4)+SUMIF(negtgel!U$2:BL$2,'Tsalin uzuulelt'!F$3,negtgel!U4:BL4)+SUMIF(negtgel!U$2:BL$2,'Tsalin uzuulelt'!F$4,negtgel!U4:BL4)+SUMIF(negtgel!U$2:BL$2,'Tsalin uzuulelt'!F$5,negtgel!U4:BL4)</f>
      </c>
      <c r="I4">
        <f>SUMIF(negtgel!U$2:BL$2,'Tsalin uzuulelt'!H$1,negtgel!U4:BL4) + SUMIF(negtgel!U$2:BL$2,'Tsalin uzuulelt'!H$2,negtgel!U4:BL4)+SUMIF(negtgel!U$2:BL$2,'Tsalin uzuulelt'!H$3,negtgel!U4:BL4)+SUMIF(negtgel!U$2:BL$2,'Tsalin uzuulelt'!H$4,negtgel!U4:BL4)+SUMIF(negtgel!U$2:BL$2,'Tsalin uzuulelt'!H$5,negtgel!U4:BL4)</f>
      </c>
      <c r="J4">
        <f>SUMIF(negtgel!U$2:BL$2,'Tsalin uzuulelt'!J$1,negtgel!U4:BL4) + SUMIF(negtgel!U$2:BL$2,'Tsalin uzuulelt'!J$2,negtgel!U4:BL4)+SUMIF(negtgel!U$2:BL$2,'Tsalin uzuulelt'!J$3,negtgel!U4:BL4)+SUMIF(negtgel!U$2:BL$2,'Tsalin uzuulelt'!J$4,negtgel!U4:BL4)+SUMIF(negtgel!U$2:BL$2,'Tsalin uzuulelt'!J$5,negtgel!U4:BL4)</f>
      </c>
      <c r="K4">
        <f>SUMIF(negtgel!U$2:BL$2,'Tsalin uzuulelt'!L$1,negtgel!U4:BL4) + SUMIF(negtgel!U$2:BL$2,'Tsalin uzuulelt'!L$2,negtgel!U4:BL4)+SUMIF(negtgel!U$2:BL$2,'Tsalin uzuulelt'!L$3,negtgel!U4:BL4)+SUMIF(negtgel!U$2:BL$2,'Tsalin uzuulelt'!L$4,negtgel!U4:BL4)+SUMIF(negtgel!U$2:BL$2,'Tsalin uzuulelt'!L$5,negtgel!U4:BL4)</f>
      </c>
      <c r="L4">
        <f>SUMIF(negtgel!U$2:BL$2,'Tsalin uzuulelt'!N$1,negtgel!U4:BL4) + SUMIF(negtgel!U$2:BL$2,'Tsalin uzuulelt'!N$2,negtgel!U4:BL4)+SUMIF(negtgel!U$2:BL$2,'Tsalin uzuulelt'!N$3,negtgel!U4:BL4)+SUMIF(negtgel!U$2:BL$2,'Tsalin uzuulelt'!N$4,negtgel!U4:BL4)+SUMIF(negtgel!U$2:BL$2,'Tsalin uzuulelt'!N$5,negtgel!U4:BL4)</f>
      </c>
      <c r="M4">
        <f>SUMIF(negtgel!U$2:BL$2,'Tsalin uzuulelt'!P$1,negtgel!U4:BL4) + SUMIF(negtgel!U$2:BL$2,'Tsalin uzuulelt'!P$2,negtgel!U4:BL4)+ SUMIF(negtgel!U$2:BL$2,'Tsalin uzuulelt'!P$3,negtgel!U4:BL4)+ SUMIF(negtgel!U$2:BL$2,'Tsalin uzuulelt'!P$4,negtgel!U4:BL4)+ SUMIF(negtgel!U$2:BL$2,'Tsalin uzuulelt'!P$5,negtgel!U4:BL4)</f>
      </c>
      <c r="N4">
        <f>IF(ISNUMBER(U4*1)=CF4,0,K4-H4-G4)</f>
      </c>
      <c r="O4">
        <f>IF(ISNUMBER(U4*1)=CF4,0,L4)</f>
      </c>
      <c r="P4">
        <f>IF(ISNUMBER(U4*1)=CF4,0,M4)</f>
      </c>
      <c r="Q4">
        <f>IF(N4&gt;2400000,N4,0)</f>
      </c>
      <c r="R4">
        <f><![CDATA[IF(N4<561797,13333.33,IF(N4<1123595,11666.67,IF(N4<1685393,10000,IF(N4<2247191,8333.33,IF(N4<2664000,6666.6,IF(N4<2764000,5000,IF(N4<3264000,0,0)))))))]]></f>
      </c>
      <c r="S4">
        <f>IF(B4&gt;10,11,IF(B4&gt;8.7,8.8,IF(B4&gt;3,B4,IF(B4&gt;1.5,2))))</f>
      </c>
      <c r="T4">
        <f>IF(Q4=0,S4,R4)</f>
      </c>
      <c r="U4" t="n">
        <v>6.0</v>
      </c>
      <c r="V4" t="s">
        <v>2653</v>
      </c>
      <c r="W4" t="n">
        <v>22.0</v>
      </c>
      <c r="X4" t="n">
        <v>0.0</v>
      </c>
      <c r="Y4" t="n">
        <v>447091.0</v>
      </c>
      <c r="Z4" t="n">
        <v>0.0</v>
      </c>
      <c r="AA4" t="n">
        <v>0.0</v>
      </c>
      <c r="AB4" t="s">
        <v>2651</v>
      </c>
      <c r="AC4" t="n">
        <v>0.0</v>
      </c>
      <c r="AD4" t="n">
        <v>0.0</v>
      </c>
      <c r="AE4" t="n">
        <v>0.0</v>
      </c>
      <c r="AF4" t="n">
        <v>11000.0</v>
      </c>
      <c r="AG4" t="n">
        <v>0.0</v>
      </c>
      <c r="AH4" t="n">
        <v>458091.0</v>
      </c>
      <c r="AI4" t="n">
        <v>45809.0</v>
      </c>
      <c r="AJ4" t="n">
        <v>34338.0</v>
      </c>
      <c r="AK4" t="s">
        <v>2652</v>
      </c>
      <c r="CH4">
        <f>IFERROR(U4*1,0)</f>
      </c>
    </row>
    <row r="5">
      <c r="A5" t="n">
        <v>1.0</v>
      </c>
      <c r="B5">
        <f>IF((K5-G5-H5&gt;2400000),11,(L5/(K5-G5-H5)*100))</f>
      </c>
      <c r="C5">
        <f>IF(N5&gt;2400000,240000,(N5*S5)/100)</f>
      </c>
      <c r="D5">
        <f>IF((ISNUMBER(U5*1)=CH5),0,(K5-L5)*0.1-R5+(I5+J5)*0.011)</f>
      </c>
      <c r="E5">
        <f>IF((ISNUMBER(U5*1)=CH5),0,C5-L5)</f>
      </c>
      <c r="F5">
        <f>D5-P5</f>
      </c>
      <c r="G5">
        <f>SUMIF(negtgel!U$2:BL$2,'Tsalin uzuulelt'!B$1,negtgel!U5:BL5) + SUMIF(negtgel!U$2:BL$2,'Tsalin uzuulelt'!B$2,negtgel!U5:BL5)+SUMIF(negtgel!U$2:BL$2,'Tsalin uzuulelt'!B$3,negtgel!U5:BL5)+SUMIF(negtgel!U$2:BL$2,'Tsalin uzuulelt'!B$4,negtgel!U5:BL5)+SUMIF(negtgel!U$2:BL$2,'Tsalin uzuulelt'!B$5,negtgel!U5:BL5)</f>
      </c>
      <c r="H5">
        <f>SUMIF(negtgel!U$2:BL$2,'Tsalin uzuulelt'!F$1,negtgel!U5:BL5) + SUMIF(negtgel!U$2:BL$2,'Tsalin uzuulelt'!F$2,negtgel!U5:BL5)+SUMIF(negtgel!U$2:BL$2,'Tsalin uzuulelt'!F$3,negtgel!U5:BL5)+SUMIF(negtgel!U$2:BL$2,'Tsalin uzuulelt'!F$4,negtgel!U5:BL5)+SUMIF(negtgel!U$2:BL$2,'Tsalin uzuulelt'!F$5,negtgel!U5:BL5)</f>
      </c>
      <c r="I5">
        <f>SUMIF(negtgel!U$2:BL$2,'Tsalin uzuulelt'!H$1,negtgel!U5:BL5) + SUMIF(negtgel!U$2:BL$2,'Tsalin uzuulelt'!H$2,negtgel!U5:BL5)+SUMIF(negtgel!U$2:BL$2,'Tsalin uzuulelt'!H$3,negtgel!U5:BL5)+SUMIF(negtgel!U$2:BL$2,'Tsalin uzuulelt'!H$4,negtgel!U5:BL5)+SUMIF(negtgel!U$2:BL$2,'Tsalin uzuulelt'!H$5,negtgel!U5:BL5)</f>
      </c>
      <c r="J5">
        <f>SUMIF(negtgel!U$2:BL$2,'Tsalin uzuulelt'!J$1,negtgel!U5:BL5) + SUMIF(negtgel!U$2:BL$2,'Tsalin uzuulelt'!J$2,negtgel!U5:BL5)+SUMIF(negtgel!U$2:BL$2,'Tsalin uzuulelt'!J$3,negtgel!U5:BL5)+SUMIF(negtgel!U$2:BL$2,'Tsalin uzuulelt'!J$4,negtgel!U5:BL5)+SUMIF(negtgel!U$2:BL$2,'Tsalin uzuulelt'!J$5,negtgel!U5:BL5)</f>
      </c>
      <c r="K5">
        <f>SUMIF(negtgel!U$2:BL$2,'Tsalin uzuulelt'!L$1,negtgel!U5:BL5) + SUMIF(negtgel!U$2:BL$2,'Tsalin uzuulelt'!L$2,negtgel!U5:BL5)+SUMIF(negtgel!U$2:BL$2,'Tsalin uzuulelt'!L$3,negtgel!U5:BL5)+SUMIF(negtgel!U$2:BL$2,'Tsalin uzuulelt'!L$4,negtgel!U5:BL5)+SUMIF(negtgel!U$2:BL$2,'Tsalin uzuulelt'!L$5,negtgel!U5:BL5)</f>
      </c>
      <c r="L5">
        <f>SUMIF(negtgel!U$2:BL$2,'Tsalin uzuulelt'!N$1,negtgel!U5:BL5) + SUMIF(negtgel!U$2:BL$2,'Tsalin uzuulelt'!N$2,negtgel!U5:BL5)+SUMIF(negtgel!U$2:BL$2,'Tsalin uzuulelt'!N$3,negtgel!U5:BL5)+SUMIF(negtgel!U$2:BL$2,'Tsalin uzuulelt'!N$4,negtgel!U5:BL5)+SUMIF(negtgel!U$2:BL$2,'Tsalin uzuulelt'!N$5,negtgel!U5:BL5)</f>
      </c>
      <c r="M5">
        <f>SUMIF(negtgel!U$2:BL$2,'Tsalin uzuulelt'!P$1,negtgel!U5:BL5) + SUMIF(negtgel!U$2:BL$2,'Tsalin uzuulelt'!P$2,negtgel!U5:BL5)+ SUMIF(negtgel!U$2:BL$2,'Tsalin uzuulelt'!P$3,negtgel!U5:BL5)+ SUMIF(negtgel!U$2:BL$2,'Tsalin uzuulelt'!P$4,negtgel!U5:BL5)+ SUMIF(negtgel!U$2:BL$2,'Tsalin uzuulelt'!P$5,negtgel!U5:BL5)</f>
      </c>
      <c r="N5">
        <f>IF(ISNUMBER(U5*1)=CF5,0,K5-H5-G5)</f>
      </c>
      <c r="O5">
        <f>IF(ISNUMBER(U5*1)=CF5,0,L5)</f>
      </c>
      <c r="P5">
        <f>IF(ISNUMBER(U5*1)=CF5,0,M5)</f>
      </c>
      <c r="Q5">
        <f>IF(N5&gt;2400000,N5,0)</f>
      </c>
      <c r="R5">
        <f><![CDATA[IF(N5<561797,13333.33,IF(N5<1123595,11666.67,IF(N5<1685393,10000,IF(N5<2247191,8333.33,IF(N5<2664000,6666.6,IF(N5<2764000,5000,IF(N5<3264000,0,0)))))))]]></f>
      </c>
      <c r="S5">
        <f>IF(B5&gt;10,11,IF(B5&gt;8.7,8.8,IF(B5&gt;3,B5,IF(B5&gt;1.5,2))))</f>
      </c>
      <c r="T5">
        <f>IF(Q5=0,S5,R5)</f>
      </c>
      <c r="U5" t="n">
        <v>8.0</v>
      </c>
      <c r="V5" t="s">
        <v>2654</v>
      </c>
      <c r="W5" t="n">
        <v>22.0</v>
      </c>
      <c r="X5" t="n">
        <v>0.0</v>
      </c>
      <c r="Y5" t="n">
        <v>446857.0</v>
      </c>
      <c r="Z5" t="n">
        <v>0.0</v>
      </c>
      <c r="AA5" t="n">
        <v>0.0</v>
      </c>
      <c r="AB5" t="s">
        <v>2651</v>
      </c>
      <c r="AC5" t="n">
        <v>0.0</v>
      </c>
      <c r="AD5" t="n">
        <v>0.0</v>
      </c>
      <c r="AE5" t="n">
        <v>0.0</v>
      </c>
      <c r="AF5" t="n">
        <v>0.0</v>
      </c>
      <c r="AG5" t="n">
        <v>0.0</v>
      </c>
      <c r="AH5" t="n">
        <v>446857.0</v>
      </c>
      <c r="AI5" t="n">
        <v>44686.0</v>
      </c>
      <c r="AJ5" t="n">
        <v>33217.0</v>
      </c>
      <c r="AK5" t="s">
        <v>2652</v>
      </c>
      <c r="CH5">
        <f>IFERROR(U5*1,0)</f>
      </c>
    </row>
    <row r="6">
      <c r="A6" t="n">
        <v>1.0</v>
      </c>
      <c r="B6">
        <f>IF((K6-G6-H6&gt;2400000),11,(L6/(K6-G6-H6)*100))</f>
      </c>
      <c r="C6">
        <f>IF(N6&gt;2400000,240000,(N6*S6)/100)</f>
      </c>
      <c r="D6">
        <f>IF((ISNUMBER(U6*1)=CH6),0,(K6-L6)*0.1-R6+(I6+J6)*0.011)</f>
      </c>
      <c r="E6">
        <f>IF((ISNUMBER(U6*1)=CH6),0,C6-L6)</f>
      </c>
      <c r="F6">
        <f>D6-P6</f>
      </c>
      <c r="G6">
        <f>SUMIF(negtgel!U$2:BL$2,'Tsalin uzuulelt'!B$1,negtgel!U6:BL6) + SUMIF(negtgel!U$2:BL$2,'Tsalin uzuulelt'!B$2,negtgel!U6:BL6)+SUMIF(negtgel!U$2:BL$2,'Tsalin uzuulelt'!B$3,negtgel!U6:BL6)+SUMIF(negtgel!U$2:BL$2,'Tsalin uzuulelt'!B$4,negtgel!U6:BL6)+SUMIF(negtgel!U$2:BL$2,'Tsalin uzuulelt'!B$5,negtgel!U6:BL6)</f>
      </c>
      <c r="H6">
        <f>SUMIF(negtgel!U$2:BL$2,'Tsalin uzuulelt'!F$1,negtgel!U6:BL6) + SUMIF(negtgel!U$2:BL$2,'Tsalin uzuulelt'!F$2,negtgel!U6:BL6)+SUMIF(negtgel!U$2:BL$2,'Tsalin uzuulelt'!F$3,negtgel!U6:BL6)+SUMIF(negtgel!U$2:BL$2,'Tsalin uzuulelt'!F$4,negtgel!U6:BL6)+SUMIF(negtgel!U$2:BL$2,'Tsalin uzuulelt'!F$5,negtgel!U6:BL6)</f>
      </c>
      <c r="I6">
        <f>SUMIF(negtgel!U$2:BL$2,'Tsalin uzuulelt'!H$1,negtgel!U6:BL6) + SUMIF(negtgel!U$2:BL$2,'Tsalin uzuulelt'!H$2,negtgel!U6:BL6)+SUMIF(negtgel!U$2:BL$2,'Tsalin uzuulelt'!H$3,negtgel!U6:BL6)+SUMIF(negtgel!U$2:BL$2,'Tsalin uzuulelt'!H$4,negtgel!U6:BL6)+SUMIF(negtgel!U$2:BL$2,'Tsalin uzuulelt'!H$5,negtgel!U6:BL6)</f>
      </c>
      <c r="J6">
        <f>SUMIF(negtgel!U$2:BL$2,'Tsalin uzuulelt'!J$1,negtgel!U6:BL6) + SUMIF(negtgel!U$2:BL$2,'Tsalin uzuulelt'!J$2,negtgel!U6:BL6)+SUMIF(negtgel!U$2:BL$2,'Tsalin uzuulelt'!J$3,negtgel!U6:BL6)+SUMIF(negtgel!U$2:BL$2,'Tsalin uzuulelt'!J$4,negtgel!U6:BL6)+SUMIF(negtgel!U$2:BL$2,'Tsalin uzuulelt'!J$5,negtgel!U6:BL6)</f>
      </c>
      <c r="K6">
        <f>SUMIF(negtgel!U$2:BL$2,'Tsalin uzuulelt'!L$1,negtgel!U6:BL6) + SUMIF(negtgel!U$2:BL$2,'Tsalin uzuulelt'!L$2,negtgel!U6:BL6)+SUMIF(negtgel!U$2:BL$2,'Tsalin uzuulelt'!L$3,negtgel!U6:BL6)+SUMIF(negtgel!U$2:BL$2,'Tsalin uzuulelt'!L$4,negtgel!U6:BL6)+SUMIF(negtgel!U$2:BL$2,'Tsalin uzuulelt'!L$5,negtgel!U6:BL6)</f>
      </c>
      <c r="L6">
        <f>SUMIF(negtgel!U$2:BL$2,'Tsalin uzuulelt'!N$1,negtgel!U6:BL6) + SUMIF(negtgel!U$2:BL$2,'Tsalin uzuulelt'!N$2,negtgel!U6:BL6)+SUMIF(negtgel!U$2:BL$2,'Tsalin uzuulelt'!N$3,negtgel!U6:BL6)+SUMIF(negtgel!U$2:BL$2,'Tsalin uzuulelt'!N$4,negtgel!U6:BL6)+SUMIF(negtgel!U$2:BL$2,'Tsalin uzuulelt'!N$5,negtgel!U6:BL6)</f>
      </c>
      <c r="M6">
        <f>SUMIF(negtgel!U$2:BL$2,'Tsalin uzuulelt'!P$1,negtgel!U6:BL6) + SUMIF(negtgel!U$2:BL$2,'Tsalin uzuulelt'!P$2,negtgel!U6:BL6)+ SUMIF(negtgel!U$2:BL$2,'Tsalin uzuulelt'!P$3,negtgel!U6:BL6)+ SUMIF(negtgel!U$2:BL$2,'Tsalin uzuulelt'!P$4,negtgel!U6:BL6)+ SUMIF(negtgel!U$2:BL$2,'Tsalin uzuulelt'!P$5,negtgel!U6:BL6)</f>
      </c>
      <c r="N6">
        <f>IF(ISNUMBER(U6*1)=CF6,0,K6-H6-G6)</f>
      </c>
      <c r="O6">
        <f>IF(ISNUMBER(U6*1)=CF6,0,L6)</f>
      </c>
      <c r="P6">
        <f>IF(ISNUMBER(U6*1)=CF6,0,M6)</f>
      </c>
      <c r="Q6">
        <f>IF(N6&gt;2400000,N6,0)</f>
      </c>
      <c r="R6">
        <f><![CDATA[IF(N6<561797,13333.33,IF(N6<1123595,11666.67,IF(N6<1685393,10000,IF(N6<2247191,8333.33,IF(N6<2664000,6666.6,IF(N6<2764000,5000,IF(N6<3264000,0,0)))))))]]></f>
      </c>
      <c r="S6">
        <f>IF(B6&gt;10,11,IF(B6&gt;8.7,8.8,IF(B6&gt;3,B6,IF(B6&gt;1.5,2))))</f>
      </c>
      <c r="T6">
        <f>IF(Q6=0,S6,R6)</f>
      </c>
      <c r="U6" t="s">
        <v>2655</v>
      </c>
      <c r="V6"/>
      <c r="X6"/>
      <c r="Y6" t="n">
        <v>1.5934926E7</v>
      </c>
      <c r="Z6" t="n">
        <v>0.0</v>
      </c>
      <c r="AA6" t="n">
        <v>0.0</v>
      </c>
      <c r="AB6"/>
      <c r="AC6" t="n">
        <v>642967.0</v>
      </c>
      <c r="AD6" t="n">
        <v>506700.0</v>
      </c>
      <c r="AE6" t="n">
        <v>1311782.0</v>
      </c>
      <c r="AF6" t="n">
        <v>348300.0</v>
      </c>
      <c r="AG6" t="n">
        <v>28864.0</v>
      </c>
      <c r="AH6" t="n">
        <v>1.8773539E7</v>
      </c>
      <c r="AI6" t="n">
        <v>1856729.0</v>
      </c>
      <c r="AJ6" t="n">
        <v>1464151.0</v>
      </c>
      <c r="AK6"/>
      <c r="CH6">
        <f>IFERROR(U6*1,0)</f>
      </c>
    </row>
    <row r="10">
      <c r="A10" t="n">
        <v>2.0</v>
      </c>
      <c r="B10">
        <f>IF((K10-G10-H10&gt;2400000),11,(L10/(K10-G10-H10)*100))</f>
      </c>
      <c r="C10">
        <f>IF(N10&gt;2400000,240000,(N10*S10)/100)</f>
      </c>
      <c r="D10">
        <f>IF((ISNUMBER(U10*1)=CH10),0,(K10-L10)*0.1-R10+(I10+J10)*0.011)</f>
      </c>
      <c r="E10">
        <f>IF((ISNUMBER(U10*1)=CH10),0,C10-L10)</f>
      </c>
      <c r="F10">
        <f>D10-P10</f>
      </c>
      <c r="G10">
        <f>SUMIF(negtgel!U$2:BL$2,'Tsalin uzuulelt'!B$1,negtgel!U10:BL10) + SUMIF(negtgel!U$2:BL$2,'Tsalin uzuulelt'!B$2,negtgel!U10:BL10)+SUMIF(negtgel!U$2:BL$2,'Tsalin uzuulelt'!B$3,negtgel!U10:BL10)+SUMIF(negtgel!U$2:BL$2,'Tsalin uzuulelt'!B$4,negtgel!U10:BL10)+SUMIF(negtgel!U$2:BL$2,'Tsalin uzuulelt'!B$5,negtgel!U10:BL10)</f>
      </c>
      <c r="H10">
        <f>SUMIF(negtgel!U$2:BL$2,'Tsalin uzuulelt'!F$1,negtgel!U10:BL10) + SUMIF(negtgel!U$2:BL$2,'Tsalin uzuulelt'!F$2,negtgel!U10:BL10)+SUMIF(negtgel!U$2:BL$2,'Tsalin uzuulelt'!F$3,negtgel!U10:BL10)+SUMIF(negtgel!U$2:BL$2,'Tsalin uzuulelt'!F$4,negtgel!U10:BL10)+SUMIF(negtgel!U$2:BL$2,'Tsalin uzuulelt'!F$5,negtgel!U10:BL10)</f>
      </c>
      <c r="I10">
        <f>SUMIF(negtgel!U$2:BL$2,'Tsalin uzuulelt'!H$1,negtgel!U10:BL10) + SUMIF(negtgel!U$2:BL$2,'Tsalin uzuulelt'!H$2,negtgel!U10:BL10)+SUMIF(negtgel!U$2:BL$2,'Tsalin uzuulelt'!H$3,negtgel!U10:BL10)+SUMIF(negtgel!U$2:BL$2,'Tsalin uzuulelt'!H$4,negtgel!U10:BL10)+SUMIF(negtgel!U$2:BL$2,'Tsalin uzuulelt'!H$5,negtgel!U10:BL10)</f>
      </c>
      <c r="J10">
        <f>SUMIF(negtgel!U$2:BL$2,'Tsalin uzuulelt'!J$1,negtgel!U10:BL10) + SUMIF(negtgel!U$2:BL$2,'Tsalin uzuulelt'!J$2,negtgel!U10:BL10)+SUMIF(negtgel!U$2:BL$2,'Tsalin uzuulelt'!J$3,negtgel!U10:BL10)+SUMIF(negtgel!U$2:BL$2,'Tsalin uzuulelt'!J$4,negtgel!U10:BL10)+SUMIF(negtgel!U$2:BL$2,'Tsalin uzuulelt'!J$5,negtgel!U10:BL10)</f>
      </c>
      <c r="K10">
        <f>SUMIF(negtgel!U$2:BL$2,'Tsalin uzuulelt'!L$1,negtgel!U10:BL10) + SUMIF(negtgel!U$2:BL$2,'Tsalin uzuulelt'!L$2,negtgel!U10:BL10)+SUMIF(negtgel!U$2:BL$2,'Tsalin uzuulelt'!L$3,negtgel!U10:BL10)+SUMIF(negtgel!U$2:BL$2,'Tsalin uzuulelt'!L$4,negtgel!U10:BL10)+SUMIF(negtgel!U$2:BL$2,'Tsalin uzuulelt'!L$5,negtgel!U10:BL10)</f>
      </c>
      <c r="L10">
        <f>SUMIF(negtgel!U$2:BL$2,'Tsalin uzuulelt'!N$1,negtgel!U10:BL10) + SUMIF(negtgel!U$2:BL$2,'Tsalin uzuulelt'!N$2,negtgel!U10:BL10)+SUMIF(negtgel!U$2:BL$2,'Tsalin uzuulelt'!N$3,negtgel!U10:BL10)+SUMIF(negtgel!U$2:BL$2,'Tsalin uzuulelt'!N$4,negtgel!U10:BL10)+SUMIF(negtgel!U$2:BL$2,'Tsalin uzuulelt'!N$5,negtgel!U10:BL10)</f>
      </c>
      <c r="M10">
        <f>SUMIF(negtgel!U$2:BL$2,'Tsalin uzuulelt'!P$1,negtgel!U10:BL10) + SUMIF(negtgel!U$2:BL$2,'Tsalin uzuulelt'!P$2,negtgel!U10:BL10)+ SUMIF(negtgel!U$2:BL$2,'Tsalin uzuulelt'!P$3,negtgel!U10:BL10)+ SUMIF(negtgel!U$2:BL$2,'Tsalin uzuulelt'!P$4,negtgel!U10:BL10)+ SUMIF(negtgel!U$2:BL$2,'Tsalin uzuulelt'!P$5,negtgel!U10:BL10)</f>
      </c>
      <c r="N10">
        <f>IF(ISNUMBER(U10*1)=CF10,0,K10-H10-G10)</f>
      </c>
      <c r="O10">
        <f>IF(ISNUMBER(U10*1)=CF10,0,L10)</f>
      </c>
      <c r="P10">
        <f>IF(ISNUMBER(U10*1)=CF10,0,M10)</f>
      </c>
      <c r="Q10">
        <f>IF(N10&gt;2400000,N10,0)</f>
      </c>
      <c r="R10">
        <f><![CDATA[IF(N10<561797,13333.33,IF(N10<1123595,11666.67,IF(N10<1685393,10000,IF(N10<2247191,8333.33,IF(N10<2664000,6666.6,IF(N10<2764000,5000,IF(N10<3264000,0,0)))))))]]></f>
      </c>
      <c r="S10">
        <f>IF(B10&gt;10,11,IF(B10&gt;8.7,8.8,IF(B10&gt;3,B10,IF(B10&gt;1.5,2))))</f>
      </c>
      <c r="T10">
        <f>IF(Q10=0,S10,R10)</f>
      </c>
      <c r="U10" t="n">
        <v>2.0</v>
      </c>
      <c r="V10" t="s">
        <v>2650</v>
      </c>
      <c r="W10" t="n">
        <v>18.0</v>
      </c>
      <c r="X10" t="n">
        <v>0.0</v>
      </c>
      <c r="Y10" t="n">
        <v>560865.0</v>
      </c>
      <c r="Z10" t="n">
        <v>0.0</v>
      </c>
      <c r="AA10" t="n">
        <v>0.0</v>
      </c>
      <c r="AB10" t="s">
        <v>2651</v>
      </c>
      <c r="AC10" t="n">
        <v>0.0</v>
      </c>
      <c r="AD10" t="n">
        <v>140216.0</v>
      </c>
      <c r="AE10" t="n">
        <v>0.0</v>
      </c>
      <c r="AF10" t="n">
        <v>14400.0</v>
      </c>
      <c r="AG10" t="n">
        <v>0.0</v>
      </c>
      <c r="AH10" t="n">
        <v>715481.0</v>
      </c>
      <c r="AI10" t="n">
        <v>71548.0</v>
      </c>
      <c r="AJ10" t="n">
        <v>57537.0</v>
      </c>
      <c r="AK10" t="s">
        <v>2652</v>
      </c>
      <c r="CH10">
        <f>IFERROR(U10*1,0)</f>
      </c>
    </row>
    <row r="11">
      <c r="A11" t="n">
        <v>2.0</v>
      </c>
      <c r="B11">
        <f>IF((K11-G11-H11&gt;2400000),11,(L11/(K11-G11-H11)*100))</f>
      </c>
      <c r="C11">
        <f>IF(N11&gt;2400000,240000,(N11*S11)/100)</f>
      </c>
      <c r="D11">
        <f>IF((ISNUMBER(U11*1)=CH11),0,(K11-L11)*0.1-R11+(I11+J11)*0.011)</f>
      </c>
      <c r="E11">
        <f>IF((ISNUMBER(U11*1)=CH11),0,C11-L11)</f>
      </c>
      <c r="F11">
        <f>D11-P11</f>
      </c>
      <c r="G11">
        <f>SUMIF(negtgel!U$2:BL$2,'Tsalin uzuulelt'!B$1,negtgel!U11:BL11) + SUMIF(negtgel!U$2:BL$2,'Tsalin uzuulelt'!B$2,negtgel!U11:BL11)+SUMIF(negtgel!U$2:BL$2,'Tsalin uzuulelt'!B$3,negtgel!U11:BL11)+SUMIF(negtgel!U$2:BL$2,'Tsalin uzuulelt'!B$4,negtgel!U11:BL11)+SUMIF(negtgel!U$2:BL$2,'Tsalin uzuulelt'!B$5,negtgel!U11:BL11)</f>
      </c>
      <c r="H11">
        <f>SUMIF(negtgel!U$2:BL$2,'Tsalin uzuulelt'!F$1,negtgel!U11:BL11) + SUMIF(negtgel!U$2:BL$2,'Tsalin uzuulelt'!F$2,negtgel!U11:BL11)+SUMIF(negtgel!U$2:BL$2,'Tsalin uzuulelt'!F$3,negtgel!U11:BL11)+SUMIF(negtgel!U$2:BL$2,'Tsalin uzuulelt'!F$4,negtgel!U11:BL11)+SUMIF(negtgel!U$2:BL$2,'Tsalin uzuulelt'!F$5,negtgel!U11:BL11)</f>
      </c>
      <c r="I11">
        <f>SUMIF(negtgel!U$2:BL$2,'Tsalin uzuulelt'!H$1,negtgel!U11:BL11) + SUMIF(negtgel!U$2:BL$2,'Tsalin uzuulelt'!H$2,negtgel!U11:BL11)+SUMIF(negtgel!U$2:BL$2,'Tsalin uzuulelt'!H$3,negtgel!U11:BL11)+SUMIF(negtgel!U$2:BL$2,'Tsalin uzuulelt'!H$4,negtgel!U11:BL11)+SUMIF(negtgel!U$2:BL$2,'Tsalin uzuulelt'!H$5,negtgel!U11:BL11)</f>
      </c>
      <c r="J11">
        <f>SUMIF(negtgel!U$2:BL$2,'Tsalin uzuulelt'!J$1,negtgel!U11:BL11) + SUMIF(negtgel!U$2:BL$2,'Tsalin uzuulelt'!J$2,negtgel!U11:BL11)+SUMIF(negtgel!U$2:BL$2,'Tsalin uzuulelt'!J$3,negtgel!U11:BL11)+SUMIF(negtgel!U$2:BL$2,'Tsalin uzuulelt'!J$4,negtgel!U11:BL11)+SUMIF(negtgel!U$2:BL$2,'Tsalin uzuulelt'!J$5,negtgel!U11:BL11)</f>
      </c>
      <c r="K11">
        <f>SUMIF(negtgel!U$2:BL$2,'Tsalin uzuulelt'!L$1,negtgel!U11:BL11) + SUMIF(negtgel!U$2:BL$2,'Tsalin uzuulelt'!L$2,negtgel!U11:BL11)+SUMIF(negtgel!U$2:BL$2,'Tsalin uzuulelt'!L$3,negtgel!U11:BL11)+SUMIF(negtgel!U$2:BL$2,'Tsalin uzuulelt'!L$4,negtgel!U11:BL11)+SUMIF(negtgel!U$2:BL$2,'Tsalin uzuulelt'!L$5,negtgel!U11:BL11)</f>
      </c>
      <c r="L11">
        <f>SUMIF(negtgel!U$2:BL$2,'Tsalin uzuulelt'!N$1,negtgel!U11:BL11) + SUMIF(negtgel!U$2:BL$2,'Tsalin uzuulelt'!N$2,negtgel!U11:BL11)+SUMIF(negtgel!U$2:BL$2,'Tsalin uzuulelt'!N$3,negtgel!U11:BL11)+SUMIF(negtgel!U$2:BL$2,'Tsalin uzuulelt'!N$4,negtgel!U11:BL11)+SUMIF(negtgel!U$2:BL$2,'Tsalin uzuulelt'!N$5,negtgel!U11:BL11)</f>
      </c>
      <c r="M11">
        <f>SUMIF(negtgel!U$2:BL$2,'Tsalin uzuulelt'!P$1,negtgel!U11:BL11) + SUMIF(negtgel!U$2:BL$2,'Tsalin uzuulelt'!P$2,negtgel!U11:BL11)+ SUMIF(negtgel!U$2:BL$2,'Tsalin uzuulelt'!P$3,negtgel!U11:BL11)+ SUMIF(negtgel!U$2:BL$2,'Tsalin uzuulelt'!P$4,negtgel!U11:BL11)+ SUMIF(negtgel!U$2:BL$2,'Tsalin uzuulelt'!P$5,negtgel!U11:BL11)</f>
      </c>
      <c r="N11">
        <f>IF(ISNUMBER(U11*1)=CF11,0,K11-H11-G11)</f>
      </c>
      <c r="O11">
        <f>IF(ISNUMBER(U11*1)=CF11,0,L11)</f>
      </c>
      <c r="P11">
        <f>IF(ISNUMBER(U11*1)=CF11,0,M11)</f>
      </c>
      <c r="Q11">
        <f>IF(N11&gt;2400000,N11,0)</f>
      </c>
      <c r="R11">
        <f><![CDATA[IF(N11<561797,13333.33,IF(N11<1123595,11666.67,IF(N11<1685393,10000,IF(N11<2247191,8333.33,IF(N11<2664000,6666.6,IF(N11<2764000,5000,IF(N11<3264000,0,0)))))))]]></f>
      </c>
      <c r="S11">
        <f>IF(B11&gt;10,11,IF(B11&gt;8.7,8.8,IF(B11&gt;3,B11,IF(B11&gt;1.5,2))))</f>
      </c>
      <c r="T11">
        <f>IF(Q11=0,S11,R11)</f>
      </c>
      <c r="U11" t="n">
        <v>6.0</v>
      </c>
      <c r="V11" t="s">
        <v>2653</v>
      </c>
      <c r="W11" t="n">
        <v>18.0</v>
      </c>
      <c r="X11" t="n">
        <v>0.0</v>
      </c>
      <c r="Y11" t="n">
        <v>447091.0</v>
      </c>
      <c r="Z11" t="n">
        <v>0.0</v>
      </c>
      <c r="AA11" t="n">
        <v>0.0</v>
      </c>
      <c r="AB11" t="s">
        <v>2651</v>
      </c>
      <c r="AC11" t="n">
        <v>0.0</v>
      </c>
      <c r="AD11" t="n">
        <v>0.0</v>
      </c>
      <c r="AE11" t="n">
        <v>0.0</v>
      </c>
      <c r="AF11" t="n">
        <v>9000.0</v>
      </c>
      <c r="AG11" t="n">
        <v>0.0</v>
      </c>
      <c r="AH11" t="n">
        <v>456091.0</v>
      </c>
      <c r="AI11" t="n">
        <v>45609.0</v>
      </c>
      <c r="AJ11" t="n">
        <v>34138.0</v>
      </c>
      <c r="AK11" t="s">
        <v>2652</v>
      </c>
      <c r="CH11">
        <f>IFERROR(U11*1,0)</f>
      </c>
    </row>
    <row r="12">
      <c r="A12" t="n">
        <v>2.0</v>
      </c>
      <c r="B12">
        <f>IF((K12-G12-H12&gt;2400000),11,(L12/(K12-G12-H12)*100))</f>
      </c>
      <c r="C12">
        <f>IF(N12&gt;2400000,240000,(N12*S12)/100)</f>
      </c>
      <c r="D12">
        <f>IF((ISNUMBER(U12*1)=CH12),0,(K12-L12)*0.1-R12+(I12+J12)*0.011)</f>
      </c>
      <c r="E12">
        <f>IF((ISNUMBER(U12*1)=CH12),0,C12-L12)</f>
      </c>
      <c r="F12">
        <f>D12-P12</f>
      </c>
      <c r="G12">
        <f>SUMIF(negtgel!U$2:BL$2,'Tsalin uzuulelt'!B$1,negtgel!U12:BL12) + SUMIF(negtgel!U$2:BL$2,'Tsalin uzuulelt'!B$2,negtgel!U12:BL12)+SUMIF(negtgel!U$2:BL$2,'Tsalin uzuulelt'!B$3,negtgel!U12:BL12)+SUMIF(negtgel!U$2:BL$2,'Tsalin uzuulelt'!B$4,negtgel!U12:BL12)+SUMIF(negtgel!U$2:BL$2,'Tsalin uzuulelt'!B$5,negtgel!U12:BL12)</f>
      </c>
      <c r="H12">
        <f>SUMIF(negtgel!U$2:BL$2,'Tsalin uzuulelt'!F$1,negtgel!U12:BL12) + SUMIF(negtgel!U$2:BL$2,'Tsalin uzuulelt'!F$2,negtgel!U12:BL12)+SUMIF(negtgel!U$2:BL$2,'Tsalin uzuulelt'!F$3,negtgel!U12:BL12)+SUMIF(negtgel!U$2:BL$2,'Tsalin uzuulelt'!F$4,negtgel!U12:BL12)+SUMIF(negtgel!U$2:BL$2,'Tsalin uzuulelt'!F$5,negtgel!U12:BL12)</f>
      </c>
      <c r="I12">
        <f>SUMIF(negtgel!U$2:BL$2,'Tsalin uzuulelt'!H$1,negtgel!U12:BL12) + SUMIF(negtgel!U$2:BL$2,'Tsalin uzuulelt'!H$2,negtgel!U12:BL12)+SUMIF(negtgel!U$2:BL$2,'Tsalin uzuulelt'!H$3,negtgel!U12:BL12)+SUMIF(negtgel!U$2:BL$2,'Tsalin uzuulelt'!H$4,negtgel!U12:BL12)+SUMIF(negtgel!U$2:BL$2,'Tsalin uzuulelt'!H$5,negtgel!U12:BL12)</f>
      </c>
      <c r="J12">
        <f>SUMIF(negtgel!U$2:BL$2,'Tsalin uzuulelt'!J$1,negtgel!U12:BL12) + SUMIF(negtgel!U$2:BL$2,'Tsalin uzuulelt'!J$2,negtgel!U12:BL12)+SUMIF(negtgel!U$2:BL$2,'Tsalin uzuulelt'!J$3,negtgel!U12:BL12)+SUMIF(negtgel!U$2:BL$2,'Tsalin uzuulelt'!J$4,negtgel!U12:BL12)+SUMIF(negtgel!U$2:BL$2,'Tsalin uzuulelt'!J$5,negtgel!U12:BL12)</f>
      </c>
      <c r="K12">
        <f>SUMIF(negtgel!U$2:BL$2,'Tsalin uzuulelt'!L$1,negtgel!U12:BL12) + SUMIF(negtgel!U$2:BL$2,'Tsalin uzuulelt'!L$2,negtgel!U12:BL12)+SUMIF(negtgel!U$2:BL$2,'Tsalin uzuulelt'!L$3,negtgel!U12:BL12)+SUMIF(negtgel!U$2:BL$2,'Tsalin uzuulelt'!L$4,negtgel!U12:BL12)+SUMIF(negtgel!U$2:BL$2,'Tsalin uzuulelt'!L$5,negtgel!U12:BL12)</f>
      </c>
      <c r="L12">
        <f>SUMIF(negtgel!U$2:BL$2,'Tsalin uzuulelt'!N$1,negtgel!U12:BL12) + SUMIF(negtgel!U$2:BL$2,'Tsalin uzuulelt'!N$2,negtgel!U12:BL12)+SUMIF(negtgel!U$2:BL$2,'Tsalin uzuulelt'!N$3,negtgel!U12:BL12)+SUMIF(negtgel!U$2:BL$2,'Tsalin uzuulelt'!N$4,negtgel!U12:BL12)+SUMIF(negtgel!U$2:BL$2,'Tsalin uzuulelt'!N$5,negtgel!U12:BL12)</f>
      </c>
      <c r="M12">
        <f>SUMIF(negtgel!U$2:BL$2,'Tsalin uzuulelt'!P$1,negtgel!U12:BL12) + SUMIF(negtgel!U$2:BL$2,'Tsalin uzuulelt'!P$2,negtgel!U12:BL12)+ SUMIF(negtgel!U$2:BL$2,'Tsalin uzuulelt'!P$3,negtgel!U12:BL12)+ SUMIF(negtgel!U$2:BL$2,'Tsalin uzuulelt'!P$4,negtgel!U12:BL12)+ SUMIF(negtgel!U$2:BL$2,'Tsalin uzuulelt'!P$5,negtgel!U12:BL12)</f>
      </c>
      <c r="N12">
        <f>IF(ISNUMBER(U12*1)=CF12,0,K12-H12-G12)</f>
      </c>
      <c r="O12">
        <f>IF(ISNUMBER(U12*1)=CF12,0,L12)</f>
      </c>
      <c r="P12">
        <f>IF(ISNUMBER(U12*1)=CF12,0,M12)</f>
      </c>
      <c r="Q12">
        <f>IF(N12&gt;2400000,N12,0)</f>
      </c>
      <c r="R12">
        <f><![CDATA[IF(N12<561797,13333.33,IF(N12<1123595,11666.67,IF(N12<1685393,10000,IF(N12<2247191,8333.33,IF(N12<2664000,6666.6,IF(N12<2764000,5000,IF(N12<3264000,0,0)))))))]]></f>
      </c>
      <c r="S12">
        <f>IF(B12&gt;10,11,IF(B12&gt;8.7,8.8,IF(B12&gt;3,B12,IF(B12&gt;1.5,2))))</f>
      </c>
      <c r="T12">
        <f>IF(Q12=0,S12,R12)</f>
      </c>
      <c r="U12" t="n">
        <v>8.0</v>
      </c>
      <c r="V12" t="s">
        <v>2654</v>
      </c>
      <c r="W12" t="n">
        <v>18.0</v>
      </c>
      <c r="X12" t="n">
        <v>0.0</v>
      </c>
      <c r="Y12" t="n">
        <v>446857.0</v>
      </c>
      <c r="Z12" t="n">
        <v>0.0</v>
      </c>
      <c r="AA12" t="n">
        <v>0.0</v>
      </c>
      <c r="AB12" t="s">
        <v>2651</v>
      </c>
      <c r="AC12" t="n">
        <v>0.0</v>
      </c>
      <c r="AD12" t="n">
        <v>111714.0</v>
      </c>
      <c r="AE12" t="n">
        <v>0.0</v>
      </c>
      <c r="AF12" t="n">
        <v>0.0</v>
      </c>
      <c r="AG12" t="n">
        <v>0.0</v>
      </c>
      <c r="AH12" t="n">
        <v>558571.0</v>
      </c>
      <c r="AI12" t="n">
        <v>43569.0</v>
      </c>
      <c r="AJ12" t="n">
        <v>44500.0</v>
      </c>
      <c r="AK12" t="s">
        <v>2652</v>
      </c>
      <c r="CH12">
        <f>IFERROR(U12*1,0)</f>
      </c>
    </row>
    <row r="13">
      <c r="A13" t="n">
        <v>2.0</v>
      </c>
      <c r="B13">
        <f>IF((K13-G13-H13&gt;2400000),11,(L13/(K13-G13-H13)*100))</f>
      </c>
      <c r="C13">
        <f>IF(N13&gt;2400000,240000,(N13*S13)/100)</f>
      </c>
      <c r="D13">
        <f>IF((ISNUMBER(U13*1)=CH13),0,(K13-L13)*0.1-R13+(I13+J13)*0.011)</f>
      </c>
      <c r="E13">
        <f>IF((ISNUMBER(U13*1)=CH13),0,C13-L13)</f>
      </c>
      <c r="F13">
        <f>D13-P13</f>
      </c>
      <c r="G13">
        <f>SUMIF(negtgel!U$2:BL$2,'Tsalin uzuulelt'!B$1,negtgel!U13:BL13) + SUMIF(negtgel!U$2:BL$2,'Tsalin uzuulelt'!B$2,negtgel!U13:BL13)+SUMIF(negtgel!U$2:BL$2,'Tsalin uzuulelt'!B$3,negtgel!U13:BL13)+SUMIF(negtgel!U$2:BL$2,'Tsalin uzuulelt'!B$4,negtgel!U13:BL13)+SUMIF(negtgel!U$2:BL$2,'Tsalin uzuulelt'!B$5,negtgel!U13:BL13)</f>
      </c>
      <c r="H13">
        <f>SUMIF(negtgel!U$2:BL$2,'Tsalin uzuulelt'!F$1,negtgel!U13:BL13) + SUMIF(negtgel!U$2:BL$2,'Tsalin uzuulelt'!F$2,negtgel!U13:BL13)+SUMIF(negtgel!U$2:BL$2,'Tsalin uzuulelt'!F$3,negtgel!U13:BL13)+SUMIF(negtgel!U$2:BL$2,'Tsalin uzuulelt'!F$4,negtgel!U13:BL13)+SUMIF(negtgel!U$2:BL$2,'Tsalin uzuulelt'!F$5,negtgel!U13:BL13)</f>
      </c>
      <c r="I13">
        <f>SUMIF(negtgel!U$2:BL$2,'Tsalin uzuulelt'!H$1,negtgel!U13:BL13) + SUMIF(negtgel!U$2:BL$2,'Tsalin uzuulelt'!H$2,negtgel!U13:BL13)+SUMIF(negtgel!U$2:BL$2,'Tsalin uzuulelt'!H$3,negtgel!U13:BL13)+SUMIF(negtgel!U$2:BL$2,'Tsalin uzuulelt'!H$4,negtgel!U13:BL13)+SUMIF(negtgel!U$2:BL$2,'Tsalin uzuulelt'!H$5,negtgel!U13:BL13)</f>
      </c>
      <c r="J13">
        <f>SUMIF(negtgel!U$2:BL$2,'Tsalin uzuulelt'!J$1,negtgel!U13:BL13) + SUMIF(negtgel!U$2:BL$2,'Tsalin uzuulelt'!J$2,negtgel!U13:BL13)+SUMIF(negtgel!U$2:BL$2,'Tsalin uzuulelt'!J$3,negtgel!U13:BL13)+SUMIF(negtgel!U$2:BL$2,'Tsalin uzuulelt'!J$4,negtgel!U13:BL13)+SUMIF(negtgel!U$2:BL$2,'Tsalin uzuulelt'!J$5,negtgel!U13:BL13)</f>
      </c>
      <c r="K13">
        <f>SUMIF(negtgel!U$2:BL$2,'Tsalin uzuulelt'!L$1,negtgel!U13:BL13) + SUMIF(negtgel!U$2:BL$2,'Tsalin uzuulelt'!L$2,negtgel!U13:BL13)+SUMIF(negtgel!U$2:BL$2,'Tsalin uzuulelt'!L$3,negtgel!U13:BL13)+SUMIF(negtgel!U$2:BL$2,'Tsalin uzuulelt'!L$4,negtgel!U13:BL13)+SUMIF(negtgel!U$2:BL$2,'Tsalin uzuulelt'!L$5,negtgel!U13:BL13)</f>
      </c>
      <c r="L13">
        <f>SUMIF(negtgel!U$2:BL$2,'Tsalin uzuulelt'!N$1,negtgel!U13:BL13) + SUMIF(negtgel!U$2:BL$2,'Tsalin uzuulelt'!N$2,negtgel!U13:BL13)+SUMIF(negtgel!U$2:BL$2,'Tsalin uzuulelt'!N$3,negtgel!U13:BL13)+SUMIF(negtgel!U$2:BL$2,'Tsalin uzuulelt'!N$4,negtgel!U13:BL13)+SUMIF(negtgel!U$2:BL$2,'Tsalin uzuulelt'!N$5,negtgel!U13:BL13)</f>
      </c>
      <c r="M13">
        <f>SUMIF(negtgel!U$2:BL$2,'Tsalin uzuulelt'!P$1,negtgel!U13:BL13) + SUMIF(negtgel!U$2:BL$2,'Tsalin uzuulelt'!P$2,negtgel!U13:BL13)+ SUMIF(negtgel!U$2:BL$2,'Tsalin uzuulelt'!P$3,negtgel!U13:BL13)+ SUMIF(negtgel!U$2:BL$2,'Tsalin uzuulelt'!P$4,negtgel!U13:BL13)+ SUMIF(negtgel!U$2:BL$2,'Tsalin uzuulelt'!P$5,negtgel!U13:BL13)</f>
      </c>
      <c r="N13">
        <f>IF(ISNUMBER(U13*1)=CF13,0,K13-H13-G13)</f>
      </c>
      <c r="O13">
        <f>IF(ISNUMBER(U13*1)=CF13,0,L13)</f>
      </c>
      <c r="P13">
        <f>IF(ISNUMBER(U13*1)=CF13,0,M13)</f>
      </c>
      <c r="Q13">
        <f>IF(N13&gt;2400000,N13,0)</f>
      </c>
      <c r="R13">
        <f><![CDATA[IF(N13<561797,13333.33,IF(N13<1123595,11666.67,IF(N13<1685393,10000,IF(N13<2247191,8333.33,IF(N13<2664000,6666.6,IF(N13<2764000,5000,IF(N13<3264000,0,0)))))))]]></f>
      </c>
      <c r="S13">
        <f>IF(B13&gt;10,11,IF(B13&gt;8.7,8.8,IF(B13&gt;3,B13,IF(B13&gt;1.5,2))))</f>
      </c>
      <c r="T13">
        <f>IF(Q13=0,S13,R13)</f>
      </c>
      <c r="U13" t="n">
        <v>124.0</v>
      </c>
      <c r="V13" t="s">
        <v>2656</v>
      </c>
      <c r="W13" t="n">
        <v>18.0</v>
      </c>
      <c r="X13" t="n">
        <v>0.0</v>
      </c>
      <c r="Y13" t="n">
        <v>180862.0</v>
      </c>
      <c r="Z13" t="n">
        <v>0.0</v>
      </c>
      <c r="AA13" t="n">
        <v>0.0</v>
      </c>
      <c r="AB13" t="s">
        <v>2651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n">
        <v>180862.0</v>
      </c>
      <c r="AI13" t="n">
        <v>18086.0</v>
      </c>
      <c r="AJ13" t="n">
        <v>16278.0</v>
      </c>
      <c r="AK13" t="s">
        <v>2651</v>
      </c>
      <c r="CH13">
        <f>IFERROR(U13*1,0)</f>
      </c>
    </row>
    <row r="16">
      <c r="A16" t="n">
        <v>3.0</v>
      </c>
      <c r="B16">
        <f>IF((K16-G16-H16&gt;2400000),11,(L16/(K16-G16-H16)*100))</f>
      </c>
      <c r="C16">
        <f>IF(N16&gt;2400000,240000,(N16*S16)/100)</f>
      </c>
      <c r="D16">
        <f>IF((ISNUMBER(U16*1)=CH16),0,(K16-L16)*0.1-R16+(I16+J16)*0.011)</f>
      </c>
      <c r="E16">
        <f>IF((ISNUMBER(U16*1)=CH16),0,C16-L16)</f>
      </c>
      <c r="F16">
        <f>D16-P16</f>
      </c>
      <c r="G16">
        <f>SUMIF(negtgel!U$2:BL$2,'Tsalin uzuulelt'!B$1,negtgel!U16:BL16) + SUMIF(negtgel!U$2:BL$2,'Tsalin uzuulelt'!B$2,negtgel!U16:BL16)+SUMIF(negtgel!U$2:BL$2,'Tsalin uzuulelt'!B$3,negtgel!U16:BL16)+SUMIF(negtgel!U$2:BL$2,'Tsalin uzuulelt'!B$4,negtgel!U16:BL16)+SUMIF(negtgel!U$2:BL$2,'Tsalin uzuulelt'!B$5,negtgel!U16:BL16)</f>
      </c>
      <c r="H16">
        <f>SUMIF(negtgel!U$2:BL$2,'Tsalin uzuulelt'!F$1,negtgel!U16:BL16) + SUMIF(negtgel!U$2:BL$2,'Tsalin uzuulelt'!F$2,negtgel!U16:BL16)+SUMIF(negtgel!U$2:BL$2,'Tsalin uzuulelt'!F$3,negtgel!U16:BL16)+SUMIF(negtgel!U$2:BL$2,'Tsalin uzuulelt'!F$4,negtgel!U16:BL16)+SUMIF(negtgel!U$2:BL$2,'Tsalin uzuulelt'!F$5,negtgel!U16:BL16)</f>
      </c>
      <c r="I16">
        <f>SUMIF(negtgel!U$2:BL$2,'Tsalin uzuulelt'!H$1,negtgel!U16:BL16) + SUMIF(negtgel!U$2:BL$2,'Tsalin uzuulelt'!H$2,negtgel!U16:BL16)+SUMIF(negtgel!U$2:BL$2,'Tsalin uzuulelt'!H$3,negtgel!U16:BL16)+SUMIF(negtgel!U$2:BL$2,'Tsalin uzuulelt'!H$4,negtgel!U16:BL16)+SUMIF(negtgel!U$2:BL$2,'Tsalin uzuulelt'!H$5,negtgel!U16:BL16)</f>
      </c>
      <c r="J16">
        <f>SUMIF(negtgel!U$2:BL$2,'Tsalin uzuulelt'!J$1,negtgel!U16:BL16) + SUMIF(negtgel!U$2:BL$2,'Tsalin uzuulelt'!J$2,negtgel!U16:BL16)+SUMIF(negtgel!U$2:BL$2,'Tsalin uzuulelt'!J$3,negtgel!U16:BL16)+SUMIF(negtgel!U$2:BL$2,'Tsalin uzuulelt'!J$4,negtgel!U16:BL16)+SUMIF(negtgel!U$2:BL$2,'Tsalin uzuulelt'!J$5,negtgel!U16:BL16)</f>
      </c>
      <c r="K16">
        <f>SUMIF(negtgel!U$2:BL$2,'Tsalin uzuulelt'!L$1,negtgel!U16:BL16) + SUMIF(negtgel!U$2:BL$2,'Tsalin uzuulelt'!L$2,negtgel!U16:BL16)+SUMIF(negtgel!U$2:BL$2,'Tsalin uzuulelt'!L$3,negtgel!U16:BL16)+SUMIF(negtgel!U$2:BL$2,'Tsalin uzuulelt'!L$4,negtgel!U16:BL16)+SUMIF(negtgel!U$2:BL$2,'Tsalin uzuulelt'!L$5,negtgel!U16:BL16)</f>
      </c>
      <c r="L16">
        <f>SUMIF(negtgel!U$2:BL$2,'Tsalin uzuulelt'!N$1,negtgel!U16:BL16) + SUMIF(negtgel!U$2:BL$2,'Tsalin uzuulelt'!N$2,negtgel!U16:BL16)+SUMIF(negtgel!U$2:BL$2,'Tsalin uzuulelt'!N$3,negtgel!U16:BL16)+SUMIF(negtgel!U$2:BL$2,'Tsalin uzuulelt'!N$4,negtgel!U16:BL16)+SUMIF(negtgel!U$2:BL$2,'Tsalin uzuulelt'!N$5,negtgel!U16:BL16)</f>
      </c>
      <c r="M16">
        <f>SUMIF(negtgel!U$2:BL$2,'Tsalin uzuulelt'!P$1,negtgel!U16:BL16) + SUMIF(negtgel!U$2:BL$2,'Tsalin uzuulelt'!P$2,negtgel!U16:BL16)+ SUMIF(negtgel!U$2:BL$2,'Tsalin uzuulelt'!P$3,negtgel!U16:BL16)+ SUMIF(negtgel!U$2:BL$2,'Tsalin uzuulelt'!P$4,negtgel!U16:BL16)+ SUMIF(negtgel!U$2:BL$2,'Tsalin uzuulelt'!P$5,negtgel!U16:BL16)</f>
      </c>
      <c r="N16">
        <f>IF(ISNUMBER(U16*1)=CF16,0,K16-H16-G16)</f>
      </c>
      <c r="O16">
        <f>IF(ISNUMBER(U16*1)=CF16,0,L16)</f>
      </c>
      <c r="P16">
        <f>IF(ISNUMBER(U16*1)=CF16,0,M16)</f>
      </c>
      <c r="Q16">
        <f>IF(N16&gt;2400000,N16,0)</f>
      </c>
      <c r="R16">
        <f><![CDATA[IF(N16<561797,13333.33,IF(N16<1123595,11666.67,IF(N16<1685393,10000,IF(N16<2247191,8333.33,IF(N16<2664000,6666.6,IF(N16<2764000,5000,IF(N16<3264000,0,0)))))))]]></f>
      </c>
      <c r="S16">
        <f>IF(B16&gt;10,11,IF(B16&gt;8.7,8.8,IF(B16&gt;3,B16,IF(B16&gt;1.5,2))))</f>
      </c>
      <c r="T16">
        <f>IF(Q16=0,S16,R16)</f>
      </c>
      <c r="U16" t="n">
        <v>2.0</v>
      </c>
      <c r="V16" t="s">
        <v>2650</v>
      </c>
      <c r="W16" t="n">
        <v>21.0</v>
      </c>
      <c r="X16" t="n">
        <v>0.0</v>
      </c>
      <c r="Y16" t="n">
        <v>560865.0</v>
      </c>
      <c r="Z16" t="n">
        <v>0.0</v>
      </c>
      <c r="AA16" t="n">
        <v>0.0</v>
      </c>
      <c r="AB16" t="s">
        <v>2651</v>
      </c>
      <c r="AC16" t="n">
        <v>0.0</v>
      </c>
      <c r="AD16" t="n">
        <v>140216.0</v>
      </c>
      <c r="AE16" t="n">
        <v>0.0</v>
      </c>
      <c r="AF16" t="n">
        <v>16800.0</v>
      </c>
      <c r="AG16" t="n">
        <v>252389.0</v>
      </c>
      <c r="AH16" t="n">
        <v>970270.0</v>
      </c>
      <c r="AI16" t="n">
        <v>97027.0</v>
      </c>
      <c r="AJ16" t="n">
        <v>80492.0</v>
      </c>
      <c r="AK16" t="s">
        <v>2652</v>
      </c>
      <c r="CH16">
        <f>IFERROR(U16*1,0)</f>
      </c>
    </row>
    <row r="17">
      <c r="A17" t="n">
        <v>3.0</v>
      </c>
      <c r="B17">
        <f>IF((K17-G17-H17&gt;2400000),11,(L17/(K17-G17-H17)*100))</f>
      </c>
      <c r="C17">
        <f>IF(N17&gt;2400000,240000,(N17*S17)/100)</f>
      </c>
      <c r="D17">
        <f>IF((ISNUMBER(U17*1)=CH17),0,(K17-L17)*0.1-R17+(I17+J17)*0.011)</f>
      </c>
      <c r="E17">
        <f>IF((ISNUMBER(U17*1)=CH17),0,C17-L17)</f>
      </c>
      <c r="F17">
        <f>D17-P17</f>
      </c>
      <c r="G17">
        <f>SUMIF(negtgel!U$2:BL$2,'Tsalin uzuulelt'!B$1,negtgel!U17:BL17) + SUMIF(negtgel!U$2:BL$2,'Tsalin uzuulelt'!B$2,negtgel!U17:BL17)+SUMIF(negtgel!U$2:BL$2,'Tsalin uzuulelt'!B$3,negtgel!U17:BL17)+SUMIF(negtgel!U$2:BL$2,'Tsalin uzuulelt'!B$4,negtgel!U17:BL17)+SUMIF(negtgel!U$2:BL$2,'Tsalin uzuulelt'!B$5,negtgel!U17:BL17)</f>
      </c>
      <c r="H17">
        <f>SUMIF(negtgel!U$2:BL$2,'Tsalin uzuulelt'!F$1,negtgel!U17:BL17) + SUMIF(negtgel!U$2:BL$2,'Tsalin uzuulelt'!F$2,negtgel!U17:BL17)+SUMIF(negtgel!U$2:BL$2,'Tsalin uzuulelt'!F$3,negtgel!U17:BL17)+SUMIF(negtgel!U$2:BL$2,'Tsalin uzuulelt'!F$4,negtgel!U17:BL17)+SUMIF(negtgel!U$2:BL$2,'Tsalin uzuulelt'!F$5,negtgel!U17:BL17)</f>
      </c>
      <c r="I17">
        <f>SUMIF(negtgel!U$2:BL$2,'Tsalin uzuulelt'!H$1,negtgel!U17:BL17) + SUMIF(negtgel!U$2:BL$2,'Tsalin uzuulelt'!H$2,negtgel!U17:BL17)+SUMIF(negtgel!U$2:BL$2,'Tsalin uzuulelt'!H$3,negtgel!U17:BL17)+SUMIF(negtgel!U$2:BL$2,'Tsalin uzuulelt'!H$4,negtgel!U17:BL17)+SUMIF(negtgel!U$2:BL$2,'Tsalin uzuulelt'!H$5,negtgel!U17:BL17)</f>
      </c>
      <c r="J17">
        <f>SUMIF(negtgel!U$2:BL$2,'Tsalin uzuulelt'!J$1,negtgel!U17:BL17) + SUMIF(negtgel!U$2:BL$2,'Tsalin uzuulelt'!J$2,negtgel!U17:BL17)+SUMIF(negtgel!U$2:BL$2,'Tsalin uzuulelt'!J$3,negtgel!U17:BL17)+SUMIF(negtgel!U$2:BL$2,'Tsalin uzuulelt'!J$4,negtgel!U17:BL17)+SUMIF(negtgel!U$2:BL$2,'Tsalin uzuulelt'!J$5,negtgel!U17:BL17)</f>
      </c>
      <c r="K17">
        <f>SUMIF(negtgel!U$2:BL$2,'Tsalin uzuulelt'!L$1,negtgel!U17:BL17) + SUMIF(negtgel!U$2:BL$2,'Tsalin uzuulelt'!L$2,negtgel!U17:BL17)+SUMIF(negtgel!U$2:BL$2,'Tsalin uzuulelt'!L$3,negtgel!U17:BL17)+SUMIF(negtgel!U$2:BL$2,'Tsalin uzuulelt'!L$4,negtgel!U17:BL17)+SUMIF(negtgel!U$2:BL$2,'Tsalin uzuulelt'!L$5,negtgel!U17:BL17)</f>
      </c>
      <c r="L17">
        <f>SUMIF(negtgel!U$2:BL$2,'Tsalin uzuulelt'!N$1,negtgel!U17:BL17) + SUMIF(negtgel!U$2:BL$2,'Tsalin uzuulelt'!N$2,negtgel!U17:BL17)+SUMIF(negtgel!U$2:BL$2,'Tsalin uzuulelt'!N$3,negtgel!U17:BL17)+SUMIF(negtgel!U$2:BL$2,'Tsalin uzuulelt'!N$4,negtgel!U17:BL17)+SUMIF(negtgel!U$2:BL$2,'Tsalin uzuulelt'!N$5,negtgel!U17:BL17)</f>
      </c>
      <c r="M17">
        <f>SUMIF(negtgel!U$2:BL$2,'Tsalin uzuulelt'!P$1,negtgel!U17:BL17) + SUMIF(negtgel!U$2:BL$2,'Tsalin uzuulelt'!P$2,negtgel!U17:BL17)+ SUMIF(negtgel!U$2:BL$2,'Tsalin uzuulelt'!P$3,negtgel!U17:BL17)+ SUMIF(negtgel!U$2:BL$2,'Tsalin uzuulelt'!P$4,negtgel!U17:BL17)+ SUMIF(negtgel!U$2:BL$2,'Tsalin uzuulelt'!P$5,negtgel!U17:BL17)</f>
      </c>
      <c r="N17">
        <f>IF(ISNUMBER(U17*1)=CF17,0,K17-H17-G17)</f>
      </c>
      <c r="O17">
        <f>IF(ISNUMBER(U17*1)=CF17,0,L17)</f>
      </c>
      <c r="P17">
        <f>IF(ISNUMBER(U17*1)=CF17,0,M17)</f>
      </c>
      <c r="Q17">
        <f>IF(N17&gt;2400000,N17,0)</f>
      </c>
      <c r="R17">
        <f><![CDATA[IF(N17<561797,13333.33,IF(N17<1123595,11666.67,IF(N17<1685393,10000,IF(N17<2247191,8333.33,IF(N17<2664000,6666.6,IF(N17<2764000,5000,IF(N17<3264000,0,0)))))))]]></f>
      </c>
      <c r="S17">
        <f>IF(B17&gt;10,11,IF(B17&gt;8.7,8.8,IF(B17&gt;3,B17,IF(B17&gt;1.5,2))))</f>
      </c>
      <c r="T17">
        <f>IF(Q17=0,S17,R17)</f>
      </c>
      <c r="U17" t="n">
        <v>6.0</v>
      </c>
      <c r="V17" t="s">
        <v>2653</v>
      </c>
      <c r="W17" t="n">
        <v>21.0</v>
      </c>
      <c r="X17" t="n">
        <v>0.0</v>
      </c>
      <c r="Y17" t="n">
        <v>447091.0</v>
      </c>
      <c r="Z17" t="n">
        <v>0.0</v>
      </c>
      <c r="AA17" t="n">
        <v>0.0</v>
      </c>
      <c r="AB17" t="s">
        <v>2651</v>
      </c>
      <c r="AC17" t="n">
        <v>0.0</v>
      </c>
      <c r="AD17" t="n">
        <v>0.0</v>
      </c>
      <c r="AE17" t="n">
        <v>0.0</v>
      </c>
      <c r="AF17" t="n">
        <v>10500.0</v>
      </c>
      <c r="AG17" t="n">
        <v>92308.0</v>
      </c>
      <c r="AH17" t="n">
        <v>549899.0</v>
      </c>
      <c r="AI17" t="n">
        <v>54990.0</v>
      </c>
      <c r="AJ17" t="n">
        <v>42596.0</v>
      </c>
      <c r="AK17" t="s">
        <v>2652</v>
      </c>
      <c r="CH17">
        <f>IFERROR(U17*1,0)</f>
      </c>
    </row>
    <row r="18">
      <c r="A18" t="n">
        <v>3.0</v>
      </c>
      <c r="B18">
        <f>IF((K18-G18-H18&gt;2400000),11,(L18/(K18-G18-H18)*100))</f>
      </c>
      <c r="C18">
        <f>IF(N18&gt;2400000,240000,(N18*S18)/100)</f>
      </c>
      <c r="D18">
        <f>IF((ISNUMBER(U18*1)=CH18),0,(K18-L18)*0.1-R18+(I18+J18)*0.011)</f>
      </c>
      <c r="E18">
        <f>IF((ISNUMBER(U18*1)=CH18),0,C18-L18)</f>
      </c>
      <c r="F18">
        <f>D18-P18</f>
      </c>
      <c r="G18">
        <f>SUMIF(negtgel!U$2:BL$2,'Tsalin uzuulelt'!B$1,negtgel!U18:BL18) + SUMIF(negtgel!U$2:BL$2,'Tsalin uzuulelt'!B$2,negtgel!U18:BL18)+SUMIF(negtgel!U$2:BL$2,'Tsalin uzuulelt'!B$3,negtgel!U18:BL18)+SUMIF(negtgel!U$2:BL$2,'Tsalin uzuulelt'!B$4,negtgel!U18:BL18)+SUMIF(negtgel!U$2:BL$2,'Tsalin uzuulelt'!B$5,negtgel!U18:BL18)</f>
      </c>
      <c r="H18">
        <f>SUMIF(negtgel!U$2:BL$2,'Tsalin uzuulelt'!F$1,negtgel!U18:BL18) + SUMIF(negtgel!U$2:BL$2,'Tsalin uzuulelt'!F$2,negtgel!U18:BL18)+SUMIF(negtgel!U$2:BL$2,'Tsalin uzuulelt'!F$3,negtgel!U18:BL18)+SUMIF(negtgel!U$2:BL$2,'Tsalin uzuulelt'!F$4,negtgel!U18:BL18)+SUMIF(negtgel!U$2:BL$2,'Tsalin uzuulelt'!F$5,negtgel!U18:BL18)</f>
      </c>
      <c r="I18">
        <f>SUMIF(negtgel!U$2:BL$2,'Tsalin uzuulelt'!H$1,negtgel!U18:BL18) + SUMIF(negtgel!U$2:BL$2,'Tsalin uzuulelt'!H$2,negtgel!U18:BL18)+SUMIF(negtgel!U$2:BL$2,'Tsalin uzuulelt'!H$3,negtgel!U18:BL18)+SUMIF(negtgel!U$2:BL$2,'Tsalin uzuulelt'!H$4,negtgel!U18:BL18)+SUMIF(negtgel!U$2:BL$2,'Tsalin uzuulelt'!H$5,negtgel!U18:BL18)</f>
      </c>
      <c r="J18">
        <f>SUMIF(negtgel!U$2:BL$2,'Tsalin uzuulelt'!J$1,negtgel!U18:BL18) + SUMIF(negtgel!U$2:BL$2,'Tsalin uzuulelt'!J$2,negtgel!U18:BL18)+SUMIF(negtgel!U$2:BL$2,'Tsalin uzuulelt'!J$3,negtgel!U18:BL18)+SUMIF(negtgel!U$2:BL$2,'Tsalin uzuulelt'!J$4,negtgel!U18:BL18)+SUMIF(negtgel!U$2:BL$2,'Tsalin uzuulelt'!J$5,negtgel!U18:BL18)</f>
      </c>
      <c r="K18">
        <f>SUMIF(negtgel!U$2:BL$2,'Tsalin uzuulelt'!L$1,negtgel!U18:BL18) + SUMIF(negtgel!U$2:BL$2,'Tsalin uzuulelt'!L$2,negtgel!U18:BL18)+SUMIF(negtgel!U$2:BL$2,'Tsalin uzuulelt'!L$3,negtgel!U18:BL18)+SUMIF(negtgel!U$2:BL$2,'Tsalin uzuulelt'!L$4,negtgel!U18:BL18)+SUMIF(negtgel!U$2:BL$2,'Tsalin uzuulelt'!L$5,negtgel!U18:BL18)</f>
      </c>
      <c r="L18">
        <f>SUMIF(negtgel!U$2:BL$2,'Tsalin uzuulelt'!N$1,negtgel!U18:BL18) + SUMIF(negtgel!U$2:BL$2,'Tsalin uzuulelt'!N$2,negtgel!U18:BL18)+SUMIF(negtgel!U$2:BL$2,'Tsalin uzuulelt'!N$3,negtgel!U18:BL18)+SUMIF(negtgel!U$2:BL$2,'Tsalin uzuulelt'!N$4,negtgel!U18:BL18)+SUMIF(negtgel!U$2:BL$2,'Tsalin uzuulelt'!N$5,negtgel!U18:BL18)</f>
      </c>
      <c r="M18">
        <f>SUMIF(negtgel!U$2:BL$2,'Tsalin uzuulelt'!P$1,negtgel!U18:BL18) + SUMIF(negtgel!U$2:BL$2,'Tsalin uzuulelt'!P$2,negtgel!U18:BL18)+ SUMIF(negtgel!U$2:BL$2,'Tsalin uzuulelt'!P$3,negtgel!U18:BL18)+ SUMIF(negtgel!U$2:BL$2,'Tsalin uzuulelt'!P$4,negtgel!U18:BL18)+ SUMIF(negtgel!U$2:BL$2,'Tsalin uzuulelt'!P$5,negtgel!U18:BL18)</f>
      </c>
      <c r="N18">
        <f>IF(ISNUMBER(U18*1)=CF18,0,K18-H18-G18)</f>
      </c>
      <c r="O18">
        <f>IF(ISNUMBER(U18*1)=CF18,0,L18)</f>
      </c>
      <c r="P18">
        <f>IF(ISNUMBER(U18*1)=CF18,0,M18)</f>
      </c>
      <c r="Q18">
        <f>IF(N18&gt;2400000,N18,0)</f>
      </c>
      <c r="R18">
        <f><![CDATA[IF(N18<561797,13333.33,IF(N18<1123595,11666.67,IF(N18<1685393,10000,IF(N18<2247191,8333.33,IF(N18<2664000,6666.6,IF(N18<2764000,5000,IF(N18<3264000,0,0)))))))]]></f>
      </c>
      <c r="S18">
        <f>IF(B18&gt;10,11,IF(B18&gt;8.7,8.8,IF(B18&gt;3,B18,IF(B18&gt;1.5,2))))</f>
      </c>
      <c r="T18">
        <f>IF(Q18=0,S18,R18)</f>
      </c>
      <c r="U18" t="n">
        <v>8.0</v>
      </c>
      <c r="V18" t="s">
        <v>2654</v>
      </c>
      <c r="W18" t="n">
        <v>21.0</v>
      </c>
      <c r="X18" t="n">
        <v>0.0</v>
      </c>
      <c r="Y18" t="n">
        <v>446857.0</v>
      </c>
      <c r="Z18" t="n">
        <v>0.0</v>
      </c>
      <c r="AA18" t="n">
        <v>0.0</v>
      </c>
      <c r="AB18" t="s">
        <v>2651</v>
      </c>
      <c r="AC18" t="n">
        <v>0.0</v>
      </c>
      <c r="AD18" t="n">
        <v>111714.0</v>
      </c>
      <c r="AE18" t="n">
        <v>0.0</v>
      </c>
      <c r="AF18" t="n">
        <v>0.0</v>
      </c>
      <c r="AG18" t="n">
        <v>227115.0</v>
      </c>
      <c r="AH18" t="n">
        <v>785686.0</v>
      </c>
      <c r="AI18" t="n">
        <v>61284.0</v>
      </c>
      <c r="AJ18" t="n">
        <v>65440.0</v>
      </c>
      <c r="AK18" t="s">
        <v>2652</v>
      </c>
      <c r="CH18">
        <f>IFERROR(U18*1,0)</f>
      </c>
    </row>
    <row r="19">
      <c r="A19" t="n">
        <v>3.0</v>
      </c>
      <c r="B19">
        <f>IF((K19-G19-H19&gt;2400000),11,(L19/(K19-G19-H19)*100))</f>
      </c>
      <c r="C19">
        <f>IF(N19&gt;2400000,240000,(N19*S19)/100)</f>
      </c>
      <c r="D19">
        <f>IF((ISNUMBER(U19*1)=CH19),0,(K19-L19)*0.1-R19+(I19+J19)*0.011)</f>
      </c>
      <c r="E19">
        <f>IF((ISNUMBER(U19*1)=CH19),0,C19-L19)</f>
      </c>
      <c r="F19">
        <f>D19-P19</f>
      </c>
      <c r="G19">
        <f>SUMIF(negtgel!U$2:BL$2,'Tsalin uzuulelt'!B$1,negtgel!U19:BL19) + SUMIF(negtgel!U$2:BL$2,'Tsalin uzuulelt'!B$2,negtgel!U19:BL19)+SUMIF(negtgel!U$2:BL$2,'Tsalin uzuulelt'!B$3,negtgel!U19:BL19)+SUMIF(negtgel!U$2:BL$2,'Tsalin uzuulelt'!B$4,negtgel!U19:BL19)+SUMIF(negtgel!U$2:BL$2,'Tsalin uzuulelt'!B$5,negtgel!U19:BL19)</f>
      </c>
      <c r="H19">
        <f>SUMIF(negtgel!U$2:BL$2,'Tsalin uzuulelt'!F$1,negtgel!U19:BL19) + SUMIF(negtgel!U$2:BL$2,'Tsalin uzuulelt'!F$2,negtgel!U19:BL19)+SUMIF(negtgel!U$2:BL$2,'Tsalin uzuulelt'!F$3,negtgel!U19:BL19)+SUMIF(negtgel!U$2:BL$2,'Tsalin uzuulelt'!F$4,negtgel!U19:BL19)+SUMIF(negtgel!U$2:BL$2,'Tsalin uzuulelt'!F$5,negtgel!U19:BL19)</f>
      </c>
      <c r="I19">
        <f>SUMIF(negtgel!U$2:BL$2,'Tsalin uzuulelt'!H$1,negtgel!U19:BL19) + SUMIF(negtgel!U$2:BL$2,'Tsalin uzuulelt'!H$2,negtgel!U19:BL19)+SUMIF(negtgel!U$2:BL$2,'Tsalin uzuulelt'!H$3,negtgel!U19:BL19)+SUMIF(negtgel!U$2:BL$2,'Tsalin uzuulelt'!H$4,negtgel!U19:BL19)+SUMIF(negtgel!U$2:BL$2,'Tsalin uzuulelt'!H$5,negtgel!U19:BL19)</f>
      </c>
      <c r="J19">
        <f>SUMIF(negtgel!U$2:BL$2,'Tsalin uzuulelt'!J$1,negtgel!U19:BL19) + SUMIF(negtgel!U$2:BL$2,'Tsalin uzuulelt'!J$2,negtgel!U19:BL19)+SUMIF(negtgel!U$2:BL$2,'Tsalin uzuulelt'!J$3,negtgel!U19:BL19)+SUMIF(negtgel!U$2:BL$2,'Tsalin uzuulelt'!J$4,negtgel!U19:BL19)+SUMIF(negtgel!U$2:BL$2,'Tsalin uzuulelt'!J$5,negtgel!U19:BL19)</f>
      </c>
      <c r="K19">
        <f>SUMIF(negtgel!U$2:BL$2,'Tsalin uzuulelt'!L$1,negtgel!U19:BL19) + SUMIF(negtgel!U$2:BL$2,'Tsalin uzuulelt'!L$2,negtgel!U19:BL19)+SUMIF(negtgel!U$2:BL$2,'Tsalin uzuulelt'!L$3,negtgel!U19:BL19)+SUMIF(negtgel!U$2:BL$2,'Tsalin uzuulelt'!L$4,negtgel!U19:BL19)+SUMIF(negtgel!U$2:BL$2,'Tsalin uzuulelt'!L$5,negtgel!U19:BL19)</f>
      </c>
      <c r="L19">
        <f>SUMIF(negtgel!U$2:BL$2,'Tsalin uzuulelt'!N$1,negtgel!U19:BL19) + SUMIF(negtgel!U$2:BL$2,'Tsalin uzuulelt'!N$2,negtgel!U19:BL19)+SUMIF(negtgel!U$2:BL$2,'Tsalin uzuulelt'!N$3,negtgel!U19:BL19)+SUMIF(negtgel!U$2:BL$2,'Tsalin uzuulelt'!N$4,negtgel!U19:BL19)+SUMIF(negtgel!U$2:BL$2,'Tsalin uzuulelt'!N$5,negtgel!U19:BL19)</f>
      </c>
      <c r="M19">
        <f>SUMIF(negtgel!U$2:BL$2,'Tsalin uzuulelt'!P$1,negtgel!U19:BL19) + SUMIF(negtgel!U$2:BL$2,'Tsalin uzuulelt'!P$2,negtgel!U19:BL19)+ SUMIF(negtgel!U$2:BL$2,'Tsalin uzuulelt'!P$3,negtgel!U19:BL19)+ SUMIF(negtgel!U$2:BL$2,'Tsalin uzuulelt'!P$4,negtgel!U19:BL19)+ SUMIF(negtgel!U$2:BL$2,'Tsalin uzuulelt'!P$5,negtgel!U19:BL19)</f>
      </c>
      <c r="N19">
        <f>IF(ISNUMBER(U19*1)=CF19,0,K19-H19-G19)</f>
      </c>
      <c r="O19">
        <f>IF(ISNUMBER(U19*1)=CF19,0,L19)</f>
      </c>
      <c r="P19">
        <f>IF(ISNUMBER(U19*1)=CF19,0,M19)</f>
      </c>
      <c r="Q19">
        <f>IF(N19&gt;2400000,N19,0)</f>
      </c>
      <c r="R19">
        <f><![CDATA[IF(N19<561797,13333.33,IF(N19<1123595,11666.67,IF(N19<1685393,10000,IF(N19<2247191,8333.33,IF(N19<2664000,6666.6,IF(N19<2764000,5000,IF(N19<3264000,0,0)))))))]]></f>
      </c>
      <c r="S19">
        <f>IF(B19&gt;10,11,IF(B19&gt;8.7,8.8,IF(B19&gt;3,B19,IF(B19&gt;1.5,2))))</f>
      </c>
      <c r="T19">
        <f>IF(Q19=0,S19,R19)</f>
      </c>
      <c r="U19" t="n">
        <v>124.0</v>
      </c>
      <c r="V19" t="s">
        <v>2656</v>
      </c>
      <c r="W19" t="n">
        <v>21.0</v>
      </c>
      <c r="X19" t="n">
        <v>0.0</v>
      </c>
      <c r="Y19" t="n">
        <v>180862.0</v>
      </c>
      <c r="Z19" t="n">
        <v>0.0</v>
      </c>
      <c r="AA19" t="n">
        <v>0.0</v>
      </c>
      <c r="AB19" t="s">
        <v>2651</v>
      </c>
      <c r="AC19" t="n">
        <v>0.0</v>
      </c>
      <c r="AD19" t="n">
        <v>0.0</v>
      </c>
      <c r="AE19" t="n">
        <v>0.0</v>
      </c>
      <c r="AF19" t="n">
        <v>0.0</v>
      </c>
      <c r="AG19" t="n">
        <v>0.0</v>
      </c>
      <c r="AH19" t="n">
        <v>180862.0</v>
      </c>
      <c r="AI19" t="n">
        <v>18086.0</v>
      </c>
      <c r="AJ19" t="n">
        <v>16278.0</v>
      </c>
      <c r="AK19" t="s">
        <v>2651</v>
      </c>
      <c r="CH19">
        <f>IFERROR(U19*1,0)</f>
      </c>
    </row>
    <row r="20">
      <c r="A20" t="n">
        <v>3.0</v>
      </c>
      <c r="B20">
        <f>IF((K20-G20-H20&gt;2400000),11,(L20/(K20-G20-H20)*100))</f>
      </c>
      <c r="C20">
        <f>IF(N20&gt;2400000,240000,(N20*S20)/100)</f>
      </c>
      <c r="D20">
        <f>IF((ISNUMBER(U20*1)=CH20),0,(K20-L20)*0.1-R20+(I20+J20)*0.011)</f>
      </c>
      <c r="E20">
        <f>IF((ISNUMBER(U20*1)=CH20),0,C20-L20)</f>
      </c>
      <c r="F20">
        <f>D20-P20</f>
      </c>
      <c r="G20">
        <f>SUMIF(negtgel!U$2:BL$2,'Tsalin uzuulelt'!B$1,negtgel!U20:BL20) + SUMIF(negtgel!U$2:BL$2,'Tsalin uzuulelt'!B$2,negtgel!U20:BL20)+SUMIF(negtgel!U$2:BL$2,'Tsalin uzuulelt'!B$3,negtgel!U20:BL20)+SUMIF(negtgel!U$2:BL$2,'Tsalin uzuulelt'!B$4,negtgel!U20:BL20)+SUMIF(negtgel!U$2:BL$2,'Tsalin uzuulelt'!B$5,negtgel!U20:BL20)</f>
      </c>
      <c r="H20">
        <f>SUMIF(negtgel!U$2:BL$2,'Tsalin uzuulelt'!F$1,negtgel!U20:BL20) + SUMIF(negtgel!U$2:BL$2,'Tsalin uzuulelt'!F$2,negtgel!U20:BL20)+SUMIF(negtgel!U$2:BL$2,'Tsalin uzuulelt'!F$3,negtgel!U20:BL20)+SUMIF(negtgel!U$2:BL$2,'Tsalin uzuulelt'!F$4,negtgel!U20:BL20)+SUMIF(negtgel!U$2:BL$2,'Tsalin uzuulelt'!F$5,negtgel!U20:BL20)</f>
      </c>
      <c r="I20">
        <f>SUMIF(negtgel!U$2:BL$2,'Tsalin uzuulelt'!H$1,negtgel!U20:BL20) + SUMIF(negtgel!U$2:BL$2,'Tsalin uzuulelt'!H$2,negtgel!U20:BL20)+SUMIF(negtgel!U$2:BL$2,'Tsalin uzuulelt'!H$3,negtgel!U20:BL20)+SUMIF(negtgel!U$2:BL$2,'Tsalin uzuulelt'!H$4,negtgel!U20:BL20)+SUMIF(negtgel!U$2:BL$2,'Tsalin uzuulelt'!H$5,negtgel!U20:BL20)</f>
      </c>
      <c r="J20">
        <f>SUMIF(negtgel!U$2:BL$2,'Tsalin uzuulelt'!J$1,negtgel!U20:BL20) + SUMIF(negtgel!U$2:BL$2,'Tsalin uzuulelt'!J$2,negtgel!U20:BL20)+SUMIF(negtgel!U$2:BL$2,'Tsalin uzuulelt'!J$3,negtgel!U20:BL20)+SUMIF(negtgel!U$2:BL$2,'Tsalin uzuulelt'!J$4,negtgel!U20:BL20)+SUMIF(negtgel!U$2:BL$2,'Tsalin uzuulelt'!J$5,negtgel!U20:BL20)</f>
      </c>
      <c r="K20">
        <f>SUMIF(negtgel!U$2:BL$2,'Tsalin uzuulelt'!L$1,negtgel!U20:BL20) + SUMIF(negtgel!U$2:BL$2,'Tsalin uzuulelt'!L$2,negtgel!U20:BL20)+SUMIF(negtgel!U$2:BL$2,'Tsalin uzuulelt'!L$3,negtgel!U20:BL20)+SUMIF(negtgel!U$2:BL$2,'Tsalin uzuulelt'!L$4,negtgel!U20:BL20)+SUMIF(negtgel!U$2:BL$2,'Tsalin uzuulelt'!L$5,negtgel!U20:BL20)</f>
      </c>
      <c r="L20">
        <f>SUMIF(negtgel!U$2:BL$2,'Tsalin uzuulelt'!N$1,negtgel!U20:BL20) + SUMIF(negtgel!U$2:BL$2,'Tsalin uzuulelt'!N$2,negtgel!U20:BL20)+SUMIF(negtgel!U$2:BL$2,'Tsalin uzuulelt'!N$3,negtgel!U20:BL20)+SUMIF(negtgel!U$2:BL$2,'Tsalin uzuulelt'!N$4,negtgel!U20:BL20)+SUMIF(negtgel!U$2:BL$2,'Tsalin uzuulelt'!N$5,negtgel!U20:BL20)</f>
      </c>
      <c r="M20">
        <f>SUMIF(negtgel!U$2:BL$2,'Tsalin uzuulelt'!P$1,negtgel!U20:BL20) + SUMIF(negtgel!U$2:BL$2,'Tsalin uzuulelt'!P$2,negtgel!U20:BL20)+ SUMIF(negtgel!U$2:BL$2,'Tsalin uzuulelt'!P$3,negtgel!U20:BL20)+ SUMIF(negtgel!U$2:BL$2,'Tsalin uzuulelt'!P$4,negtgel!U20:BL20)+ SUMIF(negtgel!U$2:BL$2,'Tsalin uzuulelt'!P$5,negtgel!U20:BL20)</f>
      </c>
      <c r="N20">
        <f>IF(ISNUMBER(U20*1)=CF20,0,K20-H20-G20)</f>
      </c>
      <c r="O20">
        <f>IF(ISNUMBER(U20*1)=CF20,0,L20)</f>
      </c>
      <c r="P20">
        <f>IF(ISNUMBER(U20*1)=CF20,0,M20)</f>
      </c>
      <c r="Q20">
        <f>IF(N20&gt;2400000,N20,0)</f>
      </c>
      <c r="R20">
        <f><![CDATA[IF(N20<561797,13333.33,IF(N20<1123595,11666.67,IF(N20<1685393,10000,IF(N20<2247191,8333.33,IF(N20<2664000,6666.6,IF(N20<2764000,5000,IF(N20<3264000,0,0)))))))]]></f>
      </c>
      <c r="S20">
        <f>IF(B20&gt;10,11,IF(B20&gt;8.7,8.8,IF(B20&gt;3,B20,IF(B20&gt;1.5,2))))</f>
      </c>
      <c r="T20">
        <f>IF(Q20=0,S20,R20)</f>
      </c>
      <c r="U20" t="n">
        <v>125.0</v>
      </c>
      <c r="V20" t="s">
        <v>2657</v>
      </c>
      <c r="W20" t="n">
        <v>10.0</v>
      </c>
      <c r="X20" t="n">
        <v>0.0</v>
      </c>
      <c r="Y20" t="n">
        <v>192853.0</v>
      </c>
      <c r="Z20" t="n">
        <v>0.0</v>
      </c>
      <c r="AA20" t="n">
        <v>0.0</v>
      </c>
      <c r="AB20" t="s">
        <v>2651</v>
      </c>
      <c r="AC20" t="n">
        <v>0.0</v>
      </c>
      <c r="AD20" t="n">
        <v>0.0</v>
      </c>
      <c r="AE20" t="n">
        <v>0.0</v>
      </c>
      <c r="AF20" t="n">
        <v>5000.0</v>
      </c>
      <c r="AG20" t="n">
        <v>0.0</v>
      </c>
      <c r="AH20" t="n">
        <v>197853.0</v>
      </c>
      <c r="AI20" t="n">
        <v>19785.0</v>
      </c>
      <c r="AJ20" t="n">
        <v>10857.0</v>
      </c>
      <c r="AK20" t="s">
        <v>2652</v>
      </c>
      <c r="CH20">
        <f>IFERROR(U20*1,0)</f>
      </c>
    </row>
    <row r="23">
      <c r="A23" t="n">
        <v>4.0</v>
      </c>
      <c r="B23">
        <f>IF((K23-G23-H23&gt;2400000),11,(L23/(K23-G23-H23)*100))</f>
      </c>
      <c r="C23">
        <f>IF(N23&gt;2400000,240000,(N23*S23)/100)</f>
      </c>
      <c r="D23">
        <f>IF((ISNUMBER(U23*1)=CH23),0,(K23-L23)*0.1-R23+(I23+J23)*0.011)</f>
      </c>
      <c r="E23">
        <f>IF((ISNUMBER(U23*1)=CH23),0,C23-L23)</f>
      </c>
      <c r="F23">
        <f>D23-P23</f>
      </c>
      <c r="G23">
        <f>SUMIF(negtgel!U$2:BL$2,'Tsalin uzuulelt'!B$1,negtgel!U23:BL23) + SUMIF(negtgel!U$2:BL$2,'Tsalin uzuulelt'!B$2,negtgel!U23:BL23)+SUMIF(negtgel!U$2:BL$2,'Tsalin uzuulelt'!B$3,negtgel!U23:BL23)+SUMIF(negtgel!U$2:BL$2,'Tsalin uzuulelt'!B$4,negtgel!U23:BL23)+SUMIF(negtgel!U$2:BL$2,'Tsalin uzuulelt'!B$5,negtgel!U23:BL23)</f>
      </c>
      <c r="H23">
        <f>SUMIF(negtgel!U$2:BL$2,'Tsalin uzuulelt'!F$1,negtgel!U23:BL23) + SUMIF(negtgel!U$2:BL$2,'Tsalin uzuulelt'!F$2,negtgel!U23:BL23)+SUMIF(negtgel!U$2:BL$2,'Tsalin uzuulelt'!F$3,negtgel!U23:BL23)+SUMIF(negtgel!U$2:BL$2,'Tsalin uzuulelt'!F$4,negtgel!U23:BL23)+SUMIF(negtgel!U$2:BL$2,'Tsalin uzuulelt'!F$5,negtgel!U23:BL23)</f>
      </c>
      <c r="I23">
        <f>SUMIF(negtgel!U$2:BL$2,'Tsalin uzuulelt'!H$1,negtgel!U23:BL23) + SUMIF(negtgel!U$2:BL$2,'Tsalin uzuulelt'!H$2,negtgel!U23:BL23)+SUMIF(negtgel!U$2:BL$2,'Tsalin uzuulelt'!H$3,negtgel!U23:BL23)+SUMIF(negtgel!U$2:BL$2,'Tsalin uzuulelt'!H$4,negtgel!U23:BL23)+SUMIF(negtgel!U$2:BL$2,'Tsalin uzuulelt'!H$5,negtgel!U23:BL23)</f>
      </c>
      <c r="J23">
        <f>SUMIF(negtgel!U$2:BL$2,'Tsalin uzuulelt'!J$1,negtgel!U23:BL23) + SUMIF(negtgel!U$2:BL$2,'Tsalin uzuulelt'!J$2,negtgel!U23:BL23)+SUMIF(negtgel!U$2:BL$2,'Tsalin uzuulelt'!J$3,negtgel!U23:BL23)+SUMIF(negtgel!U$2:BL$2,'Tsalin uzuulelt'!J$4,negtgel!U23:BL23)+SUMIF(negtgel!U$2:BL$2,'Tsalin uzuulelt'!J$5,negtgel!U23:BL23)</f>
      </c>
      <c r="K23">
        <f>SUMIF(negtgel!U$2:BL$2,'Tsalin uzuulelt'!L$1,negtgel!U23:BL23) + SUMIF(negtgel!U$2:BL$2,'Tsalin uzuulelt'!L$2,negtgel!U23:BL23)+SUMIF(negtgel!U$2:BL$2,'Tsalin uzuulelt'!L$3,negtgel!U23:BL23)+SUMIF(negtgel!U$2:BL$2,'Tsalin uzuulelt'!L$4,negtgel!U23:BL23)+SUMIF(negtgel!U$2:BL$2,'Tsalin uzuulelt'!L$5,negtgel!U23:BL23)</f>
      </c>
      <c r="L23">
        <f>SUMIF(negtgel!U$2:BL$2,'Tsalin uzuulelt'!N$1,negtgel!U23:BL23) + SUMIF(negtgel!U$2:BL$2,'Tsalin uzuulelt'!N$2,negtgel!U23:BL23)+SUMIF(negtgel!U$2:BL$2,'Tsalin uzuulelt'!N$3,negtgel!U23:BL23)+SUMIF(negtgel!U$2:BL$2,'Tsalin uzuulelt'!N$4,negtgel!U23:BL23)+SUMIF(negtgel!U$2:BL$2,'Tsalin uzuulelt'!N$5,negtgel!U23:BL23)</f>
      </c>
      <c r="M23">
        <f>SUMIF(negtgel!U$2:BL$2,'Tsalin uzuulelt'!P$1,negtgel!U23:BL23) + SUMIF(negtgel!U$2:BL$2,'Tsalin uzuulelt'!P$2,negtgel!U23:BL23)+ SUMIF(negtgel!U$2:BL$2,'Tsalin uzuulelt'!P$3,negtgel!U23:BL23)+ SUMIF(negtgel!U$2:BL$2,'Tsalin uzuulelt'!P$4,negtgel!U23:BL23)+ SUMIF(negtgel!U$2:BL$2,'Tsalin uzuulelt'!P$5,negtgel!U23:BL23)</f>
      </c>
      <c r="N23">
        <f>IF(ISNUMBER(U23*1)=CF23,0,K23-H23-G23)</f>
      </c>
      <c r="O23">
        <f>IF(ISNUMBER(U23*1)=CF23,0,L23)</f>
      </c>
      <c r="P23">
        <f>IF(ISNUMBER(U23*1)=CF23,0,M23)</f>
      </c>
      <c r="Q23">
        <f>IF(N23&gt;2400000,N23,0)</f>
      </c>
      <c r="R23">
        <f><![CDATA[IF(N23<561797,13333.33,IF(N23<1123595,11666.67,IF(N23<1685393,10000,IF(N23<2247191,8333.33,IF(N23<2664000,6666.6,IF(N23<2764000,5000,IF(N23<3264000,0,0)))))))]]></f>
      </c>
      <c r="S23">
        <f>IF(B23&gt;10,11,IF(B23&gt;8.7,8.8,IF(B23&gt;3,B23,IF(B23&gt;1.5,2))))</f>
      </c>
      <c r="T23">
        <f>IF(Q23=0,S23,R23)</f>
      </c>
      <c r="U23" t="n">
        <v>2.0</v>
      </c>
      <c r="V23" t="s">
        <v>2650</v>
      </c>
      <c r="W23" t="n">
        <v>20.0</v>
      </c>
      <c r="X23" t="n">
        <v>0.0</v>
      </c>
      <c r="Y23" t="n">
        <v>560865.0</v>
      </c>
      <c r="Z23" t="n">
        <v>0.0</v>
      </c>
      <c r="AA23" t="n">
        <v>0.0</v>
      </c>
      <c r="AB23" t="s">
        <v>2651</v>
      </c>
      <c r="AC23" t="n">
        <v>0.0</v>
      </c>
      <c r="AD23" t="n">
        <v>140216.0</v>
      </c>
      <c r="AE23" t="n">
        <v>0.0</v>
      </c>
      <c r="AF23" t="n">
        <v>16000.0</v>
      </c>
      <c r="AG23" t="n">
        <v>0.0</v>
      </c>
      <c r="AH23" t="n">
        <v>717081.0</v>
      </c>
      <c r="AI23" t="n">
        <v>71708.0</v>
      </c>
      <c r="AJ23" t="n">
        <v>57697.0</v>
      </c>
      <c r="AK23" t="s">
        <v>2652</v>
      </c>
      <c r="CH23">
        <f>IFERROR(U23*1,0)</f>
      </c>
    </row>
    <row r="24">
      <c r="A24" t="n">
        <v>4.0</v>
      </c>
      <c r="B24">
        <f>IF((K24-G24-H24&gt;2400000),11,(L24/(K24-G24-H24)*100))</f>
      </c>
      <c r="C24">
        <f>IF(N24&gt;2400000,240000,(N24*S24)/100)</f>
      </c>
      <c r="D24">
        <f>IF((ISNUMBER(U24*1)=CH24),0,(K24-L24)*0.1-R24+(I24+J24)*0.011)</f>
      </c>
      <c r="E24">
        <f>IF((ISNUMBER(U24*1)=CH24),0,C24-L24)</f>
      </c>
      <c r="F24">
        <f>D24-P24</f>
      </c>
      <c r="G24">
        <f>SUMIF(negtgel!U$2:BL$2,'Tsalin uzuulelt'!B$1,negtgel!U24:BL24) + SUMIF(negtgel!U$2:BL$2,'Tsalin uzuulelt'!B$2,negtgel!U24:BL24)+SUMIF(negtgel!U$2:BL$2,'Tsalin uzuulelt'!B$3,negtgel!U24:BL24)+SUMIF(negtgel!U$2:BL$2,'Tsalin uzuulelt'!B$4,negtgel!U24:BL24)+SUMIF(negtgel!U$2:BL$2,'Tsalin uzuulelt'!B$5,negtgel!U24:BL24)</f>
      </c>
      <c r="H24">
        <f>SUMIF(negtgel!U$2:BL$2,'Tsalin uzuulelt'!F$1,negtgel!U24:BL24) + SUMIF(negtgel!U$2:BL$2,'Tsalin uzuulelt'!F$2,negtgel!U24:BL24)+SUMIF(negtgel!U$2:BL$2,'Tsalin uzuulelt'!F$3,negtgel!U24:BL24)+SUMIF(negtgel!U$2:BL$2,'Tsalin uzuulelt'!F$4,negtgel!U24:BL24)+SUMIF(negtgel!U$2:BL$2,'Tsalin uzuulelt'!F$5,negtgel!U24:BL24)</f>
      </c>
      <c r="I24">
        <f>SUMIF(negtgel!U$2:BL$2,'Tsalin uzuulelt'!H$1,negtgel!U24:BL24) + SUMIF(negtgel!U$2:BL$2,'Tsalin uzuulelt'!H$2,negtgel!U24:BL24)+SUMIF(negtgel!U$2:BL$2,'Tsalin uzuulelt'!H$3,negtgel!U24:BL24)+SUMIF(negtgel!U$2:BL$2,'Tsalin uzuulelt'!H$4,negtgel!U24:BL24)+SUMIF(negtgel!U$2:BL$2,'Tsalin uzuulelt'!H$5,negtgel!U24:BL24)</f>
      </c>
      <c r="J24">
        <f>SUMIF(negtgel!U$2:BL$2,'Tsalin uzuulelt'!J$1,negtgel!U24:BL24) + SUMIF(negtgel!U$2:BL$2,'Tsalin uzuulelt'!J$2,negtgel!U24:BL24)+SUMIF(negtgel!U$2:BL$2,'Tsalin uzuulelt'!J$3,negtgel!U24:BL24)+SUMIF(negtgel!U$2:BL$2,'Tsalin uzuulelt'!J$4,negtgel!U24:BL24)+SUMIF(negtgel!U$2:BL$2,'Tsalin uzuulelt'!J$5,negtgel!U24:BL24)</f>
      </c>
      <c r="K24">
        <f>SUMIF(negtgel!U$2:BL$2,'Tsalin uzuulelt'!L$1,negtgel!U24:BL24) + SUMIF(negtgel!U$2:BL$2,'Tsalin uzuulelt'!L$2,negtgel!U24:BL24)+SUMIF(negtgel!U$2:BL$2,'Tsalin uzuulelt'!L$3,negtgel!U24:BL24)+SUMIF(negtgel!U$2:BL$2,'Tsalin uzuulelt'!L$4,negtgel!U24:BL24)+SUMIF(negtgel!U$2:BL$2,'Tsalin uzuulelt'!L$5,negtgel!U24:BL24)</f>
      </c>
      <c r="L24">
        <f>SUMIF(negtgel!U$2:BL$2,'Tsalin uzuulelt'!N$1,negtgel!U24:BL24) + SUMIF(negtgel!U$2:BL$2,'Tsalin uzuulelt'!N$2,negtgel!U24:BL24)+SUMIF(negtgel!U$2:BL$2,'Tsalin uzuulelt'!N$3,negtgel!U24:BL24)+SUMIF(negtgel!U$2:BL$2,'Tsalin uzuulelt'!N$4,negtgel!U24:BL24)+SUMIF(negtgel!U$2:BL$2,'Tsalin uzuulelt'!N$5,negtgel!U24:BL24)</f>
      </c>
      <c r="M24">
        <f>SUMIF(negtgel!U$2:BL$2,'Tsalin uzuulelt'!P$1,negtgel!U24:BL24) + SUMIF(negtgel!U$2:BL$2,'Tsalin uzuulelt'!P$2,negtgel!U24:BL24)+ SUMIF(negtgel!U$2:BL$2,'Tsalin uzuulelt'!P$3,negtgel!U24:BL24)+ SUMIF(negtgel!U$2:BL$2,'Tsalin uzuulelt'!P$4,negtgel!U24:BL24)+ SUMIF(negtgel!U$2:BL$2,'Tsalin uzuulelt'!P$5,negtgel!U24:BL24)</f>
      </c>
      <c r="N24">
        <f>IF(ISNUMBER(U24*1)=CF24,0,K24-H24-G24)</f>
      </c>
      <c r="O24">
        <f>IF(ISNUMBER(U24*1)=CF24,0,L24)</f>
      </c>
      <c r="P24">
        <f>IF(ISNUMBER(U24*1)=CF24,0,M24)</f>
      </c>
      <c r="Q24">
        <f>IF(N24&gt;2400000,N24,0)</f>
      </c>
      <c r="R24">
        <f><![CDATA[IF(N24<561797,13333.33,IF(N24<1123595,11666.67,IF(N24<1685393,10000,IF(N24<2247191,8333.33,IF(N24<2664000,6666.6,IF(N24<2764000,5000,IF(N24<3264000,0,0)))))))]]></f>
      </c>
      <c r="S24">
        <f>IF(B24&gt;10,11,IF(B24&gt;8.7,8.8,IF(B24&gt;3,B24,IF(B24&gt;1.5,2))))</f>
      </c>
      <c r="T24">
        <f>IF(Q24=0,S24,R24)</f>
      </c>
      <c r="U24" t="n">
        <v>6.0</v>
      </c>
      <c r="V24" t="s">
        <v>2653</v>
      </c>
      <c r="W24" t="n">
        <v>20.0</v>
      </c>
      <c r="X24" t="n">
        <v>0.0</v>
      </c>
      <c r="Y24" t="n">
        <v>447091.0</v>
      </c>
      <c r="Z24" t="n">
        <v>0.0</v>
      </c>
      <c r="AA24" t="n">
        <v>0.0</v>
      </c>
      <c r="AB24" t="s">
        <v>2651</v>
      </c>
      <c r="AC24" t="n">
        <v>0.0</v>
      </c>
      <c r="AD24" t="n">
        <v>0.0</v>
      </c>
      <c r="AE24" t="n">
        <v>0.0</v>
      </c>
      <c r="AF24" t="n">
        <v>10000.0</v>
      </c>
      <c r="AG24" t="n">
        <v>0.0</v>
      </c>
      <c r="AH24" t="n">
        <v>457091.0</v>
      </c>
      <c r="AI24" t="n">
        <v>45709.0</v>
      </c>
      <c r="AJ24" t="n">
        <v>34238.0</v>
      </c>
      <c r="AK24" t="s">
        <v>2652</v>
      </c>
      <c r="CH24">
        <f>IFERROR(U24*1,0)</f>
      </c>
    </row>
    <row r="25">
      <c r="A25" t="n">
        <v>4.0</v>
      </c>
      <c r="B25">
        <f>IF((K25-G25-H25&gt;2400000),11,(L25/(K25-G25-H25)*100))</f>
      </c>
      <c r="C25">
        <f>IF(N25&gt;2400000,240000,(N25*S25)/100)</f>
      </c>
      <c r="D25">
        <f>IF((ISNUMBER(U25*1)=CH25),0,(K25-L25)*0.1-R25+(I25+J25)*0.011)</f>
      </c>
      <c r="E25">
        <f>IF((ISNUMBER(U25*1)=CH25),0,C25-L25)</f>
      </c>
      <c r="F25">
        <f>D25-P25</f>
      </c>
      <c r="G25">
        <f>SUMIF(negtgel!U$2:BL$2,'Tsalin uzuulelt'!B$1,negtgel!U25:BL25) + SUMIF(negtgel!U$2:BL$2,'Tsalin uzuulelt'!B$2,negtgel!U25:BL25)+SUMIF(negtgel!U$2:BL$2,'Tsalin uzuulelt'!B$3,negtgel!U25:BL25)+SUMIF(negtgel!U$2:BL$2,'Tsalin uzuulelt'!B$4,negtgel!U25:BL25)+SUMIF(negtgel!U$2:BL$2,'Tsalin uzuulelt'!B$5,negtgel!U25:BL25)</f>
      </c>
      <c r="H25">
        <f>SUMIF(negtgel!U$2:BL$2,'Tsalin uzuulelt'!F$1,negtgel!U25:BL25) + SUMIF(negtgel!U$2:BL$2,'Tsalin uzuulelt'!F$2,negtgel!U25:BL25)+SUMIF(negtgel!U$2:BL$2,'Tsalin uzuulelt'!F$3,negtgel!U25:BL25)+SUMIF(negtgel!U$2:BL$2,'Tsalin uzuulelt'!F$4,negtgel!U25:BL25)+SUMIF(negtgel!U$2:BL$2,'Tsalin uzuulelt'!F$5,negtgel!U25:BL25)</f>
      </c>
      <c r="I25">
        <f>SUMIF(negtgel!U$2:BL$2,'Tsalin uzuulelt'!H$1,negtgel!U25:BL25) + SUMIF(negtgel!U$2:BL$2,'Tsalin uzuulelt'!H$2,negtgel!U25:BL25)+SUMIF(negtgel!U$2:BL$2,'Tsalin uzuulelt'!H$3,negtgel!U25:BL25)+SUMIF(negtgel!U$2:BL$2,'Tsalin uzuulelt'!H$4,negtgel!U25:BL25)+SUMIF(negtgel!U$2:BL$2,'Tsalin uzuulelt'!H$5,negtgel!U25:BL25)</f>
      </c>
      <c r="J25">
        <f>SUMIF(negtgel!U$2:BL$2,'Tsalin uzuulelt'!J$1,negtgel!U25:BL25) + SUMIF(negtgel!U$2:BL$2,'Tsalin uzuulelt'!J$2,negtgel!U25:BL25)+SUMIF(negtgel!U$2:BL$2,'Tsalin uzuulelt'!J$3,negtgel!U25:BL25)+SUMIF(negtgel!U$2:BL$2,'Tsalin uzuulelt'!J$4,negtgel!U25:BL25)+SUMIF(negtgel!U$2:BL$2,'Tsalin uzuulelt'!J$5,negtgel!U25:BL25)</f>
      </c>
      <c r="K25">
        <f>SUMIF(negtgel!U$2:BL$2,'Tsalin uzuulelt'!L$1,negtgel!U25:BL25) + SUMIF(negtgel!U$2:BL$2,'Tsalin uzuulelt'!L$2,negtgel!U25:BL25)+SUMIF(negtgel!U$2:BL$2,'Tsalin uzuulelt'!L$3,negtgel!U25:BL25)+SUMIF(negtgel!U$2:BL$2,'Tsalin uzuulelt'!L$4,negtgel!U25:BL25)+SUMIF(negtgel!U$2:BL$2,'Tsalin uzuulelt'!L$5,negtgel!U25:BL25)</f>
      </c>
      <c r="L25">
        <f>SUMIF(negtgel!U$2:BL$2,'Tsalin uzuulelt'!N$1,negtgel!U25:BL25) + SUMIF(negtgel!U$2:BL$2,'Tsalin uzuulelt'!N$2,negtgel!U25:BL25)+SUMIF(negtgel!U$2:BL$2,'Tsalin uzuulelt'!N$3,negtgel!U25:BL25)+SUMIF(negtgel!U$2:BL$2,'Tsalin uzuulelt'!N$4,negtgel!U25:BL25)+SUMIF(negtgel!U$2:BL$2,'Tsalin uzuulelt'!N$5,negtgel!U25:BL25)</f>
      </c>
      <c r="M25">
        <f>SUMIF(negtgel!U$2:BL$2,'Tsalin uzuulelt'!P$1,negtgel!U25:BL25) + SUMIF(negtgel!U$2:BL$2,'Tsalin uzuulelt'!P$2,negtgel!U25:BL25)+ SUMIF(negtgel!U$2:BL$2,'Tsalin uzuulelt'!P$3,negtgel!U25:BL25)+ SUMIF(negtgel!U$2:BL$2,'Tsalin uzuulelt'!P$4,negtgel!U25:BL25)+ SUMIF(negtgel!U$2:BL$2,'Tsalin uzuulelt'!P$5,negtgel!U25:BL25)</f>
      </c>
      <c r="N25">
        <f>IF(ISNUMBER(U25*1)=CF25,0,K25-H25-G25)</f>
      </c>
      <c r="O25">
        <f>IF(ISNUMBER(U25*1)=CF25,0,L25)</f>
      </c>
      <c r="P25">
        <f>IF(ISNUMBER(U25*1)=CF25,0,M25)</f>
      </c>
      <c r="Q25">
        <f>IF(N25&gt;2400000,N25,0)</f>
      </c>
      <c r="R25">
        <f><![CDATA[IF(N25<561797,13333.33,IF(N25<1123595,11666.67,IF(N25<1685393,10000,IF(N25<2247191,8333.33,IF(N25<2664000,6666.6,IF(N25<2764000,5000,IF(N25<3264000,0,0)))))))]]></f>
      </c>
      <c r="S25">
        <f>IF(B25&gt;10,11,IF(B25&gt;8.7,8.8,IF(B25&gt;3,B25,IF(B25&gt;1.5,2))))</f>
      </c>
      <c r="T25">
        <f>IF(Q25=0,S25,R25)</f>
      </c>
      <c r="U25" t="n">
        <v>8.0</v>
      </c>
      <c r="V25" t="s">
        <v>2654</v>
      </c>
      <c r="W25" t="n">
        <v>19.0</v>
      </c>
      <c r="X25" t="n">
        <v>0.0</v>
      </c>
      <c r="Y25" t="n">
        <v>424514.0</v>
      </c>
      <c r="Z25" t="n">
        <v>0.0</v>
      </c>
      <c r="AA25" t="n">
        <v>0.0</v>
      </c>
      <c r="AB25" t="s">
        <v>2651</v>
      </c>
      <c r="AC25" t="n">
        <v>0.0</v>
      </c>
      <c r="AD25" t="n">
        <v>111714.0</v>
      </c>
      <c r="AE25" t="n">
        <v>0.0</v>
      </c>
      <c r="AF25" t="n">
        <v>0.0</v>
      </c>
      <c r="AG25" t="n">
        <v>0.0</v>
      </c>
      <c r="AH25" t="n">
        <v>536228.0</v>
      </c>
      <c r="AI25" t="n">
        <v>41826.0</v>
      </c>
      <c r="AJ25" t="n">
        <v>42440.0</v>
      </c>
      <c r="AK25" t="s">
        <v>2652</v>
      </c>
      <c r="CH25">
        <f>IFERROR(U25*1,0)</f>
      </c>
    </row>
    <row r="26">
      <c r="A26" t="n">
        <v>4.0</v>
      </c>
      <c r="B26">
        <f>IF((K26-G26-H26&gt;2400000),11,(L26/(K26-G26-H26)*100))</f>
      </c>
      <c r="C26">
        <f>IF(N26&gt;2400000,240000,(N26*S26)/100)</f>
      </c>
      <c r="D26">
        <f>IF((ISNUMBER(U26*1)=CH26),0,(K26-L26)*0.1-R26+(I26+J26)*0.011)</f>
      </c>
      <c r="E26">
        <f>IF((ISNUMBER(U26*1)=CH26),0,C26-L26)</f>
      </c>
      <c r="F26">
        <f>D26-P26</f>
      </c>
      <c r="G26">
        <f>SUMIF(negtgel!U$2:BL$2,'Tsalin uzuulelt'!B$1,negtgel!U26:BL26) + SUMIF(negtgel!U$2:BL$2,'Tsalin uzuulelt'!B$2,negtgel!U26:BL26)+SUMIF(negtgel!U$2:BL$2,'Tsalin uzuulelt'!B$3,negtgel!U26:BL26)+SUMIF(negtgel!U$2:BL$2,'Tsalin uzuulelt'!B$4,negtgel!U26:BL26)+SUMIF(negtgel!U$2:BL$2,'Tsalin uzuulelt'!B$5,negtgel!U26:BL26)</f>
      </c>
      <c r="H26">
        <f>SUMIF(negtgel!U$2:BL$2,'Tsalin uzuulelt'!F$1,negtgel!U26:BL26) + SUMIF(negtgel!U$2:BL$2,'Tsalin uzuulelt'!F$2,negtgel!U26:BL26)+SUMIF(negtgel!U$2:BL$2,'Tsalin uzuulelt'!F$3,negtgel!U26:BL26)+SUMIF(negtgel!U$2:BL$2,'Tsalin uzuulelt'!F$4,negtgel!U26:BL26)+SUMIF(negtgel!U$2:BL$2,'Tsalin uzuulelt'!F$5,negtgel!U26:BL26)</f>
      </c>
      <c r="I26">
        <f>SUMIF(negtgel!U$2:BL$2,'Tsalin uzuulelt'!H$1,negtgel!U26:BL26) + SUMIF(negtgel!U$2:BL$2,'Tsalin uzuulelt'!H$2,negtgel!U26:BL26)+SUMIF(negtgel!U$2:BL$2,'Tsalin uzuulelt'!H$3,negtgel!U26:BL26)+SUMIF(negtgel!U$2:BL$2,'Tsalin uzuulelt'!H$4,negtgel!U26:BL26)+SUMIF(negtgel!U$2:BL$2,'Tsalin uzuulelt'!H$5,negtgel!U26:BL26)</f>
      </c>
      <c r="J26">
        <f>SUMIF(negtgel!U$2:BL$2,'Tsalin uzuulelt'!J$1,negtgel!U26:BL26) + SUMIF(negtgel!U$2:BL$2,'Tsalin uzuulelt'!J$2,negtgel!U26:BL26)+SUMIF(negtgel!U$2:BL$2,'Tsalin uzuulelt'!J$3,negtgel!U26:BL26)+SUMIF(negtgel!U$2:BL$2,'Tsalin uzuulelt'!J$4,negtgel!U26:BL26)+SUMIF(negtgel!U$2:BL$2,'Tsalin uzuulelt'!J$5,negtgel!U26:BL26)</f>
      </c>
      <c r="K26">
        <f>SUMIF(negtgel!U$2:BL$2,'Tsalin uzuulelt'!L$1,negtgel!U26:BL26) + SUMIF(negtgel!U$2:BL$2,'Tsalin uzuulelt'!L$2,negtgel!U26:BL26)+SUMIF(negtgel!U$2:BL$2,'Tsalin uzuulelt'!L$3,negtgel!U26:BL26)+SUMIF(negtgel!U$2:BL$2,'Tsalin uzuulelt'!L$4,negtgel!U26:BL26)+SUMIF(negtgel!U$2:BL$2,'Tsalin uzuulelt'!L$5,negtgel!U26:BL26)</f>
      </c>
      <c r="L26">
        <f>SUMIF(negtgel!U$2:BL$2,'Tsalin uzuulelt'!N$1,negtgel!U26:BL26) + SUMIF(negtgel!U$2:BL$2,'Tsalin uzuulelt'!N$2,negtgel!U26:BL26)+SUMIF(negtgel!U$2:BL$2,'Tsalin uzuulelt'!N$3,negtgel!U26:BL26)+SUMIF(negtgel!U$2:BL$2,'Tsalin uzuulelt'!N$4,negtgel!U26:BL26)+SUMIF(negtgel!U$2:BL$2,'Tsalin uzuulelt'!N$5,negtgel!U26:BL26)</f>
      </c>
      <c r="M26">
        <f>SUMIF(negtgel!U$2:BL$2,'Tsalin uzuulelt'!P$1,negtgel!U26:BL26) + SUMIF(negtgel!U$2:BL$2,'Tsalin uzuulelt'!P$2,negtgel!U26:BL26)+ SUMIF(negtgel!U$2:BL$2,'Tsalin uzuulelt'!P$3,negtgel!U26:BL26)+ SUMIF(negtgel!U$2:BL$2,'Tsalin uzuulelt'!P$4,negtgel!U26:BL26)+ SUMIF(negtgel!U$2:BL$2,'Tsalin uzuulelt'!P$5,negtgel!U26:BL26)</f>
      </c>
      <c r="N26">
        <f>IF(ISNUMBER(U26*1)=CF26,0,K26-H26-G26)</f>
      </c>
      <c r="O26">
        <f>IF(ISNUMBER(U26*1)=CF26,0,L26)</f>
      </c>
      <c r="P26">
        <f>IF(ISNUMBER(U26*1)=CF26,0,M26)</f>
      </c>
      <c r="Q26">
        <f>IF(N26&gt;2400000,N26,0)</f>
      </c>
      <c r="R26">
        <f><![CDATA[IF(N26<561797,13333.33,IF(N26<1123595,11666.67,IF(N26<1685393,10000,IF(N26<2247191,8333.33,IF(N26<2664000,6666.6,IF(N26<2764000,5000,IF(N26<3264000,0,0)))))))]]></f>
      </c>
      <c r="S26">
        <f>IF(B26&gt;10,11,IF(B26&gt;8.7,8.8,IF(B26&gt;3,B26,IF(B26&gt;1.5,2))))</f>
      </c>
      <c r="T26">
        <f>IF(Q26=0,S26,R26)</f>
      </c>
      <c r="U26" t="n">
        <v>125.0</v>
      </c>
      <c r="V26" t="s">
        <v>2657</v>
      </c>
      <c r="W26" t="n">
        <v>20.0</v>
      </c>
      <c r="X26" t="n">
        <v>0.0</v>
      </c>
      <c r="Y26" t="n">
        <v>404991.0</v>
      </c>
      <c r="Z26" t="n">
        <v>0.0</v>
      </c>
      <c r="AA26" t="n">
        <v>0.0</v>
      </c>
      <c r="AB26" t="s">
        <v>2651</v>
      </c>
      <c r="AC26" t="n">
        <v>0.0</v>
      </c>
      <c r="AD26" t="n">
        <v>0.0</v>
      </c>
      <c r="AE26" t="n">
        <v>0.0</v>
      </c>
      <c r="AF26" t="n">
        <v>10000.0</v>
      </c>
      <c r="AG26" t="n">
        <v>0.0</v>
      </c>
      <c r="AH26" t="n">
        <v>414991.0</v>
      </c>
      <c r="AI26" t="n">
        <v>41499.0</v>
      </c>
      <c r="AJ26" t="n">
        <v>30449.0</v>
      </c>
      <c r="AK26" t="s">
        <v>2652</v>
      </c>
      <c r="CH26">
        <f>IFERROR(U26*1,0)</f>
      </c>
    </row>
    <row r="27">
      <c r="A27" t="n">
        <v>4.0</v>
      </c>
      <c r="B27">
        <f>IF((K27-G27-H27&gt;2400000),11,(L27/(K27-G27-H27)*100))</f>
      </c>
      <c r="C27">
        <f>IF(N27&gt;2400000,240000,(N27*S27)/100)</f>
      </c>
      <c r="D27">
        <f>IF((ISNUMBER(U27*1)=CH27),0,(K27-L27)*0.1-R27+(I27+J27)*0.011)</f>
      </c>
      <c r="E27">
        <f>IF((ISNUMBER(U27*1)=CH27),0,C27-L27)</f>
      </c>
      <c r="F27">
        <f>D27-P27</f>
      </c>
      <c r="G27">
        <f>SUMIF(negtgel!U$2:BL$2,'Tsalin uzuulelt'!B$1,negtgel!U27:BL27) + SUMIF(negtgel!U$2:BL$2,'Tsalin uzuulelt'!B$2,negtgel!U27:BL27)+SUMIF(negtgel!U$2:BL$2,'Tsalin uzuulelt'!B$3,negtgel!U27:BL27)+SUMIF(negtgel!U$2:BL$2,'Tsalin uzuulelt'!B$4,negtgel!U27:BL27)+SUMIF(negtgel!U$2:BL$2,'Tsalin uzuulelt'!B$5,negtgel!U27:BL27)</f>
      </c>
      <c r="H27">
        <f>SUMIF(negtgel!U$2:BL$2,'Tsalin uzuulelt'!F$1,negtgel!U27:BL27) + SUMIF(negtgel!U$2:BL$2,'Tsalin uzuulelt'!F$2,negtgel!U27:BL27)+SUMIF(negtgel!U$2:BL$2,'Tsalin uzuulelt'!F$3,negtgel!U27:BL27)+SUMIF(negtgel!U$2:BL$2,'Tsalin uzuulelt'!F$4,negtgel!U27:BL27)+SUMIF(negtgel!U$2:BL$2,'Tsalin uzuulelt'!F$5,negtgel!U27:BL27)</f>
      </c>
      <c r="I27">
        <f>SUMIF(negtgel!U$2:BL$2,'Tsalin uzuulelt'!H$1,negtgel!U27:BL27) + SUMIF(negtgel!U$2:BL$2,'Tsalin uzuulelt'!H$2,negtgel!U27:BL27)+SUMIF(negtgel!U$2:BL$2,'Tsalin uzuulelt'!H$3,negtgel!U27:BL27)+SUMIF(negtgel!U$2:BL$2,'Tsalin uzuulelt'!H$4,negtgel!U27:BL27)+SUMIF(negtgel!U$2:BL$2,'Tsalin uzuulelt'!H$5,negtgel!U27:BL27)</f>
      </c>
      <c r="J27">
        <f>SUMIF(negtgel!U$2:BL$2,'Tsalin uzuulelt'!J$1,negtgel!U27:BL27) + SUMIF(negtgel!U$2:BL$2,'Tsalin uzuulelt'!J$2,negtgel!U27:BL27)+SUMIF(negtgel!U$2:BL$2,'Tsalin uzuulelt'!J$3,negtgel!U27:BL27)+SUMIF(negtgel!U$2:BL$2,'Tsalin uzuulelt'!J$4,negtgel!U27:BL27)+SUMIF(negtgel!U$2:BL$2,'Tsalin uzuulelt'!J$5,negtgel!U27:BL27)</f>
      </c>
      <c r="K27">
        <f>SUMIF(negtgel!U$2:BL$2,'Tsalin uzuulelt'!L$1,negtgel!U27:BL27) + SUMIF(negtgel!U$2:BL$2,'Tsalin uzuulelt'!L$2,negtgel!U27:BL27)+SUMIF(negtgel!U$2:BL$2,'Tsalin uzuulelt'!L$3,negtgel!U27:BL27)+SUMIF(negtgel!U$2:BL$2,'Tsalin uzuulelt'!L$4,negtgel!U27:BL27)+SUMIF(negtgel!U$2:BL$2,'Tsalin uzuulelt'!L$5,negtgel!U27:BL27)</f>
      </c>
      <c r="L27">
        <f>SUMIF(negtgel!U$2:BL$2,'Tsalin uzuulelt'!N$1,negtgel!U27:BL27) + SUMIF(negtgel!U$2:BL$2,'Tsalin uzuulelt'!N$2,negtgel!U27:BL27)+SUMIF(negtgel!U$2:BL$2,'Tsalin uzuulelt'!N$3,negtgel!U27:BL27)+SUMIF(negtgel!U$2:BL$2,'Tsalin uzuulelt'!N$4,negtgel!U27:BL27)+SUMIF(negtgel!U$2:BL$2,'Tsalin uzuulelt'!N$5,negtgel!U27:BL27)</f>
      </c>
      <c r="M27">
        <f>SUMIF(negtgel!U$2:BL$2,'Tsalin uzuulelt'!P$1,negtgel!U27:BL27) + SUMIF(negtgel!U$2:BL$2,'Tsalin uzuulelt'!P$2,negtgel!U27:BL27)+ SUMIF(negtgel!U$2:BL$2,'Tsalin uzuulelt'!P$3,negtgel!U27:BL27)+ SUMIF(negtgel!U$2:BL$2,'Tsalin uzuulelt'!P$4,negtgel!U27:BL27)+ SUMIF(negtgel!U$2:BL$2,'Tsalin uzuulelt'!P$5,negtgel!U27:BL27)</f>
      </c>
      <c r="N27">
        <f>IF(ISNUMBER(U27*1)=CF27,0,K27-H27-G27)</f>
      </c>
      <c r="O27">
        <f>IF(ISNUMBER(U27*1)=CF27,0,L27)</f>
      </c>
      <c r="P27">
        <f>IF(ISNUMBER(U27*1)=CF27,0,M27)</f>
      </c>
      <c r="Q27">
        <f>IF(N27&gt;2400000,N27,0)</f>
      </c>
      <c r="R27">
        <f><![CDATA[IF(N27<561797,13333.33,IF(N27<1123595,11666.67,IF(N27<1685393,10000,IF(N27<2247191,8333.33,IF(N27<2664000,6666.6,IF(N27<2764000,5000,IF(N27<3264000,0,0)))))))]]></f>
      </c>
      <c r="S27">
        <f>IF(B27&gt;10,11,IF(B27&gt;8.7,8.8,IF(B27&gt;3,B27,IF(B27&gt;1.5,2))))</f>
      </c>
      <c r="T27">
        <f>IF(Q27=0,S27,R27)</f>
      </c>
      <c r="U27" t="n">
        <v>126.0</v>
      </c>
      <c r="V27" t="s">
        <v>2658</v>
      </c>
      <c r="W27" t="n">
        <v>20.0</v>
      </c>
      <c r="X27" t="n">
        <v>0.0</v>
      </c>
      <c r="Y27" t="n">
        <v>416521.0</v>
      </c>
      <c r="Z27" t="n">
        <v>0.0</v>
      </c>
      <c r="AA27" t="n">
        <v>0.0</v>
      </c>
      <c r="AB27" t="s">
        <v>2651</v>
      </c>
      <c r="AC27" t="n">
        <v>0.0</v>
      </c>
      <c r="AD27" t="n">
        <v>0.0</v>
      </c>
      <c r="AE27" t="n">
        <v>0.0</v>
      </c>
      <c r="AF27" t="n">
        <v>10000.0</v>
      </c>
      <c r="AG27" t="n">
        <v>0.0</v>
      </c>
      <c r="AH27" t="n">
        <v>426521.0</v>
      </c>
      <c r="AI27" t="n">
        <v>42652.0</v>
      </c>
      <c r="AJ27" t="n">
        <v>31487.0</v>
      </c>
      <c r="AK27" t="s">
        <v>2652</v>
      </c>
      <c r="CH27">
        <f>IFERROR(U27*1,0)</f>
      </c>
    </row>
    <row r="30">
      <c r="A30" t="n">
        <v>5.0</v>
      </c>
      <c r="B30">
        <f>IF((K30-G30-H30&gt;2400000),11,(L30/(K30-G30-H30)*100))</f>
      </c>
      <c r="C30">
        <f>IF(N30&gt;2400000,240000,(N30*S30)/100)</f>
      </c>
      <c r="D30">
        <f>IF((ISNUMBER(U30*1)=CH30),0,(K30-L30)*0.1-R30+(I30+J30)*0.011)</f>
      </c>
      <c r="E30">
        <f>IF((ISNUMBER(U30*1)=CH30),0,C30-L30)</f>
      </c>
      <c r="F30">
        <f>D30-P30</f>
      </c>
      <c r="G30">
        <f>SUMIF(negtgel!U$2:BL$2,'Tsalin uzuulelt'!B$1,negtgel!U30:BL30) + SUMIF(negtgel!U$2:BL$2,'Tsalin uzuulelt'!B$2,negtgel!U30:BL30)+SUMIF(negtgel!U$2:BL$2,'Tsalin uzuulelt'!B$3,negtgel!U30:BL30)+SUMIF(negtgel!U$2:BL$2,'Tsalin uzuulelt'!B$4,negtgel!U30:BL30)+SUMIF(negtgel!U$2:BL$2,'Tsalin uzuulelt'!B$5,negtgel!U30:BL30)</f>
      </c>
      <c r="H30">
        <f>SUMIF(negtgel!U$2:BL$2,'Tsalin uzuulelt'!F$1,negtgel!U30:BL30) + SUMIF(negtgel!U$2:BL$2,'Tsalin uzuulelt'!F$2,negtgel!U30:BL30)+SUMIF(negtgel!U$2:BL$2,'Tsalin uzuulelt'!F$3,negtgel!U30:BL30)+SUMIF(negtgel!U$2:BL$2,'Tsalin uzuulelt'!F$4,negtgel!U30:BL30)+SUMIF(negtgel!U$2:BL$2,'Tsalin uzuulelt'!F$5,negtgel!U30:BL30)</f>
      </c>
      <c r="I30">
        <f>SUMIF(negtgel!U$2:BL$2,'Tsalin uzuulelt'!H$1,negtgel!U30:BL30) + SUMIF(negtgel!U$2:BL$2,'Tsalin uzuulelt'!H$2,negtgel!U30:BL30)+SUMIF(negtgel!U$2:BL$2,'Tsalin uzuulelt'!H$3,negtgel!U30:BL30)+SUMIF(negtgel!U$2:BL$2,'Tsalin uzuulelt'!H$4,negtgel!U30:BL30)+SUMIF(negtgel!U$2:BL$2,'Tsalin uzuulelt'!H$5,negtgel!U30:BL30)</f>
      </c>
      <c r="J30">
        <f>SUMIF(negtgel!U$2:BL$2,'Tsalin uzuulelt'!J$1,negtgel!U30:BL30) + SUMIF(negtgel!U$2:BL$2,'Tsalin uzuulelt'!J$2,negtgel!U30:BL30)+SUMIF(negtgel!U$2:BL$2,'Tsalin uzuulelt'!J$3,negtgel!U30:BL30)+SUMIF(negtgel!U$2:BL$2,'Tsalin uzuulelt'!J$4,negtgel!U30:BL30)+SUMIF(negtgel!U$2:BL$2,'Tsalin uzuulelt'!J$5,negtgel!U30:BL30)</f>
      </c>
      <c r="K30">
        <f>SUMIF(negtgel!U$2:BL$2,'Tsalin uzuulelt'!L$1,negtgel!U30:BL30) + SUMIF(negtgel!U$2:BL$2,'Tsalin uzuulelt'!L$2,negtgel!U30:BL30)+SUMIF(negtgel!U$2:BL$2,'Tsalin uzuulelt'!L$3,negtgel!U30:BL30)+SUMIF(negtgel!U$2:BL$2,'Tsalin uzuulelt'!L$4,negtgel!U30:BL30)+SUMIF(negtgel!U$2:BL$2,'Tsalin uzuulelt'!L$5,negtgel!U30:BL30)</f>
      </c>
      <c r="L30">
        <f>SUMIF(negtgel!U$2:BL$2,'Tsalin uzuulelt'!N$1,negtgel!U30:BL30) + SUMIF(negtgel!U$2:BL$2,'Tsalin uzuulelt'!N$2,negtgel!U30:BL30)+SUMIF(negtgel!U$2:BL$2,'Tsalin uzuulelt'!N$3,negtgel!U30:BL30)+SUMIF(negtgel!U$2:BL$2,'Tsalin uzuulelt'!N$4,negtgel!U30:BL30)+SUMIF(negtgel!U$2:BL$2,'Tsalin uzuulelt'!N$5,negtgel!U30:BL30)</f>
      </c>
      <c r="M30">
        <f>SUMIF(negtgel!U$2:BL$2,'Tsalin uzuulelt'!P$1,negtgel!U30:BL30) + SUMIF(negtgel!U$2:BL$2,'Tsalin uzuulelt'!P$2,negtgel!U30:BL30)+ SUMIF(negtgel!U$2:BL$2,'Tsalin uzuulelt'!P$3,negtgel!U30:BL30)+ SUMIF(negtgel!U$2:BL$2,'Tsalin uzuulelt'!P$4,negtgel!U30:BL30)+ SUMIF(negtgel!U$2:BL$2,'Tsalin uzuulelt'!P$5,negtgel!U30:BL30)</f>
      </c>
      <c r="N30">
        <f>IF(ISNUMBER(U30*1)=CF30,0,K30-H30-G30)</f>
      </c>
      <c r="O30">
        <f>IF(ISNUMBER(U30*1)=CF30,0,L30)</f>
      </c>
      <c r="P30">
        <f>IF(ISNUMBER(U30*1)=CF30,0,M30)</f>
      </c>
      <c r="Q30">
        <f>IF(N30&gt;2400000,N30,0)</f>
      </c>
      <c r="R30">
        <f><![CDATA[IF(N30<561797,13333.33,IF(N30<1123595,11666.67,IF(N30<1685393,10000,IF(N30<2247191,8333.33,IF(N30<2664000,6666.6,IF(N30<2764000,5000,IF(N30<3264000,0,0)))))))]]></f>
      </c>
      <c r="S30">
        <f>IF(B30&gt;10,11,IF(B30&gt;8.7,8.8,IF(B30&gt;3,B30,IF(B30&gt;1.5,2))))</f>
      </c>
      <c r="T30">
        <f>IF(Q30=0,S30,R30)</f>
      </c>
      <c r="U30" t="n">
        <v>2.0</v>
      </c>
      <c r="V30" t="s">
        <v>2650</v>
      </c>
      <c r="W30" t="n">
        <v>23.0</v>
      </c>
      <c r="X30" t="n">
        <v>0.0</v>
      </c>
      <c r="Y30" t="n">
        <v>560865.0</v>
      </c>
      <c r="Z30" t="n">
        <v>0.0</v>
      </c>
      <c r="AA30" t="n">
        <v>0.0</v>
      </c>
      <c r="AB30" t="s">
        <v>2651</v>
      </c>
      <c r="AC30" t="n">
        <v>0.0</v>
      </c>
      <c r="AD30" t="n">
        <v>140216.0</v>
      </c>
      <c r="AE30" t="n">
        <v>0.0</v>
      </c>
      <c r="AF30" t="n">
        <v>18400.0</v>
      </c>
      <c r="AG30" t="n">
        <v>0.0</v>
      </c>
      <c r="AH30" t="n">
        <v>719481.0</v>
      </c>
      <c r="AI30" t="n">
        <v>71948.0</v>
      </c>
      <c r="AJ30" t="n">
        <v>57937.0</v>
      </c>
      <c r="AK30" t="s">
        <v>2652</v>
      </c>
      <c r="CH30">
        <f>IFERROR(U30*1,0)</f>
      </c>
    </row>
    <row r="31">
      <c r="A31" t="n">
        <v>5.0</v>
      </c>
      <c r="B31">
        <f>IF((K31-G31-H31&gt;2400000),11,(L31/(K31-G31-H31)*100))</f>
      </c>
      <c r="C31">
        <f>IF(N31&gt;2400000,240000,(N31*S31)/100)</f>
      </c>
      <c r="D31">
        <f>IF((ISNUMBER(U31*1)=CH31),0,(K31-L31)*0.1-R31+(I31+J31)*0.011)</f>
      </c>
      <c r="E31">
        <f>IF((ISNUMBER(U31*1)=CH31),0,C31-L31)</f>
      </c>
      <c r="F31">
        <f>D31-P31</f>
      </c>
      <c r="G31">
        <f>SUMIF(negtgel!U$2:BL$2,'Tsalin uzuulelt'!B$1,negtgel!U31:BL31) + SUMIF(negtgel!U$2:BL$2,'Tsalin uzuulelt'!B$2,negtgel!U31:BL31)+SUMIF(negtgel!U$2:BL$2,'Tsalin uzuulelt'!B$3,negtgel!U31:BL31)+SUMIF(negtgel!U$2:BL$2,'Tsalin uzuulelt'!B$4,negtgel!U31:BL31)+SUMIF(negtgel!U$2:BL$2,'Tsalin uzuulelt'!B$5,negtgel!U31:BL31)</f>
      </c>
      <c r="H31">
        <f>SUMIF(negtgel!U$2:BL$2,'Tsalin uzuulelt'!F$1,negtgel!U31:BL31) + SUMIF(negtgel!U$2:BL$2,'Tsalin uzuulelt'!F$2,negtgel!U31:BL31)+SUMIF(negtgel!U$2:BL$2,'Tsalin uzuulelt'!F$3,negtgel!U31:BL31)+SUMIF(negtgel!U$2:BL$2,'Tsalin uzuulelt'!F$4,negtgel!U31:BL31)+SUMIF(negtgel!U$2:BL$2,'Tsalin uzuulelt'!F$5,negtgel!U31:BL31)</f>
      </c>
      <c r="I31">
        <f>SUMIF(negtgel!U$2:BL$2,'Tsalin uzuulelt'!H$1,negtgel!U31:BL31) + SUMIF(negtgel!U$2:BL$2,'Tsalin uzuulelt'!H$2,negtgel!U31:BL31)+SUMIF(negtgel!U$2:BL$2,'Tsalin uzuulelt'!H$3,negtgel!U31:BL31)+SUMIF(negtgel!U$2:BL$2,'Tsalin uzuulelt'!H$4,negtgel!U31:BL31)+SUMIF(negtgel!U$2:BL$2,'Tsalin uzuulelt'!H$5,negtgel!U31:BL31)</f>
      </c>
      <c r="J31">
        <f>SUMIF(negtgel!U$2:BL$2,'Tsalin uzuulelt'!J$1,negtgel!U31:BL31) + SUMIF(negtgel!U$2:BL$2,'Tsalin uzuulelt'!J$2,negtgel!U31:BL31)+SUMIF(negtgel!U$2:BL$2,'Tsalin uzuulelt'!J$3,negtgel!U31:BL31)+SUMIF(negtgel!U$2:BL$2,'Tsalin uzuulelt'!J$4,negtgel!U31:BL31)+SUMIF(negtgel!U$2:BL$2,'Tsalin uzuulelt'!J$5,negtgel!U31:BL31)</f>
      </c>
      <c r="K31">
        <f>SUMIF(negtgel!U$2:BL$2,'Tsalin uzuulelt'!L$1,negtgel!U31:BL31) + SUMIF(negtgel!U$2:BL$2,'Tsalin uzuulelt'!L$2,negtgel!U31:BL31)+SUMIF(negtgel!U$2:BL$2,'Tsalin uzuulelt'!L$3,negtgel!U31:BL31)+SUMIF(negtgel!U$2:BL$2,'Tsalin uzuulelt'!L$4,negtgel!U31:BL31)+SUMIF(negtgel!U$2:BL$2,'Tsalin uzuulelt'!L$5,negtgel!U31:BL31)</f>
      </c>
      <c r="L31">
        <f>SUMIF(negtgel!U$2:BL$2,'Tsalin uzuulelt'!N$1,negtgel!U31:BL31) + SUMIF(negtgel!U$2:BL$2,'Tsalin uzuulelt'!N$2,negtgel!U31:BL31)+SUMIF(negtgel!U$2:BL$2,'Tsalin uzuulelt'!N$3,negtgel!U31:BL31)+SUMIF(negtgel!U$2:BL$2,'Tsalin uzuulelt'!N$4,negtgel!U31:BL31)+SUMIF(negtgel!U$2:BL$2,'Tsalin uzuulelt'!N$5,negtgel!U31:BL31)</f>
      </c>
      <c r="M31">
        <f>SUMIF(negtgel!U$2:BL$2,'Tsalin uzuulelt'!P$1,negtgel!U31:BL31) + SUMIF(negtgel!U$2:BL$2,'Tsalin uzuulelt'!P$2,negtgel!U31:BL31)+ SUMIF(negtgel!U$2:BL$2,'Tsalin uzuulelt'!P$3,negtgel!U31:BL31)+ SUMIF(negtgel!U$2:BL$2,'Tsalin uzuulelt'!P$4,negtgel!U31:BL31)+ SUMIF(negtgel!U$2:BL$2,'Tsalin uzuulelt'!P$5,negtgel!U31:BL31)</f>
      </c>
      <c r="N31">
        <f>IF(ISNUMBER(U31*1)=CF31,0,K31-H31-G31)</f>
      </c>
      <c r="O31">
        <f>IF(ISNUMBER(U31*1)=CF31,0,L31)</f>
      </c>
      <c r="P31">
        <f>IF(ISNUMBER(U31*1)=CF31,0,M31)</f>
      </c>
      <c r="Q31">
        <f>IF(N31&gt;2400000,N31,0)</f>
      </c>
      <c r="R31">
        <f><![CDATA[IF(N31<561797,13333.33,IF(N31<1123595,11666.67,IF(N31<1685393,10000,IF(N31<2247191,8333.33,IF(N31<2664000,6666.6,IF(N31<2764000,5000,IF(N31<3264000,0,0)))))))]]></f>
      </c>
      <c r="S31">
        <f>IF(B31&gt;10,11,IF(B31&gt;8.7,8.8,IF(B31&gt;3,B31,IF(B31&gt;1.5,2))))</f>
      </c>
      <c r="T31">
        <f>IF(Q31=0,S31,R31)</f>
      </c>
      <c r="U31" t="n">
        <v>6.0</v>
      </c>
      <c r="V31" t="s">
        <v>2653</v>
      </c>
      <c r="W31" t="n">
        <v>23.0</v>
      </c>
      <c r="X31" t="n">
        <v>0.0</v>
      </c>
      <c r="Y31" t="n">
        <v>447091.0</v>
      </c>
      <c r="Z31" t="n">
        <v>0.0</v>
      </c>
      <c r="AA31" t="n">
        <v>0.0</v>
      </c>
      <c r="AB31" t="s">
        <v>2651</v>
      </c>
      <c r="AC31" t="n">
        <v>0.0</v>
      </c>
      <c r="AD31" t="n">
        <v>0.0</v>
      </c>
      <c r="AE31" t="n">
        <v>87821.0</v>
      </c>
      <c r="AF31" t="n">
        <v>11500.0</v>
      </c>
      <c r="AG31" t="n">
        <v>0.0</v>
      </c>
      <c r="AH31" t="n">
        <v>546412.0</v>
      </c>
      <c r="AI31" t="n">
        <v>54641.0</v>
      </c>
      <c r="AJ31" t="n">
        <v>42292.0</v>
      </c>
      <c r="AK31" t="s">
        <v>2652</v>
      </c>
      <c r="CH31">
        <f>IFERROR(U31*1,0)</f>
      </c>
    </row>
    <row r="32">
      <c r="A32" t="n">
        <v>5.0</v>
      </c>
      <c r="B32">
        <f>IF((K32-G32-H32&gt;2400000),11,(L32/(K32-G32-H32)*100))</f>
      </c>
      <c r="C32">
        <f>IF(N32&gt;2400000,240000,(N32*S32)/100)</f>
      </c>
      <c r="D32">
        <f>IF((ISNUMBER(U32*1)=CH32),0,(K32-L32)*0.1-R32+(I32+J32)*0.011)</f>
      </c>
      <c r="E32">
        <f>IF((ISNUMBER(U32*1)=CH32),0,C32-L32)</f>
      </c>
      <c r="F32">
        <f>D32-P32</f>
      </c>
      <c r="G32">
        <f>SUMIF(negtgel!U$2:BL$2,'Tsalin uzuulelt'!B$1,negtgel!U32:BL32) + SUMIF(negtgel!U$2:BL$2,'Tsalin uzuulelt'!B$2,negtgel!U32:BL32)+SUMIF(negtgel!U$2:BL$2,'Tsalin uzuulelt'!B$3,negtgel!U32:BL32)+SUMIF(negtgel!U$2:BL$2,'Tsalin uzuulelt'!B$4,negtgel!U32:BL32)+SUMIF(negtgel!U$2:BL$2,'Tsalin uzuulelt'!B$5,negtgel!U32:BL32)</f>
      </c>
      <c r="H32">
        <f>SUMIF(negtgel!U$2:BL$2,'Tsalin uzuulelt'!F$1,negtgel!U32:BL32) + SUMIF(negtgel!U$2:BL$2,'Tsalin uzuulelt'!F$2,negtgel!U32:BL32)+SUMIF(negtgel!U$2:BL$2,'Tsalin uzuulelt'!F$3,negtgel!U32:BL32)+SUMIF(negtgel!U$2:BL$2,'Tsalin uzuulelt'!F$4,negtgel!U32:BL32)+SUMIF(negtgel!U$2:BL$2,'Tsalin uzuulelt'!F$5,negtgel!U32:BL32)</f>
      </c>
      <c r="I32">
        <f>SUMIF(negtgel!U$2:BL$2,'Tsalin uzuulelt'!H$1,negtgel!U32:BL32) + SUMIF(negtgel!U$2:BL$2,'Tsalin uzuulelt'!H$2,negtgel!U32:BL32)+SUMIF(negtgel!U$2:BL$2,'Tsalin uzuulelt'!H$3,negtgel!U32:BL32)+SUMIF(negtgel!U$2:BL$2,'Tsalin uzuulelt'!H$4,negtgel!U32:BL32)+SUMIF(negtgel!U$2:BL$2,'Tsalin uzuulelt'!H$5,negtgel!U32:BL32)</f>
      </c>
      <c r="J32">
        <f>SUMIF(negtgel!U$2:BL$2,'Tsalin uzuulelt'!J$1,negtgel!U32:BL32) + SUMIF(negtgel!U$2:BL$2,'Tsalin uzuulelt'!J$2,negtgel!U32:BL32)+SUMIF(negtgel!U$2:BL$2,'Tsalin uzuulelt'!J$3,negtgel!U32:BL32)+SUMIF(negtgel!U$2:BL$2,'Tsalin uzuulelt'!J$4,negtgel!U32:BL32)+SUMIF(negtgel!U$2:BL$2,'Tsalin uzuulelt'!J$5,negtgel!U32:BL32)</f>
      </c>
      <c r="K32">
        <f>SUMIF(negtgel!U$2:BL$2,'Tsalin uzuulelt'!L$1,negtgel!U32:BL32) + SUMIF(negtgel!U$2:BL$2,'Tsalin uzuulelt'!L$2,negtgel!U32:BL32)+SUMIF(negtgel!U$2:BL$2,'Tsalin uzuulelt'!L$3,negtgel!U32:BL32)+SUMIF(negtgel!U$2:BL$2,'Tsalin uzuulelt'!L$4,negtgel!U32:BL32)+SUMIF(negtgel!U$2:BL$2,'Tsalin uzuulelt'!L$5,negtgel!U32:BL32)</f>
      </c>
      <c r="L32">
        <f>SUMIF(negtgel!U$2:BL$2,'Tsalin uzuulelt'!N$1,negtgel!U32:BL32) + SUMIF(negtgel!U$2:BL$2,'Tsalin uzuulelt'!N$2,negtgel!U32:BL32)+SUMIF(negtgel!U$2:BL$2,'Tsalin uzuulelt'!N$3,negtgel!U32:BL32)+SUMIF(negtgel!U$2:BL$2,'Tsalin uzuulelt'!N$4,negtgel!U32:BL32)+SUMIF(negtgel!U$2:BL$2,'Tsalin uzuulelt'!N$5,negtgel!U32:BL32)</f>
      </c>
      <c r="M32">
        <f>SUMIF(negtgel!U$2:BL$2,'Tsalin uzuulelt'!P$1,negtgel!U32:BL32) + SUMIF(negtgel!U$2:BL$2,'Tsalin uzuulelt'!P$2,negtgel!U32:BL32)+ SUMIF(negtgel!U$2:BL$2,'Tsalin uzuulelt'!P$3,negtgel!U32:BL32)+ SUMIF(negtgel!U$2:BL$2,'Tsalin uzuulelt'!P$4,negtgel!U32:BL32)+ SUMIF(negtgel!U$2:BL$2,'Tsalin uzuulelt'!P$5,negtgel!U32:BL32)</f>
      </c>
      <c r="N32">
        <f>IF(ISNUMBER(U32*1)=CF32,0,K32-H32-G32)</f>
      </c>
      <c r="O32">
        <f>IF(ISNUMBER(U32*1)=CF32,0,L32)</f>
      </c>
      <c r="P32">
        <f>IF(ISNUMBER(U32*1)=CF32,0,M32)</f>
      </c>
      <c r="Q32">
        <f>IF(N32&gt;2400000,N32,0)</f>
      </c>
      <c r="R32">
        <f><![CDATA[IF(N32<561797,13333.33,IF(N32<1123595,11666.67,IF(N32<1685393,10000,IF(N32<2247191,8333.33,IF(N32<2664000,6666.6,IF(N32<2764000,5000,IF(N32<3264000,0,0)))))))]]></f>
      </c>
      <c r="S32">
        <f>IF(B32&gt;10,11,IF(B32&gt;8.7,8.8,IF(B32&gt;3,B32,IF(B32&gt;1.5,2))))</f>
      </c>
      <c r="T32">
        <f>IF(Q32=0,S32,R32)</f>
      </c>
      <c r="U32" t="n">
        <v>8.0</v>
      </c>
      <c r="V32" t="s">
        <v>2654</v>
      </c>
      <c r="W32" t="n">
        <v>23.0</v>
      </c>
      <c r="X32" t="n">
        <v>0.0</v>
      </c>
      <c r="Y32" t="n">
        <v>446857.0</v>
      </c>
      <c r="Z32" t="n">
        <v>0.0</v>
      </c>
      <c r="AA32" t="n">
        <v>0.0</v>
      </c>
      <c r="AB32" t="s">
        <v>2651</v>
      </c>
      <c r="AC32" t="n">
        <v>0.0</v>
      </c>
      <c r="AD32" t="n">
        <v>0.0</v>
      </c>
      <c r="AE32" t="n">
        <v>0.0</v>
      </c>
      <c r="AF32" t="n">
        <v>0.0</v>
      </c>
      <c r="AG32" t="n">
        <v>0.0</v>
      </c>
      <c r="AH32" t="n">
        <v>446857.0</v>
      </c>
      <c r="AI32" t="n">
        <v>34855.0</v>
      </c>
      <c r="AJ32" t="n">
        <v>34200.0</v>
      </c>
      <c r="AK32" t="s">
        <v>2652</v>
      </c>
      <c r="CH32">
        <f>IFERROR(U32*1,0)</f>
      </c>
    </row>
    <row r="33">
      <c r="A33" t="n">
        <v>5.0</v>
      </c>
      <c r="B33">
        <f>IF((K33-G33-H33&gt;2400000),11,(L33/(K33-G33-H33)*100))</f>
      </c>
      <c r="C33">
        <f>IF(N33&gt;2400000,240000,(N33*S33)/100)</f>
      </c>
      <c r="D33">
        <f>IF((ISNUMBER(U33*1)=CH33),0,(K33-L33)*0.1-R33+(I33+J33)*0.011)</f>
      </c>
      <c r="E33">
        <f>IF((ISNUMBER(U33*1)=CH33),0,C33-L33)</f>
      </c>
      <c r="F33">
        <f>D33-P33</f>
      </c>
      <c r="G33">
        <f>SUMIF(negtgel!U$2:BL$2,'Tsalin uzuulelt'!B$1,negtgel!U33:BL33) + SUMIF(negtgel!U$2:BL$2,'Tsalin uzuulelt'!B$2,negtgel!U33:BL33)+SUMIF(negtgel!U$2:BL$2,'Tsalin uzuulelt'!B$3,negtgel!U33:BL33)+SUMIF(negtgel!U$2:BL$2,'Tsalin uzuulelt'!B$4,negtgel!U33:BL33)+SUMIF(negtgel!U$2:BL$2,'Tsalin uzuulelt'!B$5,negtgel!U33:BL33)</f>
      </c>
      <c r="H33">
        <f>SUMIF(negtgel!U$2:BL$2,'Tsalin uzuulelt'!F$1,negtgel!U33:BL33) + SUMIF(negtgel!U$2:BL$2,'Tsalin uzuulelt'!F$2,negtgel!U33:BL33)+SUMIF(negtgel!U$2:BL$2,'Tsalin uzuulelt'!F$3,negtgel!U33:BL33)+SUMIF(negtgel!U$2:BL$2,'Tsalin uzuulelt'!F$4,negtgel!U33:BL33)+SUMIF(negtgel!U$2:BL$2,'Tsalin uzuulelt'!F$5,negtgel!U33:BL33)</f>
      </c>
      <c r="I33">
        <f>SUMIF(negtgel!U$2:BL$2,'Tsalin uzuulelt'!H$1,negtgel!U33:BL33) + SUMIF(negtgel!U$2:BL$2,'Tsalin uzuulelt'!H$2,negtgel!U33:BL33)+SUMIF(negtgel!U$2:BL$2,'Tsalin uzuulelt'!H$3,negtgel!U33:BL33)+SUMIF(negtgel!U$2:BL$2,'Tsalin uzuulelt'!H$4,negtgel!U33:BL33)+SUMIF(negtgel!U$2:BL$2,'Tsalin uzuulelt'!H$5,negtgel!U33:BL33)</f>
      </c>
      <c r="J33">
        <f>SUMIF(negtgel!U$2:BL$2,'Tsalin uzuulelt'!J$1,negtgel!U33:BL33) + SUMIF(negtgel!U$2:BL$2,'Tsalin uzuulelt'!J$2,negtgel!U33:BL33)+SUMIF(negtgel!U$2:BL$2,'Tsalin uzuulelt'!J$3,negtgel!U33:BL33)+SUMIF(negtgel!U$2:BL$2,'Tsalin uzuulelt'!J$4,negtgel!U33:BL33)+SUMIF(negtgel!U$2:BL$2,'Tsalin uzuulelt'!J$5,negtgel!U33:BL33)</f>
      </c>
      <c r="K33">
        <f>SUMIF(negtgel!U$2:BL$2,'Tsalin uzuulelt'!L$1,negtgel!U33:BL33) + SUMIF(negtgel!U$2:BL$2,'Tsalin uzuulelt'!L$2,negtgel!U33:BL33)+SUMIF(negtgel!U$2:BL$2,'Tsalin uzuulelt'!L$3,negtgel!U33:BL33)+SUMIF(negtgel!U$2:BL$2,'Tsalin uzuulelt'!L$4,negtgel!U33:BL33)+SUMIF(negtgel!U$2:BL$2,'Tsalin uzuulelt'!L$5,negtgel!U33:BL33)</f>
      </c>
      <c r="L33">
        <f>SUMIF(negtgel!U$2:BL$2,'Tsalin uzuulelt'!N$1,negtgel!U33:BL33) + SUMIF(negtgel!U$2:BL$2,'Tsalin uzuulelt'!N$2,negtgel!U33:BL33)+SUMIF(negtgel!U$2:BL$2,'Tsalin uzuulelt'!N$3,negtgel!U33:BL33)+SUMIF(negtgel!U$2:BL$2,'Tsalin uzuulelt'!N$4,negtgel!U33:BL33)+SUMIF(negtgel!U$2:BL$2,'Tsalin uzuulelt'!N$5,negtgel!U33:BL33)</f>
      </c>
      <c r="M33">
        <f>SUMIF(negtgel!U$2:BL$2,'Tsalin uzuulelt'!P$1,negtgel!U33:BL33) + SUMIF(negtgel!U$2:BL$2,'Tsalin uzuulelt'!P$2,negtgel!U33:BL33)+ SUMIF(negtgel!U$2:BL$2,'Tsalin uzuulelt'!P$3,negtgel!U33:BL33)+ SUMIF(negtgel!U$2:BL$2,'Tsalin uzuulelt'!P$4,negtgel!U33:BL33)+ SUMIF(negtgel!U$2:BL$2,'Tsalin uzuulelt'!P$5,negtgel!U33:BL33)</f>
      </c>
      <c r="N33">
        <f>IF(ISNUMBER(U33*1)=CF33,0,K33-H33-G33)</f>
      </c>
      <c r="O33">
        <f>IF(ISNUMBER(U33*1)=CF33,0,L33)</f>
      </c>
      <c r="P33">
        <f>IF(ISNUMBER(U33*1)=CF33,0,M33)</f>
      </c>
      <c r="Q33">
        <f>IF(N33&gt;2400000,N33,0)</f>
      </c>
      <c r="R33">
        <f><![CDATA[IF(N33<561797,13333.33,IF(N33<1123595,11666.67,IF(N33<1685393,10000,IF(N33<2247191,8333.33,IF(N33<2664000,6666.6,IF(N33<2764000,5000,IF(N33<3264000,0,0)))))))]]></f>
      </c>
      <c r="S33">
        <f>IF(B33&gt;10,11,IF(B33&gt;8.7,8.8,IF(B33&gt;3,B33,IF(B33&gt;1.5,2))))</f>
      </c>
      <c r="T33">
        <f>IF(Q33=0,S33,R33)</f>
      </c>
      <c r="U33" t="n">
        <v>128.0</v>
      </c>
      <c r="V33" t="s">
        <v>2659</v>
      </c>
      <c r="W33" t="n">
        <v>23.0</v>
      </c>
      <c r="X33" t="n">
        <v>0.0</v>
      </c>
      <c r="Y33" t="n">
        <v>415496.0</v>
      </c>
      <c r="Z33" t="n">
        <v>0.0</v>
      </c>
      <c r="AA33" t="n">
        <v>0.0</v>
      </c>
      <c r="AB33" t="s">
        <v>2651</v>
      </c>
      <c r="AC33" t="n">
        <v>0.0</v>
      </c>
      <c r="AD33" t="n">
        <v>0.0</v>
      </c>
      <c r="AE33" t="n">
        <v>0.0</v>
      </c>
      <c r="AF33" t="n">
        <v>5000.0</v>
      </c>
      <c r="AG33" t="n">
        <v>0.0</v>
      </c>
      <c r="AH33" t="n">
        <v>420496.0</v>
      </c>
      <c r="AI33" t="n">
        <v>42050.0</v>
      </c>
      <c r="AJ33" t="n">
        <v>30895.0</v>
      </c>
      <c r="AK33" t="s">
        <v>2652</v>
      </c>
      <c r="CH33">
        <f>IFERROR(U33*1,0)</f>
      </c>
    </row>
    <row r="34">
      <c r="A34" t="n">
        <v>5.0</v>
      </c>
      <c r="B34">
        <f>IF((K34-G34-H34&gt;2400000),11,(L34/(K34-G34-H34)*100))</f>
      </c>
      <c r="C34">
        <f>IF(N34&gt;2400000,240000,(N34*S34)/100)</f>
      </c>
      <c r="D34">
        <f>IF((ISNUMBER(U34*1)=CH34),0,(K34-L34)*0.1-R34+(I34+J34)*0.011)</f>
      </c>
      <c r="E34">
        <f>IF((ISNUMBER(U34*1)=CH34),0,C34-L34)</f>
      </c>
      <c r="F34">
        <f>D34-P34</f>
      </c>
      <c r="G34">
        <f>SUMIF(negtgel!U$2:BL$2,'Tsalin uzuulelt'!B$1,negtgel!U34:BL34) + SUMIF(negtgel!U$2:BL$2,'Tsalin uzuulelt'!B$2,negtgel!U34:BL34)+SUMIF(negtgel!U$2:BL$2,'Tsalin uzuulelt'!B$3,negtgel!U34:BL34)+SUMIF(negtgel!U$2:BL$2,'Tsalin uzuulelt'!B$4,negtgel!U34:BL34)+SUMIF(negtgel!U$2:BL$2,'Tsalin uzuulelt'!B$5,negtgel!U34:BL34)</f>
      </c>
      <c r="H34">
        <f>SUMIF(negtgel!U$2:BL$2,'Tsalin uzuulelt'!F$1,negtgel!U34:BL34) + SUMIF(negtgel!U$2:BL$2,'Tsalin uzuulelt'!F$2,negtgel!U34:BL34)+SUMIF(negtgel!U$2:BL$2,'Tsalin uzuulelt'!F$3,negtgel!U34:BL34)+SUMIF(negtgel!U$2:BL$2,'Tsalin uzuulelt'!F$4,negtgel!U34:BL34)+SUMIF(negtgel!U$2:BL$2,'Tsalin uzuulelt'!F$5,negtgel!U34:BL34)</f>
      </c>
      <c r="I34">
        <f>SUMIF(negtgel!U$2:BL$2,'Tsalin uzuulelt'!H$1,negtgel!U34:BL34) + SUMIF(negtgel!U$2:BL$2,'Tsalin uzuulelt'!H$2,negtgel!U34:BL34)+SUMIF(negtgel!U$2:BL$2,'Tsalin uzuulelt'!H$3,negtgel!U34:BL34)+SUMIF(negtgel!U$2:BL$2,'Tsalin uzuulelt'!H$4,negtgel!U34:BL34)+SUMIF(negtgel!U$2:BL$2,'Tsalin uzuulelt'!H$5,negtgel!U34:BL34)</f>
      </c>
      <c r="J34">
        <f>SUMIF(negtgel!U$2:BL$2,'Tsalin uzuulelt'!J$1,negtgel!U34:BL34) + SUMIF(negtgel!U$2:BL$2,'Tsalin uzuulelt'!J$2,negtgel!U34:BL34)+SUMIF(negtgel!U$2:BL$2,'Tsalin uzuulelt'!J$3,negtgel!U34:BL34)+SUMIF(negtgel!U$2:BL$2,'Tsalin uzuulelt'!J$4,negtgel!U34:BL34)+SUMIF(negtgel!U$2:BL$2,'Tsalin uzuulelt'!J$5,negtgel!U34:BL34)</f>
      </c>
      <c r="K34">
        <f>SUMIF(negtgel!U$2:BL$2,'Tsalin uzuulelt'!L$1,negtgel!U34:BL34) + SUMIF(negtgel!U$2:BL$2,'Tsalin uzuulelt'!L$2,negtgel!U34:BL34)+SUMIF(negtgel!U$2:BL$2,'Tsalin uzuulelt'!L$3,negtgel!U34:BL34)+SUMIF(negtgel!U$2:BL$2,'Tsalin uzuulelt'!L$4,negtgel!U34:BL34)+SUMIF(negtgel!U$2:BL$2,'Tsalin uzuulelt'!L$5,negtgel!U34:BL34)</f>
      </c>
      <c r="L34">
        <f>SUMIF(negtgel!U$2:BL$2,'Tsalin uzuulelt'!N$1,negtgel!U34:BL34) + SUMIF(negtgel!U$2:BL$2,'Tsalin uzuulelt'!N$2,negtgel!U34:BL34)+SUMIF(negtgel!U$2:BL$2,'Tsalin uzuulelt'!N$3,negtgel!U34:BL34)+SUMIF(negtgel!U$2:BL$2,'Tsalin uzuulelt'!N$4,negtgel!U34:BL34)+SUMIF(negtgel!U$2:BL$2,'Tsalin uzuulelt'!N$5,negtgel!U34:BL34)</f>
      </c>
      <c r="M34">
        <f>SUMIF(negtgel!U$2:BL$2,'Tsalin uzuulelt'!P$1,negtgel!U34:BL34) + SUMIF(negtgel!U$2:BL$2,'Tsalin uzuulelt'!P$2,negtgel!U34:BL34)+ SUMIF(negtgel!U$2:BL$2,'Tsalin uzuulelt'!P$3,negtgel!U34:BL34)+ SUMIF(negtgel!U$2:BL$2,'Tsalin uzuulelt'!P$4,negtgel!U34:BL34)+ SUMIF(negtgel!U$2:BL$2,'Tsalin uzuulelt'!P$5,negtgel!U34:BL34)</f>
      </c>
      <c r="N34">
        <f>IF(ISNUMBER(U34*1)=CF34,0,K34-H34-G34)</f>
      </c>
      <c r="O34">
        <f>IF(ISNUMBER(U34*1)=CF34,0,L34)</f>
      </c>
      <c r="P34">
        <f>IF(ISNUMBER(U34*1)=CF34,0,M34)</f>
      </c>
      <c r="Q34">
        <f>IF(N34&gt;2400000,N34,0)</f>
      </c>
      <c r="R34">
        <f><![CDATA[IF(N34<561797,13333.33,IF(N34<1123595,11666.67,IF(N34<1685393,10000,IF(N34<2247191,8333.33,IF(N34<2664000,6666.6,IF(N34<2764000,5000,IF(N34<3264000,0,0)))))))]]></f>
      </c>
      <c r="S34">
        <f>IF(B34&gt;10,11,IF(B34&gt;8.7,8.8,IF(B34&gt;3,B34,IF(B34&gt;1.5,2))))</f>
      </c>
      <c r="T34">
        <f>IF(Q34=0,S34,R34)</f>
      </c>
      <c r="U34" t="n">
        <v>129.0</v>
      </c>
      <c r="V34" t="s">
        <v>2660</v>
      </c>
      <c r="W34" t="n">
        <v>23.0</v>
      </c>
      <c r="X34" t="n">
        <v>0.0</v>
      </c>
      <c r="Y34" t="n">
        <v>416521.0</v>
      </c>
      <c r="Z34" t="n">
        <v>0.0</v>
      </c>
      <c r="AA34" t="n">
        <v>0.0</v>
      </c>
      <c r="AB34" t="s">
        <v>2651</v>
      </c>
      <c r="AC34" t="n">
        <v>0.0</v>
      </c>
      <c r="AD34" t="n">
        <v>0.0</v>
      </c>
      <c r="AE34" t="n">
        <v>0.0</v>
      </c>
      <c r="AF34" t="n">
        <v>18400.0</v>
      </c>
      <c r="AG34" t="n">
        <v>0.0</v>
      </c>
      <c r="AH34" t="n">
        <v>434921.0</v>
      </c>
      <c r="AI34" t="n">
        <v>43492.0</v>
      </c>
      <c r="AJ34" t="n">
        <v>32327.0</v>
      </c>
      <c r="AK34" t="s">
        <v>2652</v>
      </c>
      <c r="CH34">
        <f>IFERROR(U34*1,0)</f>
      </c>
    </row>
    <row r="37">
      <c r="A37" t="n">
        <v>6.0</v>
      </c>
      <c r="B37">
        <f>IF((K37-G37-H37&gt;2400000),11,(L37/(K37-G37-H37)*100))</f>
      </c>
      <c r="C37">
        <f>IF(N37&gt;2400000,240000,(N37*S37)/100)</f>
      </c>
      <c r="D37">
        <f>IF((ISNUMBER(U37*1)=CH37),0,(K37-L37)*0.1-R37+(I37+J37)*0.011)</f>
      </c>
      <c r="E37">
        <f>IF((ISNUMBER(U37*1)=CH37),0,C37-L37)</f>
      </c>
      <c r="F37">
        <f>D37-P37</f>
      </c>
      <c r="G37">
        <f>SUMIF(negtgel!U$2:BL$2,'Tsalin uzuulelt'!B$1,negtgel!U37:BL37) + SUMIF(negtgel!U$2:BL$2,'Tsalin uzuulelt'!B$2,negtgel!U37:BL37)+SUMIF(negtgel!U$2:BL$2,'Tsalin uzuulelt'!B$3,negtgel!U37:BL37)+SUMIF(negtgel!U$2:BL$2,'Tsalin uzuulelt'!B$4,negtgel!U37:BL37)+SUMIF(negtgel!U$2:BL$2,'Tsalin uzuulelt'!B$5,negtgel!U37:BL37)</f>
      </c>
      <c r="H37">
        <f>SUMIF(negtgel!U$2:BL$2,'Tsalin uzuulelt'!F$1,negtgel!U37:BL37) + SUMIF(negtgel!U$2:BL$2,'Tsalin uzuulelt'!F$2,negtgel!U37:BL37)+SUMIF(negtgel!U$2:BL$2,'Tsalin uzuulelt'!F$3,negtgel!U37:BL37)+SUMIF(negtgel!U$2:BL$2,'Tsalin uzuulelt'!F$4,negtgel!U37:BL37)+SUMIF(negtgel!U$2:BL$2,'Tsalin uzuulelt'!F$5,negtgel!U37:BL37)</f>
      </c>
      <c r="I37">
        <f>SUMIF(negtgel!U$2:BL$2,'Tsalin uzuulelt'!H$1,negtgel!U37:BL37) + SUMIF(negtgel!U$2:BL$2,'Tsalin uzuulelt'!H$2,negtgel!U37:BL37)+SUMIF(negtgel!U$2:BL$2,'Tsalin uzuulelt'!H$3,negtgel!U37:BL37)+SUMIF(negtgel!U$2:BL$2,'Tsalin uzuulelt'!H$4,negtgel!U37:BL37)+SUMIF(negtgel!U$2:BL$2,'Tsalin uzuulelt'!H$5,negtgel!U37:BL37)</f>
      </c>
      <c r="J37">
        <f>SUMIF(negtgel!U$2:BL$2,'Tsalin uzuulelt'!J$1,negtgel!U37:BL37) + SUMIF(negtgel!U$2:BL$2,'Tsalin uzuulelt'!J$2,negtgel!U37:BL37)+SUMIF(negtgel!U$2:BL$2,'Tsalin uzuulelt'!J$3,negtgel!U37:BL37)+SUMIF(negtgel!U$2:BL$2,'Tsalin uzuulelt'!J$4,negtgel!U37:BL37)+SUMIF(negtgel!U$2:BL$2,'Tsalin uzuulelt'!J$5,negtgel!U37:BL37)</f>
      </c>
      <c r="K37">
        <f>SUMIF(negtgel!U$2:BL$2,'Tsalin uzuulelt'!L$1,negtgel!U37:BL37) + SUMIF(negtgel!U$2:BL$2,'Tsalin uzuulelt'!L$2,negtgel!U37:BL37)+SUMIF(negtgel!U$2:BL$2,'Tsalin uzuulelt'!L$3,negtgel!U37:BL37)+SUMIF(negtgel!U$2:BL$2,'Tsalin uzuulelt'!L$4,negtgel!U37:BL37)+SUMIF(negtgel!U$2:BL$2,'Tsalin uzuulelt'!L$5,negtgel!U37:BL37)</f>
      </c>
      <c r="L37">
        <f>SUMIF(negtgel!U$2:BL$2,'Tsalin uzuulelt'!N$1,negtgel!U37:BL37) + SUMIF(negtgel!U$2:BL$2,'Tsalin uzuulelt'!N$2,negtgel!U37:BL37)+SUMIF(negtgel!U$2:BL$2,'Tsalin uzuulelt'!N$3,negtgel!U37:BL37)+SUMIF(negtgel!U$2:BL$2,'Tsalin uzuulelt'!N$4,negtgel!U37:BL37)+SUMIF(negtgel!U$2:BL$2,'Tsalin uzuulelt'!N$5,negtgel!U37:BL37)</f>
      </c>
      <c r="M37">
        <f>SUMIF(negtgel!U$2:BL$2,'Tsalin uzuulelt'!P$1,negtgel!U37:BL37) + SUMIF(negtgel!U$2:BL$2,'Tsalin uzuulelt'!P$2,negtgel!U37:BL37)+ SUMIF(negtgel!U$2:BL$2,'Tsalin uzuulelt'!P$3,negtgel!U37:BL37)+ SUMIF(negtgel!U$2:BL$2,'Tsalin uzuulelt'!P$4,negtgel!U37:BL37)+ SUMIF(negtgel!U$2:BL$2,'Tsalin uzuulelt'!P$5,negtgel!U37:BL37)</f>
      </c>
      <c r="N37">
        <f>IF(ISNUMBER(U37*1)=CF37,0,K37-H37-G37)</f>
      </c>
      <c r="O37">
        <f>IF(ISNUMBER(U37*1)=CF37,0,L37)</f>
      </c>
      <c r="P37">
        <f>IF(ISNUMBER(U37*1)=CF37,0,M37)</f>
      </c>
      <c r="Q37">
        <f>IF(N37&gt;2400000,N37,0)</f>
      </c>
      <c r="R37">
        <f><![CDATA[IF(N37<561797,13333.33,IF(N37<1123595,11666.67,IF(N37<1685393,10000,IF(N37<2247191,8333.33,IF(N37<2664000,6666.6,IF(N37<2764000,5000,IF(N37<3264000,0,0)))))))]]></f>
      </c>
      <c r="S37">
        <f>IF(B37&gt;10,11,IF(B37&gt;8.7,8.8,IF(B37&gt;3,B37,IF(B37&gt;1.5,2))))</f>
      </c>
      <c r="T37">
        <f>IF(Q37=0,S37,R37)</f>
      </c>
      <c r="U37" t="n">
        <v>6.0</v>
      </c>
      <c r="V37" t="s">
        <v>2653</v>
      </c>
      <c r="W37" t="n">
        <v>0.0</v>
      </c>
      <c r="X37" t="n">
        <v>0.0</v>
      </c>
      <c r="Y37" t="n">
        <v>0.0</v>
      </c>
      <c r="Z37" t="n">
        <v>784017.0</v>
      </c>
      <c r="AA37" t="n">
        <v>0.0</v>
      </c>
      <c r="AB37" t="s">
        <v>2651</v>
      </c>
      <c r="AC37" t="n">
        <v>0.0</v>
      </c>
      <c r="AD37" t="n">
        <v>0.0</v>
      </c>
      <c r="AE37" t="n">
        <v>0.0</v>
      </c>
      <c r="AF37" t="n">
        <v>0.0</v>
      </c>
      <c r="AG37" t="n">
        <v>0.0</v>
      </c>
      <c r="AH37" t="n">
        <v>784017.0</v>
      </c>
      <c r="AI37" t="n">
        <v>78402.0</v>
      </c>
      <c r="AJ37" t="n">
        <v>63562.0</v>
      </c>
      <c r="AK37" t="s">
        <v>2652</v>
      </c>
      <c r="CH37">
        <f>IFERROR(U37*1,0)</f>
      </c>
    </row>
    <row r="38">
      <c r="A38" t="n">
        <v>6.0</v>
      </c>
      <c r="B38">
        <f>IF((K38-G38-H38&gt;2400000),11,(L38/(K38-G38-H38)*100))</f>
      </c>
      <c r="C38">
        <f>IF(N38&gt;2400000,240000,(N38*S38)/100)</f>
      </c>
      <c r="D38">
        <f>IF((ISNUMBER(U38*1)=CH38),0,(K38-L38)*0.1-R38+(I38+J38)*0.011)</f>
      </c>
      <c r="E38">
        <f>IF((ISNUMBER(U38*1)=CH38),0,C38-L38)</f>
      </c>
      <c r="F38">
        <f>D38-P38</f>
      </c>
      <c r="G38">
        <f>SUMIF(negtgel!U$2:BL$2,'Tsalin uzuulelt'!B$1,negtgel!U38:BL38) + SUMIF(negtgel!U$2:BL$2,'Tsalin uzuulelt'!B$2,negtgel!U38:BL38)+SUMIF(negtgel!U$2:BL$2,'Tsalin uzuulelt'!B$3,negtgel!U38:BL38)+SUMIF(negtgel!U$2:BL$2,'Tsalin uzuulelt'!B$4,negtgel!U38:BL38)+SUMIF(negtgel!U$2:BL$2,'Tsalin uzuulelt'!B$5,negtgel!U38:BL38)</f>
      </c>
      <c r="H38">
        <f>SUMIF(negtgel!U$2:BL$2,'Tsalin uzuulelt'!F$1,negtgel!U38:BL38) + SUMIF(negtgel!U$2:BL$2,'Tsalin uzuulelt'!F$2,negtgel!U38:BL38)+SUMIF(negtgel!U$2:BL$2,'Tsalin uzuulelt'!F$3,negtgel!U38:BL38)+SUMIF(negtgel!U$2:BL$2,'Tsalin uzuulelt'!F$4,negtgel!U38:BL38)+SUMIF(negtgel!U$2:BL$2,'Tsalin uzuulelt'!F$5,negtgel!U38:BL38)</f>
      </c>
      <c r="I38">
        <f>SUMIF(negtgel!U$2:BL$2,'Tsalin uzuulelt'!H$1,negtgel!U38:BL38) + SUMIF(negtgel!U$2:BL$2,'Tsalin uzuulelt'!H$2,negtgel!U38:BL38)+SUMIF(negtgel!U$2:BL$2,'Tsalin uzuulelt'!H$3,negtgel!U38:BL38)+SUMIF(negtgel!U$2:BL$2,'Tsalin uzuulelt'!H$4,negtgel!U38:BL38)+SUMIF(negtgel!U$2:BL$2,'Tsalin uzuulelt'!H$5,negtgel!U38:BL38)</f>
      </c>
      <c r="J38">
        <f>SUMIF(negtgel!U$2:BL$2,'Tsalin uzuulelt'!J$1,negtgel!U38:BL38) + SUMIF(negtgel!U$2:BL$2,'Tsalin uzuulelt'!J$2,negtgel!U38:BL38)+SUMIF(negtgel!U$2:BL$2,'Tsalin uzuulelt'!J$3,negtgel!U38:BL38)+SUMIF(negtgel!U$2:BL$2,'Tsalin uzuulelt'!J$4,negtgel!U38:BL38)+SUMIF(negtgel!U$2:BL$2,'Tsalin uzuulelt'!J$5,negtgel!U38:BL38)</f>
      </c>
      <c r="K38">
        <f>SUMIF(negtgel!U$2:BL$2,'Tsalin uzuulelt'!L$1,negtgel!U38:BL38) + SUMIF(negtgel!U$2:BL$2,'Tsalin uzuulelt'!L$2,negtgel!U38:BL38)+SUMIF(negtgel!U$2:BL$2,'Tsalin uzuulelt'!L$3,negtgel!U38:BL38)+SUMIF(negtgel!U$2:BL$2,'Tsalin uzuulelt'!L$4,negtgel!U38:BL38)+SUMIF(negtgel!U$2:BL$2,'Tsalin uzuulelt'!L$5,negtgel!U38:BL38)</f>
      </c>
      <c r="L38">
        <f>SUMIF(negtgel!U$2:BL$2,'Tsalin uzuulelt'!N$1,negtgel!U38:BL38) + SUMIF(negtgel!U$2:BL$2,'Tsalin uzuulelt'!N$2,negtgel!U38:BL38)+SUMIF(negtgel!U$2:BL$2,'Tsalin uzuulelt'!N$3,negtgel!U38:BL38)+SUMIF(negtgel!U$2:BL$2,'Tsalin uzuulelt'!N$4,negtgel!U38:BL38)+SUMIF(negtgel!U$2:BL$2,'Tsalin uzuulelt'!N$5,negtgel!U38:BL38)</f>
      </c>
      <c r="M38">
        <f>SUMIF(negtgel!U$2:BL$2,'Tsalin uzuulelt'!P$1,negtgel!U38:BL38) + SUMIF(negtgel!U$2:BL$2,'Tsalin uzuulelt'!P$2,negtgel!U38:BL38)+ SUMIF(negtgel!U$2:BL$2,'Tsalin uzuulelt'!P$3,negtgel!U38:BL38)+ SUMIF(negtgel!U$2:BL$2,'Tsalin uzuulelt'!P$4,negtgel!U38:BL38)+ SUMIF(negtgel!U$2:BL$2,'Tsalin uzuulelt'!P$5,negtgel!U38:BL38)</f>
      </c>
      <c r="N38">
        <f>IF(ISNUMBER(U38*1)=CF38,0,K38-H38-G38)</f>
      </c>
      <c r="O38">
        <f>IF(ISNUMBER(U38*1)=CF38,0,L38)</f>
      </c>
      <c r="P38">
        <f>IF(ISNUMBER(U38*1)=CF38,0,M38)</f>
      </c>
      <c r="Q38">
        <f>IF(N38&gt;2400000,N38,0)</f>
      </c>
      <c r="R38">
        <f><![CDATA[IF(N38<561797,13333.33,IF(N38<1123595,11666.67,IF(N38<1685393,10000,IF(N38<2247191,8333.33,IF(N38<2664000,6666.6,IF(N38<2764000,5000,IF(N38<3264000,0,0)))))))]]></f>
      </c>
      <c r="S38">
        <f>IF(B38&gt;10,11,IF(B38&gt;8.7,8.8,IF(B38&gt;3,B38,IF(B38&gt;1.5,2))))</f>
      </c>
      <c r="T38">
        <f>IF(Q38=0,S38,R38)</f>
      </c>
      <c r="U38" t="n">
        <v>8.0</v>
      </c>
      <c r="V38" t="s">
        <v>2654</v>
      </c>
      <c r="W38" t="n">
        <v>0.0</v>
      </c>
      <c r="X38" t="n">
        <v>0.0</v>
      </c>
      <c r="Y38" t="n">
        <v>0.0</v>
      </c>
      <c r="Z38" t="n">
        <v>911791.0</v>
      </c>
      <c r="AA38" t="n">
        <v>0.0</v>
      </c>
      <c r="AB38" t="s">
        <v>2651</v>
      </c>
      <c r="AC38" t="n">
        <v>0.0</v>
      </c>
      <c r="AD38" t="n">
        <v>0.0</v>
      </c>
      <c r="AE38" t="n">
        <v>0.0</v>
      </c>
      <c r="AF38" t="n">
        <v>0.0</v>
      </c>
      <c r="AG38" t="n">
        <v>0.0</v>
      </c>
      <c r="AH38" t="n">
        <v>911791.0</v>
      </c>
      <c r="AI38" t="n">
        <v>71120.0</v>
      </c>
      <c r="AJ38" t="n">
        <v>77067.0</v>
      </c>
      <c r="AK38" t="s">
        <v>2652</v>
      </c>
      <c r="CH38">
        <f>IFERROR(U38*1,0)</f>
      </c>
    </row>
    <row r="39">
      <c r="A39" t="n">
        <v>6.0</v>
      </c>
      <c r="B39">
        <f>IF((K39-G39-H39&gt;2400000),11,(L39/(K39-G39-H39)*100))</f>
      </c>
      <c r="C39">
        <f>IF(N39&gt;2400000,240000,(N39*S39)/100)</f>
      </c>
      <c r="D39">
        <f>IF((ISNUMBER(U39*1)=CH39),0,(K39-L39)*0.1-R39+(I39+J39)*0.011)</f>
      </c>
      <c r="E39">
        <f>IF((ISNUMBER(U39*1)=CH39),0,C39-L39)</f>
      </c>
      <c r="F39">
        <f>D39-P39</f>
      </c>
      <c r="G39">
        <f>SUMIF(negtgel!U$2:BL$2,'Tsalin uzuulelt'!B$1,negtgel!U39:BL39) + SUMIF(negtgel!U$2:BL$2,'Tsalin uzuulelt'!B$2,negtgel!U39:BL39)+SUMIF(negtgel!U$2:BL$2,'Tsalin uzuulelt'!B$3,negtgel!U39:BL39)+SUMIF(negtgel!U$2:BL$2,'Tsalin uzuulelt'!B$4,negtgel!U39:BL39)+SUMIF(negtgel!U$2:BL$2,'Tsalin uzuulelt'!B$5,negtgel!U39:BL39)</f>
      </c>
      <c r="H39">
        <f>SUMIF(negtgel!U$2:BL$2,'Tsalin uzuulelt'!F$1,negtgel!U39:BL39) + SUMIF(negtgel!U$2:BL$2,'Tsalin uzuulelt'!F$2,negtgel!U39:BL39)+SUMIF(negtgel!U$2:BL$2,'Tsalin uzuulelt'!F$3,negtgel!U39:BL39)+SUMIF(negtgel!U$2:BL$2,'Tsalin uzuulelt'!F$4,negtgel!U39:BL39)+SUMIF(negtgel!U$2:BL$2,'Tsalin uzuulelt'!F$5,negtgel!U39:BL39)</f>
      </c>
      <c r="I39">
        <f>SUMIF(negtgel!U$2:BL$2,'Tsalin uzuulelt'!H$1,negtgel!U39:BL39) + SUMIF(negtgel!U$2:BL$2,'Tsalin uzuulelt'!H$2,negtgel!U39:BL39)+SUMIF(negtgel!U$2:BL$2,'Tsalin uzuulelt'!H$3,negtgel!U39:BL39)+SUMIF(negtgel!U$2:BL$2,'Tsalin uzuulelt'!H$4,negtgel!U39:BL39)+SUMIF(negtgel!U$2:BL$2,'Tsalin uzuulelt'!H$5,negtgel!U39:BL39)</f>
      </c>
      <c r="J39">
        <f>SUMIF(negtgel!U$2:BL$2,'Tsalin uzuulelt'!J$1,negtgel!U39:BL39) + SUMIF(negtgel!U$2:BL$2,'Tsalin uzuulelt'!J$2,negtgel!U39:BL39)+SUMIF(negtgel!U$2:BL$2,'Tsalin uzuulelt'!J$3,negtgel!U39:BL39)+SUMIF(negtgel!U$2:BL$2,'Tsalin uzuulelt'!J$4,negtgel!U39:BL39)+SUMIF(negtgel!U$2:BL$2,'Tsalin uzuulelt'!J$5,negtgel!U39:BL39)</f>
      </c>
      <c r="K39">
        <f>SUMIF(negtgel!U$2:BL$2,'Tsalin uzuulelt'!L$1,negtgel!U39:BL39) + SUMIF(negtgel!U$2:BL$2,'Tsalin uzuulelt'!L$2,negtgel!U39:BL39)+SUMIF(negtgel!U$2:BL$2,'Tsalin uzuulelt'!L$3,negtgel!U39:BL39)+SUMIF(negtgel!U$2:BL$2,'Tsalin uzuulelt'!L$4,negtgel!U39:BL39)+SUMIF(negtgel!U$2:BL$2,'Tsalin uzuulelt'!L$5,negtgel!U39:BL39)</f>
      </c>
      <c r="L39">
        <f>SUMIF(negtgel!U$2:BL$2,'Tsalin uzuulelt'!N$1,negtgel!U39:BL39) + SUMIF(negtgel!U$2:BL$2,'Tsalin uzuulelt'!N$2,negtgel!U39:BL39)+SUMIF(negtgel!U$2:BL$2,'Tsalin uzuulelt'!N$3,negtgel!U39:BL39)+SUMIF(negtgel!U$2:BL$2,'Tsalin uzuulelt'!N$4,negtgel!U39:BL39)+SUMIF(negtgel!U$2:BL$2,'Tsalin uzuulelt'!N$5,negtgel!U39:BL39)</f>
      </c>
      <c r="M39">
        <f>SUMIF(negtgel!U$2:BL$2,'Tsalin uzuulelt'!P$1,negtgel!U39:BL39) + SUMIF(negtgel!U$2:BL$2,'Tsalin uzuulelt'!P$2,negtgel!U39:BL39)+ SUMIF(negtgel!U$2:BL$2,'Tsalin uzuulelt'!P$3,negtgel!U39:BL39)+ SUMIF(negtgel!U$2:BL$2,'Tsalin uzuulelt'!P$4,negtgel!U39:BL39)+ SUMIF(negtgel!U$2:BL$2,'Tsalin uzuulelt'!P$5,negtgel!U39:BL39)</f>
      </c>
      <c r="N39">
        <f>IF(ISNUMBER(U39*1)=CF39,0,K39-H39-G39)</f>
      </c>
      <c r="O39">
        <f>IF(ISNUMBER(U39*1)=CF39,0,L39)</f>
      </c>
      <c r="P39">
        <f>IF(ISNUMBER(U39*1)=CF39,0,M39)</f>
      </c>
      <c r="Q39">
        <f>IF(N39&gt;2400000,N39,0)</f>
      </c>
      <c r="R39">
        <f><![CDATA[IF(N39<561797,13333.33,IF(N39<1123595,11666.67,IF(N39<1685393,10000,IF(N39<2247191,8333.33,IF(N39<2664000,6666.6,IF(N39<2764000,5000,IF(N39<3264000,0,0)))))))]]></f>
      </c>
      <c r="S39">
        <f>IF(B39&gt;10,11,IF(B39&gt;8.7,8.8,IF(B39&gt;3,B39,IF(B39&gt;1.5,2))))</f>
      </c>
      <c r="T39">
        <f>IF(Q39=0,S39,R39)</f>
      </c>
      <c r="U39" t="n">
        <v>9.0</v>
      </c>
      <c r="V39" t="s">
        <v>2661</v>
      </c>
      <c r="W39" t="n">
        <v>0.0</v>
      </c>
      <c r="X39" t="n">
        <v>0.0</v>
      </c>
      <c r="Y39" t="n">
        <v>0.0</v>
      </c>
      <c r="Z39" t="n">
        <v>797748.0</v>
      </c>
      <c r="AA39" t="n">
        <v>0.0</v>
      </c>
      <c r="AB39" t="s">
        <v>2651</v>
      </c>
      <c r="AC39" t="n">
        <v>0.0</v>
      </c>
      <c r="AD39" t="n">
        <v>0.0</v>
      </c>
      <c r="AE39" t="n">
        <v>0.0</v>
      </c>
      <c r="AF39" t="n">
        <v>0.0</v>
      </c>
      <c r="AG39" t="n">
        <v>0.0</v>
      </c>
      <c r="AH39" t="n">
        <v>797748.0</v>
      </c>
      <c r="AI39" t="n">
        <v>79775.0</v>
      </c>
      <c r="AJ39" t="n">
        <v>64797.0</v>
      </c>
      <c r="AK39" t="s">
        <v>2652</v>
      </c>
      <c r="CH39">
        <f>IFERROR(U39*1,0)</f>
      </c>
    </row>
    <row r="40">
      <c r="A40" t="n">
        <v>6.0</v>
      </c>
      <c r="B40">
        <f>IF((K40-G40-H40&gt;2400000),11,(L40/(K40-G40-H40)*100))</f>
      </c>
      <c r="C40">
        <f>IF(N40&gt;2400000,240000,(N40*S40)/100)</f>
      </c>
      <c r="D40">
        <f>IF((ISNUMBER(U40*1)=CH40),0,(K40-L40)*0.1-R40+(I40+J40)*0.011)</f>
      </c>
      <c r="E40">
        <f>IF((ISNUMBER(U40*1)=CH40),0,C40-L40)</f>
      </c>
      <c r="F40">
        <f>D40-P40</f>
      </c>
      <c r="G40">
        <f>SUMIF(negtgel!U$2:BL$2,'Tsalin uzuulelt'!B$1,negtgel!U40:BL40) + SUMIF(negtgel!U$2:BL$2,'Tsalin uzuulelt'!B$2,negtgel!U40:BL40)+SUMIF(negtgel!U$2:BL$2,'Tsalin uzuulelt'!B$3,negtgel!U40:BL40)+SUMIF(negtgel!U$2:BL$2,'Tsalin uzuulelt'!B$4,negtgel!U40:BL40)+SUMIF(negtgel!U$2:BL$2,'Tsalin uzuulelt'!B$5,negtgel!U40:BL40)</f>
      </c>
      <c r="H40">
        <f>SUMIF(negtgel!U$2:BL$2,'Tsalin uzuulelt'!F$1,negtgel!U40:BL40) + SUMIF(negtgel!U$2:BL$2,'Tsalin uzuulelt'!F$2,negtgel!U40:BL40)+SUMIF(negtgel!U$2:BL$2,'Tsalin uzuulelt'!F$3,negtgel!U40:BL40)+SUMIF(negtgel!U$2:BL$2,'Tsalin uzuulelt'!F$4,negtgel!U40:BL40)+SUMIF(negtgel!U$2:BL$2,'Tsalin uzuulelt'!F$5,negtgel!U40:BL40)</f>
      </c>
      <c r="I40">
        <f>SUMIF(negtgel!U$2:BL$2,'Tsalin uzuulelt'!H$1,negtgel!U40:BL40) + SUMIF(negtgel!U$2:BL$2,'Tsalin uzuulelt'!H$2,negtgel!U40:BL40)+SUMIF(negtgel!U$2:BL$2,'Tsalin uzuulelt'!H$3,negtgel!U40:BL40)+SUMIF(negtgel!U$2:BL$2,'Tsalin uzuulelt'!H$4,negtgel!U40:BL40)+SUMIF(negtgel!U$2:BL$2,'Tsalin uzuulelt'!H$5,negtgel!U40:BL40)</f>
      </c>
      <c r="J40">
        <f>SUMIF(negtgel!U$2:BL$2,'Tsalin uzuulelt'!J$1,negtgel!U40:BL40) + SUMIF(negtgel!U$2:BL$2,'Tsalin uzuulelt'!J$2,negtgel!U40:BL40)+SUMIF(negtgel!U$2:BL$2,'Tsalin uzuulelt'!J$3,negtgel!U40:BL40)+SUMIF(negtgel!U$2:BL$2,'Tsalin uzuulelt'!J$4,negtgel!U40:BL40)+SUMIF(negtgel!U$2:BL$2,'Tsalin uzuulelt'!J$5,negtgel!U40:BL40)</f>
      </c>
      <c r="K40">
        <f>SUMIF(negtgel!U$2:BL$2,'Tsalin uzuulelt'!L$1,negtgel!U40:BL40) + SUMIF(negtgel!U$2:BL$2,'Tsalin uzuulelt'!L$2,negtgel!U40:BL40)+SUMIF(negtgel!U$2:BL$2,'Tsalin uzuulelt'!L$3,negtgel!U40:BL40)+SUMIF(negtgel!U$2:BL$2,'Tsalin uzuulelt'!L$4,negtgel!U40:BL40)+SUMIF(negtgel!U$2:BL$2,'Tsalin uzuulelt'!L$5,negtgel!U40:BL40)</f>
      </c>
      <c r="L40">
        <f>SUMIF(negtgel!U$2:BL$2,'Tsalin uzuulelt'!N$1,negtgel!U40:BL40) + SUMIF(negtgel!U$2:BL$2,'Tsalin uzuulelt'!N$2,negtgel!U40:BL40)+SUMIF(negtgel!U$2:BL$2,'Tsalin uzuulelt'!N$3,negtgel!U40:BL40)+SUMIF(negtgel!U$2:BL$2,'Tsalin uzuulelt'!N$4,negtgel!U40:BL40)+SUMIF(negtgel!U$2:BL$2,'Tsalin uzuulelt'!N$5,negtgel!U40:BL40)</f>
      </c>
      <c r="M40">
        <f>SUMIF(negtgel!U$2:BL$2,'Tsalin uzuulelt'!P$1,negtgel!U40:BL40) + SUMIF(negtgel!U$2:BL$2,'Tsalin uzuulelt'!P$2,negtgel!U40:BL40)+ SUMIF(negtgel!U$2:BL$2,'Tsalin uzuulelt'!P$3,negtgel!U40:BL40)+ SUMIF(negtgel!U$2:BL$2,'Tsalin uzuulelt'!P$4,negtgel!U40:BL40)+ SUMIF(negtgel!U$2:BL$2,'Tsalin uzuulelt'!P$5,negtgel!U40:BL40)</f>
      </c>
      <c r="N40">
        <f>IF(ISNUMBER(U40*1)=CF40,0,K40-H40-G40)</f>
      </c>
      <c r="O40">
        <f>IF(ISNUMBER(U40*1)=CF40,0,L40)</f>
      </c>
      <c r="P40">
        <f>IF(ISNUMBER(U40*1)=CF40,0,M40)</f>
      </c>
      <c r="Q40">
        <f>IF(N40&gt;2400000,N40,0)</f>
      </c>
      <c r="R40">
        <f><![CDATA[IF(N40<561797,13333.33,IF(N40<1123595,11666.67,IF(N40<1685393,10000,IF(N40<2247191,8333.33,IF(N40<2664000,6666.6,IF(N40<2764000,5000,IF(N40<3264000,0,0)))))))]]></f>
      </c>
      <c r="S40">
        <f>IF(B40&gt;10,11,IF(B40&gt;8.7,8.8,IF(B40&gt;3,B40,IF(B40&gt;1.5,2))))</f>
      </c>
      <c r="T40">
        <f>IF(Q40=0,S40,R40)</f>
      </c>
      <c r="U40" t="n">
        <v>129.0</v>
      </c>
      <c r="V40" t="s">
        <v>2660</v>
      </c>
      <c r="W40" t="n">
        <v>21.0</v>
      </c>
      <c r="X40" t="n">
        <v>0.0</v>
      </c>
      <c r="Y40" t="n">
        <v>416521.0</v>
      </c>
      <c r="Z40" t="n">
        <v>0.0</v>
      </c>
      <c r="AA40" t="n">
        <v>0.0</v>
      </c>
      <c r="AB40" t="s">
        <v>2651</v>
      </c>
      <c r="AC40" t="n">
        <v>0.0</v>
      </c>
      <c r="AD40" t="n">
        <v>0.0</v>
      </c>
      <c r="AE40" t="n">
        <v>0.0</v>
      </c>
      <c r="AF40" t="n">
        <v>16000.0</v>
      </c>
      <c r="AG40" t="n">
        <v>0.0</v>
      </c>
      <c r="AH40" t="n">
        <v>432521.0</v>
      </c>
      <c r="AI40" t="n">
        <v>43252.0</v>
      </c>
      <c r="AJ40" t="n">
        <v>32087.0</v>
      </c>
      <c r="AK40" t="s">
        <v>2652</v>
      </c>
      <c r="CH40">
        <f>IFERROR(U40*1,0)</f>
      </c>
    </row>
    <row r="43">
      <c r="A43" t="n">
        <v>7.0</v>
      </c>
      <c r="B43">
        <f>IF((K43-G43-H43&gt;2400000),11,(L43/(K43-G43-H43)*100))</f>
      </c>
      <c r="C43">
        <f>IF(N43&gt;2400000,240000,(N43*S43)/100)</f>
      </c>
      <c r="D43">
        <f>IF((ISNUMBER(U43*1)=CH43),0,(K43-L43)*0.1-R43+(I43+J43)*0.011)</f>
      </c>
      <c r="E43">
        <f>IF((ISNUMBER(U43*1)=CH43),0,C43-L43)</f>
      </c>
      <c r="F43">
        <f>D43-P43</f>
      </c>
      <c r="G43">
        <f>SUMIF(negtgel!U$2:BL$2,'Tsalin uzuulelt'!B$1,negtgel!U43:BL43) + SUMIF(negtgel!U$2:BL$2,'Tsalin uzuulelt'!B$2,negtgel!U43:BL43)+SUMIF(negtgel!U$2:BL$2,'Tsalin uzuulelt'!B$3,negtgel!U43:BL43)+SUMIF(negtgel!U$2:BL$2,'Tsalin uzuulelt'!B$4,negtgel!U43:BL43)+SUMIF(negtgel!U$2:BL$2,'Tsalin uzuulelt'!B$5,negtgel!U43:BL43)</f>
      </c>
      <c r="H43">
        <f>SUMIF(negtgel!U$2:BL$2,'Tsalin uzuulelt'!F$1,negtgel!U43:BL43) + SUMIF(negtgel!U$2:BL$2,'Tsalin uzuulelt'!F$2,negtgel!U43:BL43)+SUMIF(negtgel!U$2:BL$2,'Tsalin uzuulelt'!F$3,negtgel!U43:BL43)+SUMIF(negtgel!U$2:BL$2,'Tsalin uzuulelt'!F$4,negtgel!U43:BL43)+SUMIF(negtgel!U$2:BL$2,'Tsalin uzuulelt'!F$5,negtgel!U43:BL43)</f>
      </c>
      <c r="I43">
        <f>SUMIF(negtgel!U$2:BL$2,'Tsalin uzuulelt'!H$1,negtgel!U43:BL43) + SUMIF(negtgel!U$2:BL$2,'Tsalin uzuulelt'!H$2,negtgel!U43:BL43)+SUMIF(negtgel!U$2:BL$2,'Tsalin uzuulelt'!H$3,negtgel!U43:BL43)+SUMIF(negtgel!U$2:BL$2,'Tsalin uzuulelt'!H$4,negtgel!U43:BL43)+SUMIF(negtgel!U$2:BL$2,'Tsalin uzuulelt'!H$5,negtgel!U43:BL43)</f>
      </c>
      <c r="J43">
        <f>SUMIF(negtgel!U$2:BL$2,'Tsalin uzuulelt'!J$1,negtgel!U43:BL43) + SUMIF(negtgel!U$2:BL$2,'Tsalin uzuulelt'!J$2,negtgel!U43:BL43)+SUMIF(negtgel!U$2:BL$2,'Tsalin uzuulelt'!J$3,negtgel!U43:BL43)+SUMIF(negtgel!U$2:BL$2,'Tsalin uzuulelt'!J$4,negtgel!U43:BL43)+SUMIF(negtgel!U$2:BL$2,'Tsalin uzuulelt'!J$5,negtgel!U43:BL43)</f>
      </c>
      <c r="K43">
        <f>SUMIF(negtgel!U$2:BL$2,'Tsalin uzuulelt'!L$1,negtgel!U43:BL43) + SUMIF(negtgel!U$2:BL$2,'Tsalin uzuulelt'!L$2,negtgel!U43:BL43)+SUMIF(negtgel!U$2:BL$2,'Tsalin uzuulelt'!L$3,negtgel!U43:BL43)+SUMIF(negtgel!U$2:BL$2,'Tsalin uzuulelt'!L$4,negtgel!U43:BL43)+SUMIF(negtgel!U$2:BL$2,'Tsalin uzuulelt'!L$5,negtgel!U43:BL43)</f>
      </c>
      <c r="L43">
        <f>SUMIF(negtgel!U$2:BL$2,'Tsalin uzuulelt'!N$1,negtgel!U43:BL43) + SUMIF(negtgel!U$2:BL$2,'Tsalin uzuulelt'!N$2,negtgel!U43:BL43)+SUMIF(negtgel!U$2:BL$2,'Tsalin uzuulelt'!N$3,negtgel!U43:BL43)+SUMIF(negtgel!U$2:BL$2,'Tsalin uzuulelt'!N$4,negtgel!U43:BL43)+SUMIF(negtgel!U$2:BL$2,'Tsalin uzuulelt'!N$5,negtgel!U43:BL43)</f>
      </c>
      <c r="M43">
        <f>SUMIF(negtgel!U$2:BL$2,'Tsalin uzuulelt'!P$1,negtgel!U43:BL43) + SUMIF(negtgel!U$2:BL$2,'Tsalin uzuulelt'!P$2,negtgel!U43:BL43)+ SUMIF(negtgel!U$2:BL$2,'Tsalin uzuulelt'!P$3,negtgel!U43:BL43)+ SUMIF(negtgel!U$2:BL$2,'Tsalin uzuulelt'!P$4,negtgel!U43:BL43)+ SUMIF(negtgel!U$2:BL$2,'Tsalin uzuulelt'!P$5,negtgel!U43:BL43)</f>
      </c>
      <c r="N43">
        <f>IF(ISNUMBER(U43*1)=CF43,0,K43-H43-G43)</f>
      </c>
      <c r="O43">
        <f>IF(ISNUMBER(U43*1)=CF43,0,L43)</f>
      </c>
      <c r="P43">
        <f>IF(ISNUMBER(U43*1)=CF43,0,M43)</f>
      </c>
      <c r="Q43">
        <f>IF(N43&gt;2400000,N43,0)</f>
      </c>
      <c r="R43">
        <f><![CDATA[IF(N43<561797,13333.33,IF(N43<1123595,11666.67,IF(N43<1685393,10000,IF(N43<2247191,8333.33,IF(N43<2664000,6666.6,IF(N43<2764000,5000,IF(N43<3264000,0,0)))))))]]></f>
      </c>
      <c r="S43">
        <f>IF(B43&gt;10,11,IF(B43&gt;8.7,8.8,IF(B43&gt;3,B43,IF(B43&gt;1.5,2))))</f>
      </c>
      <c r="T43">
        <f>IF(Q43=0,S43,R43)</f>
      </c>
      <c r="U43" t="n">
        <v>2.0</v>
      </c>
      <c r="V43" t="s">
        <v>2650</v>
      </c>
      <c r="W43" t="n">
        <v>0.0</v>
      </c>
      <c r="X43" t="n">
        <v>0.0</v>
      </c>
      <c r="Y43" t="n">
        <v>0.0</v>
      </c>
      <c r="Z43" t="n">
        <v>0.0</v>
      </c>
      <c r="AA43" t="n">
        <v>0.0</v>
      </c>
      <c r="AB43" t="s">
        <v>2651</v>
      </c>
      <c r="AC43" t="n">
        <v>0.0</v>
      </c>
      <c r="AD43" t="n">
        <v>0.0</v>
      </c>
      <c r="AE43" t="n">
        <v>0.0</v>
      </c>
      <c r="AF43" t="n">
        <v>0.0</v>
      </c>
      <c r="AG43" t="n">
        <v>252389.0</v>
      </c>
      <c r="AH43" t="n">
        <v>252389.0</v>
      </c>
      <c r="AI43" t="n">
        <v>25239.0</v>
      </c>
      <c r="AJ43" t="n">
        <v>15715.0</v>
      </c>
      <c r="AK43" t="s">
        <v>2651</v>
      </c>
      <c r="CH43">
        <f>IFERROR(U43*1,0)</f>
      </c>
    </row>
    <row r="44">
      <c r="A44" t="n">
        <v>7.0</v>
      </c>
      <c r="B44">
        <f>IF((K44-G44-H44&gt;2400000),11,(L44/(K44-G44-H44)*100))</f>
      </c>
      <c r="C44">
        <f>IF(N44&gt;2400000,240000,(N44*S44)/100)</f>
      </c>
      <c r="D44">
        <f>IF((ISNUMBER(U44*1)=CH44),0,(K44-L44)*0.1-R44+(I44+J44)*0.011)</f>
      </c>
      <c r="E44">
        <f>IF((ISNUMBER(U44*1)=CH44),0,C44-L44)</f>
      </c>
      <c r="F44">
        <f>D44-P44</f>
      </c>
      <c r="G44">
        <f>SUMIF(negtgel!U$2:BL$2,'Tsalin uzuulelt'!B$1,negtgel!U44:BL44) + SUMIF(negtgel!U$2:BL$2,'Tsalin uzuulelt'!B$2,negtgel!U44:BL44)+SUMIF(negtgel!U$2:BL$2,'Tsalin uzuulelt'!B$3,negtgel!U44:BL44)+SUMIF(negtgel!U$2:BL$2,'Tsalin uzuulelt'!B$4,negtgel!U44:BL44)+SUMIF(negtgel!U$2:BL$2,'Tsalin uzuulelt'!B$5,negtgel!U44:BL44)</f>
      </c>
      <c r="H44">
        <f>SUMIF(negtgel!U$2:BL$2,'Tsalin uzuulelt'!F$1,negtgel!U44:BL44) + SUMIF(negtgel!U$2:BL$2,'Tsalin uzuulelt'!F$2,negtgel!U44:BL44)+SUMIF(negtgel!U$2:BL$2,'Tsalin uzuulelt'!F$3,negtgel!U44:BL44)+SUMIF(negtgel!U$2:BL$2,'Tsalin uzuulelt'!F$4,negtgel!U44:BL44)+SUMIF(negtgel!U$2:BL$2,'Tsalin uzuulelt'!F$5,negtgel!U44:BL44)</f>
      </c>
      <c r="I44">
        <f>SUMIF(negtgel!U$2:BL$2,'Tsalin uzuulelt'!H$1,negtgel!U44:BL44) + SUMIF(negtgel!U$2:BL$2,'Tsalin uzuulelt'!H$2,negtgel!U44:BL44)+SUMIF(negtgel!U$2:BL$2,'Tsalin uzuulelt'!H$3,negtgel!U44:BL44)+SUMIF(negtgel!U$2:BL$2,'Tsalin uzuulelt'!H$4,negtgel!U44:BL44)+SUMIF(negtgel!U$2:BL$2,'Tsalin uzuulelt'!H$5,negtgel!U44:BL44)</f>
      </c>
      <c r="J44">
        <f>SUMIF(negtgel!U$2:BL$2,'Tsalin uzuulelt'!J$1,negtgel!U44:BL44) + SUMIF(negtgel!U$2:BL$2,'Tsalin uzuulelt'!J$2,negtgel!U44:BL44)+SUMIF(negtgel!U$2:BL$2,'Tsalin uzuulelt'!J$3,negtgel!U44:BL44)+SUMIF(negtgel!U$2:BL$2,'Tsalin uzuulelt'!J$4,negtgel!U44:BL44)+SUMIF(negtgel!U$2:BL$2,'Tsalin uzuulelt'!J$5,negtgel!U44:BL44)</f>
      </c>
      <c r="K44">
        <f>SUMIF(negtgel!U$2:BL$2,'Tsalin uzuulelt'!L$1,negtgel!U44:BL44) + SUMIF(negtgel!U$2:BL$2,'Tsalin uzuulelt'!L$2,negtgel!U44:BL44)+SUMIF(negtgel!U$2:BL$2,'Tsalin uzuulelt'!L$3,negtgel!U44:BL44)+SUMIF(negtgel!U$2:BL$2,'Tsalin uzuulelt'!L$4,negtgel!U44:BL44)+SUMIF(negtgel!U$2:BL$2,'Tsalin uzuulelt'!L$5,negtgel!U44:BL44)</f>
      </c>
      <c r="L44">
        <f>SUMIF(negtgel!U$2:BL$2,'Tsalin uzuulelt'!N$1,negtgel!U44:BL44) + SUMIF(negtgel!U$2:BL$2,'Tsalin uzuulelt'!N$2,negtgel!U44:BL44)+SUMIF(negtgel!U$2:BL$2,'Tsalin uzuulelt'!N$3,negtgel!U44:BL44)+SUMIF(negtgel!U$2:BL$2,'Tsalin uzuulelt'!N$4,negtgel!U44:BL44)+SUMIF(negtgel!U$2:BL$2,'Tsalin uzuulelt'!N$5,negtgel!U44:BL44)</f>
      </c>
      <c r="M44">
        <f>SUMIF(negtgel!U$2:BL$2,'Tsalin uzuulelt'!P$1,negtgel!U44:BL44) + SUMIF(negtgel!U$2:BL$2,'Tsalin uzuulelt'!P$2,negtgel!U44:BL44)+ SUMIF(negtgel!U$2:BL$2,'Tsalin uzuulelt'!P$3,negtgel!U44:BL44)+ SUMIF(negtgel!U$2:BL$2,'Tsalin uzuulelt'!P$4,negtgel!U44:BL44)+ SUMIF(negtgel!U$2:BL$2,'Tsalin uzuulelt'!P$5,negtgel!U44:BL44)</f>
      </c>
      <c r="N44">
        <f>IF(ISNUMBER(U44*1)=CF44,0,K44-H44-G44)</f>
      </c>
      <c r="O44">
        <f>IF(ISNUMBER(U44*1)=CF44,0,L44)</f>
      </c>
      <c r="P44">
        <f>IF(ISNUMBER(U44*1)=CF44,0,M44)</f>
      </c>
      <c r="Q44">
        <f>IF(N44&gt;2400000,N44,0)</f>
      </c>
      <c r="R44">
        <f><![CDATA[IF(N44<561797,13333.33,IF(N44<1123595,11666.67,IF(N44<1685393,10000,IF(N44<2247191,8333.33,IF(N44<2664000,6666.6,IF(N44<2764000,5000,IF(N44<3264000,0,0)))))))]]></f>
      </c>
      <c r="S44">
        <f>IF(B44&gt;10,11,IF(B44&gt;8.7,8.8,IF(B44&gt;3,B44,IF(B44&gt;1.5,2))))</f>
      </c>
      <c r="T44">
        <f>IF(Q44=0,S44,R44)</f>
      </c>
      <c r="U44" t="n">
        <v>6.0</v>
      </c>
      <c r="V44" t="s">
        <v>2653</v>
      </c>
      <c r="W44" t="n">
        <v>0.0</v>
      </c>
      <c r="X44" t="n">
        <v>0.0</v>
      </c>
      <c r="Y44" t="n">
        <v>0.0</v>
      </c>
      <c r="Z44" t="n">
        <v>0.0</v>
      </c>
      <c r="AA44" t="n">
        <v>0.0</v>
      </c>
      <c r="AB44" t="s">
        <v>2651</v>
      </c>
      <c r="AC44" t="n">
        <v>0.0</v>
      </c>
      <c r="AD44" t="n">
        <v>0.0</v>
      </c>
      <c r="AE44" t="n">
        <v>0.0</v>
      </c>
      <c r="AF44" t="n">
        <v>0.0</v>
      </c>
      <c r="AG44" t="n">
        <v>92308.0</v>
      </c>
      <c r="AH44" t="n">
        <v>92308.0</v>
      </c>
      <c r="AI44" t="n">
        <v>9231.0</v>
      </c>
      <c r="AJ44" t="n">
        <v>1308.0</v>
      </c>
      <c r="AK44" t="s">
        <v>2651</v>
      </c>
      <c r="CH44">
        <f>IFERROR(U44*1,0)</f>
      </c>
    </row>
    <row r="45">
      <c r="A45" t="n">
        <v>7.0</v>
      </c>
      <c r="B45">
        <f>IF((K45-G45-H45&gt;2400000),11,(L45/(K45-G45-H45)*100))</f>
      </c>
      <c r="C45">
        <f>IF(N45&gt;2400000,240000,(N45*S45)/100)</f>
      </c>
      <c r="D45">
        <f>IF((ISNUMBER(U45*1)=CH45),0,(K45-L45)*0.1-R45+(I45+J45)*0.011)</f>
      </c>
      <c r="E45">
        <f>IF((ISNUMBER(U45*1)=CH45),0,C45-L45)</f>
      </c>
      <c r="F45">
        <f>D45-P45</f>
      </c>
      <c r="G45">
        <f>SUMIF(negtgel!U$2:BL$2,'Tsalin uzuulelt'!B$1,negtgel!U45:BL45) + SUMIF(negtgel!U$2:BL$2,'Tsalin uzuulelt'!B$2,negtgel!U45:BL45)+SUMIF(negtgel!U$2:BL$2,'Tsalin uzuulelt'!B$3,negtgel!U45:BL45)+SUMIF(negtgel!U$2:BL$2,'Tsalin uzuulelt'!B$4,negtgel!U45:BL45)+SUMIF(negtgel!U$2:BL$2,'Tsalin uzuulelt'!B$5,negtgel!U45:BL45)</f>
      </c>
      <c r="H45">
        <f>SUMIF(negtgel!U$2:BL$2,'Tsalin uzuulelt'!F$1,negtgel!U45:BL45) + SUMIF(negtgel!U$2:BL$2,'Tsalin uzuulelt'!F$2,negtgel!U45:BL45)+SUMIF(negtgel!U$2:BL$2,'Tsalin uzuulelt'!F$3,negtgel!U45:BL45)+SUMIF(negtgel!U$2:BL$2,'Tsalin uzuulelt'!F$4,negtgel!U45:BL45)+SUMIF(negtgel!U$2:BL$2,'Tsalin uzuulelt'!F$5,negtgel!U45:BL45)</f>
      </c>
      <c r="I45">
        <f>SUMIF(negtgel!U$2:BL$2,'Tsalin uzuulelt'!H$1,negtgel!U45:BL45) + SUMIF(negtgel!U$2:BL$2,'Tsalin uzuulelt'!H$2,negtgel!U45:BL45)+SUMIF(negtgel!U$2:BL$2,'Tsalin uzuulelt'!H$3,negtgel!U45:BL45)+SUMIF(negtgel!U$2:BL$2,'Tsalin uzuulelt'!H$4,negtgel!U45:BL45)+SUMIF(negtgel!U$2:BL$2,'Tsalin uzuulelt'!H$5,negtgel!U45:BL45)</f>
      </c>
      <c r="J45">
        <f>SUMIF(negtgel!U$2:BL$2,'Tsalin uzuulelt'!J$1,negtgel!U45:BL45) + SUMIF(negtgel!U$2:BL$2,'Tsalin uzuulelt'!J$2,negtgel!U45:BL45)+SUMIF(negtgel!U$2:BL$2,'Tsalin uzuulelt'!J$3,negtgel!U45:BL45)+SUMIF(negtgel!U$2:BL$2,'Tsalin uzuulelt'!J$4,negtgel!U45:BL45)+SUMIF(negtgel!U$2:BL$2,'Tsalin uzuulelt'!J$5,negtgel!U45:BL45)</f>
      </c>
      <c r="K45">
        <f>SUMIF(negtgel!U$2:BL$2,'Tsalin uzuulelt'!L$1,negtgel!U45:BL45) + SUMIF(negtgel!U$2:BL$2,'Tsalin uzuulelt'!L$2,negtgel!U45:BL45)+SUMIF(negtgel!U$2:BL$2,'Tsalin uzuulelt'!L$3,negtgel!U45:BL45)+SUMIF(negtgel!U$2:BL$2,'Tsalin uzuulelt'!L$4,negtgel!U45:BL45)+SUMIF(negtgel!U$2:BL$2,'Tsalin uzuulelt'!L$5,negtgel!U45:BL45)</f>
      </c>
      <c r="L45">
        <f>SUMIF(negtgel!U$2:BL$2,'Tsalin uzuulelt'!N$1,negtgel!U45:BL45) + SUMIF(negtgel!U$2:BL$2,'Tsalin uzuulelt'!N$2,negtgel!U45:BL45)+SUMIF(negtgel!U$2:BL$2,'Tsalin uzuulelt'!N$3,negtgel!U45:BL45)+SUMIF(negtgel!U$2:BL$2,'Tsalin uzuulelt'!N$4,negtgel!U45:BL45)+SUMIF(negtgel!U$2:BL$2,'Tsalin uzuulelt'!N$5,negtgel!U45:BL45)</f>
      </c>
      <c r="M45">
        <f>SUMIF(negtgel!U$2:BL$2,'Tsalin uzuulelt'!P$1,negtgel!U45:BL45) + SUMIF(negtgel!U$2:BL$2,'Tsalin uzuulelt'!P$2,negtgel!U45:BL45)+ SUMIF(negtgel!U$2:BL$2,'Tsalin uzuulelt'!P$3,negtgel!U45:BL45)+ SUMIF(negtgel!U$2:BL$2,'Tsalin uzuulelt'!P$4,negtgel!U45:BL45)+ SUMIF(negtgel!U$2:BL$2,'Tsalin uzuulelt'!P$5,negtgel!U45:BL45)</f>
      </c>
      <c r="N45">
        <f>IF(ISNUMBER(U45*1)=CF45,0,K45-H45-G45)</f>
      </c>
      <c r="O45">
        <f>IF(ISNUMBER(U45*1)=CF45,0,L45)</f>
      </c>
      <c r="P45">
        <f>IF(ISNUMBER(U45*1)=CF45,0,M45)</f>
      </c>
      <c r="Q45">
        <f>IF(N45&gt;2400000,N45,0)</f>
      </c>
      <c r="R45">
        <f><![CDATA[IF(N45<561797,13333.33,IF(N45<1123595,11666.67,IF(N45<1685393,10000,IF(N45<2247191,8333.33,IF(N45<2664000,6666.6,IF(N45<2764000,5000,IF(N45<3264000,0,0)))))))]]></f>
      </c>
      <c r="S45">
        <f>IF(B45&gt;10,11,IF(B45&gt;8.7,8.8,IF(B45&gt;3,B45,IF(B45&gt;1.5,2))))</f>
      </c>
      <c r="T45">
        <f>IF(Q45=0,S45,R45)</f>
      </c>
      <c r="U45" t="n">
        <v>8.0</v>
      </c>
      <c r="V45" t="s">
        <v>2654</v>
      </c>
      <c r="W45" t="n">
        <v>0.0</v>
      </c>
      <c r="X45" t="n">
        <v>0.0</v>
      </c>
      <c r="Y45" t="n">
        <v>0.0</v>
      </c>
      <c r="Z45" t="n">
        <v>0.0</v>
      </c>
      <c r="AA45" t="n">
        <v>0.0</v>
      </c>
      <c r="AB45" t="s">
        <v>2651</v>
      </c>
      <c r="AC45" t="n">
        <v>0.0</v>
      </c>
      <c r="AD45" t="n">
        <v>0.0</v>
      </c>
      <c r="AE45" t="n">
        <v>0.0</v>
      </c>
      <c r="AF45" t="n">
        <v>0.0</v>
      </c>
      <c r="AG45" t="n">
        <v>111034.0</v>
      </c>
      <c r="AH45" t="n">
        <v>111034.0</v>
      </c>
      <c r="AI45" t="n">
        <v>8661.0</v>
      </c>
      <c r="AJ45" t="n">
        <v>3237.0</v>
      </c>
      <c r="AK45" t="s">
        <v>2651</v>
      </c>
      <c r="CH45">
        <f>IFERROR(U45*1,0)</f>
      </c>
    </row>
    <row r="46">
      <c r="A46" t="n">
        <v>7.0</v>
      </c>
      <c r="B46">
        <f>IF((K46-G46-H46&gt;2400000),11,(L46/(K46-G46-H46)*100))</f>
      </c>
      <c r="C46">
        <f>IF(N46&gt;2400000,240000,(N46*S46)/100)</f>
      </c>
      <c r="D46">
        <f>IF((ISNUMBER(U46*1)=CH46),0,(K46-L46)*0.1-R46+(I46+J46)*0.011)</f>
      </c>
      <c r="E46">
        <f>IF((ISNUMBER(U46*1)=CH46),0,C46-L46)</f>
      </c>
      <c r="F46">
        <f>D46-P46</f>
      </c>
      <c r="G46">
        <f>SUMIF(negtgel!U$2:BL$2,'Tsalin uzuulelt'!B$1,negtgel!U46:BL46) + SUMIF(negtgel!U$2:BL$2,'Tsalin uzuulelt'!B$2,negtgel!U46:BL46)+SUMIF(negtgel!U$2:BL$2,'Tsalin uzuulelt'!B$3,negtgel!U46:BL46)+SUMIF(negtgel!U$2:BL$2,'Tsalin uzuulelt'!B$4,negtgel!U46:BL46)+SUMIF(negtgel!U$2:BL$2,'Tsalin uzuulelt'!B$5,negtgel!U46:BL46)</f>
      </c>
      <c r="H46">
        <f>SUMIF(negtgel!U$2:BL$2,'Tsalin uzuulelt'!F$1,negtgel!U46:BL46) + SUMIF(negtgel!U$2:BL$2,'Tsalin uzuulelt'!F$2,negtgel!U46:BL46)+SUMIF(negtgel!U$2:BL$2,'Tsalin uzuulelt'!F$3,negtgel!U46:BL46)+SUMIF(negtgel!U$2:BL$2,'Tsalin uzuulelt'!F$4,negtgel!U46:BL46)+SUMIF(negtgel!U$2:BL$2,'Tsalin uzuulelt'!F$5,negtgel!U46:BL46)</f>
      </c>
      <c r="I46">
        <f>SUMIF(negtgel!U$2:BL$2,'Tsalin uzuulelt'!H$1,negtgel!U46:BL46) + SUMIF(negtgel!U$2:BL$2,'Tsalin uzuulelt'!H$2,negtgel!U46:BL46)+SUMIF(negtgel!U$2:BL$2,'Tsalin uzuulelt'!H$3,negtgel!U46:BL46)+SUMIF(negtgel!U$2:BL$2,'Tsalin uzuulelt'!H$4,negtgel!U46:BL46)+SUMIF(negtgel!U$2:BL$2,'Tsalin uzuulelt'!H$5,negtgel!U46:BL46)</f>
      </c>
      <c r="J46">
        <f>SUMIF(negtgel!U$2:BL$2,'Tsalin uzuulelt'!J$1,negtgel!U46:BL46) + SUMIF(negtgel!U$2:BL$2,'Tsalin uzuulelt'!J$2,negtgel!U46:BL46)+SUMIF(negtgel!U$2:BL$2,'Tsalin uzuulelt'!J$3,negtgel!U46:BL46)+SUMIF(negtgel!U$2:BL$2,'Tsalin uzuulelt'!J$4,negtgel!U46:BL46)+SUMIF(negtgel!U$2:BL$2,'Tsalin uzuulelt'!J$5,negtgel!U46:BL46)</f>
      </c>
      <c r="K46">
        <f>SUMIF(negtgel!U$2:BL$2,'Tsalin uzuulelt'!L$1,negtgel!U46:BL46) + SUMIF(negtgel!U$2:BL$2,'Tsalin uzuulelt'!L$2,negtgel!U46:BL46)+SUMIF(negtgel!U$2:BL$2,'Tsalin uzuulelt'!L$3,negtgel!U46:BL46)+SUMIF(negtgel!U$2:BL$2,'Tsalin uzuulelt'!L$4,negtgel!U46:BL46)+SUMIF(negtgel!U$2:BL$2,'Tsalin uzuulelt'!L$5,negtgel!U46:BL46)</f>
      </c>
      <c r="L46">
        <f>SUMIF(negtgel!U$2:BL$2,'Tsalin uzuulelt'!N$1,negtgel!U46:BL46) + SUMIF(negtgel!U$2:BL$2,'Tsalin uzuulelt'!N$2,negtgel!U46:BL46)+SUMIF(negtgel!U$2:BL$2,'Tsalin uzuulelt'!N$3,negtgel!U46:BL46)+SUMIF(negtgel!U$2:BL$2,'Tsalin uzuulelt'!N$4,negtgel!U46:BL46)+SUMIF(negtgel!U$2:BL$2,'Tsalin uzuulelt'!N$5,negtgel!U46:BL46)</f>
      </c>
      <c r="M46">
        <f>SUMIF(negtgel!U$2:BL$2,'Tsalin uzuulelt'!P$1,negtgel!U46:BL46) + SUMIF(negtgel!U$2:BL$2,'Tsalin uzuulelt'!P$2,negtgel!U46:BL46)+ SUMIF(negtgel!U$2:BL$2,'Tsalin uzuulelt'!P$3,negtgel!U46:BL46)+ SUMIF(negtgel!U$2:BL$2,'Tsalin uzuulelt'!P$4,negtgel!U46:BL46)+ SUMIF(negtgel!U$2:BL$2,'Tsalin uzuulelt'!P$5,negtgel!U46:BL46)</f>
      </c>
      <c r="N46">
        <f>IF(ISNUMBER(U46*1)=CF46,0,K46-H46-G46)</f>
      </c>
      <c r="O46">
        <f>IF(ISNUMBER(U46*1)=CF46,0,L46)</f>
      </c>
      <c r="P46">
        <f>IF(ISNUMBER(U46*1)=CF46,0,M46)</f>
      </c>
      <c r="Q46">
        <f>IF(N46&gt;2400000,N46,0)</f>
      </c>
      <c r="R46">
        <f><![CDATA[IF(N46<561797,13333.33,IF(N46<1123595,11666.67,IF(N46<1685393,10000,IF(N46<2247191,8333.33,IF(N46<2664000,6666.6,IF(N46<2764000,5000,IF(N46<3264000,0,0)))))))]]></f>
      </c>
      <c r="S46">
        <f>IF(B46&gt;10,11,IF(B46&gt;8.7,8.8,IF(B46&gt;3,B46,IF(B46&gt;1.5,2))))</f>
      </c>
      <c r="T46">
        <f>IF(Q46=0,S46,R46)</f>
      </c>
      <c r="U46" t="n">
        <v>72.0</v>
      </c>
      <c r="V46" t="s">
        <v>2662</v>
      </c>
      <c r="W46" t="n">
        <v>0.0</v>
      </c>
      <c r="X46" t="n">
        <v>0.0</v>
      </c>
      <c r="Y46" t="n">
        <v>0.0</v>
      </c>
      <c r="Z46" t="n">
        <v>162200.0</v>
      </c>
      <c r="AA46" t="n">
        <v>0.0</v>
      </c>
      <c r="AB46" t="s">
        <v>2651</v>
      </c>
      <c r="AC46" t="n">
        <v>0.0</v>
      </c>
      <c r="AD46" t="n">
        <v>0.0</v>
      </c>
      <c r="AE46" t="n">
        <v>0.0</v>
      </c>
      <c r="AF46" t="n">
        <v>0.0</v>
      </c>
      <c r="AG46" t="n">
        <v>0.0</v>
      </c>
      <c r="AH46" t="n">
        <v>162200.0</v>
      </c>
      <c r="AI46" t="n">
        <v>16220.0</v>
      </c>
      <c r="AJ46" t="n">
        <v>7598.0</v>
      </c>
      <c r="AK46" t="s">
        <v>2651</v>
      </c>
      <c r="CH46">
        <f>IFERROR(U46*1,0)</f>
      </c>
    </row>
    <row r="47">
      <c r="A47" t="n">
        <v>7.0</v>
      </c>
      <c r="B47">
        <f>IF((K47-G47-H47&gt;2400000),11,(L47/(K47-G47-H47)*100))</f>
      </c>
      <c r="C47">
        <f>IF(N47&gt;2400000,240000,(N47*S47)/100)</f>
      </c>
      <c r="D47">
        <f>IF((ISNUMBER(U47*1)=CH47),0,(K47-L47)*0.1-R47+(I47+J47)*0.011)</f>
      </c>
      <c r="E47">
        <f>IF((ISNUMBER(U47*1)=CH47),0,C47-L47)</f>
      </c>
      <c r="F47">
        <f>D47-P47</f>
      </c>
      <c r="G47">
        <f>SUMIF(negtgel!U$2:BL$2,'Tsalin uzuulelt'!B$1,negtgel!U47:BL47) + SUMIF(negtgel!U$2:BL$2,'Tsalin uzuulelt'!B$2,negtgel!U47:BL47)+SUMIF(negtgel!U$2:BL$2,'Tsalin uzuulelt'!B$3,negtgel!U47:BL47)+SUMIF(negtgel!U$2:BL$2,'Tsalin uzuulelt'!B$4,negtgel!U47:BL47)+SUMIF(negtgel!U$2:BL$2,'Tsalin uzuulelt'!B$5,negtgel!U47:BL47)</f>
      </c>
      <c r="H47">
        <f>SUMIF(negtgel!U$2:BL$2,'Tsalin uzuulelt'!F$1,negtgel!U47:BL47) + SUMIF(negtgel!U$2:BL$2,'Tsalin uzuulelt'!F$2,negtgel!U47:BL47)+SUMIF(negtgel!U$2:BL$2,'Tsalin uzuulelt'!F$3,negtgel!U47:BL47)+SUMIF(negtgel!U$2:BL$2,'Tsalin uzuulelt'!F$4,negtgel!U47:BL47)+SUMIF(negtgel!U$2:BL$2,'Tsalin uzuulelt'!F$5,negtgel!U47:BL47)</f>
      </c>
      <c r="I47">
        <f>SUMIF(negtgel!U$2:BL$2,'Tsalin uzuulelt'!H$1,negtgel!U47:BL47) + SUMIF(negtgel!U$2:BL$2,'Tsalin uzuulelt'!H$2,negtgel!U47:BL47)+SUMIF(negtgel!U$2:BL$2,'Tsalin uzuulelt'!H$3,negtgel!U47:BL47)+SUMIF(negtgel!U$2:BL$2,'Tsalin uzuulelt'!H$4,negtgel!U47:BL47)+SUMIF(negtgel!U$2:BL$2,'Tsalin uzuulelt'!H$5,negtgel!U47:BL47)</f>
      </c>
      <c r="J47">
        <f>SUMIF(negtgel!U$2:BL$2,'Tsalin uzuulelt'!J$1,negtgel!U47:BL47) + SUMIF(negtgel!U$2:BL$2,'Tsalin uzuulelt'!J$2,negtgel!U47:BL47)+SUMIF(negtgel!U$2:BL$2,'Tsalin uzuulelt'!J$3,negtgel!U47:BL47)+SUMIF(negtgel!U$2:BL$2,'Tsalin uzuulelt'!J$4,negtgel!U47:BL47)+SUMIF(negtgel!U$2:BL$2,'Tsalin uzuulelt'!J$5,negtgel!U47:BL47)</f>
      </c>
      <c r="K47">
        <f>SUMIF(negtgel!U$2:BL$2,'Tsalin uzuulelt'!L$1,negtgel!U47:BL47) + SUMIF(negtgel!U$2:BL$2,'Tsalin uzuulelt'!L$2,negtgel!U47:BL47)+SUMIF(negtgel!U$2:BL$2,'Tsalin uzuulelt'!L$3,negtgel!U47:BL47)+SUMIF(negtgel!U$2:BL$2,'Tsalin uzuulelt'!L$4,negtgel!U47:BL47)+SUMIF(negtgel!U$2:BL$2,'Tsalin uzuulelt'!L$5,negtgel!U47:BL47)</f>
      </c>
      <c r="L47">
        <f>SUMIF(negtgel!U$2:BL$2,'Tsalin uzuulelt'!N$1,negtgel!U47:BL47) + SUMIF(negtgel!U$2:BL$2,'Tsalin uzuulelt'!N$2,negtgel!U47:BL47)+SUMIF(negtgel!U$2:BL$2,'Tsalin uzuulelt'!N$3,negtgel!U47:BL47)+SUMIF(negtgel!U$2:BL$2,'Tsalin uzuulelt'!N$4,negtgel!U47:BL47)+SUMIF(negtgel!U$2:BL$2,'Tsalin uzuulelt'!N$5,negtgel!U47:BL47)</f>
      </c>
      <c r="M47">
        <f>SUMIF(negtgel!U$2:BL$2,'Tsalin uzuulelt'!P$1,negtgel!U47:BL47) + SUMIF(negtgel!U$2:BL$2,'Tsalin uzuulelt'!P$2,negtgel!U47:BL47)+ SUMIF(negtgel!U$2:BL$2,'Tsalin uzuulelt'!P$3,negtgel!U47:BL47)+ SUMIF(negtgel!U$2:BL$2,'Tsalin uzuulelt'!P$4,negtgel!U47:BL47)+ SUMIF(negtgel!U$2:BL$2,'Tsalin uzuulelt'!P$5,negtgel!U47:BL47)</f>
      </c>
      <c r="N47">
        <f>IF(ISNUMBER(U47*1)=CF47,0,K47-H47-G47)</f>
      </c>
      <c r="O47">
        <f>IF(ISNUMBER(U47*1)=CF47,0,L47)</f>
      </c>
      <c r="P47">
        <f>IF(ISNUMBER(U47*1)=CF47,0,M47)</f>
      </c>
      <c r="Q47">
        <f>IF(N47&gt;2400000,N47,0)</f>
      </c>
      <c r="R47">
        <f><![CDATA[IF(N47<561797,13333.33,IF(N47<1123595,11666.67,IF(N47<1685393,10000,IF(N47<2247191,8333.33,IF(N47<2664000,6666.6,IF(N47<2764000,5000,IF(N47<3264000,0,0)))))))]]></f>
      </c>
      <c r="S47">
        <f>IF(B47&gt;10,11,IF(B47&gt;8.7,8.8,IF(B47&gt;3,B47,IF(B47&gt;1.5,2))))</f>
      </c>
      <c r="T47">
        <f>IF(Q47=0,S47,R47)</f>
      </c>
      <c r="U47" t="n">
        <v>129.0</v>
      </c>
      <c r="V47" t="s">
        <v>2660</v>
      </c>
      <c r="W47" t="n">
        <v>17.0</v>
      </c>
      <c r="X47" t="n">
        <v>0.0</v>
      </c>
      <c r="Y47" t="n">
        <v>416521.0</v>
      </c>
      <c r="Z47" t="n">
        <v>0.0</v>
      </c>
      <c r="AA47" t="n">
        <v>0.0</v>
      </c>
      <c r="AB47" t="s">
        <v>2651</v>
      </c>
      <c r="AC47" t="n">
        <v>0.0</v>
      </c>
      <c r="AD47" t="n">
        <v>0.0</v>
      </c>
      <c r="AE47" t="n">
        <v>0.0</v>
      </c>
      <c r="AF47" t="n">
        <v>12800.0</v>
      </c>
      <c r="AG47" t="n">
        <v>0.0</v>
      </c>
      <c r="AH47" t="n">
        <v>429321.0</v>
      </c>
      <c r="AI47" t="n">
        <v>42932.0</v>
      </c>
      <c r="AJ47" t="n">
        <v>38767.0</v>
      </c>
      <c r="AK47" t="s">
        <v>2652</v>
      </c>
      <c r="CH47">
        <f>IFERROR(U47*1,0)</f>
      </c>
    </row>
    <row r="50">
      <c r="A50" t="n">
        <v>8.0</v>
      </c>
      <c r="B50">
        <f>IF((K50-G50-H50&gt;2400000),11,(L50/(K50-G50-H50)*100))</f>
      </c>
      <c r="C50">
        <f>IF(N50&gt;2400000,240000,(N50*S50)/100)</f>
      </c>
      <c r="D50">
        <f>IF((ISNUMBER(U50*1)=CH50),0,(K50-L50)*0.1-R50+(I50+J50)*0.011)</f>
      </c>
      <c r="E50">
        <f>IF((ISNUMBER(U50*1)=CH50),0,C50-L50)</f>
      </c>
      <c r="F50">
        <f>D50-P50</f>
      </c>
      <c r="G50">
        <f>SUMIF(negtgel!U$2:BL$2,'Tsalin uzuulelt'!B$1,negtgel!U50:BL50) + SUMIF(negtgel!U$2:BL$2,'Tsalin uzuulelt'!B$2,negtgel!U50:BL50)+SUMIF(negtgel!U$2:BL$2,'Tsalin uzuulelt'!B$3,negtgel!U50:BL50)+SUMIF(negtgel!U$2:BL$2,'Tsalin uzuulelt'!B$4,negtgel!U50:BL50)+SUMIF(negtgel!U$2:BL$2,'Tsalin uzuulelt'!B$5,negtgel!U50:BL50)</f>
      </c>
      <c r="H50">
        <f>SUMIF(negtgel!U$2:BL$2,'Tsalin uzuulelt'!F$1,negtgel!U50:BL50) + SUMIF(negtgel!U$2:BL$2,'Tsalin uzuulelt'!F$2,negtgel!U50:BL50)+SUMIF(negtgel!U$2:BL$2,'Tsalin uzuulelt'!F$3,negtgel!U50:BL50)+SUMIF(negtgel!U$2:BL$2,'Tsalin uzuulelt'!F$4,negtgel!U50:BL50)+SUMIF(negtgel!U$2:BL$2,'Tsalin uzuulelt'!F$5,negtgel!U50:BL50)</f>
      </c>
      <c r="I50">
        <f>SUMIF(negtgel!U$2:BL$2,'Tsalin uzuulelt'!H$1,negtgel!U50:BL50) + SUMIF(negtgel!U$2:BL$2,'Tsalin uzuulelt'!H$2,negtgel!U50:BL50)+SUMIF(negtgel!U$2:BL$2,'Tsalin uzuulelt'!H$3,negtgel!U50:BL50)+SUMIF(negtgel!U$2:BL$2,'Tsalin uzuulelt'!H$4,negtgel!U50:BL50)+SUMIF(negtgel!U$2:BL$2,'Tsalin uzuulelt'!H$5,negtgel!U50:BL50)</f>
      </c>
      <c r="J50">
        <f>SUMIF(negtgel!U$2:BL$2,'Tsalin uzuulelt'!J$1,negtgel!U50:BL50) + SUMIF(negtgel!U$2:BL$2,'Tsalin uzuulelt'!J$2,negtgel!U50:BL50)+SUMIF(negtgel!U$2:BL$2,'Tsalin uzuulelt'!J$3,negtgel!U50:BL50)+SUMIF(negtgel!U$2:BL$2,'Tsalin uzuulelt'!J$4,negtgel!U50:BL50)+SUMIF(negtgel!U$2:BL$2,'Tsalin uzuulelt'!J$5,negtgel!U50:BL50)</f>
      </c>
      <c r="K50">
        <f>SUMIF(negtgel!U$2:BL$2,'Tsalin uzuulelt'!L$1,negtgel!U50:BL50) + SUMIF(negtgel!U$2:BL$2,'Tsalin uzuulelt'!L$2,negtgel!U50:BL50)+SUMIF(negtgel!U$2:BL$2,'Tsalin uzuulelt'!L$3,negtgel!U50:BL50)+SUMIF(negtgel!U$2:BL$2,'Tsalin uzuulelt'!L$4,negtgel!U50:BL50)+SUMIF(negtgel!U$2:BL$2,'Tsalin uzuulelt'!L$5,negtgel!U50:BL50)</f>
      </c>
      <c r="L50">
        <f>SUMIF(negtgel!U$2:BL$2,'Tsalin uzuulelt'!N$1,negtgel!U50:BL50) + SUMIF(negtgel!U$2:BL$2,'Tsalin uzuulelt'!N$2,negtgel!U50:BL50)+SUMIF(negtgel!U$2:BL$2,'Tsalin uzuulelt'!N$3,negtgel!U50:BL50)+SUMIF(negtgel!U$2:BL$2,'Tsalin uzuulelt'!N$4,negtgel!U50:BL50)+SUMIF(negtgel!U$2:BL$2,'Tsalin uzuulelt'!N$5,negtgel!U50:BL50)</f>
      </c>
      <c r="M50">
        <f>SUMIF(negtgel!U$2:BL$2,'Tsalin uzuulelt'!P$1,negtgel!U50:BL50) + SUMIF(negtgel!U$2:BL$2,'Tsalin uzuulelt'!P$2,negtgel!U50:BL50)+ SUMIF(negtgel!U$2:BL$2,'Tsalin uzuulelt'!P$3,negtgel!U50:BL50)+ SUMIF(negtgel!U$2:BL$2,'Tsalin uzuulelt'!P$4,negtgel!U50:BL50)+ SUMIF(negtgel!U$2:BL$2,'Tsalin uzuulelt'!P$5,negtgel!U50:BL50)</f>
      </c>
      <c r="N50">
        <f>IF(ISNUMBER(U50*1)=CF50,0,K50-H50-G50)</f>
      </c>
      <c r="O50">
        <f>IF(ISNUMBER(U50*1)=CF50,0,L50)</f>
      </c>
      <c r="P50">
        <f>IF(ISNUMBER(U50*1)=CF50,0,M50)</f>
      </c>
      <c r="Q50">
        <f>IF(N50&gt;2400000,N50,0)</f>
      </c>
      <c r="R50">
        <f><![CDATA[IF(N50<561797,13333.33,IF(N50<1123595,11666.67,IF(N50<1685393,10000,IF(N50<2247191,8333.33,IF(N50<2664000,6666.6,IF(N50<2764000,5000,IF(N50<3264000,0,0)))))))]]></f>
      </c>
      <c r="S50">
        <f>IF(B50&gt;10,11,IF(B50&gt;8.7,8.8,IF(B50&gt;3,B50,IF(B50&gt;1.5,2))))</f>
      </c>
      <c r="T50">
        <f>IF(Q50=0,S50,R50)</f>
      </c>
      <c r="U50" t="n">
        <v>2.0</v>
      </c>
      <c r="V50" t="s">
        <v>2650</v>
      </c>
      <c r="W50" t="n">
        <v>11.0</v>
      </c>
      <c r="X50" t="n">
        <v>0.0</v>
      </c>
      <c r="Y50" t="n">
        <v>268240.0</v>
      </c>
      <c r="Z50" t="n">
        <v>0.0</v>
      </c>
      <c r="AA50" t="n">
        <v>0.0</v>
      </c>
      <c r="AB50" t="s">
        <v>2651</v>
      </c>
      <c r="AC50" t="n">
        <v>0.0</v>
      </c>
      <c r="AD50" t="n">
        <v>0.0</v>
      </c>
      <c r="AE50" t="n">
        <v>0.0</v>
      </c>
      <c r="AF50" t="n">
        <v>8800.0</v>
      </c>
      <c r="AG50" t="n">
        <v>0.0</v>
      </c>
      <c r="AH50" t="n">
        <v>277040.0</v>
      </c>
      <c r="AI50" t="n">
        <v>27704.0</v>
      </c>
      <c r="AJ50" t="n">
        <v>18022.0</v>
      </c>
      <c r="AK50" t="s">
        <v>2652</v>
      </c>
      <c r="CH50">
        <f>IFERROR(U50*1,0)</f>
      </c>
    </row>
    <row r="51">
      <c r="A51" t="n">
        <v>8.0</v>
      </c>
      <c r="B51">
        <f>IF((K51-G51-H51&gt;2400000),11,(L51/(K51-G51-H51)*100))</f>
      </c>
      <c r="C51">
        <f>IF(N51&gt;2400000,240000,(N51*S51)/100)</f>
      </c>
      <c r="D51">
        <f>IF((ISNUMBER(U51*1)=CH51),0,(K51-L51)*0.1-R51+(I51+J51)*0.011)</f>
      </c>
      <c r="E51">
        <f>IF((ISNUMBER(U51*1)=CH51),0,C51-L51)</f>
      </c>
      <c r="F51">
        <f>D51-P51</f>
      </c>
      <c r="G51">
        <f>SUMIF(negtgel!U$2:BL$2,'Tsalin uzuulelt'!B$1,negtgel!U51:BL51) + SUMIF(negtgel!U$2:BL$2,'Tsalin uzuulelt'!B$2,negtgel!U51:BL51)+SUMIF(negtgel!U$2:BL$2,'Tsalin uzuulelt'!B$3,negtgel!U51:BL51)+SUMIF(negtgel!U$2:BL$2,'Tsalin uzuulelt'!B$4,negtgel!U51:BL51)+SUMIF(negtgel!U$2:BL$2,'Tsalin uzuulelt'!B$5,negtgel!U51:BL51)</f>
      </c>
      <c r="H51">
        <f>SUMIF(negtgel!U$2:BL$2,'Tsalin uzuulelt'!F$1,negtgel!U51:BL51) + SUMIF(negtgel!U$2:BL$2,'Tsalin uzuulelt'!F$2,negtgel!U51:BL51)+SUMIF(negtgel!U$2:BL$2,'Tsalin uzuulelt'!F$3,negtgel!U51:BL51)+SUMIF(negtgel!U$2:BL$2,'Tsalin uzuulelt'!F$4,negtgel!U51:BL51)+SUMIF(negtgel!U$2:BL$2,'Tsalin uzuulelt'!F$5,negtgel!U51:BL51)</f>
      </c>
      <c r="I51">
        <f>SUMIF(negtgel!U$2:BL$2,'Tsalin uzuulelt'!H$1,negtgel!U51:BL51) + SUMIF(negtgel!U$2:BL$2,'Tsalin uzuulelt'!H$2,negtgel!U51:BL51)+SUMIF(negtgel!U$2:BL$2,'Tsalin uzuulelt'!H$3,negtgel!U51:BL51)+SUMIF(negtgel!U$2:BL$2,'Tsalin uzuulelt'!H$4,negtgel!U51:BL51)+SUMIF(negtgel!U$2:BL$2,'Tsalin uzuulelt'!H$5,negtgel!U51:BL51)</f>
      </c>
      <c r="J51">
        <f>SUMIF(negtgel!U$2:BL$2,'Tsalin uzuulelt'!J$1,negtgel!U51:BL51) + SUMIF(negtgel!U$2:BL$2,'Tsalin uzuulelt'!J$2,negtgel!U51:BL51)+SUMIF(negtgel!U$2:BL$2,'Tsalin uzuulelt'!J$3,negtgel!U51:BL51)+SUMIF(negtgel!U$2:BL$2,'Tsalin uzuulelt'!J$4,negtgel!U51:BL51)+SUMIF(negtgel!U$2:BL$2,'Tsalin uzuulelt'!J$5,negtgel!U51:BL51)</f>
      </c>
      <c r="K51">
        <f>SUMIF(negtgel!U$2:BL$2,'Tsalin uzuulelt'!L$1,negtgel!U51:BL51) + SUMIF(negtgel!U$2:BL$2,'Tsalin uzuulelt'!L$2,negtgel!U51:BL51)+SUMIF(negtgel!U$2:BL$2,'Tsalin uzuulelt'!L$3,negtgel!U51:BL51)+SUMIF(negtgel!U$2:BL$2,'Tsalin uzuulelt'!L$4,negtgel!U51:BL51)+SUMIF(negtgel!U$2:BL$2,'Tsalin uzuulelt'!L$5,negtgel!U51:BL51)</f>
      </c>
      <c r="L51">
        <f>SUMIF(negtgel!U$2:BL$2,'Tsalin uzuulelt'!N$1,negtgel!U51:BL51) + SUMIF(negtgel!U$2:BL$2,'Tsalin uzuulelt'!N$2,negtgel!U51:BL51)+SUMIF(negtgel!U$2:BL$2,'Tsalin uzuulelt'!N$3,negtgel!U51:BL51)+SUMIF(negtgel!U$2:BL$2,'Tsalin uzuulelt'!N$4,negtgel!U51:BL51)+SUMIF(negtgel!U$2:BL$2,'Tsalin uzuulelt'!N$5,negtgel!U51:BL51)</f>
      </c>
      <c r="M51">
        <f>SUMIF(negtgel!U$2:BL$2,'Tsalin uzuulelt'!P$1,negtgel!U51:BL51) + SUMIF(negtgel!U$2:BL$2,'Tsalin uzuulelt'!P$2,negtgel!U51:BL51)+ SUMIF(negtgel!U$2:BL$2,'Tsalin uzuulelt'!P$3,negtgel!U51:BL51)+ SUMIF(negtgel!U$2:BL$2,'Tsalin uzuulelt'!P$4,negtgel!U51:BL51)+ SUMIF(negtgel!U$2:BL$2,'Tsalin uzuulelt'!P$5,negtgel!U51:BL51)</f>
      </c>
      <c r="N51">
        <f>IF(ISNUMBER(U51*1)=CF51,0,K51-H51-G51)</f>
      </c>
      <c r="O51">
        <f>IF(ISNUMBER(U51*1)=CF51,0,L51)</f>
      </c>
      <c r="P51">
        <f>IF(ISNUMBER(U51*1)=CF51,0,M51)</f>
      </c>
      <c r="Q51">
        <f>IF(N51&gt;2400000,N51,0)</f>
      </c>
      <c r="R51">
        <f><![CDATA[IF(N51<561797,13333.33,IF(N51<1123595,11666.67,IF(N51<1685393,10000,IF(N51<2247191,8333.33,IF(N51<2664000,6666.6,IF(N51<2764000,5000,IF(N51<3264000,0,0)))))))]]></f>
      </c>
      <c r="S51">
        <f>IF(B51&gt;10,11,IF(B51&gt;8.7,8.8,IF(B51&gt;3,B51,IF(B51&gt;1.5,2))))</f>
      </c>
      <c r="T51">
        <f>IF(Q51=0,S51,R51)</f>
      </c>
      <c r="U51" t="n">
        <v>6.0</v>
      </c>
      <c r="V51" t="s">
        <v>2653</v>
      </c>
      <c r="W51" t="n">
        <v>6.0</v>
      </c>
      <c r="X51" t="n">
        <v>0.0</v>
      </c>
      <c r="Y51" t="n">
        <v>116632.0</v>
      </c>
      <c r="Z51" t="n">
        <v>0.0</v>
      </c>
      <c r="AA51" t="n">
        <v>0.0</v>
      </c>
      <c r="AB51" t="s">
        <v>2651</v>
      </c>
      <c r="AC51" t="n">
        <v>0.0</v>
      </c>
      <c r="AD51" t="n">
        <v>0.0</v>
      </c>
      <c r="AE51" t="n">
        <v>0.0</v>
      </c>
      <c r="AF51" t="n">
        <v>3000.0</v>
      </c>
      <c r="AG51" t="n">
        <v>0.0</v>
      </c>
      <c r="AH51" t="n">
        <v>119632.0</v>
      </c>
      <c r="AI51" t="n">
        <v>11963.0</v>
      </c>
      <c r="AJ51" t="n">
        <v>3797.0</v>
      </c>
      <c r="AK51" t="s">
        <v>2652</v>
      </c>
      <c r="CH51">
        <f>IFERROR(U51*1,0)</f>
      </c>
    </row>
    <row r="52">
      <c r="A52" t="n">
        <v>8.0</v>
      </c>
      <c r="B52">
        <f>IF((K52-G52-H52&gt;2400000),11,(L52/(K52-G52-H52)*100))</f>
      </c>
      <c r="C52">
        <f>IF(N52&gt;2400000,240000,(N52*S52)/100)</f>
      </c>
      <c r="D52">
        <f>IF((ISNUMBER(U52*1)=CH52),0,(K52-L52)*0.1-R52+(I52+J52)*0.011)</f>
      </c>
      <c r="E52">
        <f>IF((ISNUMBER(U52*1)=CH52),0,C52-L52)</f>
      </c>
      <c r="F52">
        <f>D52-P52</f>
      </c>
      <c r="G52">
        <f>SUMIF(negtgel!U$2:BL$2,'Tsalin uzuulelt'!B$1,negtgel!U52:BL52) + SUMIF(negtgel!U$2:BL$2,'Tsalin uzuulelt'!B$2,negtgel!U52:BL52)+SUMIF(negtgel!U$2:BL$2,'Tsalin uzuulelt'!B$3,negtgel!U52:BL52)+SUMIF(negtgel!U$2:BL$2,'Tsalin uzuulelt'!B$4,negtgel!U52:BL52)+SUMIF(negtgel!U$2:BL$2,'Tsalin uzuulelt'!B$5,negtgel!U52:BL52)</f>
      </c>
      <c r="H52">
        <f>SUMIF(negtgel!U$2:BL$2,'Tsalin uzuulelt'!F$1,negtgel!U52:BL52) + SUMIF(negtgel!U$2:BL$2,'Tsalin uzuulelt'!F$2,negtgel!U52:BL52)+SUMIF(negtgel!U$2:BL$2,'Tsalin uzuulelt'!F$3,negtgel!U52:BL52)+SUMIF(negtgel!U$2:BL$2,'Tsalin uzuulelt'!F$4,negtgel!U52:BL52)+SUMIF(negtgel!U$2:BL$2,'Tsalin uzuulelt'!F$5,negtgel!U52:BL52)</f>
      </c>
      <c r="I52">
        <f>SUMIF(negtgel!U$2:BL$2,'Tsalin uzuulelt'!H$1,negtgel!U52:BL52) + SUMIF(negtgel!U$2:BL$2,'Tsalin uzuulelt'!H$2,negtgel!U52:BL52)+SUMIF(negtgel!U$2:BL$2,'Tsalin uzuulelt'!H$3,negtgel!U52:BL52)+SUMIF(negtgel!U$2:BL$2,'Tsalin uzuulelt'!H$4,negtgel!U52:BL52)+SUMIF(negtgel!U$2:BL$2,'Tsalin uzuulelt'!H$5,negtgel!U52:BL52)</f>
      </c>
      <c r="J52">
        <f>SUMIF(negtgel!U$2:BL$2,'Tsalin uzuulelt'!J$1,negtgel!U52:BL52) + SUMIF(negtgel!U$2:BL$2,'Tsalin uzuulelt'!J$2,negtgel!U52:BL52)+SUMIF(negtgel!U$2:BL$2,'Tsalin uzuulelt'!J$3,negtgel!U52:BL52)+SUMIF(negtgel!U$2:BL$2,'Tsalin uzuulelt'!J$4,negtgel!U52:BL52)+SUMIF(negtgel!U$2:BL$2,'Tsalin uzuulelt'!J$5,negtgel!U52:BL52)</f>
      </c>
      <c r="K52">
        <f>SUMIF(negtgel!U$2:BL$2,'Tsalin uzuulelt'!L$1,negtgel!U52:BL52) + SUMIF(negtgel!U$2:BL$2,'Tsalin uzuulelt'!L$2,negtgel!U52:BL52)+SUMIF(negtgel!U$2:BL$2,'Tsalin uzuulelt'!L$3,negtgel!U52:BL52)+SUMIF(negtgel!U$2:BL$2,'Tsalin uzuulelt'!L$4,negtgel!U52:BL52)+SUMIF(negtgel!U$2:BL$2,'Tsalin uzuulelt'!L$5,negtgel!U52:BL52)</f>
      </c>
      <c r="L52">
        <f>SUMIF(negtgel!U$2:BL$2,'Tsalin uzuulelt'!N$1,negtgel!U52:BL52) + SUMIF(negtgel!U$2:BL$2,'Tsalin uzuulelt'!N$2,negtgel!U52:BL52)+SUMIF(negtgel!U$2:BL$2,'Tsalin uzuulelt'!N$3,negtgel!U52:BL52)+SUMIF(negtgel!U$2:BL$2,'Tsalin uzuulelt'!N$4,negtgel!U52:BL52)+SUMIF(negtgel!U$2:BL$2,'Tsalin uzuulelt'!N$5,negtgel!U52:BL52)</f>
      </c>
      <c r="M52">
        <f>SUMIF(negtgel!U$2:BL$2,'Tsalin uzuulelt'!P$1,negtgel!U52:BL52) + SUMIF(negtgel!U$2:BL$2,'Tsalin uzuulelt'!P$2,negtgel!U52:BL52)+ SUMIF(negtgel!U$2:BL$2,'Tsalin uzuulelt'!P$3,negtgel!U52:BL52)+ SUMIF(negtgel!U$2:BL$2,'Tsalin uzuulelt'!P$4,negtgel!U52:BL52)+ SUMIF(negtgel!U$2:BL$2,'Tsalin uzuulelt'!P$5,negtgel!U52:BL52)</f>
      </c>
      <c r="N52">
        <f>IF(ISNUMBER(U52*1)=CF52,0,K52-H52-G52)</f>
      </c>
      <c r="O52">
        <f>IF(ISNUMBER(U52*1)=CF52,0,L52)</f>
      </c>
      <c r="P52">
        <f>IF(ISNUMBER(U52*1)=CF52,0,M52)</f>
      </c>
      <c r="Q52">
        <f>IF(N52&gt;2400000,N52,0)</f>
      </c>
      <c r="R52">
        <f><![CDATA[IF(N52<561797,13333.33,IF(N52<1123595,11666.67,IF(N52<1685393,10000,IF(N52<2247191,8333.33,IF(N52<2664000,6666.6,IF(N52<2764000,5000,IF(N52<3264000,0,0)))))))]]></f>
      </c>
      <c r="S52">
        <f>IF(B52&gt;10,11,IF(B52&gt;8.7,8.8,IF(B52&gt;3,B52,IF(B52&gt;1.5,2))))</f>
      </c>
      <c r="T52">
        <f>IF(Q52=0,S52,R52)</f>
      </c>
      <c r="U52" t="n">
        <v>8.0</v>
      </c>
      <c r="V52" t="s">
        <v>2654</v>
      </c>
      <c r="W52" t="n">
        <v>6.0</v>
      </c>
      <c r="X52" t="n">
        <v>0.0</v>
      </c>
      <c r="Y52" t="n">
        <v>116571.0</v>
      </c>
      <c r="Z52" t="n">
        <v>0.0</v>
      </c>
      <c r="AA52" t="n">
        <v>0.0</v>
      </c>
      <c r="AB52" t="s">
        <v>2651</v>
      </c>
      <c r="AC52" t="n">
        <v>0.0</v>
      </c>
      <c r="AD52" t="n">
        <v>0.0</v>
      </c>
      <c r="AE52" t="n">
        <v>0.0</v>
      </c>
      <c r="AF52" t="n">
        <v>0.0</v>
      </c>
      <c r="AG52" t="n">
        <v>0.0</v>
      </c>
      <c r="AH52" t="n">
        <v>116571.0</v>
      </c>
      <c r="AI52" t="n">
        <v>9093.0</v>
      </c>
      <c r="AJ52" t="n">
        <v>3748.0</v>
      </c>
      <c r="AK52" t="s">
        <v>2652</v>
      </c>
      <c r="CH52">
        <f>IFERROR(U52*1,0)</f>
      </c>
    </row>
    <row r="53">
      <c r="A53" t="n">
        <v>8.0</v>
      </c>
      <c r="B53">
        <f>IF((K53-G53-H53&gt;2400000),11,(L53/(K53-G53-H53)*100))</f>
      </c>
      <c r="C53">
        <f>IF(N53&gt;2400000,240000,(N53*S53)/100)</f>
      </c>
      <c r="D53">
        <f>IF((ISNUMBER(U53*1)=CH53),0,(K53-L53)*0.1-R53+(I53+J53)*0.011)</f>
      </c>
      <c r="E53">
        <f>IF((ISNUMBER(U53*1)=CH53),0,C53-L53)</f>
      </c>
      <c r="F53">
        <f>D53-P53</f>
      </c>
      <c r="G53">
        <f>SUMIF(negtgel!U$2:BL$2,'Tsalin uzuulelt'!B$1,negtgel!U53:BL53) + SUMIF(negtgel!U$2:BL$2,'Tsalin uzuulelt'!B$2,negtgel!U53:BL53)+SUMIF(negtgel!U$2:BL$2,'Tsalin uzuulelt'!B$3,negtgel!U53:BL53)+SUMIF(negtgel!U$2:BL$2,'Tsalin uzuulelt'!B$4,negtgel!U53:BL53)+SUMIF(negtgel!U$2:BL$2,'Tsalin uzuulelt'!B$5,negtgel!U53:BL53)</f>
      </c>
      <c r="H53">
        <f>SUMIF(negtgel!U$2:BL$2,'Tsalin uzuulelt'!F$1,negtgel!U53:BL53) + SUMIF(negtgel!U$2:BL$2,'Tsalin uzuulelt'!F$2,negtgel!U53:BL53)+SUMIF(negtgel!U$2:BL$2,'Tsalin uzuulelt'!F$3,negtgel!U53:BL53)+SUMIF(negtgel!U$2:BL$2,'Tsalin uzuulelt'!F$4,negtgel!U53:BL53)+SUMIF(negtgel!U$2:BL$2,'Tsalin uzuulelt'!F$5,negtgel!U53:BL53)</f>
      </c>
      <c r="I53">
        <f>SUMIF(negtgel!U$2:BL$2,'Tsalin uzuulelt'!H$1,negtgel!U53:BL53) + SUMIF(negtgel!U$2:BL$2,'Tsalin uzuulelt'!H$2,negtgel!U53:BL53)+SUMIF(negtgel!U$2:BL$2,'Tsalin uzuulelt'!H$3,negtgel!U53:BL53)+SUMIF(negtgel!U$2:BL$2,'Tsalin uzuulelt'!H$4,negtgel!U53:BL53)+SUMIF(negtgel!U$2:BL$2,'Tsalin uzuulelt'!H$5,negtgel!U53:BL53)</f>
      </c>
      <c r="J53">
        <f>SUMIF(negtgel!U$2:BL$2,'Tsalin uzuulelt'!J$1,negtgel!U53:BL53) + SUMIF(negtgel!U$2:BL$2,'Tsalin uzuulelt'!J$2,negtgel!U53:BL53)+SUMIF(negtgel!U$2:BL$2,'Tsalin uzuulelt'!J$3,negtgel!U53:BL53)+SUMIF(negtgel!U$2:BL$2,'Tsalin uzuulelt'!J$4,negtgel!U53:BL53)+SUMIF(negtgel!U$2:BL$2,'Tsalin uzuulelt'!J$5,negtgel!U53:BL53)</f>
      </c>
      <c r="K53">
        <f>SUMIF(negtgel!U$2:BL$2,'Tsalin uzuulelt'!L$1,negtgel!U53:BL53) + SUMIF(negtgel!U$2:BL$2,'Tsalin uzuulelt'!L$2,negtgel!U53:BL53)+SUMIF(negtgel!U$2:BL$2,'Tsalin uzuulelt'!L$3,negtgel!U53:BL53)+SUMIF(negtgel!U$2:BL$2,'Tsalin uzuulelt'!L$4,negtgel!U53:BL53)+SUMIF(negtgel!U$2:BL$2,'Tsalin uzuulelt'!L$5,negtgel!U53:BL53)</f>
      </c>
      <c r="L53">
        <f>SUMIF(negtgel!U$2:BL$2,'Tsalin uzuulelt'!N$1,negtgel!U53:BL53) + SUMIF(negtgel!U$2:BL$2,'Tsalin uzuulelt'!N$2,negtgel!U53:BL53)+SUMIF(negtgel!U$2:BL$2,'Tsalin uzuulelt'!N$3,negtgel!U53:BL53)+SUMIF(negtgel!U$2:BL$2,'Tsalin uzuulelt'!N$4,negtgel!U53:BL53)+SUMIF(negtgel!U$2:BL$2,'Tsalin uzuulelt'!N$5,negtgel!U53:BL53)</f>
      </c>
      <c r="M53">
        <f>SUMIF(negtgel!U$2:BL$2,'Tsalin uzuulelt'!P$1,negtgel!U53:BL53) + SUMIF(negtgel!U$2:BL$2,'Tsalin uzuulelt'!P$2,negtgel!U53:BL53)+ SUMIF(negtgel!U$2:BL$2,'Tsalin uzuulelt'!P$3,negtgel!U53:BL53)+ SUMIF(negtgel!U$2:BL$2,'Tsalin uzuulelt'!P$4,negtgel!U53:BL53)+ SUMIF(negtgel!U$2:BL$2,'Tsalin uzuulelt'!P$5,negtgel!U53:BL53)</f>
      </c>
      <c r="N53">
        <f>IF(ISNUMBER(U53*1)=CF53,0,K53-H53-G53)</f>
      </c>
      <c r="O53">
        <f>IF(ISNUMBER(U53*1)=CF53,0,L53)</f>
      </c>
      <c r="P53">
        <f>IF(ISNUMBER(U53*1)=CF53,0,M53)</f>
      </c>
      <c r="Q53">
        <f>IF(N53&gt;2400000,N53,0)</f>
      </c>
      <c r="R53">
        <f><![CDATA[IF(N53<561797,13333.33,IF(N53<1123595,11666.67,IF(N53<1685393,10000,IF(N53<2247191,8333.33,IF(N53<2664000,6666.6,IF(N53<2764000,5000,IF(N53<3264000,0,0)))))))]]></f>
      </c>
      <c r="S53">
        <f>IF(B53&gt;10,11,IF(B53&gt;8.7,8.8,IF(B53&gt;3,B53,IF(B53&gt;1.5,2))))</f>
      </c>
      <c r="T53">
        <f>IF(Q53=0,S53,R53)</f>
      </c>
      <c r="U53"/>
      <c r="V53"/>
      <c r="W53"/>
      <c r="X53"/>
      <c r="Y53"/>
      <c r="Z53"/>
      <c r="AA53" t="s">
        <v>2663</v>
      </c>
      <c r="AB53"/>
      <c r="AC53"/>
      <c r="AD53"/>
      <c r="AE53" t="s">
        <v>2664</v>
      </c>
      <c r="AF53"/>
      <c r="AG53"/>
      <c r="AH53"/>
      <c r="AI53"/>
      <c r="AJ53"/>
      <c r="AK53"/>
      <c r="CH53">
        <f>IFERROR(U53*1,0)</f>
      </c>
    </row>
    <row r="54">
      <c r="A54" t="n">
        <v>8.0</v>
      </c>
      <c r="B54">
        <f>IF((K54-G54-H54&gt;2400000),11,(L54/(K54-G54-H54)*100))</f>
      </c>
      <c r="C54">
        <f>IF(N54&gt;2400000,240000,(N54*S54)/100)</f>
      </c>
      <c r="D54">
        <f>IF((ISNUMBER(U54*1)=CH54),0,(K54-L54)*0.1-R54+(I54+J54)*0.011)</f>
      </c>
      <c r="E54">
        <f>IF((ISNUMBER(U54*1)=CH54),0,C54-L54)</f>
      </c>
      <c r="F54">
        <f>D54-P54</f>
      </c>
      <c r="G54">
        <f>SUMIF(negtgel!U$2:BL$2,'Tsalin uzuulelt'!B$1,negtgel!U54:BL54) + SUMIF(negtgel!U$2:BL$2,'Tsalin uzuulelt'!B$2,negtgel!U54:BL54)+SUMIF(negtgel!U$2:BL$2,'Tsalin uzuulelt'!B$3,negtgel!U54:BL54)+SUMIF(negtgel!U$2:BL$2,'Tsalin uzuulelt'!B$4,negtgel!U54:BL54)+SUMIF(negtgel!U$2:BL$2,'Tsalin uzuulelt'!B$5,negtgel!U54:BL54)</f>
      </c>
      <c r="H54">
        <f>SUMIF(negtgel!U$2:BL$2,'Tsalin uzuulelt'!F$1,negtgel!U54:BL54) + SUMIF(negtgel!U$2:BL$2,'Tsalin uzuulelt'!F$2,negtgel!U54:BL54)+SUMIF(negtgel!U$2:BL$2,'Tsalin uzuulelt'!F$3,negtgel!U54:BL54)+SUMIF(negtgel!U$2:BL$2,'Tsalin uzuulelt'!F$4,negtgel!U54:BL54)+SUMIF(negtgel!U$2:BL$2,'Tsalin uzuulelt'!F$5,negtgel!U54:BL54)</f>
      </c>
      <c r="I54">
        <f>SUMIF(negtgel!U$2:BL$2,'Tsalin uzuulelt'!H$1,negtgel!U54:BL54) + SUMIF(negtgel!U$2:BL$2,'Tsalin uzuulelt'!H$2,negtgel!U54:BL54)+SUMIF(negtgel!U$2:BL$2,'Tsalin uzuulelt'!H$3,negtgel!U54:BL54)+SUMIF(negtgel!U$2:BL$2,'Tsalin uzuulelt'!H$4,negtgel!U54:BL54)+SUMIF(negtgel!U$2:BL$2,'Tsalin uzuulelt'!H$5,negtgel!U54:BL54)</f>
      </c>
      <c r="J54">
        <f>SUMIF(negtgel!U$2:BL$2,'Tsalin uzuulelt'!J$1,negtgel!U54:BL54) + SUMIF(negtgel!U$2:BL$2,'Tsalin uzuulelt'!J$2,negtgel!U54:BL54)+SUMIF(negtgel!U$2:BL$2,'Tsalin uzuulelt'!J$3,negtgel!U54:BL54)+SUMIF(negtgel!U$2:BL$2,'Tsalin uzuulelt'!J$4,negtgel!U54:BL54)+SUMIF(negtgel!U$2:BL$2,'Tsalin uzuulelt'!J$5,negtgel!U54:BL54)</f>
      </c>
      <c r="K54">
        <f>SUMIF(negtgel!U$2:BL$2,'Tsalin uzuulelt'!L$1,negtgel!U54:BL54) + SUMIF(negtgel!U$2:BL$2,'Tsalin uzuulelt'!L$2,negtgel!U54:BL54)+SUMIF(negtgel!U$2:BL$2,'Tsalin uzuulelt'!L$3,negtgel!U54:BL54)+SUMIF(negtgel!U$2:BL$2,'Tsalin uzuulelt'!L$4,negtgel!U54:BL54)+SUMIF(negtgel!U$2:BL$2,'Tsalin uzuulelt'!L$5,negtgel!U54:BL54)</f>
      </c>
      <c r="L54">
        <f>SUMIF(negtgel!U$2:BL$2,'Tsalin uzuulelt'!N$1,negtgel!U54:BL54) + SUMIF(negtgel!U$2:BL$2,'Tsalin uzuulelt'!N$2,negtgel!U54:BL54)+SUMIF(negtgel!U$2:BL$2,'Tsalin uzuulelt'!N$3,negtgel!U54:BL54)+SUMIF(negtgel!U$2:BL$2,'Tsalin uzuulelt'!N$4,negtgel!U54:BL54)+SUMIF(negtgel!U$2:BL$2,'Tsalin uzuulelt'!N$5,negtgel!U54:BL54)</f>
      </c>
      <c r="M54">
        <f>SUMIF(negtgel!U$2:BL$2,'Tsalin uzuulelt'!P$1,negtgel!U54:BL54) + SUMIF(negtgel!U$2:BL$2,'Tsalin uzuulelt'!P$2,negtgel!U54:BL54)+ SUMIF(negtgel!U$2:BL$2,'Tsalin uzuulelt'!P$3,negtgel!U54:BL54)+ SUMIF(negtgel!U$2:BL$2,'Tsalin uzuulelt'!P$4,negtgel!U54:BL54)+ SUMIF(negtgel!U$2:BL$2,'Tsalin uzuulelt'!P$5,negtgel!U54:BL54)</f>
      </c>
      <c r="N54">
        <f>IF(ISNUMBER(U54*1)=CF54,0,K54-H54-G54)</f>
      </c>
      <c r="O54">
        <f>IF(ISNUMBER(U54*1)=CF54,0,L54)</f>
      </c>
      <c r="P54">
        <f>IF(ISNUMBER(U54*1)=CF54,0,M54)</f>
      </c>
      <c r="Q54">
        <f>IF(N54&gt;2400000,N54,0)</f>
      </c>
      <c r="R54">
        <f><![CDATA[IF(N54<561797,13333.33,IF(N54<1123595,11666.67,IF(N54<1685393,10000,IF(N54<2247191,8333.33,IF(N54<2664000,6666.6,IF(N54<2764000,5000,IF(N54<3264000,0,0)))))))]]></f>
      </c>
      <c r="S54">
        <f>IF(B54&gt;10,11,IF(B54&gt;8.7,8.8,IF(B54&gt;3,B54,IF(B54&gt;1.5,2))))</f>
      </c>
      <c r="T54">
        <f>IF(Q54=0,S54,R54)</f>
      </c>
      <c r="U54"/>
      <c r="V54"/>
      <c r="W54"/>
      <c r="X54"/>
      <c r="Y54" t="s">
        <v>2665</v>
      </c>
      <c r="Z54"/>
      <c r="AA54"/>
      <c r="AB54"/>
      <c r="AC54"/>
      <c r="AD54"/>
      <c r="AE54"/>
      <c r="AF54"/>
      <c r="AG54"/>
      <c r="AH54"/>
      <c r="AI54"/>
      <c r="AJ54"/>
      <c r="AK54"/>
      <c r="CH54">
        <f>IFERROR(U54*1,0)</f>
      </c>
    </row>
    <row r="57">
      <c r="A57" t="n">
        <v>9.0</v>
      </c>
      <c r="B57">
        <f>IF((K57-G57-H57&gt;2400000),11,(L57/(K57-G57-H57)*100))</f>
      </c>
      <c r="C57">
        <f>IF(N57&gt;2400000,240000,(N57*S57)/100)</f>
      </c>
      <c r="D57">
        <f>IF((ISNUMBER(U57*1)=CH57),0,(K57-L57)*0.1-R57+(I57+J57)*0.011)</f>
      </c>
      <c r="E57">
        <f>IF((ISNUMBER(U57*1)=CH57),0,C57-L57)</f>
      </c>
      <c r="F57">
        <f>D57-P57</f>
      </c>
      <c r="G57">
        <f>SUMIF(negtgel!U$2:BL$2,'Tsalin uzuulelt'!B$1,negtgel!U57:BL57) + SUMIF(negtgel!U$2:BL$2,'Tsalin uzuulelt'!B$2,negtgel!U57:BL57)+SUMIF(negtgel!U$2:BL$2,'Tsalin uzuulelt'!B$3,negtgel!U57:BL57)+SUMIF(negtgel!U$2:BL$2,'Tsalin uzuulelt'!B$4,negtgel!U57:BL57)+SUMIF(negtgel!U$2:BL$2,'Tsalin uzuulelt'!B$5,negtgel!U57:BL57)</f>
      </c>
      <c r="H57">
        <f>SUMIF(negtgel!U$2:BL$2,'Tsalin uzuulelt'!F$1,negtgel!U57:BL57) + SUMIF(negtgel!U$2:BL$2,'Tsalin uzuulelt'!F$2,negtgel!U57:BL57)+SUMIF(negtgel!U$2:BL$2,'Tsalin uzuulelt'!F$3,negtgel!U57:BL57)+SUMIF(negtgel!U$2:BL$2,'Tsalin uzuulelt'!F$4,negtgel!U57:BL57)+SUMIF(negtgel!U$2:BL$2,'Tsalin uzuulelt'!F$5,negtgel!U57:BL57)</f>
      </c>
      <c r="I57">
        <f>SUMIF(negtgel!U$2:BL$2,'Tsalin uzuulelt'!H$1,negtgel!U57:BL57) + SUMIF(negtgel!U$2:BL$2,'Tsalin uzuulelt'!H$2,negtgel!U57:BL57)+SUMIF(negtgel!U$2:BL$2,'Tsalin uzuulelt'!H$3,negtgel!U57:BL57)+SUMIF(negtgel!U$2:BL$2,'Tsalin uzuulelt'!H$4,negtgel!U57:BL57)+SUMIF(negtgel!U$2:BL$2,'Tsalin uzuulelt'!H$5,negtgel!U57:BL57)</f>
      </c>
      <c r="J57">
        <f>SUMIF(negtgel!U$2:BL$2,'Tsalin uzuulelt'!J$1,negtgel!U57:BL57) + SUMIF(negtgel!U$2:BL$2,'Tsalin uzuulelt'!J$2,negtgel!U57:BL57)+SUMIF(negtgel!U$2:BL$2,'Tsalin uzuulelt'!J$3,negtgel!U57:BL57)+SUMIF(negtgel!U$2:BL$2,'Tsalin uzuulelt'!J$4,negtgel!U57:BL57)+SUMIF(negtgel!U$2:BL$2,'Tsalin uzuulelt'!J$5,negtgel!U57:BL57)</f>
      </c>
      <c r="K57">
        <f>SUMIF(negtgel!U$2:BL$2,'Tsalin uzuulelt'!L$1,negtgel!U57:BL57) + SUMIF(negtgel!U$2:BL$2,'Tsalin uzuulelt'!L$2,negtgel!U57:BL57)+SUMIF(negtgel!U$2:BL$2,'Tsalin uzuulelt'!L$3,negtgel!U57:BL57)+SUMIF(negtgel!U$2:BL$2,'Tsalin uzuulelt'!L$4,negtgel!U57:BL57)+SUMIF(negtgel!U$2:BL$2,'Tsalin uzuulelt'!L$5,negtgel!U57:BL57)</f>
      </c>
      <c r="L57">
        <f>SUMIF(negtgel!U$2:BL$2,'Tsalin uzuulelt'!N$1,negtgel!U57:BL57) + SUMIF(negtgel!U$2:BL$2,'Tsalin uzuulelt'!N$2,negtgel!U57:BL57)+SUMIF(negtgel!U$2:BL$2,'Tsalin uzuulelt'!N$3,negtgel!U57:BL57)+SUMIF(negtgel!U$2:BL$2,'Tsalin uzuulelt'!N$4,negtgel!U57:BL57)+SUMIF(negtgel!U$2:BL$2,'Tsalin uzuulelt'!N$5,negtgel!U57:BL57)</f>
      </c>
      <c r="M57">
        <f>SUMIF(negtgel!U$2:BL$2,'Tsalin uzuulelt'!P$1,negtgel!U57:BL57) + SUMIF(negtgel!U$2:BL$2,'Tsalin uzuulelt'!P$2,negtgel!U57:BL57)+ SUMIF(negtgel!U$2:BL$2,'Tsalin uzuulelt'!P$3,negtgel!U57:BL57)+ SUMIF(negtgel!U$2:BL$2,'Tsalin uzuulelt'!P$4,negtgel!U57:BL57)+ SUMIF(negtgel!U$2:BL$2,'Tsalin uzuulelt'!P$5,negtgel!U57:BL57)</f>
      </c>
      <c r="N57">
        <f>IF(ISNUMBER(U57*1)=CF57,0,K57-H57-G57)</f>
      </c>
      <c r="O57">
        <f>IF(ISNUMBER(U57*1)=CF57,0,L57)</f>
      </c>
      <c r="P57">
        <f>IF(ISNUMBER(U57*1)=CF57,0,M57)</f>
      </c>
      <c r="Q57">
        <f>IF(N57&gt;2400000,N57,0)</f>
      </c>
      <c r="R57">
        <f><![CDATA[IF(N57<561797,13333.33,IF(N57<1123595,11666.67,IF(N57<1685393,10000,IF(N57<2247191,8333.33,IF(N57<2664000,6666.6,IF(N57<2764000,5000,IF(N57<3264000,0,0)))))))]]></f>
      </c>
      <c r="S57">
        <f>IF(B57&gt;10,11,IF(B57&gt;8.7,8.8,IF(B57&gt;3,B57,IF(B57&gt;1.5,2))))</f>
      </c>
      <c r="T57">
        <f>IF(Q57=0,S57,R57)</f>
      </c>
      <c r="U57" t="n">
        <v>2.0</v>
      </c>
      <c r="V57" t="s">
        <v>2650</v>
      </c>
      <c r="W57" t="n">
        <v>21.0</v>
      </c>
      <c r="X57" t="n">
        <v>0.0</v>
      </c>
      <c r="Y57" t="n">
        <v>560865.0</v>
      </c>
      <c r="Z57" t="n">
        <v>0.0</v>
      </c>
      <c r="AA57" t="n">
        <v>0.0</v>
      </c>
      <c r="AB57" t="s">
        <v>2651</v>
      </c>
      <c r="AC57" t="n">
        <v>0.0</v>
      </c>
      <c r="AD57" t="n">
        <v>140217.0</v>
      </c>
      <c r="AE57" t="n">
        <v>0.0</v>
      </c>
      <c r="AF57" t="n">
        <v>16800.0</v>
      </c>
      <c r="AG57" t="n">
        <v>0.0</v>
      </c>
      <c r="AH57" t="n">
        <v>717882.0</v>
      </c>
      <c r="AI57" t="n">
        <v>71788.0</v>
      </c>
      <c r="AJ57" t="n">
        <v>57777.0</v>
      </c>
      <c r="AK57" t="s">
        <v>2652</v>
      </c>
      <c r="CH57">
        <f>IFERROR(U57*1,0)</f>
      </c>
    </row>
    <row r="58">
      <c r="A58" t="n">
        <v>9.0</v>
      </c>
      <c r="B58">
        <f>IF((K58-G58-H58&gt;2400000),11,(L58/(K58-G58-H58)*100))</f>
      </c>
      <c r="C58">
        <f>IF(N58&gt;2400000,240000,(N58*S58)/100)</f>
      </c>
      <c r="D58">
        <f>IF((ISNUMBER(U58*1)=CH58),0,(K58-L58)*0.1-R58+(I58+J58)*0.011)</f>
      </c>
      <c r="E58">
        <f>IF((ISNUMBER(U58*1)=CH58),0,C58-L58)</f>
      </c>
      <c r="F58">
        <f>D58-P58</f>
      </c>
      <c r="G58">
        <f>SUMIF(negtgel!U$2:BL$2,'Tsalin uzuulelt'!B$1,negtgel!U58:BL58) + SUMIF(negtgel!U$2:BL$2,'Tsalin uzuulelt'!B$2,negtgel!U58:BL58)+SUMIF(negtgel!U$2:BL$2,'Tsalin uzuulelt'!B$3,negtgel!U58:BL58)+SUMIF(negtgel!U$2:BL$2,'Tsalin uzuulelt'!B$4,negtgel!U58:BL58)+SUMIF(negtgel!U$2:BL$2,'Tsalin uzuulelt'!B$5,negtgel!U58:BL58)</f>
      </c>
      <c r="H58">
        <f>SUMIF(negtgel!U$2:BL$2,'Tsalin uzuulelt'!F$1,negtgel!U58:BL58) + SUMIF(negtgel!U$2:BL$2,'Tsalin uzuulelt'!F$2,negtgel!U58:BL58)+SUMIF(negtgel!U$2:BL$2,'Tsalin uzuulelt'!F$3,negtgel!U58:BL58)+SUMIF(negtgel!U$2:BL$2,'Tsalin uzuulelt'!F$4,negtgel!U58:BL58)+SUMIF(negtgel!U$2:BL$2,'Tsalin uzuulelt'!F$5,negtgel!U58:BL58)</f>
      </c>
      <c r="I58">
        <f>SUMIF(negtgel!U$2:BL$2,'Tsalin uzuulelt'!H$1,negtgel!U58:BL58) + SUMIF(negtgel!U$2:BL$2,'Tsalin uzuulelt'!H$2,negtgel!U58:BL58)+SUMIF(negtgel!U$2:BL$2,'Tsalin uzuulelt'!H$3,negtgel!U58:BL58)+SUMIF(negtgel!U$2:BL$2,'Tsalin uzuulelt'!H$4,negtgel!U58:BL58)+SUMIF(negtgel!U$2:BL$2,'Tsalin uzuulelt'!H$5,negtgel!U58:BL58)</f>
      </c>
      <c r="J58">
        <f>SUMIF(negtgel!U$2:BL$2,'Tsalin uzuulelt'!J$1,negtgel!U58:BL58) + SUMIF(negtgel!U$2:BL$2,'Tsalin uzuulelt'!J$2,negtgel!U58:BL58)+SUMIF(negtgel!U$2:BL$2,'Tsalin uzuulelt'!J$3,negtgel!U58:BL58)+SUMIF(negtgel!U$2:BL$2,'Tsalin uzuulelt'!J$4,negtgel!U58:BL58)+SUMIF(negtgel!U$2:BL$2,'Tsalin uzuulelt'!J$5,negtgel!U58:BL58)</f>
      </c>
      <c r="K58">
        <f>SUMIF(negtgel!U$2:BL$2,'Tsalin uzuulelt'!L$1,negtgel!U58:BL58) + SUMIF(negtgel!U$2:BL$2,'Tsalin uzuulelt'!L$2,negtgel!U58:BL58)+SUMIF(negtgel!U$2:BL$2,'Tsalin uzuulelt'!L$3,negtgel!U58:BL58)+SUMIF(negtgel!U$2:BL$2,'Tsalin uzuulelt'!L$4,negtgel!U58:BL58)+SUMIF(negtgel!U$2:BL$2,'Tsalin uzuulelt'!L$5,negtgel!U58:BL58)</f>
      </c>
      <c r="L58">
        <f>SUMIF(negtgel!U$2:BL$2,'Tsalin uzuulelt'!N$1,negtgel!U58:BL58) + SUMIF(negtgel!U$2:BL$2,'Tsalin uzuulelt'!N$2,negtgel!U58:BL58)+SUMIF(negtgel!U$2:BL$2,'Tsalin uzuulelt'!N$3,negtgel!U58:BL58)+SUMIF(negtgel!U$2:BL$2,'Tsalin uzuulelt'!N$4,negtgel!U58:BL58)+SUMIF(negtgel!U$2:BL$2,'Tsalin uzuulelt'!N$5,negtgel!U58:BL58)</f>
      </c>
      <c r="M58">
        <f>SUMIF(negtgel!U$2:BL$2,'Tsalin uzuulelt'!P$1,negtgel!U58:BL58) + SUMIF(negtgel!U$2:BL$2,'Tsalin uzuulelt'!P$2,negtgel!U58:BL58)+ SUMIF(negtgel!U$2:BL$2,'Tsalin uzuulelt'!P$3,negtgel!U58:BL58)+ SUMIF(negtgel!U$2:BL$2,'Tsalin uzuulelt'!P$4,negtgel!U58:BL58)+ SUMIF(negtgel!U$2:BL$2,'Tsalin uzuulelt'!P$5,negtgel!U58:BL58)</f>
      </c>
      <c r="N58">
        <f>IF(ISNUMBER(U58*1)=CF58,0,K58-H58-G58)</f>
      </c>
      <c r="O58">
        <f>IF(ISNUMBER(U58*1)=CF58,0,L58)</f>
      </c>
      <c r="P58">
        <f>IF(ISNUMBER(U58*1)=CF58,0,M58)</f>
      </c>
      <c r="Q58">
        <f>IF(N58&gt;2400000,N58,0)</f>
      </c>
      <c r="R58">
        <f><![CDATA[IF(N58<561797,13333.33,IF(N58<1123595,11666.67,IF(N58<1685393,10000,IF(N58<2247191,8333.33,IF(N58<2664000,6666.6,IF(N58<2764000,5000,IF(N58<3264000,0,0)))))))]]></f>
      </c>
      <c r="S58">
        <f>IF(B58&gt;10,11,IF(B58&gt;8.7,8.8,IF(B58&gt;3,B58,IF(B58&gt;1.5,2))))</f>
      </c>
      <c r="T58">
        <f>IF(Q58=0,S58,R58)</f>
      </c>
      <c r="U58" t="n">
        <v>6.0</v>
      </c>
      <c r="V58" t="s">
        <v>2653</v>
      </c>
      <c r="W58" t="n">
        <v>21.0</v>
      </c>
      <c r="X58" t="n">
        <v>0.0</v>
      </c>
      <c r="Y58" t="n">
        <v>447091.0</v>
      </c>
      <c r="Z58" t="n">
        <v>0.0</v>
      </c>
      <c r="AA58" t="n">
        <v>0.0</v>
      </c>
      <c r="AB58" t="s">
        <v>2651</v>
      </c>
      <c r="AC58" t="n">
        <v>0.0</v>
      </c>
      <c r="AD58" t="n">
        <v>0.0</v>
      </c>
      <c r="AE58" t="n">
        <v>0.0</v>
      </c>
      <c r="AF58" t="n">
        <v>10500.0</v>
      </c>
      <c r="AG58" t="n">
        <v>0.0</v>
      </c>
      <c r="AH58" t="n">
        <v>457591.0</v>
      </c>
      <c r="AI58" t="n">
        <v>45759.0</v>
      </c>
      <c r="AJ58" t="n">
        <v>34288.0</v>
      </c>
      <c r="AK58" t="s">
        <v>2652</v>
      </c>
      <c r="CH58">
        <f>IFERROR(U58*1,0)</f>
      </c>
    </row>
    <row r="59">
      <c r="A59" t="n">
        <v>9.0</v>
      </c>
      <c r="B59">
        <f>IF((K59-G59-H59&gt;2400000),11,(L59/(K59-G59-H59)*100))</f>
      </c>
      <c r="C59">
        <f>IF(N59&gt;2400000,240000,(N59*S59)/100)</f>
      </c>
      <c r="D59">
        <f>IF((ISNUMBER(U59*1)=CH59),0,(K59-L59)*0.1-R59+(I59+J59)*0.011)</f>
      </c>
      <c r="E59">
        <f>IF((ISNUMBER(U59*1)=CH59),0,C59-L59)</f>
      </c>
      <c r="F59">
        <f>D59-P59</f>
      </c>
      <c r="G59">
        <f>SUMIF(negtgel!U$2:BL$2,'Tsalin uzuulelt'!B$1,negtgel!U59:BL59) + SUMIF(negtgel!U$2:BL$2,'Tsalin uzuulelt'!B$2,negtgel!U59:BL59)+SUMIF(negtgel!U$2:BL$2,'Tsalin uzuulelt'!B$3,negtgel!U59:BL59)+SUMIF(negtgel!U$2:BL$2,'Tsalin uzuulelt'!B$4,negtgel!U59:BL59)+SUMIF(negtgel!U$2:BL$2,'Tsalin uzuulelt'!B$5,negtgel!U59:BL59)</f>
      </c>
      <c r="H59">
        <f>SUMIF(negtgel!U$2:BL$2,'Tsalin uzuulelt'!F$1,negtgel!U59:BL59) + SUMIF(negtgel!U$2:BL$2,'Tsalin uzuulelt'!F$2,negtgel!U59:BL59)+SUMIF(negtgel!U$2:BL$2,'Tsalin uzuulelt'!F$3,negtgel!U59:BL59)+SUMIF(negtgel!U$2:BL$2,'Tsalin uzuulelt'!F$4,negtgel!U59:BL59)+SUMIF(negtgel!U$2:BL$2,'Tsalin uzuulelt'!F$5,negtgel!U59:BL59)</f>
      </c>
      <c r="I59">
        <f>SUMIF(negtgel!U$2:BL$2,'Tsalin uzuulelt'!H$1,negtgel!U59:BL59) + SUMIF(negtgel!U$2:BL$2,'Tsalin uzuulelt'!H$2,negtgel!U59:BL59)+SUMIF(negtgel!U$2:BL$2,'Tsalin uzuulelt'!H$3,negtgel!U59:BL59)+SUMIF(negtgel!U$2:BL$2,'Tsalin uzuulelt'!H$4,negtgel!U59:BL59)+SUMIF(negtgel!U$2:BL$2,'Tsalin uzuulelt'!H$5,negtgel!U59:BL59)</f>
      </c>
      <c r="J59">
        <f>SUMIF(negtgel!U$2:BL$2,'Tsalin uzuulelt'!J$1,negtgel!U59:BL59) + SUMIF(negtgel!U$2:BL$2,'Tsalin uzuulelt'!J$2,negtgel!U59:BL59)+SUMIF(negtgel!U$2:BL$2,'Tsalin uzuulelt'!J$3,negtgel!U59:BL59)+SUMIF(negtgel!U$2:BL$2,'Tsalin uzuulelt'!J$4,negtgel!U59:BL59)+SUMIF(negtgel!U$2:BL$2,'Tsalin uzuulelt'!J$5,negtgel!U59:BL59)</f>
      </c>
      <c r="K59">
        <f>SUMIF(negtgel!U$2:BL$2,'Tsalin uzuulelt'!L$1,negtgel!U59:BL59) + SUMIF(negtgel!U$2:BL$2,'Tsalin uzuulelt'!L$2,negtgel!U59:BL59)+SUMIF(negtgel!U$2:BL$2,'Tsalin uzuulelt'!L$3,negtgel!U59:BL59)+SUMIF(negtgel!U$2:BL$2,'Tsalin uzuulelt'!L$4,negtgel!U59:BL59)+SUMIF(negtgel!U$2:BL$2,'Tsalin uzuulelt'!L$5,negtgel!U59:BL59)</f>
      </c>
      <c r="L59">
        <f>SUMIF(negtgel!U$2:BL$2,'Tsalin uzuulelt'!N$1,negtgel!U59:BL59) + SUMIF(negtgel!U$2:BL$2,'Tsalin uzuulelt'!N$2,negtgel!U59:BL59)+SUMIF(negtgel!U$2:BL$2,'Tsalin uzuulelt'!N$3,negtgel!U59:BL59)+SUMIF(negtgel!U$2:BL$2,'Tsalin uzuulelt'!N$4,negtgel!U59:BL59)+SUMIF(negtgel!U$2:BL$2,'Tsalin uzuulelt'!N$5,negtgel!U59:BL59)</f>
      </c>
      <c r="M59">
        <f>SUMIF(negtgel!U$2:BL$2,'Tsalin uzuulelt'!P$1,negtgel!U59:BL59) + SUMIF(negtgel!U$2:BL$2,'Tsalin uzuulelt'!P$2,negtgel!U59:BL59)+ SUMIF(negtgel!U$2:BL$2,'Tsalin uzuulelt'!P$3,negtgel!U59:BL59)+ SUMIF(negtgel!U$2:BL$2,'Tsalin uzuulelt'!P$4,negtgel!U59:BL59)+ SUMIF(negtgel!U$2:BL$2,'Tsalin uzuulelt'!P$5,negtgel!U59:BL59)</f>
      </c>
      <c r="N59">
        <f>IF(ISNUMBER(U59*1)=CF59,0,K59-H59-G59)</f>
      </c>
      <c r="O59">
        <f>IF(ISNUMBER(U59*1)=CF59,0,L59)</f>
      </c>
      <c r="P59">
        <f>IF(ISNUMBER(U59*1)=CF59,0,M59)</f>
      </c>
      <c r="Q59">
        <f>IF(N59&gt;2400000,N59,0)</f>
      </c>
      <c r="R59">
        <f><![CDATA[IF(N59<561797,13333.33,IF(N59<1123595,11666.67,IF(N59<1685393,10000,IF(N59<2247191,8333.33,IF(N59<2664000,6666.6,IF(N59<2764000,5000,IF(N59<3264000,0,0)))))))]]></f>
      </c>
      <c r="S59">
        <f>IF(B59&gt;10,11,IF(B59&gt;8.7,8.8,IF(B59&gt;3,B59,IF(B59&gt;1.5,2))))</f>
      </c>
      <c r="T59">
        <f>IF(Q59=0,S59,R59)</f>
      </c>
      <c r="U59" t="n">
        <v>8.0</v>
      </c>
      <c r="V59" t="s">
        <v>2654</v>
      </c>
      <c r="W59" t="n">
        <v>21.0</v>
      </c>
      <c r="X59" t="n">
        <v>0.0</v>
      </c>
      <c r="Y59" t="n">
        <v>446857.0</v>
      </c>
      <c r="Z59" t="n">
        <v>0.0</v>
      </c>
      <c r="AA59" t="n">
        <v>0.0</v>
      </c>
      <c r="AB59" t="s">
        <v>2651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n">
        <v>446857.0</v>
      </c>
      <c r="AI59" t="n">
        <v>34855.0</v>
      </c>
      <c r="AJ59" t="n">
        <v>34200.0</v>
      </c>
      <c r="AK59" t="s">
        <v>2652</v>
      </c>
      <c r="CH59">
        <f>IFERROR(U59*1,0)</f>
      </c>
    </row>
    <row r="60">
      <c r="A60" t="n">
        <v>9.0</v>
      </c>
      <c r="B60">
        <f>IF((K60-G60-H60&gt;2400000),11,(L60/(K60-G60-H60)*100))</f>
      </c>
      <c r="C60">
        <f>IF(N60&gt;2400000,240000,(N60*S60)/100)</f>
      </c>
      <c r="D60">
        <f>IF((ISNUMBER(U60*1)=CH60),0,(K60-L60)*0.1-R60+(I60+J60)*0.011)</f>
      </c>
      <c r="E60">
        <f>IF((ISNUMBER(U60*1)=CH60),0,C60-L60)</f>
      </c>
      <c r="F60">
        <f>D60-P60</f>
      </c>
      <c r="G60">
        <f>SUMIF(negtgel!U$2:BL$2,'Tsalin uzuulelt'!B$1,negtgel!U60:BL60) + SUMIF(negtgel!U$2:BL$2,'Tsalin uzuulelt'!B$2,negtgel!U60:BL60)+SUMIF(negtgel!U$2:BL$2,'Tsalin uzuulelt'!B$3,negtgel!U60:BL60)+SUMIF(negtgel!U$2:BL$2,'Tsalin uzuulelt'!B$4,negtgel!U60:BL60)+SUMIF(negtgel!U$2:BL$2,'Tsalin uzuulelt'!B$5,negtgel!U60:BL60)</f>
      </c>
      <c r="H60">
        <f>SUMIF(negtgel!U$2:BL$2,'Tsalin uzuulelt'!F$1,negtgel!U60:BL60) + SUMIF(negtgel!U$2:BL$2,'Tsalin uzuulelt'!F$2,negtgel!U60:BL60)+SUMIF(negtgel!U$2:BL$2,'Tsalin uzuulelt'!F$3,negtgel!U60:BL60)+SUMIF(negtgel!U$2:BL$2,'Tsalin uzuulelt'!F$4,negtgel!U60:BL60)+SUMIF(negtgel!U$2:BL$2,'Tsalin uzuulelt'!F$5,negtgel!U60:BL60)</f>
      </c>
      <c r="I60">
        <f>SUMIF(negtgel!U$2:BL$2,'Tsalin uzuulelt'!H$1,negtgel!U60:BL60) + SUMIF(negtgel!U$2:BL$2,'Tsalin uzuulelt'!H$2,negtgel!U60:BL60)+SUMIF(negtgel!U$2:BL$2,'Tsalin uzuulelt'!H$3,negtgel!U60:BL60)+SUMIF(negtgel!U$2:BL$2,'Tsalin uzuulelt'!H$4,negtgel!U60:BL60)+SUMIF(negtgel!U$2:BL$2,'Tsalin uzuulelt'!H$5,negtgel!U60:BL60)</f>
      </c>
      <c r="J60">
        <f>SUMIF(negtgel!U$2:BL$2,'Tsalin uzuulelt'!J$1,negtgel!U60:BL60) + SUMIF(negtgel!U$2:BL$2,'Tsalin uzuulelt'!J$2,negtgel!U60:BL60)+SUMIF(negtgel!U$2:BL$2,'Tsalin uzuulelt'!J$3,negtgel!U60:BL60)+SUMIF(negtgel!U$2:BL$2,'Tsalin uzuulelt'!J$4,negtgel!U60:BL60)+SUMIF(negtgel!U$2:BL$2,'Tsalin uzuulelt'!J$5,negtgel!U60:BL60)</f>
      </c>
      <c r="K60">
        <f>SUMIF(negtgel!U$2:BL$2,'Tsalin uzuulelt'!L$1,negtgel!U60:BL60) + SUMIF(negtgel!U$2:BL$2,'Tsalin uzuulelt'!L$2,negtgel!U60:BL60)+SUMIF(negtgel!U$2:BL$2,'Tsalin uzuulelt'!L$3,negtgel!U60:BL60)+SUMIF(negtgel!U$2:BL$2,'Tsalin uzuulelt'!L$4,negtgel!U60:BL60)+SUMIF(negtgel!U$2:BL$2,'Tsalin uzuulelt'!L$5,negtgel!U60:BL60)</f>
      </c>
      <c r="L60">
        <f>SUMIF(negtgel!U$2:BL$2,'Tsalin uzuulelt'!N$1,negtgel!U60:BL60) + SUMIF(negtgel!U$2:BL$2,'Tsalin uzuulelt'!N$2,negtgel!U60:BL60)+SUMIF(negtgel!U$2:BL$2,'Tsalin uzuulelt'!N$3,negtgel!U60:BL60)+SUMIF(negtgel!U$2:BL$2,'Tsalin uzuulelt'!N$4,negtgel!U60:BL60)+SUMIF(negtgel!U$2:BL$2,'Tsalin uzuulelt'!N$5,negtgel!U60:BL60)</f>
      </c>
      <c r="M60">
        <f>SUMIF(negtgel!U$2:BL$2,'Tsalin uzuulelt'!P$1,negtgel!U60:BL60) + SUMIF(negtgel!U$2:BL$2,'Tsalin uzuulelt'!P$2,negtgel!U60:BL60)+ SUMIF(negtgel!U$2:BL$2,'Tsalin uzuulelt'!P$3,negtgel!U60:BL60)+ SUMIF(negtgel!U$2:BL$2,'Tsalin uzuulelt'!P$4,negtgel!U60:BL60)+ SUMIF(negtgel!U$2:BL$2,'Tsalin uzuulelt'!P$5,negtgel!U60:BL60)</f>
      </c>
      <c r="N60">
        <f>IF(ISNUMBER(U60*1)=CF60,0,K60-H60-G60)</f>
      </c>
      <c r="O60">
        <f>IF(ISNUMBER(U60*1)=CF60,0,L60)</f>
      </c>
      <c r="P60">
        <f>IF(ISNUMBER(U60*1)=CF60,0,M60)</f>
      </c>
      <c r="Q60">
        <f>IF(N60&gt;2400000,N60,0)</f>
      </c>
      <c r="R60">
        <f><![CDATA[IF(N60<561797,13333.33,IF(N60<1123595,11666.67,IF(N60<1685393,10000,IF(N60<2247191,8333.33,IF(N60<2664000,6666.6,IF(N60<2764000,5000,IF(N60<3264000,0,0)))))))]]></f>
      </c>
      <c r="S60">
        <f>IF(B60&gt;10,11,IF(B60&gt;8.7,8.8,IF(B60&gt;3,B60,IF(B60&gt;1.5,2))))</f>
      </c>
      <c r="T60">
        <f>IF(Q60=0,S60,R60)</f>
      </c>
      <c r="U60" t="n">
        <v>6.0</v>
      </c>
      <c r="V60" t="s">
        <v>2653</v>
      </c>
      <c r="W60" t="n">
        <v>0.0</v>
      </c>
      <c r="X60" t="n">
        <v>0.0</v>
      </c>
      <c r="Y60" t="n">
        <v>0.0</v>
      </c>
      <c r="Z60" t="n">
        <v>0.0</v>
      </c>
      <c r="AA60" t="n">
        <v>0.0</v>
      </c>
      <c r="AB60" t="s">
        <v>2651</v>
      </c>
      <c r="AC60" t="n">
        <v>0.0</v>
      </c>
      <c r="AD60" t="n">
        <v>0.0</v>
      </c>
      <c r="AE60" t="n">
        <v>0.0</v>
      </c>
      <c r="AF60" t="n">
        <v>0.0</v>
      </c>
      <c r="AG60" t="n">
        <v>62937.0</v>
      </c>
      <c r="AH60" t="n">
        <v>62937.0</v>
      </c>
      <c r="AI60" t="n">
        <v>6294.0</v>
      </c>
      <c r="AJ60" t="n">
        <v>0.0</v>
      </c>
      <c r="AK60" t="s">
        <v>2651</v>
      </c>
      <c r="CH60">
        <f>IFERROR(U60*1,0)</f>
      </c>
    </row>
    <row r="61">
      <c r="A61" t="n">
        <v>9.0</v>
      </c>
      <c r="B61">
        <f>IF((K61-G61-H61&gt;2400000),11,(L61/(K61-G61-H61)*100))</f>
      </c>
      <c r="C61">
        <f>IF(N61&gt;2400000,240000,(N61*S61)/100)</f>
      </c>
      <c r="D61">
        <f>IF((ISNUMBER(U61*1)=CH61),0,(K61-L61)*0.1-R61+(I61+J61)*0.011)</f>
      </c>
      <c r="E61">
        <f>IF((ISNUMBER(U61*1)=CH61),0,C61-L61)</f>
      </c>
      <c r="F61">
        <f>D61-P61</f>
      </c>
      <c r="G61">
        <f>SUMIF(negtgel!U$2:BL$2,'Tsalin uzuulelt'!B$1,negtgel!U61:BL61) + SUMIF(negtgel!U$2:BL$2,'Tsalin uzuulelt'!B$2,negtgel!U61:BL61)+SUMIF(negtgel!U$2:BL$2,'Tsalin uzuulelt'!B$3,negtgel!U61:BL61)+SUMIF(negtgel!U$2:BL$2,'Tsalin uzuulelt'!B$4,negtgel!U61:BL61)+SUMIF(negtgel!U$2:BL$2,'Tsalin uzuulelt'!B$5,negtgel!U61:BL61)</f>
      </c>
      <c r="H61">
        <f>SUMIF(negtgel!U$2:BL$2,'Tsalin uzuulelt'!F$1,negtgel!U61:BL61) + SUMIF(negtgel!U$2:BL$2,'Tsalin uzuulelt'!F$2,negtgel!U61:BL61)+SUMIF(negtgel!U$2:BL$2,'Tsalin uzuulelt'!F$3,negtgel!U61:BL61)+SUMIF(negtgel!U$2:BL$2,'Tsalin uzuulelt'!F$4,negtgel!U61:BL61)+SUMIF(negtgel!U$2:BL$2,'Tsalin uzuulelt'!F$5,negtgel!U61:BL61)</f>
      </c>
      <c r="I61">
        <f>SUMIF(negtgel!U$2:BL$2,'Tsalin uzuulelt'!H$1,negtgel!U61:BL61) + SUMIF(negtgel!U$2:BL$2,'Tsalin uzuulelt'!H$2,negtgel!U61:BL61)+SUMIF(negtgel!U$2:BL$2,'Tsalin uzuulelt'!H$3,negtgel!U61:BL61)+SUMIF(negtgel!U$2:BL$2,'Tsalin uzuulelt'!H$4,negtgel!U61:BL61)+SUMIF(negtgel!U$2:BL$2,'Tsalin uzuulelt'!H$5,negtgel!U61:BL61)</f>
      </c>
      <c r="J61">
        <f>SUMIF(negtgel!U$2:BL$2,'Tsalin uzuulelt'!J$1,negtgel!U61:BL61) + SUMIF(negtgel!U$2:BL$2,'Tsalin uzuulelt'!J$2,negtgel!U61:BL61)+SUMIF(negtgel!U$2:BL$2,'Tsalin uzuulelt'!J$3,negtgel!U61:BL61)+SUMIF(negtgel!U$2:BL$2,'Tsalin uzuulelt'!J$4,negtgel!U61:BL61)+SUMIF(negtgel!U$2:BL$2,'Tsalin uzuulelt'!J$5,negtgel!U61:BL61)</f>
      </c>
      <c r="K61">
        <f>SUMIF(negtgel!U$2:BL$2,'Tsalin uzuulelt'!L$1,negtgel!U61:BL61) + SUMIF(negtgel!U$2:BL$2,'Tsalin uzuulelt'!L$2,negtgel!U61:BL61)+SUMIF(negtgel!U$2:BL$2,'Tsalin uzuulelt'!L$3,negtgel!U61:BL61)+SUMIF(negtgel!U$2:BL$2,'Tsalin uzuulelt'!L$4,negtgel!U61:BL61)+SUMIF(negtgel!U$2:BL$2,'Tsalin uzuulelt'!L$5,negtgel!U61:BL61)</f>
      </c>
      <c r="L61">
        <f>SUMIF(negtgel!U$2:BL$2,'Tsalin uzuulelt'!N$1,negtgel!U61:BL61) + SUMIF(negtgel!U$2:BL$2,'Tsalin uzuulelt'!N$2,negtgel!U61:BL61)+SUMIF(negtgel!U$2:BL$2,'Tsalin uzuulelt'!N$3,negtgel!U61:BL61)+SUMIF(negtgel!U$2:BL$2,'Tsalin uzuulelt'!N$4,negtgel!U61:BL61)+SUMIF(negtgel!U$2:BL$2,'Tsalin uzuulelt'!N$5,negtgel!U61:BL61)</f>
      </c>
      <c r="M61">
        <f>SUMIF(negtgel!U$2:BL$2,'Tsalin uzuulelt'!P$1,negtgel!U61:BL61) + SUMIF(negtgel!U$2:BL$2,'Tsalin uzuulelt'!P$2,negtgel!U61:BL61)+ SUMIF(negtgel!U$2:BL$2,'Tsalin uzuulelt'!P$3,negtgel!U61:BL61)+ SUMIF(negtgel!U$2:BL$2,'Tsalin uzuulelt'!P$4,negtgel!U61:BL61)+ SUMIF(negtgel!U$2:BL$2,'Tsalin uzuulelt'!P$5,negtgel!U61:BL61)</f>
      </c>
      <c r="N61">
        <f>IF(ISNUMBER(U61*1)=CF61,0,K61-H61-G61)</f>
      </c>
      <c r="O61">
        <f>IF(ISNUMBER(U61*1)=CF61,0,L61)</f>
      </c>
      <c r="P61">
        <f>IF(ISNUMBER(U61*1)=CF61,0,M61)</f>
      </c>
      <c r="Q61">
        <f>IF(N61&gt;2400000,N61,0)</f>
      </c>
      <c r="R61">
        <f><![CDATA[IF(N61<561797,13333.33,IF(N61<1123595,11666.67,IF(N61<1685393,10000,IF(N61<2247191,8333.33,IF(N61<2664000,6666.6,IF(N61<2764000,5000,IF(N61<3264000,0,0)))))))]]></f>
      </c>
      <c r="S61">
        <f>IF(B61&gt;10,11,IF(B61&gt;8.7,8.8,IF(B61&gt;3,B61,IF(B61&gt;1.5,2))))</f>
      </c>
      <c r="T61">
        <f>IF(Q61=0,S61,R61)</f>
      </c>
      <c r="U61" t="n">
        <v>8.0</v>
      </c>
      <c r="V61" t="s">
        <v>2654</v>
      </c>
      <c r="W61" t="n">
        <v>0.0</v>
      </c>
      <c r="X61" t="n">
        <v>0.0</v>
      </c>
      <c r="Y61" t="n">
        <v>0.0</v>
      </c>
      <c r="Z61" t="n">
        <v>0.0</v>
      </c>
      <c r="AA61" t="n">
        <v>0.0</v>
      </c>
      <c r="AB61" t="s">
        <v>2651</v>
      </c>
      <c r="AC61" t="n">
        <v>0.0</v>
      </c>
      <c r="AD61" t="n">
        <v>0.0</v>
      </c>
      <c r="AE61" t="n">
        <v>0.0</v>
      </c>
      <c r="AF61" t="n">
        <v>0.0</v>
      </c>
      <c r="AG61" t="n">
        <v>67029.0</v>
      </c>
      <c r="AH61" t="n">
        <v>67029.0</v>
      </c>
      <c r="AI61" t="n">
        <v>5228.0</v>
      </c>
      <c r="AJ61" t="n">
        <v>0.0</v>
      </c>
      <c r="AK61" t="s">
        <v>2651</v>
      </c>
      <c r="CH61">
        <f>IFERROR(U61*1,0)</f>
      </c>
    </row>
    <row r="62">
      <c r="A62" t="n">
        <v>9.0</v>
      </c>
      <c r="B62">
        <f>IF((K62-G62-H62&gt;2400000),11,(L62/(K62-G62-H62)*100))</f>
      </c>
      <c r="C62">
        <f>IF(N62&gt;2400000,240000,(N62*S62)/100)</f>
      </c>
      <c r="D62">
        <f>IF((ISNUMBER(U62*1)=CH62),0,(K62-L62)*0.1-R62+(I62+J62)*0.011)</f>
      </c>
      <c r="E62">
        <f>IF((ISNUMBER(U62*1)=CH62),0,C62-L62)</f>
      </c>
      <c r="F62">
        <f>D62-P62</f>
      </c>
      <c r="G62">
        <f>SUMIF(negtgel!U$2:BL$2,'Tsalin uzuulelt'!B$1,negtgel!U62:BL62) + SUMIF(negtgel!U$2:BL$2,'Tsalin uzuulelt'!B$2,negtgel!U62:BL62)+SUMIF(negtgel!U$2:BL$2,'Tsalin uzuulelt'!B$3,negtgel!U62:BL62)+SUMIF(negtgel!U$2:BL$2,'Tsalin uzuulelt'!B$4,negtgel!U62:BL62)+SUMIF(negtgel!U$2:BL$2,'Tsalin uzuulelt'!B$5,negtgel!U62:BL62)</f>
      </c>
      <c r="H62">
        <f>SUMIF(negtgel!U$2:BL$2,'Tsalin uzuulelt'!F$1,negtgel!U62:BL62) + SUMIF(negtgel!U$2:BL$2,'Tsalin uzuulelt'!F$2,negtgel!U62:BL62)+SUMIF(negtgel!U$2:BL$2,'Tsalin uzuulelt'!F$3,negtgel!U62:BL62)+SUMIF(negtgel!U$2:BL$2,'Tsalin uzuulelt'!F$4,negtgel!U62:BL62)+SUMIF(negtgel!U$2:BL$2,'Tsalin uzuulelt'!F$5,negtgel!U62:BL62)</f>
      </c>
      <c r="I62">
        <f>SUMIF(negtgel!U$2:BL$2,'Tsalin uzuulelt'!H$1,negtgel!U62:BL62) + SUMIF(negtgel!U$2:BL$2,'Tsalin uzuulelt'!H$2,negtgel!U62:BL62)+SUMIF(negtgel!U$2:BL$2,'Tsalin uzuulelt'!H$3,negtgel!U62:BL62)+SUMIF(negtgel!U$2:BL$2,'Tsalin uzuulelt'!H$4,negtgel!U62:BL62)+SUMIF(negtgel!U$2:BL$2,'Tsalin uzuulelt'!H$5,negtgel!U62:BL62)</f>
      </c>
      <c r="J62">
        <f>SUMIF(negtgel!U$2:BL$2,'Tsalin uzuulelt'!J$1,negtgel!U62:BL62) + SUMIF(negtgel!U$2:BL$2,'Tsalin uzuulelt'!J$2,negtgel!U62:BL62)+SUMIF(negtgel!U$2:BL$2,'Tsalin uzuulelt'!J$3,negtgel!U62:BL62)+SUMIF(negtgel!U$2:BL$2,'Tsalin uzuulelt'!J$4,negtgel!U62:BL62)+SUMIF(negtgel!U$2:BL$2,'Tsalin uzuulelt'!J$5,negtgel!U62:BL62)</f>
      </c>
      <c r="K62">
        <f>SUMIF(negtgel!U$2:BL$2,'Tsalin uzuulelt'!L$1,negtgel!U62:BL62) + SUMIF(negtgel!U$2:BL$2,'Tsalin uzuulelt'!L$2,negtgel!U62:BL62)+SUMIF(negtgel!U$2:BL$2,'Tsalin uzuulelt'!L$3,negtgel!U62:BL62)+SUMIF(negtgel!U$2:BL$2,'Tsalin uzuulelt'!L$4,negtgel!U62:BL62)+SUMIF(negtgel!U$2:BL$2,'Tsalin uzuulelt'!L$5,negtgel!U62:BL62)</f>
      </c>
      <c r="L62">
        <f>SUMIF(negtgel!U$2:BL$2,'Tsalin uzuulelt'!N$1,negtgel!U62:BL62) + SUMIF(negtgel!U$2:BL$2,'Tsalin uzuulelt'!N$2,negtgel!U62:BL62)+SUMIF(negtgel!U$2:BL$2,'Tsalin uzuulelt'!N$3,negtgel!U62:BL62)+SUMIF(negtgel!U$2:BL$2,'Tsalin uzuulelt'!N$4,negtgel!U62:BL62)+SUMIF(negtgel!U$2:BL$2,'Tsalin uzuulelt'!N$5,negtgel!U62:BL62)</f>
      </c>
      <c r="M62">
        <f>SUMIF(negtgel!U$2:BL$2,'Tsalin uzuulelt'!P$1,negtgel!U62:BL62) + SUMIF(negtgel!U$2:BL$2,'Tsalin uzuulelt'!P$2,negtgel!U62:BL62)+ SUMIF(negtgel!U$2:BL$2,'Tsalin uzuulelt'!P$3,negtgel!U62:BL62)+ SUMIF(negtgel!U$2:BL$2,'Tsalin uzuulelt'!P$4,negtgel!U62:BL62)+ SUMIF(negtgel!U$2:BL$2,'Tsalin uzuulelt'!P$5,negtgel!U62:BL62)</f>
      </c>
      <c r="N62">
        <f>IF(ISNUMBER(U62*1)=CF62,0,K62-H62-G62)</f>
      </c>
      <c r="O62">
        <f>IF(ISNUMBER(U62*1)=CF62,0,L62)</f>
      </c>
      <c r="P62">
        <f>IF(ISNUMBER(U62*1)=CF62,0,M62)</f>
      </c>
      <c r="Q62">
        <f>IF(N62&gt;2400000,N62,0)</f>
      </c>
      <c r="R62">
        <f><![CDATA[IF(N62<561797,13333.33,IF(N62<1123595,11666.67,IF(N62<1685393,10000,IF(N62<2247191,8333.33,IF(N62<2664000,6666.6,IF(N62<2764000,5000,IF(N62<3264000,0,0)))))))]]></f>
      </c>
      <c r="S62">
        <f>IF(B62&gt;10,11,IF(B62&gt;8.7,8.8,IF(B62&gt;3,B62,IF(B62&gt;1.5,2))))</f>
      </c>
      <c r="T62">
        <f>IF(Q62=0,S62,R62)</f>
      </c>
      <c r="U62" t="n">
        <v>10.0</v>
      </c>
      <c r="V62" t="s">
        <v>2666</v>
      </c>
      <c r="W62" t="n">
        <v>0.0</v>
      </c>
      <c r="X62" t="n">
        <v>0.0</v>
      </c>
      <c r="Y62" t="n">
        <v>0.0</v>
      </c>
      <c r="Z62" t="n">
        <v>0.0</v>
      </c>
      <c r="AA62" t="n">
        <v>0.0</v>
      </c>
      <c r="AB62" t="s">
        <v>2651</v>
      </c>
      <c r="AC62" t="n">
        <v>0.0</v>
      </c>
      <c r="AD62" t="n">
        <v>0.0</v>
      </c>
      <c r="AE62" t="n">
        <v>0.0</v>
      </c>
      <c r="AF62" t="n">
        <v>0.0</v>
      </c>
      <c r="AG62" t="n">
        <v>91269.0</v>
      </c>
      <c r="AH62" t="n">
        <v>91269.0</v>
      </c>
      <c r="AI62" t="n">
        <v>9127.0</v>
      </c>
      <c r="AJ62" t="n">
        <v>1214.0</v>
      </c>
      <c r="AK62" t="s">
        <v>2651</v>
      </c>
      <c r="CH62">
        <f>IFERROR(U62*1,0)</f>
      </c>
    </row>
    <row r="63">
      <c r="A63" t="n">
        <v>9.0</v>
      </c>
      <c r="B63">
        <f>IF((K63-G63-H63&gt;2400000),11,(L63/(K63-G63-H63)*100))</f>
      </c>
      <c r="C63">
        <f>IF(N63&gt;2400000,240000,(N63*S63)/100)</f>
      </c>
      <c r="D63">
        <f>IF((ISNUMBER(U63*1)=CH63),0,(K63-L63)*0.1-R63+(I63+J63)*0.011)</f>
      </c>
      <c r="E63">
        <f>IF((ISNUMBER(U63*1)=CH63),0,C63-L63)</f>
      </c>
      <c r="F63">
        <f>D63-P63</f>
      </c>
      <c r="G63">
        <f>SUMIF(negtgel!U$2:BL$2,'Tsalin uzuulelt'!B$1,negtgel!U63:BL63) + SUMIF(negtgel!U$2:BL$2,'Tsalin uzuulelt'!B$2,negtgel!U63:BL63)+SUMIF(negtgel!U$2:BL$2,'Tsalin uzuulelt'!B$3,negtgel!U63:BL63)+SUMIF(negtgel!U$2:BL$2,'Tsalin uzuulelt'!B$4,negtgel!U63:BL63)+SUMIF(negtgel!U$2:BL$2,'Tsalin uzuulelt'!B$5,negtgel!U63:BL63)</f>
      </c>
      <c r="H63">
        <f>SUMIF(negtgel!U$2:BL$2,'Tsalin uzuulelt'!F$1,negtgel!U63:BL63) + SUMIF(negtgel!U$2:BL$2,'Tsalin uzuulelt'!F$2,negtgel!U63:BL63)+SUMIF(negtgel!U$2:BL$2,'Tsalin uzuulelt'!F$3,negtgel!U63:BL63)+SUMIF(negtgel!U$2:BL$2,'Tsalin uzuulelt'!F$4,negtgel!U63:BL63)+SUMIF(negtgel!U$2:BL$2,'Tsalin uzuulelt'!F$5,negtgel!U63:BL63)</f>
      </c>
      <c r="I63">
        <f>SUMIF(negtgel!U$2:BL$2,'Tsalin uzuulelt'!H$1,negtgel!U63:BL63) + SUMIF(negtgel!U$2:BL$2,'Tsalin uzuulelt'!H$2,negtgel!U63:BL63)+SUMIF(negtgel!U$2:BL$2,'Tsalin uzuulelt'!H$3,negtgel!U63:BL63)+SUMIF(negtgel!U$2:BL$2,'Tsalin uzuulelt'!H$4,negtgel!U63:BL63)+SUMIF(negtgel!U$2:BL$2,'Tsalin uzuulelt'!H$5,negtgel!U63:BL63)</f>
      </c>
      <c r="J63">
        <f>SUMIF(negtgel!U$2:BL$2,'Tsalin uzuulelt'!J$1,negtgel!U63:BL63) + SUMIF(negtgel!U$2:BL$2,'Tsalin uzuulelt'!J$2,negtgel!U63:BL63)+SUMIF(negtgel!U$2:BL$2,'Tsalin uzuulelt'!J$3,negtgel!U63:BL63)+SUMIF(negtgel!U$2:BL$2,'Tsalin uzuulelt'!J$4,negtgel!U63:BL63)+SUMIF(negtgel!U$2:BL$2,'Tsalin uzuulelt'!J$5,negtgel!U63:BL63)</f>
      </c>
      <c r="K63">
        <f>SUMIF(negtgel!U$2:BL$2,'Tsalin uzuulelt'!L$1,negtgel!U63:BL63) + SUMIF(negtgel!U$2:BL$2,'Tsalin uzuulelt'!L$2,negtgel!U63:BL63)+SUMIF(negtgel!U$2:BL$2,'Tsalin uzuulelt'!L$3,negtgel!U63:BL63)+SUMIF(negtgel!U$2:BL$2,'Tsalin uzuulelt'!L$4,negtgel!U63:BL63)+SUMIF(negtgel!U$2:BL$2,'Tsalin uzuulelt'!L$5,negtgel!U63:BL63)</f>
      </c>
      <c r="L63">
        <f>SUMIF(negtgel!U$2:BL$2,'Tsalin uzuulelt'!N$1,negtgel!U63:BL63) + SUMIF(negtgel!U$2:BL$2,'Tsalin uzuulelt'!N$2,negtgel!U63:BL63)+SUMIF(negtgel!U$2:BL$2,'Tsalin uzuulelt'!N$3,negtgel!U63:BL63)+SUMIF(negtgel!U$2:BL$2,'Tsalin uzuulelt'!N$4,negtgel!U63:BL63)+SUMIF(negtgel!U$2:BL$2,'Tsalin uzuulelt'!N$5,negtgel!U63:BL63)</f>
      </c>
      <c r="M63">
        <f>SUMIF(negtgel!U$2:BL$2,'Tsalin uzuulelt'!P$1,negtgel!U63:BL63) + SUMIF(negtgel!U$2:BL$2,'Tsalin uzuulelt'!P$2,negtgel!U63:BL63)+ SUMIF(negtgel!U$2:BL$2,'Tsalin uzuulelt'!P$3,negtgel!U63:BL63)+ SUMIF(negtgel!U$2:BL$2,'Tsalin uzuulelt'!P$4,negtgel!U63:BL63)+ SUMIF(negtgel!U$2:BL$2,'Tsalin uzuulelt'!P$5,negtgel!U63:BL63)</f>
      </c>
      <c r="N63">
        <f>IF(ISNUMBER(U63*1)=CF63,0,K63-H63-G63)</f>
      </c>
      <c r="O63">
        <f>IF(ISNUMBER(U63*1)=CF63,0,L63)</f>
      </c>
      <c r="P63">
        <f>IF(ISNUMBER(U63*1)=CF63,0,M63)</f>
      </c>
      <c r="Q63">
        <f>IF(N63&gt;2400000,N63,0)</f>
      </c>
      <c r="R63">
        <f><![CDATA[IF(N63<561797,13333.33,IF(N63<1123595,11666.67,IF(N63<1685393,10000,IF(N63<2247191,8333.33,IF(N63<2664000,6666.6,IF(N63<2764000,5000,IF(N63<3264000,0,0)))))))]]></f>
      </c>
      <c r="S63">
        <f>IF(B63&gt;10,11,IF(B63&gt;8.7,8.8,IF(B63&gt;3,B63,IF(B63&gt;1.5,2))))</f>
      </c>
      <c r="T63">
        <f>IF(Q63=0,S63,R63)</f>
      </c>
      <c r="U63" t="n">
        <v>68.0</v>
      </c>
      <c r="V63" t="s">
        <v>2667</v>
      </c>
      <c r="W63" t="n">
        <v>0.0</v>
      </c>
      <c r="X63" t="n">
        <v>0.0</v>
      </c>
      <c r="Y63" t="n">
        <v>0.0</v>
      </c>
      <c r="Z63" t="n">
        <v>0.0</v>
      </c>
      <c r="AA63" t="n">
        <v>0.0</v>
      </c>
      <c r="AB63" t="s">
        <v>2651</v>
      </c>
      <c r="AC63" t="n">
        <v>0.0</v>
      </c>
      <c r="AD63" t="n">
        <v>0.0</v>
      </c>
      <c r="AE63" t="n">
        <v>0.0</v>
      </c>
      <c r="AF63" t="n">
        <v>0.0</v>
      </c>
      <c r="AG63" t="n">
        <v>62478.0</v>
      </c>
      <c r="AH63" t="n">
        <v>62478.0</v>
      </c>
      <c r="AI63" t="n">
        <v>6248.0</v>
      </c>
      <c r="AJ63" t="n">
        <v>0.0</v>
      </c>
      <c r="AK63" t="s">
        <v>2651</v>
      </c>
      <c r="CH63">
        <f>IFERROR(U63*1,0)</f>
      </c>
    </row>
    <row r="64">
      <c r="A64" t="n">
        <v>9.0</v>
      </c>
      <c r="B64">
        <f>IF((K64-G64-H64&gt;2400000),11,(L64/(K64-G64-H64)*100))</f>
      </c>
      <c r="C64">
        <f>IF(N64&gt;2400000,240000,(N64*S64)/100)</f>
      </c>
      <c r="D64">
        <f>IF((ISNUMBER(U64*1)=CH64),0,(K64-L64)*0.1-R64+(I64+J64)*0.011)</f>
      </c>
      <c r="E64">
        <f>IF((ISNUMBER(U64*1)=CH64),0,C64-L64)</f>
      </c>
      <c r="F64">
        <f>D64-P64</f>
      </c>
      <c r="G64">
        <f>SUMIF(negtgel!U$2:BL$2,'Tsalin uzuulelt'!B$1,negtgel!U64:BL64) + SUMIF(negtgel!U$2:BL$2,'Tsalin uzuulelt'!B$2,negtgel!U64:BL64)+SUMIF(negtgel!U$2:BL$2,'Tsalin uzuulelt'!B$3,negtgel!U64:BL64)+SUMIF(negtgel!U$2:BL$2,'Tsalin uzuulelt'!B$4,negtgel!U64:BL64)+SUMIF(negtgel!U$2:BL$2,'Tsalin uzuulelt'!B$5,negtgel!U64:BL64)</f>
      </c>
      <c r="H64">
        <f>SUMIF(negtgel!U$2:BL$2,'Tsalin uzuulelt'!F$1,negtgel!U64:BL64) + SUMIF(negtgel!U$2:BL$2,'Tsalin uzuulelt'!F$2,negtgel!U64:BL64)+SUMIF(negtgel!U$2:BL$2,'Tsalin uzuulelt'!F$3,negtgel!U64:BL64)+SUMIF(negtgel!U$2:BL$2,'Tsalin uzuulelt'!F$4,negtgel!U64:BL64)+SUMIF(negtgel!U$2:BL$2,'Tsalin uzuulelt'!F$5,negtgel!U64:BL64)</f>
      </c>
      <c r="I64">
        <f>SUMIF(negtgel!U$2:BL$2,'Tsalin uzuulelt'!H$1,negtgel!U64:BL64) + SUMIF(negtgel!U$2:BL$2,'Tsalin uzuulelt'!H$2,negtgel!U64:BL64)+SUMIF(negtgel!U$2:BL$2,'Tsalin uzuulelt'!H$3,negtgel!U64:BL64)+SUMIF(negtgel!U$2:BL$2,'Tsalin uzuulelt'!H$4,negtgel!U64:BL64)+SUMIF(negtgel!U$2:BL$2,'Tsalin uzuulelt'!H$5,negtgel!U64:BL64)</f>
      </c>
      <c r="J64">
        <f>SUMIF(negtgel!U$2:BL$2,'Tsalin uzuulelt'!J$1,negtgel!U64:BL64) + SUMIF(negtgel!U$2:BL$2,'Tsalin uzuulelt'!J$2,negtgel!U64:BL64)+SUMIF(negtgel!U$2:BL$2,'Tsalin uzuulelt'!J$3,negtgel!U64:BL64)+SUMIF(negtgel!U$2:BL$2,'Tsalin uzuulelt'!J$4,negtgel!U64:BL64)+SUMIF(negtgel!U$2:BL$2,'Tsalin uzuulelt'!J$5,negtgel!U64:BL64)</f>
      </c>
      <c r="K64">
        <f>SUMIF(negtgel!U$2:BL$2,'Tsalin uzuulelt'!L$1,negtgel!U64:BL64) + SUMIF(negtgel!U$2:BL$2,'Tsalin uzuulelt'!L$2,negtgel!U64:BL64)+SUMIF(negtgel!U$2:BL$2,'Tsalin uzuulelt'!L$3,negtgel!U64:BL64)+SUMIF(negtgel!U$2:BL$2,'Tsalin uzuulelt'!L$4,negtgel!U64:BL64)+SUMIF(negtgel!U$2:BL$2,'Tsalin uzuulelt'!L$5,negtgel!U64:BL64)</f>
      </c>
      <c r="L64">
        <f>SUMIF(negtgel!U$2:BL$2,'Tsalin uzuulelt'!N$1,negtgel!U64:BL64) + SUMIF(negtgel!U$2:BL$2,'Tsalin uzuulelt'!N$2,negtgel!U64:BL64)+SUMIF(negtgel!U$2:BL$2,'Tsalin uzuulelt'!N$3,negtgel!U64:BL64)+SUMIF(negtgel!U$2:BL$2,'Tsalin uzuulelt'!N$4,negtgel!U64:BL64)+SUMIF(negtgel!U$2:BL$2,'Tsalin uzuulelt'!N$5,negtgel!U64:BL64)</f>
      </c>
      <c r="M64">
        <f>SUMIF(negtgel!U$2:BL$2,'Tsalin uzuulelt'!P$1,negtgel!U64:BL64) + SUMIF(negtgel!U$2:BL$2,'Tsalin uzuulelt'!P$2,negtgel!U64:BL64)+ SUMIF(negtgel!U$2:BL$2,'Tsalin uzuulelt'!P$3,negtgel!U64:BL64)+ SUMIF(negtgel!U$2:BL$2,'Tsalin uzuulelt'!P$4,negtgel!U64:BL64)+ SUMIF(negtgel!U$2:BL$2,'Tsalin uzuulelt'!P$5,negtgel!U64:BL64)</f>
      </c>
      <c r="N64">
        <f>IF(ISNUMBER(U64*1)=CF64,0,K64-H64-G64)</f>
      </c>
      <c r="O64">
        <f>IF(ISNUMBER(U64*1)=CF64,0,L64)</f>
      </c>
      <c r="P64">
        <f>IF(ISNUMBER(U64*1)=CF64,0,M64)</f>
      </c>
      <c r="Q64">
        <f>IF(N64&gt;2400000,N64,0)</f>
      </c>
      <c r="R64">
        <f><![CDATA[IF(N64<561797,13333.33,IF(N64<1123595,11666.67,IF(N64<1685393,10000,IF(N64<2247191,8333.33,IF(N64<2664000,6666.6,IF(N64<2764000,5000,IF(N64<3264000,0,0)))))))]]></f>
      </c>
      <c r="S64">
        <f>IF(B64&gt;10,11,IF(B64&gt;8.7,8.8,IF(B64&gt;3,B64,IF(B64&gt;1.5,2))))</f>
      </c>
      <c r="T64">
        <f>IF(Q64=0,S64,R64)</f>
      </c>
      <c r="U64" t="n">
        <v>72.0</v>
      </c>
      <c r="V64" t="s">
        <v>2662</v>
      </c>
      <c r="W64" t="n">
        <v>0.0</v>
      </c>
      <c r="X64" t="n">
        <v>0.0</v>
      </c>
      <c r="Y64" t="n">
        <v>0.0</v>
      </c>
      <c r="Z64" t="n">
        <v>0.0</v>
      </c>
      <c r="AA64" t="n">
        <v>0.0</v>
      </c>
      <c r="AB64" t="s">
        <v>2651</v>
      </c>
      <c r="AC64" t="n">
        <v>0.0</v>
      </c>
      <c r="AD64" t="n">
        <v>0.0</v>
      </c>
      <c r="AE64" t="n">
        <v>0.0</v>
      </c>
      <c r="AF64" t="n">
        <v>0.0</v>
      </c>
      <c r="AG64" t="n">
        <v>320054.0</v>
      </c>
      <c r="AH64" t="n">
        <v>320054.0</v>
      </c>
      <c r="AI64" t="n">
        <v>32005.0</v>
      </c>
      <c r="AJ64" t="n">
        <v>21805.0</v>
      </c>
      <c r="AK64" t="s">
        <v>2651</v>
      </c>
      <c r="CH64">
        <f>IFERROR(U64*1,0)</f>
      </c>
    </row>
    <row r="65">
      <c r="A65" t="n">
        <v>9.0</v>
      </c>
      <c r="B65">
        <f>IF((K65-G65-H65&gt;2400000),11,(L65/(K65-G65-H65)*100))</f>
      </c>
      <c r="C65">
        <f>IF(N65&gt;2400000,240000,(N65*S65)/100)</f>
      </c>
      <c r="D65">
        <f>IF((ISNUMBER(U65*1)=CH65),0,(K65-L65)*0.1-R65+(I65+J65)*0.011)</f>
      </c>
      <c r="E65">
        <f>IF((ISNUMBER(U65*1)=CH65),0,C65-L65)</f>
      </c>
      <c r="F65">
        <f>D65-P65</f>
      </c>
      <c r="G65">
        <f>SUMIF(negtgel!U$2:BL$2,'Tsalin uzuulelt'!B$1,negtgel!U65:BL65) + SUMIF(negtgel!U$2:BL$2,'Tsalin uzuulelt'!B$2,negtgel!U65:BL65)+SUMIF(negtgel!U$2:BL$2,'Tsalin uzuulelt'!B$3,negtgel!U65:BL65)+SUMIF(negtgel!U$2:BL$2,'Tsalin uzuulelt'!B$4,negtgel!U65:BL65)+SUMIF(negtgel!U$2:BL$2,'Tsalin uzuulelt'!B$5,negtgel!U65:BL65)</f>
      </c>
      <c r="H65">
        <f>SUMIF(negtgel!U$2:BL$2,'Tsalin uzuulelt'!F$1,negtgel!U65:BL65) + SUMIF(negtgel!U$2:BL$2,'Tsalin uzuulelt'!F$2,negtgel!U65:BL65)+SUMIF(negtgel!U$2:BL$2,'Tsalin uzuulelt'!F$3,negtgel!U65:BL65)+SUMIF(negtgel!U$2:BL$2,'Tsalin uzuulelt'!F$4,negtgel!U65:BL65)+SUMIF(negtgel!U$2:BL$2,'Tsalin uzuulelt'!F$5,negtgel!U65:BL65)</f>
      </c>
      <c r="I65">
        <f>SUMIF(negtgel!U$2:BL$2,'Tsalin uzuulelt'!H$1,negtgel!U65:BL65) + SUMIF(negtgel!U$2:BL$2,'Tsalin uzuulelt'!H$2,negtgel!U65:BL65)+SUMIF(negtgel!U$2:BL$2,'Tsalin uzuulelt'!H$3,negtgel!U65:BL65)+SUMIF(negtgel!U$2:BL$2,'Tsalin uzuulelt'!H$4,negtgel!U65:BL65)+SUMIF(negtgel!U$2:BL$2,'Tsalin uzuulelt'!H$5,negtgel!U65:BL65)</f>
      </c>
      <c r="J65">
        <f>SUMIF(negtgel!U$2:BL$2,'Tsalin uzuulelt'!J$1,negtgel!U65:BL65) + SUMIF(negtgel!U$2:BL$2,'Tsalin uzuulelt'!J$2,negtgel!U65:BL65)+SUMIF(negtgel!U$2:BL$2,'Tsalin uzuulelt'!J$3,negtgel!U65:BL65)+SUMIF(negtgel!U$2:BL$2,'Tsalin uzuulelt'!J$4,negtgel!U65:BL65)+SUMIF(negtgel!U$2:BL$2,'Tsalin uzuulelt'!J$5,negtgel!U65:BL65)</f>
      </c>
      <c r="K65">
        <f>SUMIF(negtgel!U$2:BL$2,'Tsalin uzuulelt'!L$1,negtgel!U65:BL65) + SUMIF(negtgel!U$2:BL$2,'Tsalin uzuulelt'!L$2,negtgel!U65:BL65)+SUMIF(negtgel!U$2:BL$2,'Tsalin uzuulelt'!L$3,negtgel!U65:BL65)+SUMIF(negtgel!U$2:BL$2,'Tsalin uzuulelt'!L$4,negtgel!U65:BL65)+SUMIF(negtgel!U$2:BL$2,'Tsalin uzuulelt'!L$5,negtgel!U65:BL65)</f>
      </c>
      <c r="L65">
        <f>SUMIF(negtgel!U$2:BL$2,'Tsalin uzuulelt'!N$1,negtgel!U65:BL65) + SUMIF(negtgel!U$2:BL$2,'Tsalin uzuulelt'!N$2,negtgel!U65:BL65)+SUMIF(negtgel!U$2:BL$2,'Tsalin uzuulelt'!N$3,negtgel!U65:BL65)+SUMIF(negtgel!U$2:BL$2,'Tsalin uzuulelt'!N$4,negtgel!U65:BL65)+SUMIF(negtgel!U$2:BL$2,'Tsalin uzuulelt'!N$5,negtgel!U65:BL65)</f>
      </c>
      <c r="M65">
        <f>SUMIF(negtgel!U$2:BL$2,'Tsalin uzuulelt'!P$1,negtgel!U65:BL65) + SUMIF(negtgel!U$2:BL$2,'Tsalin uzuulelt'!P$2,negtgel!U65:BL65)+ SUMIF(negtgel!U$2:BL$2,'Tsalin uzuulelt'!P$3,negtgel!U65:BL65)+ SUMIF(negtgel!U$2:BL$2,'Tsalin uzuulelt'!P$4,negtgel!U65:BL65)+ SUMIF(negtgel!U$2:BL$2,'Tsalin uzuulelt'!P$5,negtgel!U65:BL65)</f>
      </c>
      <c r="N65">
        <f>IF(ISNUMBER(U65*1)=CF65,0,K65-H65-G65)</f>
      </c>
      <c r="O65">
        <f>IF(ISNUMBER(U65*1)=CF65,0,L65)</f>
      </c>
      <c r="P65">
        <f>IF(ISNUMBER(U65*1)=CF65,0,M65)</f>
      </c>
      <c r="Q65">
        <f>IF(N65&gt;2400000,N65,0)</f>
      </c>
      <c r="R65">
        <f><![CDATA[IF(N65<561797,13333.33,IF(N65<1123595,11666.67,IF(N65<1685393,10000,IF(N65<2247191,8333.33,IF(N65<2664000,6666.6,IF(N65<2764000,5000,IF(N65<3264000,0,0)))))))]]></f>
      </c>
      <c r="S65">
        <f>IF(B65&gt;10,11,IF(B65&gt;8.7,8.8,IF(B65&gt;3,B65,IF(B65&gt;1.5,2))))</f>
      </c>
      <c r="T65">
        <f>IF(Q65=0,S65,R65)</f>
      </c>
      <c r="U65" t="n">
        <v>75.0</v>
      </c>
      <c r="V65" t="s">
        <v>2668</v>
      </c>
      <c r="W65" t="n">
        <v>0.0</v>
      </c>
      <c r="X65" t="n">
        <v>0.0</v>
      </c>
      <c r="Y65" t="n">
        <v>0.0</v>
      </c>
      <c r="Z65" t="n">
        <v>0.0</v>
      </c>
      <c r="AA65" t="n">
        <v>0.0</v>
      </c>
      <c r="AB65" t="s">
        <v>2651</v>
      </c>
      <c r="AC65" t="n">
        <v>0.0</v>
      </c>
      <c r="AD65" t="n">
        <v>0.0</v>
      </c>
      <c r="AE65" t="n">
        <v>0.0</v>
      </c>
      <c r="AF65" t="n">
        <v>0.0</v>
      </c>
      <c r="AG65" t="n">
        <v>57006.0</v>
      </c>
      <c r="AH65" t="n">
        <v>57006.0</v>
      </c>
      <c r="AI65" t="n">
        <v>5701.0</v>
      </c>
      <c r="AJ65" t="n">
        <v>0.0</v>
      </c>
      <c r="AK65" t="s">
        <v>2651</v>
      </c>
      <c r="CH65">
        <f>IFERROR(U65*1,0)</f>
      </c>
    </row>
    <row r="66">
      <c r="A66" t="n">
        <v>9.0</v>
      </c>
      <c r="B66">
        <f>IF((K66-G66-H66&gt;2400000),11,(L66/(K66-G66-H66)*100))</f>
      </c>
      <c r="C66">
        <f>IF(N66&gt;2400000,240000,(N66*S66)/100)</f>
      </c>
      <c r="D66">
        <f>IF((ISNUMBER(U66*1)=CH66),0,(K66-L66)*0.1-R66+(I66+J66)*0.011)</f>
      </c>
      <c r="E66">
        <f>IF((ISNUMBER(U66*1)=CH66),0,C66-L66)</f>
      </c>
      <c r="F66">
        <f>D66-P66</f>
      </c>
      <c r="G66">
        <f>SUMIF(negtgel!U$2:BL$2,'Tsalin uzuulelt'!B$1,negtgel!U66:BL66) + SUMIF(negtgel!U$2:BL$2,'Tsalin uzuulelt'!B$2,negtgel!U66:BL66)+SUMIF(negtgel!U$2:BL$2,'Tsalin uzuulelt'!B$3,negtgel!U66:BL66)+SUMIF(negtgel!U$2:BL$2,'Tsalin uzuulelt'!B$4,negtgel!U66:BL66)+SUMIF(negtgel!U$2:BL$2,'Tsalin uzuulelt'!B$5,negtgel!U66:BL66)</f>
      </c>
      <c r="H66">
        <f>SUMIF(negtgel!U$2:BL$2,'Tsalin uzuulelt'!F$1,negtgel!U66:BL66) + SUMIF(negtgel!U$2:BL$2,'Tsalin uzuulelt'!F$2,negtgel!U66:BL66)+SUMIF(negtgel!U$2:BL$2,'Tsalin uzuulelt'!F$3,negtgel!U66:BL66)+SUMIF(negtgel!U$2:BL$2,'Tsalin uzuulelt'!F$4,negtgel!U66:BL66)+SUMIF(negtgel!U$2:BL$2,'Tsalin uzuulelt'!F$5,negtgel!U66:BL66)</f>
      </c>
      <c r="I66">
        <f>SUMIF(negtgel!U$2:BL$2,'Tsalin uzuulelt'!H$1,negtgel!U66:BL66) + SUMIF(negtgel!U$2:BL$2,'Tsalin uzuulelt'!H$2,negtgel!U66:BL66)+SUMIF(negtgel!U$2:BL$2,'Tsalin uzuulelt'!H$3,negtgel!U66:BL66)+SUMIF(negtgel!U$2:BL$2,'Tsalin uzuulelt'!H$4,negtgel!U66:BL66)+SUMIF(negtgel!U$2:BL$2,'Tsalin uzuulelt'!H$5,negtgel!U66:BL66)</f>
      </c>
      <c r="J66">
        <f>SUMIF(negtgel!U$2:BL$2,'Tsalin uzuulelt'!J$1,negtgel!U66:BL66) + SUMIF(negtgel!U$2:BL$2,'Tsalin uzuulelt'!J$2,negtgel!U66:BL66)+SUMIF(negtgel!U$2:BL$2,'Tsalin uzuulelt'!J$3,negtgel!U66:BL66)+SUMIF(negtgel!U$2:BL$2,'Tsalin uzuulelt'!J$4,negtgel!U66:BL66)+SUMIF(negtgel!U$2:BL$2,'Tsalin uzuulelt'!J$5,negtgel!U66:BL66)</f>
      </c>
      <c r="K66">
        <f>SUMIF(negtgel!U$2:BL$2,'Tsalin uzuulelt'!L$1,negtgel!U66:BL66) + SUMIF(negtgel!U$2:BL$2,'Tsalin uzuulelt'!L$2,negtgel!U66:BL66)+SUMIF(negtgel!U$2:BL$2,'Tsalin uzuulelt'!L$3,negtgel!U66:BL66)+SUMIF(negtgel!U$2:BL$2,'Tsalin uzuulelt'!L$4,negtgel!U66:BL66)+SUMIF(negtgel!U$2:BL$2,'Tsalin uzuulelt'!L$5,negtgel!U66:BL66)</f>
      </c>
      <c r="L66">
        <f>SUMIF(negtgel!U$2:BL$2,'Tsalin uzuulelt'!N$1,negtgel!U66:BL66) + SUMIF(negtgel!U$2:BL$2,'Tsalin uzuulelt'!N$2,negtgel!U66:BL66)+SUMIF(negtgel!U$2:BL$2,'Tsalin uzuulelt'!N$3,negtgel!U66:BL66)+SUMIF(negtgel!U$2:BL$2,'Tsalin uzuulelt'!N$4,negtgel!U66:BL66)+SUMIF(negtgel!U$2:BL$2,'Tsalin uzuulelt'!N$5,negtgel!U66:BL66)</f>
      </c>
      <c r="M66">
        <f>SUMIF(negtgel!U$2:BL$2,'Tsalin uzuulelt'!P$1,negtgel!U66:BL66) + SUMIF(negtgel!U$2:BL$2,'Tsalin uzuulelt'!P$2,negtgel!U66:BL66)+ SUMIF(negtgel!U$2:BL$2,'Tsalin uzuulelt'!P$3,negtgel!U66:BL66)+ SUMIF(negtgel!U$2:BL$2,'Tsalin uzuulelt'!P$4,negtgel!U66:BL66)+ SUMIF(negtgel!U$2:BL$2,'Tsalin uzuulelt'!P$5,negtgel!U66:BL66)</f>
      </c>
      <c r="N66">
        <f>IF(ISNUMBER(U66*1)=CF66,0,K66-H66-G66)</f>
      </c>
      <c r="O66">
        <f>IF(ISNUMBER(U66*1)=CF66,0,L66)</f>
      </c>
      <c r="P66">
        <f>IF(ISNUMBER(U66*1)=CF66,0,M66)</f>
      </c>
      <c r="Q66">
        <f>IF(N66&gt;2400000,N66,0)</f>
      </c>
      <c r="R66">
        <f><![CDATA[IF(N66<561797,13333.33,IF(N66<1123595,11666.67,IF(N66<1685393,10000,IF(N66<2247191,8333.33,IF(N66<2664000,6666.6,IF(N66<2764000,5000,IF(N66<3264000,0,0)))))))]]></f>
      </c>
      <c r="S66">
        <f>IF(B66&gt;10,11,IF(B66&gt;8.7,8.8,IF(B66&gt;3,B66,IF(B66&gt;1.5,2))))</f>
      </c>
      <c r="T66">
        <f>IF(Q66=0,S66,R66)</f>
      </c>
      <c r="U66" t="n">
        <v>81.0</v>
      </c>
      <c r="V66" t="s">
        <v>2669</v>
      </c>
      <c r="W66" t="n">
        <v>0.0</v>
      </c>
      <c r="X66" t="n">
        <v>0.0</v>
      </c>
      <c r="Y66" t="n">
        <v>0.0</v>
      </c>
      <c r="Z66" t="n">
        <v>0.0</v>
      </c>
      <c r="AA66" t="n">
        <v>0.0</v>
      </c>
      <c r="AB66" t="s">
        <v>2651</v>
      </c>
      <c r="AC66" t="n">
        <v>0.0</v>
      </c>
      <c r="AD66" t="n">
        <v>0.0</v>
      </c>
      <c r="AE66" t="n">
        <v>0.0</v>
      </c>
      <c r="AF66" t="n">
        <v>0.0</v>
      </c>
      <c r="AG66" t="n">
        <v>55652.0</v>
      </c>
      <c r="AH66" t="n">
        <v>55652.0</v>
      </c>
      <c r="AI66" t="n">
        <v>5565.0</v>
      </c>
      <c r="AJ66" t="n">
        <v>0.0</v>
      </c>
      <c r="AK66" t="s">
        <v>2651</v>
      </c>
      <c r="CH66">
        <f>IFERROR(U66*1,0)</f>
      </c>
    </row>
    <row r="67">
      <c r="A67" t="n">
        <v>9.0</v>
      </c>
      <c r="B67">
        <f>IF((K67-G67-H67&gt;2400000),11,(L67/(K67-G67-H67)*100))</f>
      </c>
      <c r="C67">
        <f>IF(N67&gt;2400000,240000,(N67*S67)/100)</f>
      </c>
      <c r="D67">
        <f>IF((ISNUMBER(U67*1)=CH67),0,(K67-L67)*0.1-R67+(I67+J67)*0.011)</f>
      </c>
      <c r="E67">
        <f>IF((ISNUMBER(U67*1)=CH67),0,C67-L67)</f>
      </c>
      <c r="F67">
        <f>D67-P67</f>
      </c>
      <c r="G67">
        <f>SUMIF(negtgel!U$2:BL$2,'Tsalin uzuulelt'!B$1,negtgel!U67:BL67) + SUMIF(negtgel!U$2:BL$2,'Tsalin uzuulelt'!B$2,negtgel!U67:BL67)+SUMIF(negtgel!U$2:BL$2,'Tsalin uzuulelt'!B$3,negtgel!U67:BL67)+SUMIF(negtgel!U$2:BL$2,'Tsalin uzuulelt'!B$4,negtgel!U67:BL67)+SUMIF(negtgel!U$2:BL$2,'Tsalin uzuulelt'!B$5,negtgel!U67:BL67)</f>
      </c>
      <c r="H67">
        <f>SUMIF(negtgel!U$2:BL$2,'Tsalin uzuulelt'!F$1,negtgel!U67:BL67) + SUMIF(negtgel!U$2:BL$2,'Tsalin uzuulelt'!F$2,negtgel!U67:BL67)+SUMIF(negtgel!U$2:BL$2,'Tsalin uzuulelt'!F$3,negtgel!U67:BL67)+SUMIF(negtgel!U$2:BL$2,'Tsalin uzuulelt'!F$4,negtgel!U67:BL67)+SUMIF(negtgel!U$2:BL$2,'Tsalin uzuulelt'!F$5,negtgel!U67:BL67)</f>
      </c>
      <c r="I67">
        <f>SUMIF(negtgel!U$2:BL$2,'Tsalin uzuulelt'!H$1,negtgel!U67:BL67) + SUMIF(negtgel!U$2:BL$2,'Tsalin uzuulelt'!H$2,negtgel!U67:BL67)+SUMIF(negtgel!U$2:BL$2,'Tsalin uzuulelt'!H$3,negtgel!U67:BL67)+SUMIF(negtgel!U$2:BL$2,'Tsalin uzuulelt'!H$4,negtgel!U67:BL67)+SUMIF(negtgel!U$2:BL$2,'Tsalin uzuulelt'!H$5,negtgel!U67:BL67)</f>
      </c>
      <c r="J67">
        <f>SUMIF(negtgel!U$2:BL$2,'Tsalin uzuulelt'!J$1,negtgel!U67:BL67) + SUMIF(negtgel!U$2:BL$2,'Tsalin uzuulelt'!J$2,negtgel!U67:BL67)+SUMIF(negtgel!U$2:BL$2,'Tsalin uzuulelt'!J$3,negtgel!U67:BL67)+SUMIF(negtgel!U$2:BL$2,'Tsalin uzuulelt'!J$4,negtgel!U67:BL67)+SUMIF(negtgel!U$2:BL$2,'Tsalin uzuulelt'!J$5,negtgel!U67:BL67)</f>
      </c>
      <c r="K67">
        <f>SUMIF(negtgel!U$2:BL$2,'Tsalin uzuulelt'!L$1,negtgel!U67:BL67) + SUMIF(negtgel!U$2:BL$2,'Tsalin uzuulelt'!L$2,negtgel!U67:BL67)+SUMIF(negtgel!U$2:BL$2,'Tsalin uzuulelt'!L$3,negtgel!U67:BL67)+SUMIF(negtgel!U$2:BL$2,'Tsalin uzuulelt'!L$4,negtgel!U67:BL67)+SUMIF(negtgel!U$2:BL$2,'Tsalin uzuulelt'!L$5,negtgel!U67:BL67)</f>
      </c>
      <c r="L67">
        <f>SUMIF(negtgel!U$2:BL$2,'Tsalin uzuulelt'!N$1,negtgel!U67:BL67) + SUMIF(negtgel!U$2:BL$2,'Tsalin uzuulelt'!N$2,negtgel!U67:BL67)+SUMIF(negtgel!U$2:BL$2,'Tsalin uzuulelt'!N$3,negtgel!U67:BL67)+SUMIF(negtgel!U$2:BL$2,'Tsalin uzuulelt'!N$4,negtgel!U67:BL67)+SUMIF(negtgel!U$2:BL$2,'Tsalin uzuulelt'!N$5,negtgel!U67:BL67)</f>
      </c>
      <c r="M67">
        <f>SUMIF(negtgel!U$2:BL$2,'Tsalin uzuulelt'!P$1,negtgel!U67:BL67) + SUMIF(negtgel!U$2:BL$2,'Tsalin uzuulelt'!P$2,negtgel!U67:BL67)+ SUMIF(negtgel!U$2:BL$2,'Tsalin uzuulelt'!P$3,negtgel!U67:BL67)+ SUMIF(negtgel!U$2:BL$2,'Tsalin uzuulelt'!P$4,negtgel!U67:BL67)+ SUMIF(negtgel!U$2:BL$2,'Tsalin uzuulelt'!P$5,negtgel!U67:BL67)</f>
      </c>
      <c r="N67">
        <f>IF(ISNUMBER(U67*1)=CF67,0,K67-H67-G67)</f>
      </c>
      <c r="O67">
        <f>IF(ISNUMBER(U67*1)=CF67,0,L67)</f>
      </c>
      <c r="P67">
        <f>IF(ISNUMBER(U67*1)=CF67,0,M67)</f>
      </c>
      <c r="Q67">
        <f>IF(N67&gt;2400000,N67,0)</f>
      </c>
      <c r="R67">
        <f><![CDATA[IF(N67<561797,13333.33,IF(N67<1123595,11666.67,IF(N67<1685393,10000,IF(N67<2247191,8333.33,IF(N67<2664000,6666.6,IF(N67<2764000,5000,IF(N67<3264000,0,0)))))))]]></f>
      </c>
      <c r="S67">
        <f>IF(B67&gt;10,11,IF(B67&gt;8.7,8.8,IF(B67&gt;3,B67,IF(B67&gt;1.5,2))))</f>
      </c>
      <c r="T67">
        <f>IF(Q67=0,S67,R67)</f>
      </c>
      <c r="U67" t="n">
        <v>125.0</v>
      </c>
      <c r="V67" t="s">
        <v>2657</v>
      </c>
      <c r="W67" t="n">
        <v>0.0</v>
      </c>
      <c r="X67" t="n">
        <v>0.0</v>
      </c>
      <c r="Y67" t="n">
        <v>0.0</v>
      </c>
      <c r="Z67" t="n">
        <v>0.0</v>
      </c>
      <c r="AA67" t="n">
        <v>0.0</v>
      </c>
      <c r="AB67" t="s">
        <v>2651</v>
      </c>
      <c r="AC67" t="n">
        <v>0.0</v>
      </c>
      <c r="AD67" t="n">
        <v>0.0</v>
      </c>
      <c r="AE67" t="n">
        <v>0.0</v>
      </c>
      <c r="AF67" t="n">
        <v>0.0</v>
      </c>
      <c r="AG67" t="n">
        <v>55652.0</v>
      </c>
      <c r="AH67" t="n">
        <v>55652.0</v>
      </c>
      <c r="AI67" t="n">
        <v>5565.0</v>
      </c>
      <c r="AJ67" t="n">
        <v>0.0</v>
      </c>
      <c r="AK67" t="s">
        <v>2651</v>
      </c>
      <c r="CH67">
        <f>IFERROR(U67*1,0)</f>
      </c>
    </row>
    <row r="68">
      <c r="A68" t="n">
        <v>9.0</v>
      </c>
      <c r="B68">
        <f>IF((K68-G68-H68&gt;2400000),11,(L68/(K68-G68-H68)*100))</f>
      </c>
      <c r="C68">
        <f>IF(N68&gt;2400000,240000,(N68*S68)/100)</f>
      </c>
      <c r="D68">
        <f>IF((ISNUMBER(U68*1)=CH68),0,(K68-L68)*0.1-R68+(I68+J68)*0.011)</f>
      </c>
      <c r="E68">
        <f>IF((ISNUMBER(U68*1)=CH68),0,C68-L68)</f>
      </c>
      <c r="F68">
        <f>D68-P68</f>
      </c>
      <c r="G68">
        <f>SUMIF(negtgel!U$2:BL$2,'Tsalin uzuulelt'!B$1,negtgel!U68:BL68) + SUMIF(negtgel!U$2:BL$2,'Tsalin uzuulelt'!B$2,negtgel!U68:BL68)+SUMIF(negtgel!U$2:BL$2,'Tsalin uzuulelt'!B$3,negtgel!U68:BL68)+SUMIF(negtgel!U$2:BL$2,'Tsalin uzuulelt'!B$4,negtgel!U68:BL68)+SUMIF(negtgel!U$2:BL$2,'Tsalin uzuulelt'!B$5,negtgel!U68:BL68)</f>
      </c>
      <c r="H68">
        <f>SUMIF(negtgel!U$2:BL$2,'Tsalin uzuulelt'!F$1,negtgel!U68:BL68) + SUMIF(negtgel!U$2:BL$2,'Tsalin uzuulelt'!F$2,negtgel!U68:BL68)+SUMIF(negtgel!U$2:BL$2,'Tsalin uzuulelt'!F$3,negtgel!U68:BL68)+SUMIF(negtgel!U$2:BL$2,'Tsalin uzuulelt'!F$4,negtgel!U68:BL68)+SUMIF(negtgel!U$2:BL$2,'Tsalin uzuulelt'!F$5,negtgel!U68:BL68)</f>
      </c>
      <c r="I68">
        <f>SUMIF(negtgel!U$2:BL$2,'Tsalin uzuulelt'!H$1,negtgel!U68:BL68) + SUMIF(negtgel!U$2:BL$2,'Tsalin uzuulelt'!H$2,negtgel!U68:BL68)+SUMIF(negtgel!U$2:BL$2,'Tsalin uzuulelt'!H$3,negtgel!U68:BL68)+SUMIF(negtgel!U$2:BL$2,'Tsalin uzuulelt'!H$4,negtgel!U68:BL68)+SUMIF(negtgel!U$2:BL$2,'Tsalin uzuulelt'!H$5,negtgel!U68:BL68)</f>
      </c>
      <c r="J68">
        <f>SUMIF(negtgel!U$2:BL$2,'Tsalin uzuulelt'!J$1,negtgel!U68:BL68) + SUMIF(negtgel!U$2:BL$2,'Tsalin uzuulelt'!J$2,negtgel!U68:BL68)+SUMIF(negtgel!U$2:BL$2,'Tsalin uzuulelt'!J$3,negtgel!U68:BL68)+SUMIF(negtgel!U$2:BL$2,'Tsalin uzuulelt'!J$4,negtgel!U68:BL68)+SUMIF(negtgel!U$2:BL$2,'Tsalin uzuulelt'!J$5,negtgel!U68:BL68)</f>
      </c>
      <c r="K68">
        <f>SUMIF(negtgel!U$2:BL$2,'Tsalin uzuulelt'!L$1,negtgel!U68:BL68) + SUMIF(negtgel!U$2:BL$2,'Tsalin uzuulelt'!L$2,negtgel!U68:BL68)+SUMIF(negtgel!U$2:BL$2,'Tsalin uzuulelt'!L$3,negtgel!U68:BL68)+SUMIF(negtgel!U$2:BL$2,'Tsalin uzuulelt'!L$4,negtgel!U68:BL68)+SUMIF(negtgel!U$2:BL$2,'Tsalin uzuulelt'!L$5,negtgel!U68:BL68)</f>
      </c>
      <c r="L68">
        <f>SUMIF(negtgel!U$2:BL$2,'Tsalin uzuulelt'!N$1,negtgel!U68:BL68) + SUMIF(negtgel!U$2:BL$2,'Tsalin uzuulelt'!N$2,negtgel!U68:BL68)+SUMIF(negtgel!U$2:BL$2,'Tsalin uzuulelt'!N$3,negtgel!U68:BL68)+SUMIF(negtgel!U$2:BL$2,'Tsalin uzuulelt'!N$4,negtgel!U68:BL68)+SUMIF(negtgel!U$2:BL$2,'Tsalin uzuulelt'!N$5,negtgel!U68:BL68)</f>
      </c>
      <c r="M68">
        <f>SUMIF(negtgel!U$2:BL$2,'Tsalin uzuulelt'!P$1,negtgel!U68:BL68) + SUMIF(negtgel!U$2:BL$2,'Tsalin uzuulelt'!P$2,negtgel!U68:BL68)+ SUMIF(negtgel!U$2:BL$2,'Tsalin uzuulelt'!P$3,negtgel!U68:BL68)+ SUMIF(negtgel!U$2:BL$2,'Tsalin uzuulelt'!P$4,negtgel!U68:BL68)+ SUMIF(negtgel!U$2:BL$2,'Tsalin uzuulelt'!P$5,negtgel!U68:BL68)</f>
      </c>
      <c r="N68">
        <f>IF(ISNUMBER(U68*1)=CF68,0,K68-H68-G68)</f>
      </c>
      <c r="O68">
        <f>IF(ISNUMBER(U68*1)=CF68,0,L68)</f>
      </c>
      <c r="P68">
        <f>IF(ISNUMBER(U68*1)=CF68,0,M68)</f>
      </c>
      <c r="Q68">
        <f>IF(N68&gt;2400000,N68,0)</f>
      </c>
      <c r="R68">
        <f><![CDATA[IF(N68<561797,13333.33,IF(N68<1123595,11666.67,IF(N68<1685393,10000,IF(N68<2247191,8333.33,IF(N68<2664000,6666.6,IF(N68<2764000,5000,IF(N68<3264000,0,0)))))))]]></f>
      </c>
      <c r="S68">
        <f>IF(B68&gt;10,11,IF(B68&gt;8.7,8.8,IF(B68&gt;3,B68,IF(B68&gt;1.5,2))))</f>
      </c>
      <c r="T68">
        <f>IF(Q68=0,S68,R68)</f>
      </c>
      <c r="U68" t="n">
        <v>126.0</v>
      </c>
      <c r="V68" t="s">
        <v>2658</v>
      </c>
      <c r="W68" t="n">
        <v>0.0</v>
      </c>
      <c r="X68" t="n">
        <v>0.0</v>
      </c>
      <c r="Y68" t="n">
        <v>0.0</v>
      </c>
      <c r="Z68" t="n">
        <v>0.0</v>
      </c>
      <c r="AA68" t="n">
        <v>0.0</v>
      </c>
      <c r="AB68" t="s">
        <v>2651</v>
      </c>
      <c r="AC68" t="n">
        <v>0.0</v>
      </c>
      <c r="AD68" t="n">
        <v>0.0</v>
      </c>
      <c r="AE68" t="n">
        <v>0.0</v>
      </c>
      <c r="AF68" t="n">
        <v>0.0</v>
      </c>
      <c r="AG68" t="n">
        <v>55652.0</v>
      </c>
      <c r="AH68" t="n">
        <v>55652.0</v>
      </c>
      <c r="AI68" t="n">
        <v>5565.0</v>
      </c>
      <c r="AJ68" t="n">
        <v>0.0</v>
      </c>
      <c r="AK68" t="s">
        <v>2651</v>
      </c>
      <c r="CH68">
        <f>IFERROR(U68*1,0)</f>
      </c>
    </row>
    <row r="69">
      <c r="A69" t="n">
        <v>9.0</v>
      </c>
      <c r="B69">
        <f>IF((K69-G69-H69&gt;2400000),11,(L69/(K69-G69-H69)*100))</f>
      </c>
      <c r="C69">
        <f>IF(N69&gt;2400000,240000,(N69*S69)/100)</f>
      </c>
      <c r="D69">
        <f>IF((ISNUMBER(U69*1)=CH69),0,(K69-L69)*0.1-R69+(I69+J69)*0.011)</f>
      </c>
      <c r="E69">
        <f>IF((ISNUMBER(U69*1)=CH69),0,C69-L69)</f>
      </c>
      <c r="F69">
        <f>D69-P69</f>
      </c>
      <c r="G69">
        <f>SUMIF(negtgel!U$2:BL$2,'Tsalin uzuulelt'!B$1,negtgel!U69:BL69) + SUMIF(negtgel!U$2:BL$2,'Tsalin uzuulelt'!B$2,negtgel!U69:BL69)+SUMIF(negtgel!U$2:BL$2,'Tsalin uzuulelt'!B$3,negtgel!U69:BL69)+SUMIF(negtgel!U$2:BL$2,'Tsalin uzuulelt'!B$4,negtgel!U69:BL69)+SUMIF(negtgel!U$2:BL$2,'Tsalin uzuulelt'!B$5,negtgel!U69:BL69)</f>
      </c>
      <c r="H69">
        <f>SUMIF(negtgel!U$2:BL$2,'Tsalin uzuulelt'!F$1,negtgel!U69:BL69) + SUMIF(negtgel!U$2:BL$2,'Tsalin uzuulelt'!F$2,negtgel!U69:BL69)+SUMIF(negtgel!U$2:BL$2,'Tsalin uzuulelt'!F$3,negtgel!U69:BL69)+SUMIF(negtgel!U$2:BL$2,'Tsalin uzuulelt'!F$4,negtgel!U69:BL69)+SUMIF(negtgel!U$2:BL$2,'Tsalin uzuulelt'!F$5,negtgel!U69:BL69)</f>
      </c>
      <c r="I69">
        <f>SUMIF(negtgel!U$2:BL$2,'Tsalin uzuulelt'!H$1,negtgel!U69:BL69) + SUMIF(negtgel!U$2:BL$2,'Tsalin uzuulelt'!H$2,negtgel!U69:BL69)+SUMIF(negtgel!U$2:BL$2,'Tsalin uzuulelt'!H$3,negtgel!U69:BL69)+SUMIF(negtgel!U$2:BL$2,'Tsalin uzuulelt'!H$4,negtgel!U69:BL69)+SUMIF(negtgel!U$2:BL$2,'Tsalin uzuulelt'!H$5,negtgel!U69:BL69)</f>
      </c>
      <c r="J69">
        <f>SUMIF(negtgel!U$2:BL$2,'Tsalin uzuulelt'!J$1,negtgel!U69:BL69) + SUMIF(negtgel!U$2:BL$2,'Tsalin uzuulelt'!J$2,negtgel!U69:BL69)+SUMIF(negtgel!U$2:BL$2,'Tsalin uzuulelt'!J$3,negtgel!U69:BL69)+SUMIF(negtgel!U$2:BL$2,'Tsalin uzuulelt'!J$4,negtgel!U69:BL69)+SUMIF(negtgel!U$2:BL$2,'Tsalin uzuulelt'!J$5,negtgel!U69:BL69)</f>
      </c>
      <c r="K69">
        <f>SUMIF(negtgel!U$2:BL$2,'Tsalin uzuulelt'!L$1,negtgel!U69:BL69) + SUMIF(negtgel!U$2:BL$2,'Tsalin uzuulelt'!L$2,negtgel!U69:BL69)+SUMIF(negtgel!U$2:BL$2,'Tsalin uzuulelt'!L$3,negtgel!U69:BL69)+SUMIF(negtgel!U$2:BL$2,'Tsalin uzuulelt'!L$4,negtgel!U69:BL69)+SUMIF(negtgel!U$2:BL$2,'Tsalin uzuulelt'!L$5,negtgel!U69:BL69)</f>
      </c>
      <c r="L69">
        <f>SUMIF(negtgel!U$2:BL$2,'Tsalin uzuulelt'!N$1,negtgel!U69:BL69) + SUMIF(negtgel!U$2:BL$2,'Tsalin uzuulelt'!N$2,negtgel!U69:BL69)+SUMIF(negtgel!U$2:BL$2,'Tsalin uzuulelt'!N$3,negtgel!U69:BL69)+SUMIF(negtgel!U$2:BL$2,'Tsalin uzuulelt'!N$4,negtgel!U69:BL69)+SUMIF(negtgel!U$2:BL$2,'Tsalin uzuulelt'!N$5,negtgel!U69:BL69)</f>
      </c>
      <c r="M69">
        <f>SUMIF(negtgel!U$2:BL$2,'Tsalin uzuulelt'!P$1,negtgel!U69:BL69) + SUMIF(negtgel!U$2:BL$2,'Tsalin uzuulelt'!P$2,negtgel!U69:BL69)+ SUMIF(negtgel!U$2:BL$2,'Tsalin uzuulelt'!P$3,negtgel!U69:BL69)+ SUMIF(negtgel!U$2:BL$2,'Tsalin uzuulelt'!P$4,negtgel!U69:BL69)+ SUMIF(negtgel!U$2:BL$2,'Tsalin uzuulelt'!P$5,negtgel!U69:BL69)</f>
      </c>
      <c r="N69">
        <f>IF(ISNUMBER(U69*1)=CF69,0,K69-H69-G69)</f>
      </c>
      <c r="O69">
        <f>IF(ISNUMBER(U69*1)=CF69,0,L69)</f>
      </c>
      <c r="P69">
        <f>IF(ISNUMBER(U69*1)=CF69,0,M69)</f>
      </c>
      <c r="Q69">
        <f>IF(N69&gt;2400000,N69,0)</f>
      </c>
      <c r="R69">
        <f><![CDATA[IF(N69<561797,13333.33,IF(N69<1123595,11666.67,IF(N69<1685393,10000,IF(N69<2247191,8333.33,IF(N69<2664000,6666.6,IF(N69<2764000,5000,IF(N69<3264000,0,0)))))))]]></f>
      </c>
      <c r="S69">
        <f>IF(B69&gt;10,11,IF(B69&gt;8.7,8.8,IF(B69&gt;3,B69,IF(B69&gt;1.5,2))))</f>
      </c>
      <c r="T69">
        <f>IF(Q69=0,S69,R69)</f>
      </c>
      <c r="U69" t="n">
        <v>127.0</v>
      </c>
      <c r="V69" t="s">
        <v>2670</v>
      </c>
      <c r="W69" t="n">
        <v>0.0</v>
      </c>
      <c r="X69" t="n">
        <v>0.0</v>
      </c>
      <c r="Y69" t="n">
        <v>0.0</v>
      </c>
      <c r="Z69" t="n">
        <v>0.0</v>
      </c>
      <c r="AA69" t="n">
        <v>0.0</v>
      </c>
      <c r="AB69" t="s">
        <v>2651</v>
      </c>
      <c r="AC69" t="n">
        <v>0.0</v>
      </c>
      <c r="AD69" t="n">
        <v>0.0</v>
      </c>
      <c r="AE69" t="n">
        <v>0.0</v>
      </c>
      <c r="AF69" t="n">
        <v>0.0</v>
      </c>
      <c r="AG69" t="n">
        <v>62478.0</v>
      </c>
      <c r="AH69" t="n">
        <v>62478.0</v>
      </c>
      <c r="AI69" t="n">
        <v>6248.0</v>
      </c>
      <c r="AJ69" t="n">
        <v>0.0</v>
      </c>
      <c r="AK69" t="s">
        <v>2651</v>
      </c>
      <c r="CH69">
        <f>IFERROR(U69*1,0)</f>
      </c>
    </row>
    <row r="70">
      <c r="A70" t="n">
        <v>9.0</v>
      </c>
      <c r="B70">
        <f>IF((K70-G70-H70&gt;2400000),11,(L70/(K70-G70-H70)*100))</f>
      </c>
      <c r="C70">
        <f>IF(N70&gt;2400000,240000,(N70*S70)/100)</f>
      </c>
      <c r="D70">
        <f>IF((ISNUMBER(U70*1)=CH70),0,(K70-L70)*0.1-R70+(I70+J70)*0.011)</f>
      </c>
      <c r="E70">
        <f>IF((ISNUMBER(U70*1)=CH70),0,C70-L70)</f>
      </c>
      <c r="F70">
        <f>D70-P70</f>
      </c>
      <c r="G70">
        <f>SUMIF(negtgel!U$2:BL$2,'Tsalin uzuulelt'!B$1,negtgel!U70:BL70) + SUMIF(negtgel!U$2:BL$2,'Tsalin uzuulelt'!B$2,negtgel!U70:BL70)+SUMIF(negtgel!U$2:BL$2,'Tsalin uzuulelt'!B$3,negtgel!U70:BL70)+SUMIF(negtgel!U$2:BL$2,'Tsalin uzuulelt'!B$4,negtgel!U70:BL70)+SUMIF(negtgel!U$2:BL$2,'Tsalin uzuulelt'!B$5,negtgel!U70:BL70)</f>
      </c>
      <c r="H70">
        <f>SUMIF(negtgel!U$2:BL$2,'Tsalin uzuulelt'!F$1,negtgel!U70:BL70) + SUMIF(negtgel!U$2:BL$2,'Tsalin uzuulelt'!F$2,negtgel!U70:BL70)+SUMIF(negtgel!U$2:BL$2,'Tsalin uzuulelt'!F$3,negtgel!U70:BL70)+SUMIF(negtgel!U$2:BL$2,'Tsalin uzuulelt'!F$4,negtgel!U70:BL70)+SUMIF(negtgel!U$2:BL$2,'Tsalin uzuulelt'!F$5,negtgel!U70:BL70)</f>
      </c>
      <c r="I70">
        <f>SUMIF(negtgel!U$2:BL$2,'Tsalin uzuulelt'!H$1,negtgel!U70:BL70) + SUMIF(negtgel!U$2:BL$2,'Tsalin uzuulelt'!H$2,negtgel!U70:BL70)+SUMIF(negtgel!U$2:BL$2,'Tsalin uzuulelt'!H$3,negtgel!U70:BL70)+SUMIF(negtgel!U$2:BL$2,'Tsalin uzuulelt'!H$4,negtgel!U70:BL70)+SUMIF(negtgel!U$2:BL$2,'Tsalin uzuulelt'!H$5,negtgel!U70:BL70)</f>
      </c>
      <c r="J70">
        <f>SUMIF(negtgel!U$2:BL$2,'Tsalin uzuulelt'!J$1,negtgel!U70:BL70) + SUMIF(negtgel!U$2:BL$2,'Tsalin uzuulelt'!J$2,negtgel!U70:BL70)+SUMIF(negtgel!U$2:BL$2,'Tsalin uzuulelt'!J$3,negtgel!U70:BL70)+SUMIF(negtgel!U$2:BL$2,'Tsalin uzuulelt'!J$4,negtgel!U70:BL70)+SUMIF(negtgel!U$2:BL$2,'Tsalin uzuulelt'!J$5,negtgel!U70:BL70)</f>
      </c>
      <c r="K70">
        <f>SUMIF(negtgel!U$2:BL$2,'Tsalin uzuulelt'!L$1,negtgel!U70:BL70) + SUMIF(negtgel!U$2:BL$2,'Tsalin uzuulelt'!L$2,negtgel!U70:BL70)+SUMIF(negtgel!U$2:BL$2,'Tsalin uzuulelt'!L$3,negtgel!U70:BL70)+SUMIF(negtgel!U$2:BL$2,'Tsalin uzuulelt'!L$4,negtgel!U70:BL70)+SUMIF(negtgel!U$2:BL$2,'Tsalin uzuulelt'!L$5,negtgel!U70:BL70)</f>
      </c>
      <c r="L70">
        <f>SUMIF(negtgel!U$2:BL$2,'Tsalin uzuulelt'!N$1,negtgel!U70:BL70) + SUMIF(negtgel!U$2:BL$2,'Tsalin uzuulelt'!N$2,negtgel!U70:BL70)+SUMIF(negtgel!U$2:BL$2,'Tsalin uzuulelt'!N$3,negtgel!U70:BL70)+SUMIF(negtgel!U$2:BL$2,'Tsalin uzuulelt'!N$4,negtgel!U70:BL70)+SUMIF(negtgel!U$2:BL$2,'Tsalin uzuulelt'!N$5,negtgel!U70:BL70)</f>
      </c>
      <c r="M70">
        <f>SUMIF(negtgel!U$2:BL$2,'Tsalin uzuulelt'!P$1,negtgel!U70:BL70) + SUMIF(negtgel!U$2:BL$2,'Tsalin uzuulelt'!P$2,negtgel!U70:BL70)+ SUMIF(negtgel!U$2:BL$2,'Tsalin uzuulelt'!P$3,negtgel!U70:BL70)+ SUMIF(negtgel!U$2:BL$2,'Tsalin uzuulelt'!P$4,negtgel!U70:BL70)+ SUMIF(negtgel!U$2:BL$2,'Tsalin uzuulelt'!P$5,negtgel!U70:BL70)</f>
      </c>
      <c r="N70">
        <f>IF(ISNUMBER(U70*1)=CF70,0,K70-H70-G70)</f>
      </c>
      <c r="O70">
        <f>IF(ISNUMBER(U70*1)=CF70,0,L70)</f>
      </c>
      <c r="P70">
        <f>IF(ISNUMBER(U70*1)=CF70,0,M70)</f>
      </c>
      <c r="Q70">
        <f>IF(N70&gt;2400000,N70,0)</f>
      </c>
      <c r="R70">
        <f><![CDATA[IF(N70<561797,13333.33,IF(N70<1123595,11666.67,IF(N70<1685393,10000,IF(N70<2247191,8333.33,IF(N70<2664000,6666.6,IF(N70<2764000,5000,IF(N70<3264000,0,0)))))))]]></f>
      </c>
      <c r="S70">
        <f>IF(B70&gt;10,11,IF(B70&gt;8.7,8.8,IF(B70&gt;3,B70,IF(B70&gt;1.5,2))))</f>
      </c>
      <c r="T70">
        <f>IF(Q70=0,S70,R70)</f>
      </c>
      <c r="U70" t="n">
        <v>129.0</v>
      </c>
      <c r="V70" t="s">
        <v>2660</v>
      </c>
      <c r="W70" t="n">
        <v>0.0</v>
      </c>
      <c r="X70" t="n">
        <v>0.0</v>
      </c>
      <c r="Y70" t="n">
        <v>0.0</v>
      </c>
      <c r="Z70" t="n">
        <v>0.0</v>
      </c>
      <c r="AA70" t="n">
        <v>0.0</v>
      </c>
      <c r="AB70" t="s">
        <v>2651</v>
      </c>
      <c r="AC70" t="n">
        <v>0.0</v>
      </c>
      <c r="AD70" t="n">
        <v>0.0</v>
      </c>
      <c r="AE70" t="n">
        <v>0.0</v>
      </c>
      <c r="AF70" t="n">
        <v>0.0</v>
      </c>
      <c r="AG70" t="n">
        <v>187434.0</v>
      </c>
      <c r="AH70" t="n">
        <v>187434.0</v>
      </c>
      <c r="AI70" t="n">
        <v>18743.0</v>
      </c>
      <c r="AJ70" t="n">
        <v>9869.0</v>
      </c>
      <c r="AK70" t="s">
        <v>2651</v>
      </c>
      <c r="CH70">
        <f>IFERROR(U70*1,0)</f>
      </c>
    </row>
    <row r="73">
      <c r="A73" t="n">
        <v>10.0</v>
      </c>
      <c r="B73">
        <f>IF((K73-G73-H73&gt;2400000),11,(L73/(K73-G73-H73)*100))</f>
      </c>
      <c r="C73">
        <f>IF(N73&gt;2400000,240000,(N73*S73)/100)</f>
      </c>
      <c r="D73">
        <f>IF((ISNUMBER(U73*1)=CH73),0,(K73-L73)*0.1-R73+(I73+J73)*0.011)</f>
      </c>
      <c r="E73">
        <f>IF((ISNUMBER(U73*1)=CH73),0,C73-L73)</f>
      </c>
      <c r="F73">
        <f>D73-P73</f>
      </c>
      <c r="G73">
        <f>SUMIF(negtgel!U$2:BL$2,'Tsalin uzuulelt'!B$1,negtgel!U73:BL73) + SUMIF(negtgel!U$2:BL$2,'Tsalin uzuulelt'!B$2,negtgel!U73:BL73)+SUMIF(negtgel!U$2:BL$2,'Tsalin uzuulelt'!B$3,negtgel!U73:BL73)+SUMIF(negtgel!U$2:BL$2,'Tsalin uzuulelt'!B$4,negtgel!U73:BL73)+SUMIF(negtgel!U$2:BL$2,'Tsalin uzuulelt'!B$5,negtgel!U73:BL73)</f>
      </c>
      <c r="H73">
        <f>SUMIF(negtgel!U$2:BL$2,'Tsalin uzuulelt'!F$1,negtgel!U73:BL73) + SUMIF(negtgel!U$2:BL$2,'Tsalin uzuulelt'!F$2,negtgel!U73:BL73)+SUMIF(negtgel!U$2:BL$2,'Tsalin uzuulelt'!F$3,negtgel!U73:BL73)+SUMIF(negtgel!U$2:BL$2,'Tsalin uzuulelt'!F$4,negtgel!U73:BL73)+SUMIF(negtgel!U$2:BL$2,'Tsalin uzuulelt'!F$5,negtgel!U73:BL73)</f>
      </c>
      <c r="I73">
        <f>SUMIF(negtgel!U$2:BL$2,'Tsalin uzuulelt'!H$1,negtgel!U73:BL73) + SUMIF(negtgel!U$2:BL$2,'Tsalin uzuulelt'!H$2,negtgel!U73:BL73)+SUMIF(negtgel!U$2:BL$2,'Tsalin uzuulelt'!H$3,negtgel!U73:BL73)+SUMIF(negtgel!U$2:BL$2,'Tsalin uzuulelt'!H$4,negtgel!U73:BL73)+SUMIF(negtgel!U$2:BL$2,'Tsalin uzuulelt'!H$5,negtgel!U73:BL73)</f>
      </c>
      <c r="J73">
        <f>SUMIF(negtgel!U$2:BL$2,'Tsalin uzuulelt'!J$1,negtgel!U73:BL73) + SUMIF(negtgel!U$2:BL$2,'Tsalin uzuulelt'!J$2,negtgel!U73:BL73)+SUMIF(negtgel!U$2:BL$2,'Tsalin uzuulelt'!J$3,negtgel!U73:BL73)+SUMIF(negtgel!U$2:BL$2,'Tsalin uzuulelt'!J$4,negtgel!U73:BL73)+SUMIF(negtgel!U$2:BL$2,'Tsalin uzuulelt'!J$5,negtgel!U73:BL73)</f>
      </c>
      <c r="K73">
        <f>SUMIF(negtgel!U$2:BL$2,'Tsalin uzuulelt'!L$1,negtgel!U73:BL73) + SUMIF(negtgel!U$2:BL$2,'Tsalin uzuulelt'!L$2,negtgel!U73:BL73)+SUMIF(negtgel!U$2:BL$2,'Tsalin uzuulelt'!L$3,negtgel!U73:BL73)+SUMIF(negtgel!U$2:BL$2,'Tsalin uzuulelt'!L$4,negtgel!U73:BL73)+SUMIF(negtgel!U$2:BL$2,'Tsalin uzuulelt'!L$5,negtgel!U73:BL73)</f>
      </c>
      <c r="L73">
        <f>SUMIF(negtgel!U$2:BL$2,'Tsalin uzuulelt'!N$1,negtgel!U73:BL73) + SUMIF(negtgel!U$2:BL$2,'Tsalin uzuulelt'!N$2,negtgel!U73:BL73)+SUMIF(negtgel!U$2:BL$2,'Tsalin uzuulelt'!N$3,negtgel!U73:BL73)+SUMIF(negtgel!U$2:BL$2,'Tsalin uzuulelt'!N$4,negtgel!U73:BL73)+SUMIF(negtgel!U$2:BL$2,'Tsalin uzuulelt'!N$5,negtgel!U73:BL73)</f>
      </c>
      <c r="M73">
        <f>SUMIF(negtgel!U$2:BL$2,'Tsalin uzuulelt'!P$1,negtgel!U73:BL73) + SUMIF(negtgel!U$2:BL$2,'Tsalin uzuulelt'!P$2,negtgel!U73:BL73)+ SUMIF(negtgel!U$2:BL$2,'Tsalin uzuulelt'!P$3,negtgel!U73:BL73)+ SUMIF(negtgel!U$2:BL$2,'Tsalin uzuulelt'!P$4,negtgel!U73:BL73)+ SUMIF(negtgel!U$2:BL$2,'Tsalin uzuulelt'!P$5,negtgel!U73:BL73)</f>
      </c>
      <c r="N73">
        <f>IF(ISNUMBER(U73*1)=CF73,0,K73-H73-G73)</f>
      </c>
      <c r="O73">
        <f>IF(ISNUMBER(U73*1)=CF73,0,L73)</f>
      </c>
      <c r="P73">
        <f>IF(ISNUMBER(U73*1)=CF73,0,M73)</f>
      </c>
      <c r="Q73">
        <f>IF(N73&gt;2400000,N73,0)</f>
      </c>
      <c r="R73">
        <f><![CDATA[IF(N73<561797,13333.33,IF(N73<1123595,11666.67,IF(N73<1685393,10000,IF(N73<2247191,8333.33,IF(N73<2664000,6666.6,IF(N73<2764000,5000,IF(N73<3264000,0,0)))))))]]></f>
      </c>
      <c r="S73">
        <f>IF(B73&gt;10,11,IF(B73&gt;8.7,8.8,IF(B73&gt;3,B73,IF(B73&gt;1.5,2))))</f>
      </c>
      <c r="T73">
        <f>IF(Q73=0,S73,R73)</f>
      </c>
      <c r="U73" t="n">
        <v>2.0</v>
      </c>
      <c r="V73" t="s">
        <v>2650</v>
      </c>
      <c r="W73" t="n">
        <v>22.0</v>
      </c>
      <c r="X73" t="n">
        <v>0.0</v>
      </c>
      <c r="Y73" t="n">
        <v>560865.0</v>
      </c>
      <c r="Z73" t="n">
        <v>0.0</v>
      </c>
      <c r="AA73" t="n">
        <v>0.0</v>
      </c>
      <c r="AB73" t="s">
        <v>2651</v>
      </c>
      <c r="AC73" t="n">
        <v>0.0</v>
      </c>
      <c r="AD73" t="n">
        <v>140216.0</v>
      </c>
      <c r="AE73" t="n">
        <v>0.0</v>
      </c>
      <c r="AF73" t="n">
        <v>17600.0</v>
      </c>
      <c r="AG73" t="n">
        <v>0.0</v>
      </c>
      <c r="AH73" t="n">
        <v>718681.0</v>
      </c>
      <c r="AI73" t="n">
        <v>71868.0</v>
      </c>
      <c r="AJ73" t="n">
        <v>57857.0</v>
      </c>
      <c r="AK73" t="s">
        <v>2652</v>
      </c>
      <c r="CH73">
        <f>IFERROR(U73*1,0)</f>
      </c>
    </row>
    <row r="74">
      <c r="A74" t="n">
        <v>10.0</v>
      </c>
      <c r="B74">
        <f>IF((K74-G74-H74&gt;2400000),11,(L74/(K74-G74-H74)*100))</f>
      </c>
      <c r="C74">
        <f>IF(N74&gt;2400000,240000,(N74*S74)/100)</f>
      </c>
      <c r="D74">
        <f>IF((ISNUMBER(U74*1)=CH74),0,(K74-L74)*0.1-R74+(I74+J74)*0.011)</f>
      </c>
      <c r="E74">
        <f>IF((ISNUMBER(U74*1)=CH74),0,C74-L74)</f>
      </c>
      <c r="F74">
        <f>D74-P74</f>
      </c>
      <c r="G74">
        <f>SUMIF(negtgel!U$2:BL$2,'Tsalin uzuulelt'!B$1,negtgel!U74:BL74) + SUMIF(negtgel!U$2:BL$2,'Tsalin uzuulelt'!B$2,negtgel!U74:BL74)+SUMIF(negtgel!U$2:BL$2,'Tsalin uzuulelt'!B$3,negtgel!U74:BL74)+SUMIF(negtgel!U$2:BL$2,'Tsalin uzuulelt'!B$4,negtgel!U74:BL74)+SUMIF(negtgel!U$2:BL$2,'Tsalin uzuulelt'!B$5,negtgel!U74:BL74)</f>
      </c>
      <c r="H74">
        <f>SUMIF(negtgel!U$2:BL$2,'Tsalin uzuulelt'!F$1,negtgel!U74:BL74) + SUMIF(negtgel!U$2:BL$2,'Tsalin uzuulelt'!F$2,negtgel!U74:BL74)+SUMIF(negtgel!U$2:BL$2,'Tsalin uzuulelt'!F$3,negtgel!U74:BL74)+SUMIF(negtgel!U$2:BL$2,'Tsalin uzuulelt'!F$4,negtgel!U74:BL74)+SUMIF(negtgel!U$2:BL$2,'Tsalin uzuulelt'!F$5,negtgel!U74:BL74)</f>
      </c>
      <c r="I74">
        <f>SUMIF(negtgel!U$2:BL$2,'Tsalin uzuulelt'!H$1,negtgel!U74:BL74) + SUMIF(negtgel!U$2:BL$2,'Tsalin uzuulelt'!H$2,negtgel!U74:BL74)+SUMIF(negtgel!U$2:BL$2,'Tsalin uzuulelt'!H$3,negtgel!U74:BL74)+SUMIF(negtgel!U$2:BL$2,'Tsalin uzuulelt'!H$4,negtgel!U74:BL74)+SUMIF(negtgel!U$2:BL$2,'Tsalin uzuulelt'!H$5,negtgel!U74:BL74)</f>
      </c>
      <c r="J74">
        <f>SUMIF(negtgel!U$2:BL$2,'Tsalin uzuulelt'!J$1,negtgel!U74:BL74) + SUMIF(negtgel!U$2:BL$2,'Tsalin uzuulelt'!J$2,negtgel!U74:BL74)+SUMIF(negtgel!U$2:BL$2,'Tsalin uzuulelt'!J$3,negtgel!U74:BL74)+SUMIF(negtgel!U$2:BL$2,'Tsalin uzuulelt'!J$4,negtgel!U74:BL74)+SUMIF(negtgel!U$2:BL$2,'Tsalin uzuulelt'!J$5,negtgel!U74:BL74)</f>
      </c>
      <c r="K74">
        <f>SUMIF(negtgel!U$2:BL$2,'Tsalin uzuulelt'!L$1,negtgel!U74:BL74) + SUMIF(negtgel!U$2:BL$2,'Tsalin uzuulelt'!L$2,negtgel!U74:BL74)+SUMIF(negtgel!U$2:BL$2,'Tsalin uzuulelt'!L$3,negtgel!U74:BL74)+SUMIF(negtgel!U$2:BL$2,'Tsalin uzuulelt'!L$4,negtgel!U74:BL74)+SUMIF(negtgel!U$2:BL$2,'Tsalin uzuulelt'!L$5,negtgel!U74:BL74)</f>
      </c>
      <c r="L74">
        <f>SUMIF(negtgel!U$2:BL$2,'Tsalin uzuulelt'!N$1,negtgel!U74:BL74) + SUMIF(negtgel!U$2:BL$2,'Tsalin uzuulelt'!N$2,negtgel!U74:BL74)+SUMIF(negtgel!U$2:BL$2,'Tsalin uzuulelt'!N$3,negtgel!U74:BL74)+SUMIF(negtgel!U$2:BL$2,'Tsalin uzuulelt'!N$4,negtgel!U74:BL74)+SUMIF(negtgel!U$2:BL$2,'Tsalin uzuulelt'!N$5,negtgel!U74:BL74)</f>
      </c>
      <c r="M74">
        <f>SUMIF(negtgel!U$2:BL$2,'Tsalin uzuulelt'!P$1,negtgel!U74:BL74) + SUMIF(negtgel!U$2:BL$2,'Tsalin uzuulelt'!P$2,negtgel!U74:BL74)+ SUMIF(negtgel!U$2:BL$2,'Tsalin uzuulelt'!P$3,negtgel!U74:BL74)+ SUMIF(negtgel!U$2:BL$2,'Tsalin uzuulelt'!P$4,negtgel!U74:BL74)+ SUMIF(negtgel!U$2:BL$2,'Tsalin uzuulelt'!P$5,negtgel!U74:BL74)</f>
      </c>
      <c r="N74">
        <f>IF(ISNUMBER(U74*1)=CF74,0,K74-H74-G74)</f>
      </c>
      <c r="O74">
        <f>IF(ISNUMBER(U74*1)=CF74,0,L74)</f>
      </c>
      <c r="P74">
        <f>IF(ISNUMBER(U74*1)=CF74,0,M74)</f>
      </c>
      <c r="Q74">
        <f>IF(N74&gt;2400000,N74,0)</f>
      </c>
      <c r="R74">
        <f><![CDATA[IF(N74<561797,13333.33,IF(N74<1123595,11666.67,IF(N74<1685393,10000,IF(N74<2247191,8333.33,IF(N74<2664000,6666.6,IF(N74<2764000,5000,IF(N74<3264000,0,0)))))))]]></f>
      </c>
      <c r="S74">
        <f>IF(B74&gt;10,11,IF(B74&gt;8.7,8.8,IF(B74&gt;3,B74,IF(B74&gt;1.5,2))))</f>
      </c>
      <c r="T74">
        <f>IF(Q74=0,S74,R74)</f>
      </c>
      <c r="U74" t="n">
        <v>6.0</v>
      </c>
      <c r="V74" t="s">
        <v>2653</v>
      </c>
      <c r="W74" t="n">
        <v>22.0</v>
      </c>
      <c r="X74" t="n">
        <v>0.0</v>
      </c>
      <c r="Y74" t="n">
        <v>447091.0</v>
      </c>
      <c r="Z74" t="n">
        <v>0.0</v>
      </c>
      <c r="AA74" t="n">
        <v>0.0</v>
      </c>
      <c r="AB74" t="s">
        <v>2651</v>
      </c>
      <c r="AC74" t="n">
        <v>0.0</v>
      </c>
      <c r="AD74" t="n">
        <v>0.0</v>
      </c>
      <c r="AE74" t="n">
        <v>0.0</v>
      </c>
      <c r="AF74" t="n">
        <v>11000.0</v>
      </c>
      <c r="AG74" t="n">
        <v>0.0</v>
      </c>
      <c r="AH74" t="n">
        <v>458091.0</v>
      </c>
      <c r="AI74" t="n">
        <v>45809.0</v>
      </c>
      <c r="AJ74" t="n">
        <v>34338.0</v>
      </c>
      <c r="AK74" t="s">
        <v>2652</v>
      </c>
      <c r="CH74">
        <f>IFERROR(U74*1,0)</f>
      </c>
    </row>
    <row r="75">
      <c r="A75" t="n">
        <v>10.0</v>
      </c>
      <c r="B75">
        <f>IF((K75-G75-H75&gt;2400000),11,(L75/(K75-G75-H75)*100))</f>
      </c>
      <c r="C75">
        <f>IF(N75&gt;2400000,240000,(N75*S75)/100)</f>
      </c>
      <c r="D75">
        <f>IF((ISNUMBER(U75*1)=CH75),0,(K75-L75)*0.1-R75+(I75+J75)*0.011)</f>
      </c>
      <c r="E75">
        <f>IF((ISNUMBER(U75*1)=CH75),0,C75-L75)</f>
      </c>
      <c r="F75">
        <f>D75-P75</f>
      </c>
      <c r="G75">
        <f>SUMIF(negtgel!U$2:BL$2,'Tsalin uzuulelt'!B$1,negtgel!U75:BL75) + SUMIF(negtgel!U$2:BL$2,'Tsalin uzuulelt'!B$2,negtgel!U75:BL75)+SUMIF(negtgel!U$2:BL$2,'Tsalin uzuulelt'!B$3,negtgel!U75:BL75)+SUMIF(negtgel!U$2:BL$2,'Tsalin uzuulelt'!B$4,negtgel!U75:BL75)+SUMIF(negtgel!U$2:BL$2,'Tsalin uzuulelt'!B$5,negtgel!U75:BL75)</f>
      </c>
      <c r="H75">
        <f>SUMIF(negtgel!U$2:BL$2,'Tsalin uzuulelt'!F$1,negtgel!U75:BL75) + SUMIF(negtgel!U$2:BL$2,'Tsalin uzuulelt'!F$2,negtgel!U75:BL75)+SUMIF(negtgel!U$2:BL$2,'Tsalin uzuulelt'!F$3,negtgel!U75:BL75)+SUMIF(negtgel!U$2:BL$2,'Tsalin uzuulelt'!F$4,negtgel!U75:BL75)+SUMIF(negtgel!U$2:BL$2,'Tsalin uzuulelt'!F$5,negtgel!U75:BL75)</f>
      </c>
      <c r="I75">
        <f>SUMIF(negtgel!U$2:BL$2,'Tsalin uzuulelt'!H$1,negtgel!U75:BL75) + SUMIF(negtgel!U$2:BL$2,'Tsalin uzuulelt'!H$2,negtgel!U75:BL75)+SUMIF(negtgel!U$2:BL$2,'Tsalin uzuulelt'!H$3,negtgel!U75:BL75)+SUMIF(negtgel!U$2:BL$2,'Tsalin uzuulelt'!H$4,negtgel!U75:BL75)+SUMIF(negtgel!U$2:BL$2,'Tsalin uzuulelt'!H$5,negtgel!U75:BL75)</f>
      </c>
      <c r="J75">
        <f>SUMIF(negtgel!U$2:BL$2,'Tsalin uzuulelt'!J$1,negtgel!U75:BL75) + SUMIF(negtgel!U$2:BL$2,'Tsalin uzuulelt'!J$2,negtgel!U75:BL75)+SUMIF(negtgel!U$2:BL$2,'Tsalin uzuulelt'!J$3,negtgel!U75:BL75)+SUMIF(negtgel!U$2:BL$2,'Tsalin uzuulelt'!J$4,negtgel!U75:BL75)+SUMIF(negtgel!U$2:BL$2,'Tsalin uzuulelt'!J$5,negtgel!U75:BL75)</f>
      </c>
      <c r="K75">
        <f>SUMIF(negtgel!U$2:BL$2,'Tsalin uzuulelt'!L$1,negtgel!U75:BL75) + SUMIF(negtgel!U$2:BL$2,'Tsalin uzuulelt'!L$2,negtgel!U75:BL75)+SUMIF(negtgel!U$2:BL$2,'Tsalin uzuulelt'!L$3,negtgel!U75:BL75)+SUMIF(negtgel!U$2:BL$2,'Tsalin uzuulelt'!L$4,negtgel!U75:BL75)+SUMIF(negtgel!U$2:BL$2,'Tsalin uzuulelt'!L$5,negtgel!U75:BL75)</f>
      </c>
      <c r="L75">
        <f>SUMIF(negtgel!U$2:BL$2,'Tsalin uzuulelt'!N$1,negtgel!U75:BL75) + SUMIF(negtgel!U$2:BL$2,'Tsalin uzuulelt'!N$2,negtgel!U75:BL75)+SUMIF(negtgel!U$2:BL$2,'Tsalin uzuulelt'!N$3,negtgel!U75:BL75)+SUMIF(negtgel!U$2:BL$2,'Tsalin uzuulelt'!N$4,negtgel!U75:BL75)+SUMIF(negtgel!U$2:BL$2,'Tsalin uzuulelt'!N$5,negtgel!U75:BL75)</f>
      </c>
      <c r="M75">
        <f>SUMIF(negtgel!U$2:BL$2,'Tsalin uzuulelt'!P$1,negtgel!U75:BL75) + SUMIF(negtgel!U$2:BL$2,'Tsalin uzuulelt'!P$2,negtgel!U75:BL75)+ SUMIF(negtgel!U$2:BL$2,'Tsalin uzuulelt'!P$3,negtgel!U75:BL75)+ SUMIF(negtgel!U$2:BL$2,'Tsalin uzuulelt'!P$4,negtgel!U75:BL75)+ SUMIF(negtgel!U$2:BL$2,'Tsalin uzuulelt'!P$5,negtgel!U75:BL75)</f>
      </c>
      <c r="N75">
        <f>IF(ISNUMBER(U75*1)=CF75,0,K75-H75-G75)</f>
      </c>
      <c r="O75">
        <f>IF(ISNUMBER(U75*1)=CF75,0,L75)</f>
      </c>
      <c r="P75">
        <f>IF(ISNUMBER(U75*1)=CF75,0,M75)</f>
      </c>
      <c r="Q75">
        <f>IF(N75&gt;2400000,N75,0)</f>
      </c>
      <c r="R75">
        <f><![CDATA[IF(N75<561797,13333.33,IF(N75<1123595,11666.67,IF(N75<1685393,10000,IF(N75<2247191,8333.33,IF(N75<2664000,6666.6,IF(N75<2764000,5000,IF(N75<3264000,0,0)))))))]]></f>
      </c>
      <c r="S75">
        <f>IF(B75&gt;10,11,IF(B75&gt;8.7,8.8,IF(B75&gt;3,B75,IF(B75&gt;1.5,2))))</f>
      </c>
      <c r="T75">
        <f>IF(Q75=0,S75,R75)</f>
      </c>
      <c r="U75" t="n">
        <v>8.0</v>
      </c>
      <c r="V75" t="s">
        <v>2654</v>
      </c>
      <c r="W75" t="n">
        <v>22.0</v>
      </c>
      <c r="X75" t="n">
        <v>0.0</v>
      </c>
      <c r="Y75" t="n">
        <v>446857.0</v>
      </c>
      <c r="Z75" t="n">
        <v>0.0</v>
      </c>
      <c r="AA75" t="n">
        <v>0.0</v>
      </c>
      <c r="AB75" t="s">
        <v>2651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n">
        <v>446857.0</v>
      </c>
      <c r="AI75" t="n">
        <v>34855.0</v>
      </c>
      <c r="AJ75" t="n">
        <v>34200.0</v>
      </c>
      <c r="AK75" t="s">
        <v>2652</v>
      </c>
      <c r="CH75">
        <f>IFERROR(U75*1,0)</f>
      </c>
    </row>
    <row r="77">
      <c r="A77" t="n">
        <v>10.0</v>
      </c>
      <c r="B77">
        <f>IF((K77-G77-H77&gt;2400000),11,(L77/(K77-G77-H77)*100))</f>
      </c>
      <c r="C77">
        <f>IF(N77&gt;2400000,240000,(N77*S77)/100)</f>
      </c>
      <c r="D77">
        <f>IF((ISNUMBER(U77*1)=CH77),0,(K77-L77)*0.1-R77+(I77+J77)*0.011)</f>
      </c>
      <c r="E77">
        <f>IF((ISNUMBER(U77*1)=CH77),0,C77-L77)</f>
      </c>
      <c r="F77">
        <f>D77-P77</f>
      </c>
      <c r="G77">
        <f>SUMIF(negtgel!U$2:BL$2,'Tsalin uzuulelt'!B$1,negtgel!U77:BL77) + SUMIF(negtgel!U$2:BL$2,'Tsalin uzuulelt'!B$2,negtgel!U77:BL77)+SUMIF(negtgel!U$2:BL$2,'Tsalin uzuulelt'!B$3,negtgel!U77:BL77)+SUMIF(negtgel!U$2:BL$2,'Tsalin uzuulelt'!B$4,negtgel!U77:BL77)+SUMIF(negtgel!U$2:BL$2,'Tsalin uzuulelt'!B$5,negtgel!U77:BL77)</f>
      </c>
      <c r="H77">
        <f>SUMIF(negtgel!U$2:BL$2,'Tsalin uzuulelt'!F$1,negtgel!U77:BL77) + SUMIF(negtgel!U$2:BL$2,'Tsalin uzuulelt'!F$2,negtgel!U77:BL77)+SUMIF(negtgel!U$2:BL$2,'Tsalin uzuulelt'!F$3,negtgel!U77:BL77)+SUMIF(negtgel!U$2:BL$2,'Tsalin uzuulelt'!F$4,negtgel!U77:BL77)+SUMIF(negtgel!U$2:BL$2,'Tsalin uzuulelt'!F$5,negtgel!U77:BL77)</f>
      </c>
      <c r="I77">
        <f>SUMIF(negtgel!U$2:BL$2,'Tsalin uzuulelt'!H$1,negtgel!U77:BL77) + SUMIF(negtgel!U$2:BL$2,'Tsalin uzuulelt'!H$2,negtgel!U77:BL77)+SUMIF(negtgel!U$2:BL$2,'Tsalin uzuulelt'!H$3,negtgel!U77:BL77)+SUMIF(negtgel!U$2:BL$2,'Tsalin uzuulelt'!H$4,negtgel!U77:BL77)+SUMIF(negtgel!U$2:BL$2,'Tsalin uzuulelt'!H$5,negtgel!U77:BL77)</f>
      </c>
      <c r="J77">
        <f>SUMIF(negtgel!U$2:BL$2,'Tsalin uzuulelt'!J$1,negtgel!U77:BL77) + SUMIF(negtgel!U$2:BL$2,'Tsalin uzuulelt'!J$2,negtgel!U77:BL77)+SUMIF(negtgel!U$2:BL$2,'Tsalin uzuulelt'!J$3,negtgel!U77:BL77)+SUMIF(negtgel!U$2:BL$2,'Tsalin uzuulelt'!J$4,negtgel!U77:BL77)+SUMIF(negtgel!U$2:BL$2,'Tsalin uzuulelt'!J$5,negtgel!U77:BL77)</f>
      </c>
      <c r="K77">
        <f>SUMIF(negtgel!U$2:BL$2,'Tsalin uzuulelt'!L$1,negtgel!U77:BL77) + SUMIF(negtgel!U$2:BL$2,'Tsalin uzuulelt'!L$2,negtgel!U77:BL77)+SUMIF(negtgel!U$2:BL$2,'Tsalin uzuulelt'!L$3,negtgel!U77:BL77)+SUMIF(negtgel!U$2:BL$2,'Tsalin uzuulelt'!L$4,negtgel!U77:BL77)+SUMIF(negtgel!U$2:BL$2,'Tsalin uzuulelt'!L$5,negtgel!U77:BL77)</f>
      </c>
      <c r="L77">
        <f>SUMIF(negtgel!U$2:BL$2,'Tsalin uzuulelt'!N$1,negtgel!U77:BL77) + SUMIF(negtgel!U$2:BL$2,'Tsalin uzuulelt'!N$2,negtgel!U77:BL77)+SUMIF(negtgel!U$2:BL$2,'Tsalin uzuulelt'!N$3,negtgel!U77:BL77)+SUMIF(negtgel!U$2:BL$2,'Tsalin uzuulelt'!N$4,negtgel!U77:BL77)+SUMIF(negtgel!U$2:BL$2,'Tsalin uzuulelt'!N$5,negtgel!U77:BL77)</f>
      </c>
      <c r="M77">
        <f>SUMIF(negtgel!U$2:BL$2,'Tsalin uzuulelt'!P$1,negtgel!U77:BL77) + SUMIF(negtgel!U$2:BL$2,'Tsalin uzuulelt'!P$2,negtgel!U77:BL77)+ SUMIF(negtgel!U$2:BL$2,'Tsalin uzuulelt'!P$3,negtgel!U77:BL77)+ SUMIF(negtgel!U$2:BL$2,'Tsalin uzuulelt'!P$4,negtgel!U77:BL77)+ SUMIF(negtgel!U$2:BL$2,'Tsalin uzuulelt'!P$5,negtgel!U77:BL77)</f>
      </c>
      <c r="N77">
        <f>IF(ISNUMBER(U77*1)=CF77,0,K77-H77-G77)</f>
      </c>
      <c r="O77">
        <f>IF(ISNUMBER(U77*1)=CF77,0,L77)</f>
      </c>
      <c r="P77">
        <f>IF(ISNUMBER(U77*1)=CF77,0,M77)</f>
      </c>
      <c r="Q77">
        <f>IF(N77&gt;2400000,N77,0)</f>
      </c>
      <c r="R77">
        <f><![CDATA[IF(N77<561797,13333.33,IF(N77<1123595,11666.67,IF(N77<1685393,10000,IF(N77<2247191,8333.33,IF(N77<2664000,6666.6,IF(N77<2764000,5000,IF(N77<3264000,0,0)))))))]]></f>
      </c>
      <c r="S77">
        <f>IF(B77&gt;10,11,IF(B77&gt;8.7,8.8,IF(B77&gt;3,B77,IF(B77&gt;1.5,2))))</f>
      </c>
      <c r="T77">
        <f>IF(Q77=0,S77,R77)</f>
      </c>
      <c r="U77"/>
      <c r="V77"/>
      <c r="W77"/>
      <c r="X77" t="s">
        <v>2671</v>
      </c>
      <c r="Y77"/>
      <c r="Z77"/>
      <c r="AA77"/>
      <c r="AB77"/>
      <c r="AC77"/>
      <c r="AD77"/>
      <c r="AE77"/>
      <c r="AF77"/>
      <c r="AG77"/>
      <c r="AH77"/>
      <c r="AI77"/>
      <c r="AJ77"/>
      <c r="AK77"/>
      <c r="CH77">
        <f>IFERROR(U77*1,0)</f>
      </c>
    </row>
    <row r="80">
      <c r="A80" t="n">
        <v>11.0</v>
      </c>
      <c r="B80">
        <f>IF((K80-G80-H80&gt;2400000),11,(L80/(K80-G80-H80)*100))</f>
      </c>
      <c r="C80">
        <f>IF(N80&gt;2400000,240000,(N80*S80)/100)</f>
      </c>
      <c r="D80">
        <f>IF((ISNUMBER(U80*1)=CH80),0,(K80-L80)*0.1-R80+(I80+J80)*0.011)</f>
      </c>
      <c r="E80">
        <f>IF((ISNUMBER(U80*1)=CH80),0,C80-L80)</f>
      </c>
      <c r="F80">
        <f>D80-P80</f>
      </c>
      <c r="G80">
        <f>SUMIF(negtgel!U$2:BL$2,'Tsalin uzuulelt'!B$1,negtgel!U80:BL80) + SUMIF(negtgel!U$2:BL$2,'Tsalin uzuulelt'!B$2,negtgel!U80:BL80)+SUMIF(negtgel!U$2:BL$2,'Tsalin uzuulelt'!B$3,negtgel!U80:BL80)+SUMIF(negtgel!U$2:BL$2,'Tsalin uzuulelt'!B$4,negtgel!U80:BL80)+SUMIF(negtgel!U$2:BL$2,'Tsalin uzuulelt'!B$5,negtgel!U80:BL80)</f>
      </c>
      <c r="H80">
        <f>SUMIF(negtgel!U$2:BL$2,'Tsalin uzuulelt'!F$1,negtgel!U80:BL80) + SUMIF(negtgel!U$2:BL$2,'Tsalin uzuulelt'!F$2,negtgel!U80:BL80)+SUMIF(negtgel!U$2:BL$2,'Tsalin uzuulelt'!F$3,negtgel!U80:BL80)+SUMIF(negtgel!U$2:BL$2,'Tsalin uzuulelt'!F$4,negtgel!U80:BL80)+SUMIF(negtgel!U$2:BL$2,'Tsalin uzuulelt'!F$5,negtgel!U80:BL80)</f>
      </c>
      <c r="I80">
        <f>SUMIF(negtgel!U$2:BL$2,'Tsalin uzuulelt'!H$1,negtgel!U80:BL80) + SUMIF(negtgel!U$2:BL$2,'Tsalin uzuulelt'!H$2,negtgel!U80:BL80)+SUMIF(negtgel!U$2:BL$2,'Tsalin uzuulelt'!H$3,negtgel!U80:BL80)+SUMIF(negtgel!U$2:BL$2,'Tsalin uzuulelt'!H$4,negtgel!U80:BL80)+SUMIF(negtgel!U$2:BL$2,'Tsalin uzuulelt'!H$5,negtgel!U80:BL80)</f>
      </c>
      <c r="J80">
        <f>SUMIF(negtgel!U$2:BL$2,'Tsalin uzuulelt'!J$1,negtgel!U80:BL80) + SUMIF(negtgel!U$2:BL$2,'Tsalin uzuulelt'!J$2,negtgel!U80:BL80)+SUMIF(negtgel!U$2:BL$2,'Tsalin uzuulelt'!J$3,negtgel!U80:BL80)+SUMIF(negtgel!U$2:BL$2,'Tsalin uzuulelt'!J$4,negtgel!U80:BL80)+SUMIF(negtgel!U$2:BL$2,'Tsalin uzuulelt'!J$5,negtgel!U80:BL80)</f>
      </c>
      <c r="K80">
        <f>SUMIF(negtgel!U$2:BL$2,'Tsalin uzuulelt'!L$1,negtgel!U80:BL80) + SUMIF(negtgel!U$2:BL$2,'Tsalin uzuulelt'!L$2,negtgel!U80:BL80)+SUMIF(negtgel!U$2:BL$2,'Tsalin uzuulelt'!L$3,negtgel!U80:BL80)+SUMIF(negtgel!U$2:BL$2,'Tsalin uzuulelt'!L$4,negtgel!U80:BL80)+SUMIF(negtgel!U$2:BL$2,'Tsalin uzuulelt'!L$5,negtgel!U80:BL80)</f>
      </c>
      <c r="L80">
        <f>SUMIF(negtgel!U$2:BL$2,'Tsalin uzuulelt'!N$1,negtgel!U80:BL80) + SUMIF(negtgel!U$2:BL$2,'Tsalin uzuulelt'!N$2,negtgel!U80:BL80)+SUMIF(negtgel!U$2:BL$2,'Tsalin uzuulelt'!N$3,negtgel!U80:BL80)+SUMIF(negtgel!U$2:BL$2,'Tsalin uzuulelt'!N$4,negtgel!U80:BL80)+SUMIF(negtgel!U$2:BL$2,'Tsalin uzuulelt'!N$5,negtgel!U80:BL80)</f>
      </c>
      <c r="M80">
        <f>SUMIF(negtgel!U$2:BL$2,'Tsalin uzuulelt'!P$1,negtgel!U80:BL80) + SUMIF(negtgel!U$2:BL$2,'Tsalin uzuulelt'!P$2,negtgel!U80:BL80)+ SUMIF(negtgel!U$2:BL$2,'Tsalin uzuulelt'!P$3,negtgel!U80:BL80)+ SUMIF(negtgel!U$2:BL$2,'Tsalin uzuulelt'!P$4,negtgel!U80:BL80)+ SUMIF(negtgel!U$2:BL$2,'Tsalin uzuulelt'!P$5,negtgel!U80:BL80)</f>
      </c>
      <c r="N80">
        <f>IF(ISNUMBER(U80*1)=CF80,0,K80-H80-G80)</f>
      </c>
      <c r="O80">
        <f>IF(ISNUMBER(U80*1)=CF80,0,L80)</f>
      </c>
      <c r="P80">
        <f>IF(ISNUMBER(U80*1)=CF80,0,M80)</f>
      </c>
      <c r="Q80">
        <f>IF(N80&gt;2400000,N80,0)</f>
      </c>
      <c r="R80">
        <f><![CDATA[IF(N80<561797,13333.33,IF(N80<1123595,11666.67,IF(N80<1685393,10000,IF(N80<2247191,8333.33,IF(N80<2664000,6666.6,IF(N80<2764000,5000,IF(N80<3264000,0,0)))))))]]></f>
      </c>
      <c r="S80">
        <f>IF(B80&gt;10,11,IF(B80&gt;8.7,8.8,IF(B80&gt;3,B80,IF(B80&gt;1.5,2))))</f>
      </c>
      <c r="T80">
        <f>IF(Q80=0,S80,R80)</f>
      </c>
      <c r="U80" t="n">
        <v>2.0</v>
      </c>
      <c r="V80" t="s">
        <v>2650</v>
      </c>
      <c r="W80" t="n">
        <v>22.0</v>
      </c>
      <c r="X80" t="n">
        <v>0.0</v>
      </c>
      <c r="Y80" t="n">
        <v>560865.0</v>
      </c>
      <c r="Z80" t="n">
        <v>0.0</v>
      </c>
      <c r="AA80" t="n">
        <v>0.0</v>
      </c>
      <c r="AB80" t="s">
        <v>2651</v>
      </c>
      <c r="AC80" t="n">
        <v>0.0</v>
      </c>
      <c r="AD80" t="n">
        <v>112173.0</v>
      </c>
      <c r="AE80" t="n">
        <v>0.0</v>
      </c>
      <c r="AF80" t="n">
        <v>17600.0</v>
      </c>
      <c r="AG80" t="n">
        <v>560865.0</v>
      </c>
      <c r="AH80" t="n">
        <v>1251503.0</v>
      </c>
      <c r="AI80" t="n">
        <v>125150.0</v>
      </c>
      <c r="AJ80" t="n">
        <v>105811.0</v>
      </c>
      <c r="AK80" t="s">
        <v>2652</v>
      </c>
      <c r="CH80">
        <f>IFERROR(U80*1,0)</f>
      </c>
    </row>
    <row r="81">
      <c r="A81" t="n">
        <v>11.0</v>
      </c>
      <c r="B81">
        <f>IF((K81-G81-H81&gt;2400000),11,(L81/(K81-G81-H81)*100))</f>
      </c>
      <c r="C81">
        <f>IF(N81&gt;2400000,240000,(N81*S81)/100)</f>
      </c>
      <c r="D81">
        <f>IF((ISNUMBER(U81*1)=CH81),0,(K81-L81)*0.1-R81+(I81+J81)*0.011)</f>
      </c>
      <c r="E81">
        <f>IF((ISNUMBER(U81*1)=CH81),0,C81-L81)</f>
      </c>
      <c r="F81">
        <f>D81-P81</f>
      </c>
      <c r="G81">
        <f>SUMIF(negtgel!U$2:BL$2,'Tsalin uzuulelt'!B$1,negtgel!U81:BL81) + SUMIF(negtgel!U$2:BL$2,'Tsalin uzuulelt'!B$2,negtgel!U81:BL81)+SUMIF(negtgel!U$2:BL$2,'Tsalin uzuulelt'!B$3,negtgel!U81:BL81)+SUMIF(negtgel!U$2:BL$2,'Tsalin uzuulelt'!B$4,negtgel!U81:BL81)+SUMIF(negtgel!U$2:BL$2,'Tsalin uzuulelt'!B$5,negtgel!U81:BL81)</f>
      </c>
      <c r="H81">
        <f>SUMIF(negtgel!U$2:BL$2,'Tsalin uzuulelt'!F$1,negtgel!U81:BL81) + SUMIF(negtgel!U$2:BL$2,'Tsalin uzuulelt'!F$2,negtgel!U81:BL81)+SUMIF(negtgel!U$2:BL$2,'Tsalin uzuulelt'!F$3,negtgel!U81:BL81)+SUMIF(negtgel!U$2:BL$2,'Tsalin uzuulelt'!F$4,negtgel!U81:BL81)+SUMIF(negtgel!U$2:BL$2,'Tsalin uzuulelt'!F$5,negtgel!U81:BL81)</f>
      </c>
      <c r="I81">
        <f>SUMIF(negtgel!U$2:BL$2,'Tsalin uzuulelt'!H$1,negtgel!U81:BL81) + SUMIF(negtgel!U$2:BL$2,'Tsalin uzuulelt'!H$2,negtgel!U81:BL81)+SUMIF(negtgel!U$2:BL$2,'Tsalin uzuulelt'!H$3,negtgel!U81:BL81)+SUMIF(negtgel!U$2:BL$2,'Tsalin uzuulelt'!H$4,negtgel!U81:BL81)+SUMIF(negtgel!U$2:BL$2,'Tsalin uzuulelt'!H$5,negtgel!U81:BL81)</f>
      </c>
      <c r="J81">
        <f>SUMIF(negtgel!U$2:BL$2,'Tsalin uzuulelt'!J$1,negtgel!U81:BL81) + SUMIF(negtgel!U$2:BL$2,'Tsalin uzuulelt'!J$2,negtgel!U81:BL81)+SUMIF(negtgel!U$2:BL$2,'Tsalin uzuulelt'!J$3,negtgel!U81:BL81)+SUMIF(negtgel!U$2:BL$2,'Tsalin uzuulelt'!J$4,negtgel!U81:BL81)+SUMIF(negtgel!U$2:BL$2,'Tsalin uzuulelt'!J$5,negtgel!U81:BL81)</f>
      </c>
      <c r="K81">
        <f>SUMIF(negtgel!U$2:BL$2,'Tsalin uzuulelt'!L$1,negtgel!U81:BL81) + SUMIF(negtgel!U$2:BL$2,'Tsalin uzuulelt'!L$2,negtgel!U81:BL81)+SUMIF(negtgel!U$2:BL$2,'Tsalin uzuulelt'!L$3,negtgel!U81:BL81)+SUMIF(negtgel!U$2:BL$2,'Tsalin uzuulelt'!L$4,negtgel!U81:BL81)+SUMIF(negtgel!U$2:BL$2,'Tsalin uzuulelt'!L$5,negtgel!U81:BL81)</f>
      </c>
      <c r="L81">
        <f>SUMIF(negtgel!U$2:BL$2,'Tsalin uzuulelt'!N$1,negtgel!U81:BL81) + SUMIF(negtgel!U$2:BL$2,'Tsalin uzuulelt'!N$2,negtgel!U81:BL81)+SUMIF(negtgel!U$2:BL$2,'Tsalin uzuulelt'!N$3,negtgel!U81:BL81)+SUMIF(negtgel!U$2:BL$2,'Tsalin uzuulelt'!N$4,negtgel!U81:BL81)+SUMIF(negtgel!U$2:BL$2,'Tsalin uzuulelt'!N$5,negtgel!U81:BL81)</f>
      </c>
      <c r="M81">
        <f>SUMIF(negtgel!U$2:BL$2,'Tsalin uzuulelt'!P$1,negtgel!U81:BL81) + SUMIF(negtgel!U$2:BL$2,'Tsalin uzuulelt'!P$2,negtgel!U81:BL81)+ SUMIF(negtgel!U$2:BL$2,'Tsalin uzuulelt'!P$3,negtgel!U81:BL81)+ SUMIF(negtgel!U$2:BL$2,'Tsalin uzuulelt'!P$4,negtgel!U81:BL81)+ SUMIF(negtgel!U$2:BL$2,'Tsalin uzuulelt'!P$5,negtgel!U81:BL81)</f>
      </c>
      <c r="N81">
        <f>IF(ISNUMBER(U81*1)=CF81,0,K81-H81-G81)</f>
      </c>
      <c r="O81">
        <f>IF(ISNUMBER(U81*1)=CF81,0,L81)</f>
      </c>
      <c r="P81">
        <f>IF(ISNUMBER(U81*1)=CF81,0,M81)</f>
      </c>
      <c r="Q81">
        <f>IF(N81&gt;2400000,N81,0)</f>
      </c>
      <c r="R81">
        <f><![CDATA[IF(N81<561797,13333.33,IF(N81<1123595,11666.67,IF(N81<1685393,10000,IF(N81<2247191,8333.33,IF(N81<2664000,6666.6,IF(N81<2764000,5000,IF(N81<3264000,0,0)))))))]]></f>
      </c>
      <c r="S81">
        <f>IF(B81&gt;10,11,IF(B81&gt;8.7,8.8,IF(B81&gt;3,B81,IF(B81&gt;1.5,2))))</f>
      </c>
      <c r="T81">
        <f>IF(Q81=0,S81,R81)</f>
      </c>
      <c r="U81" t="n">
        <v>6.0</v>
      </c>
      <c r="V81" t="s">
        <v>2653</v>
      </c>
      <c r="W81" t="n">
        <v>22.0</v>
      </c>
      <c r="X81" t="n">
        <v>0.0</v>
      </c>
      <c r="Y81" t="n">
        <v>447091.0</v>
      </c>
      <c r="Z81" t="n">
        <v>0.0</v>
      </c>
      <c r="AA81" t="n">
        <v>0.0</v>
      </c>
      <c r="AB81" t="s">
        <v>2651</v>
      </c>
      <c r="AC81" t="n">
        <v>0.0</v>
      </c>
      <c r="AD81" t="n">
        <v>0.0</v>
      </c>
      <c r="AE81" t="n">
        <v>23951.0</v>
      </c>
      <c r="AF81" t="n">
        <v>11000.0</v>
      </c>
      <c r="AG81" t="n">
        <v>0.0</v>
      </c>
      <c r="AH81" t="n">
        <v>482042.0</v>
      </c>
      <c r="AI81" t="n">
        <v>48204.0</v>
      </c>
      <c r="AJ81" t="n">
        <v>36494.0</v>
      </c>
      <c r="AK81" t="s">
        <v>2652</v>
      </c>
      <c r="CH81">
        <f>IFERROR(U81*1,0)</f>
      </c>
    </row>
    <row r="82">
      <c r="A82" t="n">
        <v>11.0</v>
      </c>
      <c r="B82">
        <f>IF((K82-G82-H82&gt;2400000),11,(L82/(K82-G82-H82)*100))</f>
      </c>
      <c r="C82">
        <f>IF(N82&gt;2400000,240000,(N82*S82)/100)</f>
      </c>
      <c r="D82">
        <f>IF((ISNUMBER(U82*1)=CH82),0,(K82-L82)*0.1-R82+(I82+J82)*0.011)</f>
      </c>
      <c r="E82">
        <f>IF((ISNUMBER(U82*1)=CH82),0,C82-L82)</f>
      </c>
      <c r="F82">
        <f>D82-P82</f>
      </c>
      <c r="G82">
        <f>SUMIF(negtgel!U$2:BL$2,'Tsalin uzuulelt'!B$1,negtgel!U82:BL82) + SUMIF(negtgel!U$2:BL$2,'Tsalin uzuulelt'!B$2,negtgel!U82:BL82)+SUMIF(negtgel!U$2:BL$2,'Tsalin uzuulelt'!B$3,negtgel!U82:BL82)+SUMIF(negtgel!U$2:BL$2,'Tsalin uzuulelt'!B$4,negtgel!U82:BL82)+SUMIF(negtgel!U$2:BL$2,'Tsalin uzuulelt'!B$5,negtgel!U82:BL82)</f>
      </c>
      <c r="H82">
        <f>SUMIF(negtgel!U$2:BL$2,'Tsalin uzuulelt'!F$1,negtgel!U82:BL82) + SUMIF(negtgel!U$2:BL$2,'Tsalin uzuulelt'!F$2,negtgel!U82:BL82)+SUMIF(negtgel!U$2:BL$2,'Tsalin uzuulelt'!F$3,negtgel!U82:BL82)+SUMIF(negtgel!U$2:BL$2,'Tsalin uzuulelt'!F$4,negtgel!U82:BL82)+SUMIF(negtgel!U$2:BL$2,'Tsalin uzuulelt'!F$5,negtgel!U82:BL82)</f>
      </c>
      <c r="I82">
        <f>SUMIF(negtgel!U$2:BL$2,'Tsalin uzuulelt'!H$1,negtgel!U82:BL82) + SUMIF(negtgel!U$2:BL$2,'Tsalin uzuulelt'!H$2,negtgel!U82:BL82)+SUMIF(negtgel!U$2:BL$2,'Tsalin uzuulelt'!H$3,negtgel!U82:BL82)+SUMIF(negtgel!U$2:BL$2,'Tsalin uzuulelt'!H$4,negtgel!U82:BL82)+SUMIF(negtgel!U$2:BL$2,'Tsalin uzuulelt'!H$5,negtgel!U82:BL82)</f>
      </c>
      <c r="J82">
        <f>SUMIF(negtgel!U$2:BL$2,'Tsalin uzuulelt'!J$1,negtgel!U82:BL82) + SUMIF(negtgel!U$2:BL$2,'Tsalin uzuulelt'!J$2,negtgel!U82:BL82)+SUMIF(negtgel!U$2:BL$2,'Tsalin uzuulelt'!J$3,negtgel!U82:BL82)+SUMIF(negtgel!U$2:BL$2,'Tsalin uzuulelt'!J$4,negtgel!U82:BL82)+SUMIF(negtgel!U$2:BL$2,'Tsalin uzuulelt'!J$5,negtgel!U82:BL82)</f>
      </c>
      <c r="K82">
        <f>SUMIF(negtgel!U$2:BL$2,'Tsalin uzuulelt'!L$1,negtgel!U82:BL82) + SUMIF(negtgel!U$2:BL$2,'Tsalin uzuulelt'!L$2,negtgel!U82:BL82)+SUMIF(negtgel!U$2:BL$2,'Tsalin uzuulelt'!L$3,negtgel!U82:BL82)+SUMIF(negtgel!U$2:BL$2,'Tsalin uzuulelt'!L$4,negtgel!U82:BL82)+SUMIF(negtgel!U$2:BL$2,'Tsalin uzuulelt'!L$5,negtgel!U82:BL82)</f>
      </c>
      <c r="L82">
        <f>SUMIF(negtgel!U$2:BL$2,'Tsalin uzuulelt'!N$1,negtgel!U82:BL82) + SUMIF(negtgel!U$2:BL$2,'Tsalin uzuulelt'!N$2,negtgel!U82:BL82)+SUMIF(negtgel!U$2:BL$2,'Tsalin uzuulelt'!N$3,negtgel!U82:BL82)+SUMIF(negtgel!U$2:BL$2,'Tsalin uzuulelt'!N$4,negtgel!U82:BL82)+SUMIF(negtgel!U$2:BL$2,'Tsalin uzuulelt'!N$5,negtgel!U82:BL82)</f>
      </c>
      <c r="M82">
        <f>SUMIF(negtgel!U$2:BL$2,'Tsalin uzuulelt'!P$1,negtgel!U82:BL82) + SUMIF(negtgel!U$2:BL$2,'Tsalin uzuulelt'!P$2,negtgel!U82:BL82)+ SUMIF(negtgel!U$2:BL$2,'Tsalin uzuulelt'!P$3,negtgel!U82:BL82)+ SUMIF(negtgel!U$2:BL$2,'Tsalin uzuulelt'!P$4,negtgel!U82:BL82)+ SUMIF(negtgel!U$2:BL$2,'Tsalin uzuulelt'!P$5,negtgel!U82:BL82)</f>
      </c>
      <c r="N82">
        <f>IF(ISNUMBER(U82*1)=CF82,0,K82-H82-G82)</f>
      </c>
      <c r="O82">
        <f>IF(ISNUMBER(U82*1)=CF82,0,L82)</f>
      </c>
      <c r="P82">
        <f>IF(ISNUMBER(U82*1)=CF82,0,M82)</f>
      </c>
      <c r="Q82">
        <f>IF(N82&gt;2400000,N82,0)</f>
      </c>
      <c r="R82">
        <f><![CDATA[IF(N82<561797,13333.33,IF(N82<1123595,11666.67,IF(N82<1685393,10000,IF(N82<2247191,8333.33,IF(N82<2664000,6666.6,IF(N82<2764000,5000,IF(N82<3264000,0,0)))))))]]></f>
      </c>
      <c r="S82">
        <f>IF(B82&gt;10,11,IF(B82&gt;8.7,8.8,IF(B82&gt;3,B82,IF(B82&gt;1.5,2))))</f>
      </c>
      <c r="T82">
        <f>IF(Q82=0,S82,R82)</f>
      </c>
      <c r="U82" t="n">
        <v>8.0</v>
      </c>
      <c r="V82" t="s">
        <v>2654</v>
      </c>
      <c r="W82" t="n">
        <v>22.0</v>
      </c>
      <c r="X82" t="n">
        <v>0.0</v>
      </c>
      <c r="Y82" t="n">
        <v>446857.0</v>
      </c>
      <c r="Z82" t="n">
        <v>0.0</v>
      </c>
      <c r="AA82" t="n">
        <v>0.0</v>
      </c>
      <c r="AB82" t="s">
        <v>2651</v>
      </c>
      <c r="AC82" t="n">
        <v>0.0</v>
      </c>
      <c r="AD82" t="n">
        <v>0.0</v>
      </c>
      <c r="AE82" t="n">
        <v>0.0</v>
      </c>
      <c r="AF82" t="n">
        <v>0.0</v>
      </c>
      <c r="AG82" t="n">
        <v>0.0</v>
      </c>
      <c r="AH82" t="n">
        <v>446857.0</v>
      </c>
      <c r="AI82" t="n">
        <v>34855.0</v>
      </c>
      <c r="AJ82" t="n">
        <v>34200.0</v>
      </c>
      <c r="AK82" t="s">
        <v>2652</v>
      </c>
      <c r="CH82">
        <f>IFERROR(U82*1,0)</f>
      </c>
    </row>
    <row r="84">
      <c r="A84" t="n">
        <v>11.0</v>
      </c>
      <c r="B84">
        <f>IF((K84-G84-H84&gt;2400000),11,(L84/(K84-G84-H84)*100))</f>
      </c>
      <c r="C84">
        <f>IF(N84&gt;2400000,240000,(N84*S84)/100)</f>
      </c>
      <c r="D84">
        <f>IF((ISNUMBER(U84*1)=CH84),0,(K84-L84)*0.1-R84+(I84+J84)*0.011)</f>
      </c>
      <c r="E84">
        <f>IF((ISNUMBER(U84*1)=CH84),0,C84-L84)</f>
      </c>
      <c r="F84">
        <f>D84-P84</f>
      </c>
      <c r="G84">
        <f>SUMIF(negtgel!U$2:BL$2,'Tsalin uzuulelt'!B$1,negtgel!U84:BL84) + SUMIF(negtgel!U$2:BL$2,'Tsalin uzuulelt'!B$2,negtgel!U84:BL84)+SUMIF(negtgel!U$2:BL$2,'Tsalin uzuulelt'!B$3,negtgel!U84:BL84)+SUMIF(negtgel!U$2:BL$2,'Tsalin uzuulelt'!B$4,negtgel!U84:BL84)+SUMIF(negtgel!U$2:BL$2,'Tsalin uzuulelt'!B$5,negtgel!U84:BL84)</f>
      </c>
      <c r="H84">
        <f>SUMIF(negtgel!U$2:BL$2,'Tsalin uzuulelt'!F$1,negtgel!U84:BL84) + SUMIF(negtgel!U$2:BL$2,'Tsalin uzuulelt'!F$2,negtgel!U84:BL84)+SUMIF(negtgel!U$2:BL$2,'Tsalin uzuulelt'!F$3,negtgel!U84:BL84)+SUMIF(negtgel!U$2:BL$2,'Tsalin uzuulelt'!F$4,negtgel!U84:BL84)+SUMIF(negtgel!U$2:BL$2,'Tsalin uzuulelt'!F$5,negtgel!U84:BL84)</f>
      </c>
      <c r="I84">
        <f>SUMIF(negtgel!U$2:BL$2,'Tsalin uzuulelt'!H$1,negtgel!U84:BL84) + SUMIF(negtgel!U$2:BL$2,'Tsalin uzuulelt'!H$2,negtgel!U84:BL84)+SUMIF(negtgel!U$2:BL$2,'Tsalin uzuulelt'!H$3,negtgel!U84:BL84)+SUMIF(negtgel!U$2:BL$2,'Tsalin uzuulelt'!H$4,negtgel!U84:BL84)+SUMIF(negtgel!U$2:BL$2,'Tsalin uzuulelt'!H$5,negtgel!U84:BL84)</f>
      </c>
      <c r="J84">
        <f>SUMIF(negtgel!U$2:BL$2,'Tsalin uzuulelt'!J$1,negtgel!U84:BL84) + SUMIF(negtgel!U$2:BL$2,'Tsalin uzuulelt'!J$2,negtgel!U84:BL84)+SUMIF(negtgel!U$2:BL$2,'Tsalin uzuulelt'!J$3,negtgel!U84:BL84)+SUMIF(negtgel!U$2:BL$2,'Tsalin uzuulelt'!J$4,negtgel!U84:BL84)+SUMIF(negtgel!U$2:BL$2,'Tsalin uzuulelt'!J$5,negtgel!U84:BL84)</f>
      </c>
      <c r="K84">
        <f>SUMIF(negtgel!U$2:BL$2,'Tsalin uzuulelt'!L$1,negtgel!U84:BL84) + SUMIF(negtgel!U$2:BL$2,'Tsalin uzuulelt'!L$2,negtgel!U84:BL84)+SUMIF(negtgel!U$2:BL$2,'Tsalin uzuulelt'!L$3,negtgel!U84:BL84)+SUMIF(negtgel!U$2:BL$2,'Tsalin uzuulelt'!L$4,negtgel!U84:BL84)+SUMIF(negtgel!U$2:BL$2,'Tsalin uzuulelt'!L$5,negtgel!U84:BL84)</f>
      </c>
      <c r="L84">
        <f>SUMIF(negtgel!U$2:BL$2,'Tsalin uzuulelt'!N$1,negtgel!U84:BL84) + SUMIF(negtgel!U$2:BL$2,'Tsalin uzuulelt'!N$2,negtgel!U84:BL84)+SUMIF(negtgel!U$2:BL$2,'Tsalin uzuulelt'!N$3,negtgel!U84:BL84)+SUMIF(negtgel!U$2:BL$2,'Tsalin uzuulelt'!N$4,negtgel!U84:BL84)+SUMIF(negtgel!U$2:BL$2,'Tsalin uzuulelt'!N$5,negtgel!U84:BL84)</f>
      </c>
      <c r="M84">
        <f>SUMIF(negtgel!U$2:BL$2,'Tsalin uzuulelt'!P$1,negtgel!U84:BL84) + SUMIF(negtgel!U$2:BL$2,'Tsalin uzuulelt'!P$2,negtgel!U84:BL84)+ SUMIF(negtgel!U$2:BL$2,'Tsalin uzuulelt'!P$3,negtgel!U84:BL84)+ SUMIF(negtgel!U$2:BL$2,'Tsalin uzuulelt'!P$4,negtgel!U84:BL84)+ SUMIF(negtgel!U$2:BL$2,'Tsalin uzuulelt'!P$5,negtgel!U84:BL84)</f>
      </c>
      <c r="N84">
        <f>IF(ISNUMBER(U84*1)=CF84,0,K84-H84-G84)</f>
      </c>
      <c r="O84">
        <f>IF(ISNUMBER(U84*1)=CF84,0,L84)</f>
      </c>
      <c r="P84">
        <f>IF(ISNUMBER(U84*1)=CF84,0,M84)</f>
      </c>
      <c r="Q84">
        <f>IF(N84&gt;2400000,N84,0)</f>
      </c>
      <c r="R84">
        <f><![CDATA[IF(N84<561797,13333.33,IF(N84<1123595,11666.67,IF(N84<1685393,10000,IF(N84<2247191,8333.33,IF(N84<2664000,6666.6,IF(N84<2764000,5000,IF(N84<3264000,0,0)))))))]]></f>
      </c>
      <c r="S84">
        <f>IF(B84&gt;10,11,IF(B84&gt;8.7,8.8,IF(B84&gt;3,B84,IF(B84&gt;1.5,2))))</f>
      </c>
      <c r="T84">
        <f>IF(Q84=0,S84,R84)</f>
      </c>
      <c r="U84"/>
      <c r="V84"/>
      <c r="W84"/>
      <c r="X84" t="s">
        <v>2671</v>
      </c>
      <c r="Y84"/>
      <c r="Z84"/>
      <c r="AA84"/>
      <c r="AB84"/>
      <c r="AC84"/>
      <c r="AD84"/>
      <c r="AE84"/>
      <c r="AF84"/>
      <c r="AG84"/>
      <c r="AH84"/>
      <c r="AI84"/>
      <c r="AJ84"/>
      <c r="AK84"/>
      <c r="CH84">
        <f>IFERROR(U84*1,0)</f>
      </c>
    </row>
    <row r="87">
      <c r="A87" t="n">
        <v>12.0</v>
      </c>
      <c r="B87">
        <f>IF((K87-G87-H87&gt;2400000),11,(L87/(K87-G87-H87)*100))</f>
      </c>
      <c r="C87">
        <f>IF(N87&gt;2400000,240000,(N87*S87)/100)</f>
      </c>
      <c r="D87">
        <f>IF((ISNUMBER(U87*1)=CH87),0,(K87-L87)*0.1-R87+(I87+J87)*0.011)</f>
      </c>
      <c r="E87">
        <f>IF((ISNUMBER(U87*1)=CH87),0,C87-L87)</f>
      </c>
      <c r="F87">
        <f>D87-P87</f>
      </c>
      <c r="G87">
        <f>SUMIF(negtgel!U$2:BL$2,'Tsalin uzuulelt'!B$1,negtgel!U87:BL87) + SUMIF(negtgel!U$2:BL$2,'Tsalin uzuulelt'!B$2,negtgel!U87:BL87)+SUMIF(negtgel!U$2:BL$2,'Tsalin uzuulelt'!B$3,negtgel!U87:BL87)+SUMIF(negtgel!U$2:BL$2,'Tsalin uzuulelt'!B$4,negtgel!U87:BL87)+SUMIF(negtgel!U$2:BL$2,'Tsalin uzuulelt'!B$5,negtgel!U87:BL87)</f>
      </c>
      <c r="H87">
        <f>SUMIF(negtgel!U$2:BL$2,'Tsalin uzuulelt'!F$1,negtgel!U87:BL87) + SUMIF(negtgel!U$2:BL$2,'Tsalin uzuulelt'!F$2,negtgel!U87:BL87)+SUMIF(negtgel!U$2:BL$2,'Tsalin uzuulelt'!F$3,negtgel!U87:BL87)+SUMIF(negtgel!U$2:BL$2,'Tsalin uzuulelt'!F$4,negtgel!U87:BL87)+SUMIF(negtgel!U$2:BL$2,'Tsalin uzuulelt'!F$5,negtgel!U87:BL87)</f>
      </c>
      <c r="I87">
        <f>SUMIF(negtgel!U$2:BL$2,'Tsalin uzuulelt'!H$1,negtgel!U87:BL87) + SUMIF(negtgel!U$2:BL$2,'Tsalin uzuulelt'!H$2,negtgel!U87:BL87)+SUMIF(negtgel!U$2:BL$2,'Tsalin uzuulelt'!H$3,negtgel!U87:BL87)+SUMIF(negtgel!U$2:BL$2,'Tsalin uzuulelt'!H$4,negtgel!U87:BL87)+SUMIF(negtgel!U$2:BL$2,'Tsalin uzuulelt'!H$5,negtgel!U87:BL87)</f>
      </c>
      <c r="J87">
        <f>SUMIF(negtgel!U$2:BL$2,'Tsalin uzuulelt'!J$1,negtgel!U87:BL87) + SUMIF(negtgel!U$2:BL$2,'Tsalin uzuulelt'!J$2,negtgel!U87:BL87)+SUMIF(negtgel!U$2:BL$2,'Tsalin uzuulelt'!J$3,negtgel!U87:BL87)+SUMIF(negtgel!U$2:BL$2,'Tsalin uzuulelt'!J$4,negtgel!U87:BL87)+SUMIF(negtgel!U$2:BL$2,'Tsalin uzuulelt'!J$5,negtgel!U87:BL87)</f>
      </c>
      <c r="K87">
        <f>SUMIF(negtgel!U$2:BL$2,'Tsalin uzuulelt'!L$1,negtgel!U87:BL87) + SUMIF(negtgel!U$2:BL$2,'Tsalin uzuulelt'!L$2,negtgel!U87:BL87)+SUMIF(negtgel!U$2:BL$2,'Tsalin uzuulelt'!L$3,negtgel!U87:BL87)+SUMIF(negtgel!U$2:BL$2,'Tsalin uzuulelt'!L$4,negtgel!U87:BL87)+SUMIF(negtgel!U$2:BL$2,'Tsalin uzuulelt'!L$5,negtgel!U87:BL87)</f>
      </c>
      <c r="L87">
        <f>SUMIF(negtgel!U$2:BL$2,'Tsalin uzuulelt'!N$1,negtgel!U87:BL87) + SUMIF(negtgel!U$2:BL$2,'Tsalin uzuulelt'!N$2,negtgel!U87:BL87)+SUMIF(negtgel!U$2:BL$2,'Tsalin uzuulelt'!N$3,negtgel!U87:BL87)+SUMIF(negtgel!U$2:BL$2,'Tsalin uzuulelt'!N$4,negtgel!U87:BL87)+SUMIF(negtgel!U$2:BL$2,'Tsalin uzuulelt'!N$5,negtgel!U87:BL87)</f>
      </c>
      <c r="M87">
        <f>SUMIF(negtgel!U$2:BL$2,'Tsalin uzuulelt'!P$1,negtgel!U87:BL87) + SUMIF(negtgel!U$2:BL$2,'Tsalin uzuulelt'!P$2,negtgel!U87:BL87)+ SUMIF(negtgel!U$2:BL$2,'Tsalin uzuulelt'!P$3,negtgel!U87:BL87)+ SUMIF(negtgel!U$2:BL$2,'Tsalin uzuulelt'!P$4,negtgel!U87:BL87)+ SUMIF(negtgel!U$2:BL$2,'Tsalin uzuulelt'!P$5,negtgel!U87:BL87)</f>
      </c>
      <c r="N87">
        <f>IF(ISNUMBER(U87*1)=CF87,0,K87-H87-G87)</f>
      </c>
      <c r="O87">
        <f>IF(ISNUMBER(U87*1)=CF87,0,L87)</f>
      </c>
      <c r="P87">
        <f>IF(ISNUMBER(U87*1)=CF87,0,M87)</f>
      </c>
      <c r="Q87">
        <f>IF(N87&gt;2400000,N87,0)</f>
      </c>
      <c r="R87">
        <f><![CDATA[IF(N87<561797,13333.33,IF(N87<1123595,11666.67,IF(N87<1685393,10000,IF(N87<2247191,8333.33,IF(N87<2664000,6666.6,IF(N87<2764000,5000,IF(N87<3264000,0,0)))))))]]></f>
      </c>
      <c r="S87">
        <f>IF(B87&gt;10,11,IF(B87&gt;8.7,8.8,IF(B87&gt;3,B87,IF(B87&gt;1.5,2))))</f>
      </c>
      <c r="T87">
        <f>IF(Q87=0,S87,R87)</f>
      </c>
      <c r="U87" t="n">
        <v>2.0</v>
      </c>
      <c r="V87" t="s">
        <v>2650</v>
      </c>
      <c r="W87" t="n">
        <v>20.0</v>
      </c>
      <c r="X87" t="n">
        <v>0.0</v>
      </c>
      <c r="Y87" t="n">
        <v>560865.0</v>
      </c>
      <c r="Z87" t="n">
        <v>0.0</v>
      </c>
      <c r="AA87" t="n">
        <v>0.0</v>
      </c>
      <c r="AB87" t="s">
        <v>2651</v>
      </c>
      <c r="AC87" t="n">
        <v>0.0</v>
      </c>
      <c r="AD87" t="n">
        <v>112173.0</v>
      </c>
      <c r="AE87" t="n">
        <v>0.0</v>
      </c>
      <c r="AF87" t="n">
        <v>16000.0</v>
      </c>
      <c r="AG87" t="n">
        <v>0.0</v>
      </c>
      <c r="AH87" t="n">
        <v>689038.0</v>
      </c>
      <c r="AI87" t="n">
        <v>68904.0</v>
      </c>
      <c r="AJ87" t="n">
        <v>55173.0</v>
      </c>
      <c r="AK87" t="s">
        <v>2652</v>
      </c>
      <c r="CH87">
        <f>IFERROR(U87*1,0)</f>
      </c>
    </row>
    <row r="88">
      <c r="A88" t="n">
        <v>12.0</v>
      </c>
      <c r="B88">
        <f>IF((K88-G88-H88&gt;2400000),11,(L88/(K88-G88-H88)*100))</f>
      </c>
      <c r="C88">
        <f>IF(N88&gt;2400000,240000,(N88*S88)/100)</f>
      </c>
      <c r="D88">
        <f>IF((ISNUMBER(U88*1)=CH88),0,(K88-L88)*0.1-R88+(I88+J88)*0.011)</f>
      </c>
      <c r="E88">
        <f>IF((ISNUMBER(U88*1)=CH88),0,C88-L88)</f>
      </c>
      <c r="F88">
        <f>D88-P88</f>
      </c>
      <c r="G88">
        <f>SUMIF(negtgel!U$2:BL$2,'Tsalin uzuulelt'!B$1,negtgel!U88:BL88) + SUMIF(negtgel!U$2:BL$2,'Tsalin uzuulelt'!B$2,negtgel!U88:BL88)+SUMIF(negtgel!U$2:BL$2,'Tsalin uzuulelt'!B$3,negtgel!U88:BL88)+SUMIF(negtgel!U$2:BL$2,'Tsalin uzuulelt'!B$4,negtgel!U88:BL88)+SUMIF(negtgel!U$2:BL$2,'Tsalin uzuulelt'!B$5,negtgel!U88:BL88)</f>
      </c>
      <c r="H88">
        <f>SUMIF(negtgel!U$2:BL$2,'Tsalin uzuulelt'!F$1,negtgel!U88:BL88) + SUMIF(negtgel!U$2:BL$2,'Tsalin uzuulelt'!F$2,negtgel!U88:BL88)+SUMIF(negtgel!U$2:BL$2,'Tsalin uzuulelt'!F$3,negtgel!U88:BL88)+SUMIF(negtgel!U$2:BL$2,'Tsalin uzuulelt'!F$4,negtgel!U88:BL88)+SUMIF(negtgel!U$2:BL$2,'Tsalin uzuulelt'!F$5,negtgel!U88:BL88)</f>
      </c>
      <c r="I88">
        <f>SUMIF(negtgel!U$2:BL$2,'Tsalin uzuulelt'!H$1,negtgel!U88:BL88) + SUMIF(negtgel!U$2:BL$2,'Tsalin uzuulelt'!H$2,negtgel!U88:BL88)+SUMIF(negtgel!U$2:BL$2,'Tsalin uzuulelt'!H$3,negtgel!U88:BL88)+SUMIF(negtgel!U$2:BL$2,'Tsalin uzuulelt'!H$4,negtgel!U88:BL88)+SUMIF(negtgel!U$2:BL$2,'Tsalin uzuulelt'!H$5,negtgel!U88:BL88)</f>
      </c>
      <c r="J88">
        <f>SUMIF(negtgel!U$2:BL$2,'Tsalin uzuulelt'!J$1,negtgel!U88:BL88) + SUMIF(negtgel!U$2:BL$2,'Tsalin uzuulelt'!J$2,negtgel!U88:BL88)+SUMIF(negtgel!U$2:BL$2,'Tsalin uzuulelt'!J$3,negtgel!U88:BL88)+SUMIF(negtgel!U$2:BL$2,'Tsalin uzuulelt'!J$4,negtgel!U88:BL88)+SUMIF(negtgel!U$2:BL$2,'Tsalin uzuulelt'!J$5,negtgel!U88:BL88)</f>
      </c>
      <c r="K88">
        <f>SUMIF(negtgel!U$2:BL$2,'Tsalin uzuulelt'!L$1,negtgel!U88:BL88) + SUMIF(negtgel!U$2:BL$2,'Tsalin uzuulelt'!L$2,negtgel!U88:BL88)+SUMIF(negtgel!U$2:BL$2,'Tsalin uzuulelt'!L$3,negtgel!U88:BL88)+SUMIF(negtgel!U$2:BL$2,'Tsalin uzuulelt'!L$4,negtgel!U88:BL88)+SUMIF(negtgel!U$2:BL$2,'Tsalin uzuulelt'!L$5,negtgel!U88:BL88)</f>
      </c>
      <c r="L88">
        <f>SUMIF(negtgel!U$2:BL$2,'Tsalin uzuulelt'!N$1,negtgel!U88:BL88) + SUMIF(negtgel!U$2:BL$2,'Tsalin uzuulelt'!N$2,negtgel!U88:BL88)+SUMIF(negtgel!U$2:BL$2,'Tsalin uzuulelt'!N$3,negtgel!U88:BL88)+SUMIF(negtgel!U$2:BL$2,'Tsalin uzuulelt'!N$4,negtgel!U88:BL88)+SUMIF(negtgel!U$2:BL$2,'Tsalin uzuulelt'!N$5,negtgel!U88:BL88)</f>
      </c>
      <c r="M88">
        <f>SUMIF(negtgel!U$2:BL$2,'Tsalin uzuulelt'!P$1,negtgel!U88:BL88) + SUMIF(negtgel!U$2:BL$2,'Tsalin uzuulelt'!P$2,negtgel!U88:BL88)+ SUMIF(negtgel!U$2:BL$2,'Tsalin uzuulelt'!P$3,negtgel!U88:BL88)+ SUMIF(negtgel!U$2:BL$2,'Tsalin uzuulelt'!P$4,negtgel!U88:BL88)+ SUMIF(negtgel!U$2:BL$2,'Tsalin uzuulelt'!P$5,negtgel!U88:BL88)</f>
      </c>
      <c r="N88">
        <f>IF(ISNUMBER(U88*1)=CF88,0,K88-H88-G88)</f>
      </c>
      <c r="O88">
        <f>IF(ISNUMBER(U88*1)=CF88,0,L88)</f>
      </c>
      <c r="P88">
        <f>IF(ISNUMBER(U88*1)=CF88,0,M88)</f>
      </c>
      <c r="Q88">
        <f>IF(N88&gt;2400000,N88,0)</f>
      </c>
      <c r="R88">
        <f><![CDATA[IF(N88<561797,13333.33,IF(N88<1123595,11666.67,IF(N88<1685393,10000,IF(N88<2247191,8333.33,IF(N88<2664000,6666.6,IF(N88<2764000,5000,IF(N88<3264000,0,0)))))))]]></f>
      </c>
      <c r="S88">
        <f>IF(B88&gt;10,11,IF(B88&gt;8.7,8.8,IF(B88&gt;3,B88,IF(B88&gt;1.5,2))))</f>
      </c>
      <c r="T88">
        <f>IF(Q88=0,S88,R88)</f>
      </c>
      <c r="U88" t="n">
        <v>6.0</v>
      </c>
      <c r="V88" t="s">
        <v>2653</v>
      </c>
      <c r="W88" t="n">
        <v>20.0</v>
      </c>
      <c r="X88" t="n">
        <v>0.0</v>
      </c>
      <c r="Y88" t="n">
        <v>447091.0</v>
      </c>
      <c r="Z88" t="n">
        <v>0.0</v>
      </c>
      <c r="AA88" t="n">
        <v>0.0</v>
      </c>
      <c r="AB88" t="s">
        <v>2651</v>
      </c>
      <c r="AC88" t="n">
        <v>0.0</v>
      </c>
      <c r="AD88" t="n">
        <v>0.0</v>
      </c>
      <c r="AE88" t="n">
        <v>0.0</v>
      </c>
      <c r="AF88" t="n">
        <v>10000.0</v>
      </c>
      <c r="AG88" t="n">
        <v>0.0</v>
      </c>
      <c r="AH88" t="n">
        <v>457091.0</v>
      </c>
      <c r="AI88" t="n">
        <v>45709.0</v>
      </c>
      <c r="AJ88" t="n">
        <v>34238.0</v>
      </c>
      <c r="AK88" t="s">
        <v>2652</v>
      </c>
      <c r="CH88">
        <f>IFERROR(U88*1,0)</f>
      </c>
    </row>
    <row r="89">
      <c r="A89" t="n">
        <v>12.0</v>
      </c>
      <c r="B89">
        <f>IF((K89-G89-H89&gt;2400000),11,(L89/(K89-G89-H89)*100))</f>
      </c>
      <c r="C89">
        <f>IF(N89&gt;2400000,240000,(N89*S89)/100)</f>
      </c>
      <c r="D89">
        <f>IF((ISNUMBER(U89*1)=CH89),0,(K89-L89)*0.1-R89+(I89+J89)*0.011)</f>
      </c>
      <c r="E89">
        <f>IF((ISNUMBER(U89*1)=CH89),0,C89-L89)</f>
      </c>
      <c r="F89">
        <f>D89-P89</f>
      </c>
      <c r="G89">
        <f>SUMIF(negtgel!U$2:BL$2,'Tsalin uzuulelt'!B$1,negtgel!U89:BL89) + SUMIF(negtgel!U$2:BL$2,'Tsalin uzuulelt'!B$2,negtgel!U89:BL89)+SUMIF(negtgel!U$2:BL$2,'Tsalin uzuulelt'!B$3,negtgel!U89:BL89)+SUMIF(negtgel!U$2:BL$2,'Tsalin uzuulelt'!B$4,negtgel!U89:BL89)+SUMIF(negtgel!U$2:BL$2,'Tsalin uzuulelt'!B$5,negtgel!U89:BL89)</f>
      </c>
      <c r="H89">
        <f>SUMIF(negtgel!U$2:BL$2,'Tsalin uzuulelt'!F$1,negtgel!U89:BL89) + SUMIF(negtgel!U$2:BL$2,'Tsalin uzuulelt'!F$2,negtgel!U89:BL89)+SUMIF(negtgel!U$2:BL$2,'Tsalin uzuulelt'!F$3,negtgel!U89:BL89)+SUMIF(negtgel!U$2:BL$2,'Tsalin uzuulelt'!F$4,negtgel!U89:BL89)+SUMIF(negtgel!U$2:BL$2,'Tsalin uzuulelt'!F$5,negtgel!U89:BL89)</f>
      </c>
      <c r="I89">
        <f>SUMIF(negtgel!U$2:BL$2,'Tsalin uzuulelt'!H$1,negtgel!U89:BL89) + SUMIF(negtgel!U$2:BL$2,'Tsalin uzuulelt'!H$2,negtgel!U89:BL89)+SUMIF(negtgel!U$2:BL$2,'Tsalin uzuulelt'!H$3,negtgel!U89:BL89)+SUMIF(negtgel!U$2:BL$2,'Tsalin uzuulelt'!H$4,negtgel!U89:BL89)+SUMIF(negtgel!U$2:BL$2,'Tsalin uzuulelt'!H$5,negtgel!U89:BL89)</f>
      </c>
      <c r="J89">
        <f>SUMIF(negtgel!U$2:BL$2,'Tsalin uzuulelt'!J$1,negtgel!U89:BL89) + SUMIF(negtgel!U$2:BL$2,'Tsalin uzuulelt'!J$2,negtgel!U89:BL89)+SUMIF(negtgel!U$2:BL$2,'Tsalin uzuulelt'!J$3,negtgel!U89:BL89)+SUMIF(negtgel!U$2:BL$2,'Tsalin uzuulelt'!J$4,negtgel!U89:BL89)+SUMIF(negtgel!U$2:BL$2,'Tsalin uzuulelt'!J$5,negtgel!U89:BL89)</f>
      </c>
      <c r="K89">
        <f>SUMIF(negtgel!U$2:BL$2,'Tsalin uzuulelt'!L$1,negtgel!U89:BL89) + SUMIF(negtgel!U$2:BL$2,'Tsalin uzuulelt'!L$2,negtgel!U89:BL89)+SUMIF(negtgel!U$2:BL$2,'Tsalin uzuulelt'!L$3,negtgel!U89:BL89)+SUMIF(negtgel!U$2:BL$2,'Tsalin uzuulelt'!L$4,negtgel!U89:BL89)+SUMIF(negtgel!U$2:BL$2,'Tsalin uzuulelt'!L$5,negtgel!U89:BL89)</f>
      </c>
      <c r="L89">
        <f>SUMIF(negtgel!U$2:BL$2,'Tsalin uzuulelt'!N$1,negtgel!U89:BL89) + SUMIF(negtgel!U$2:BL$2,'Tsalin uzuulelt'!N$2,negtgel!U89:BL89)+SUMIF(negtgel!U$2:BL$2,'Tsalin uzuulelt'!N$3,negtgel!U89:BL89)+SUMIF(negtgel!U$2:BL$2,'Tsalin uzuulelt'!N$4,negtgel!U89:BL89)+SUMIF(negtgel!U$2:BL$2,'Tsalin uzuulelt'!N$5,negtgel!U89:BL89)</f>
      </c>
      <c r="M89">
        <f>SUMIF(negtgel!U$2:BL$2,'Tsalin uzuulelt'!P$1,negtgel!U89:BL89) + SUMIF(negtgel!U$2:BL$2,'Tsalin uzuulelt'!P$2,negtgel!U89:BL89)+ SUMIF(negtgel!U$2:BL$2,'Tsalin uzuulelt'!P$3,negtgel!U89:BL89)+ SUMIF(negtgel!U$2:BL$2,'Tsalin uzuulelt'!P$4,negtgel!U89:BL89)+ SUMIF(negtgel!U$2:BL$2,'Tsalin uzuulelt'!P$5,negtgel!U89:BL89)</f>
      </c>
      <c r="N89">
        <f>IF(ISNUMBER(U89*1)=CF89,0,K89-H89-G89)</f>
      </c>
      <c r="O89">
        <f>IF(ISNUMBER(U89*1)=CF89,0,L89)</f>
      </c>
      <c r="P89">
        <f>IF(ISNUMBER(U89*1)=CF89,0,M89)</f>
      </c>
      <c r="Q89">
        <f>IF(N89&gt;2400000,N89,0)</f>
      </c>
      <c r="R89">
        <f><![CDATA[IF(N89<561797,13333.33,IF(N89<1123595,11666.67,IF(N89<1685393,10000,IF(N89<2247191,8333.33,IF(N89<2664000,6666.6,IF(N89<2764000,5000,IF(N89<3264000,0,0)))))))]]></f>
      </c>
      <c r="S89">
        <f>IF(B89&gt;10,11,IF(B89&gt;8.7,8.8,IF(B89&gt;3,B89,IF(B89&gt;1.5,2))))</f>
      </c>
      <c r="T89">
        <f>IF(Q89=0,S89,R89)</f>
      </c>
      <c r="U89" t="n">
        <v>8.0</v>
      </c>
      <c r="V89" t="s">
        <v>2654</v>
      </c>
      <c r="W89" t="n">
        <v>20.0</v>
      </c>
      <c r="X89" t="n">
        <v>0.0</v>
      </c>
      <c r="Y89" t="n">
        <v>446857.0</v>
      </c>
      <c r="Z89" t="n">
        <v>0.0</v>
      </c>
      <c r="AA89" t="n">
        <v>0.0</v>
      </c>
      <c r="AB89" t="s">
        <v>2651</v>
      </c>
      <c r="AC89" t="n">
        <v>0.0</v>
      </c>
      <c r="AD89" t="n">
        <v>111714.0</v>
      </c>
      <c r="AE89" t="n">
        <v>0.0</v>
      </c>
      <c r="AF89" t="n">
        <v>0.0</v>
      </c>
      <c r="AG89" t="n">
        <v>0.0</v>
      </c>
      <c r="AH89" t="n">
        <v>558571.0</v>
      </c>
      <c r="AI89" t="n">
        <v>43569.0</v>
      </c>
      <c r="AJ89" t="n">
        <v>44500.0</v>
      </c>
      <c r="AK89" t="s">
        <v>2652</v>
      </c>
      <c r="CH89">
        <f>IFERROR(U89*1,0)</f>
      </c>
    </row>
    <row r="90">
      <c r="A90" t="n">
        <v>12.0</v>
      </c>
      <c r="B90">
        <f>IF((K90-G90-H90&gt;2400000),11,(L90/(K90-G90-H90)*100))</f>
      </c>
      <c r="C90">
        <f>IF(N90&gt;2400000,240000,(N90*S90)/100)</f>
      </c>
      <c r="D90">
        <f>IF((ISNUMBER(U90*1)=CH90),0,(K90-L90)*0.1-R90+(I90+J90)*0.011)</f>
      </c>
      <c r="E90">
        <f>IF((ISNUMBER(U90*1)=CH90),0,C90-L90)</f>
      </c>
      <c r="F90">
        <f>D90-P90</f>
      </c>
      <c r="G90">
        <f>SUMIF(negtgel!U$2:BL$2,'Tsalin uzuulelt'!B$1,negtgel!U90:BL90) + SUMIF(negtgel!U$2:BL$2,'Tsalin uzuulelt'!B$2,negtgel!U90:BL90)+SUMIF(negtgel!U$2:BL$2,'Tsalin uzuulelt'!B$3,negtgel!U90:BL90)+SUMIF(negtgel!U$2:BL$2,'Tsalin uzuulelt'!B$4,negtgel!U90:BL90)+SUMIF(negtgel!U$2:BL$2,'Tsalin uzuulelt'!B$5,negtgel!U90:BL90)</f>
      </c>
      <c r="H90">
        <f>SUMIF(negtgel!U$2:BL$2,'Tsalin uzuulelt'!F$1,negtgel!U90:BL90) + SUMIF(negtgel!U$2:BL$2,'Tsalin uzuulelt'!F$2,negtgel!U90:BL90)+SUMIF(negtgel!U$2:BL$2,'Tsalin uzuulelt'!F$3,negtgel!U90:BL90)+SUMIF(negtgel!U$2:BL$2,'Tsalin uzuulelt'!F$4,negtgel!U90:BL90)+SUMIF(negtgel!U$2:BL$2,'Tsalin uzuulelt'!F$5,negtgel!U90:BL90)</f>
      </c>
      <c r="I90">
        <f>SUMIF(negtgel!U$2:BL$2,'Tsalin uzuulelt'!H$1,negtgel!U90:BL90) + SUMIF(negtgel!U$2:BL$2,'Tsalin uzuulelt'!H$2,negtgel!U90:BL90)+SUMIF(negtgel!U$2:BL$2,'Tsalin uzuulelt'!H$3,negtgel!U90:BL90)+SUMIF(negtgel!U$2:BL$2,'Tsalin uzuulelt'!H$4,negtgel!U90:BL90)+SUMIF(negtgel!U$2:BL$2,'Tsalin uzuulelt'!H$5,negtgel!U90:BL90)</f>
      </c>
      <c r="J90">
        <f>SUMIF(negtgel!U$2:BL$2,'Tsalin uzuulelt'!J$1,negtgel!U90:BL90) + SUMIF(negtgel!U$2:BL$2,'Tsalin uzuulelt'!J$2,negtgel!U90:BL90)+SUMIF(negtgel!U$2:BL$2,'Tsalin uzuulelt'!J$3,negtgel!U90:BL90)+SUMIF(negtgel!U$2:BL$2,'Tsalin uzuulelt'!J$4,negtgel!U90:BL90)+SUMIF(negtgel!U$2:BL$2,'Tsalin uzuulelt'!J$5,negtgel!U90:BL90)</f>
      </c>
      <c r="K90">
        <f>SUMIF(negtgel!U$2:BL$2,'Tsalin uzuulelt'!L$1,negtgel!U90:BL90) + SUMIF(negtgel!U$2:BL$2,'Tsalin uzuulelt'!L$2,negtgel!U90:BL90)+SUMIF(negtgel!U$2:BL$2,'Tsalin uzuulelt'!L$3,negtgel!U90:BL90)+SUMIF(negtgel!U$2:BL$2,'Tsalin uzuulelt'!L$4,negtgel!U90:BL90)+SUMIF(negtgel!U$2:BL$2,'Tsalin uzuulelt'!L$5,negtgel!U90:BL90)</f>
      </c>
      <c r="L90">
        <f>SUMIF(negtgel!U$2:BL$2,'Tsalin uzuulelt'!N$1,negtgel!U90:BL90) + SUMIF(negtgel!U$2:BL$2,'Tsalin uzuulelt'!N$2,negtgel!U90:BL90)+SUMIF(negtgel!U$2:BL$2,'Tsalin uzuulelt'!N$3,negtgel!U90:BL90)+SUMIF(negtgel!U$2:BL$2,'Tsalin uzuulelt'!N$4,negtgel!U90:BL90)+SUMIF(negtgel!U$2:BL$2,'Tsalin uzuulelt'!N$5,negtgel!U90:BL90)</f>
      </c>
      <c r="M90">
        <f>SUMIF(negtgel!U$2:BL$2,'Tsalin uzuulelt'!P$1,negtgel!U90:BL90) + SUMIF(negtgel!U$2:BL$2,'Tsalin uzuulelt'!P$2,negtgel!U90:BL90)+ SUMIF(negtgel!U$2:BL$2,'Tsalin uzuulelt'!P$3,negtgel!U90:BL90)+ SUMIF(negtgel!U$2:BL$2,'Tsalin uzuulelt'!P$4,negtgel!U90:BL90)+ SUMIF(negtgel!U$2:BL$2,'Tsalin uzuulelt'!P$5,negtgel!U90:BL90)</f>
      </c>
      <c r="N90">
        <f>IF(ISNUMBER(U90*1)=CF90,0,K90-H90-G90)</f>
      </c>
      <c r="O90">
        <f>IF(ISNUMBER(U90*1)=CF90,0,L90)</f>
      </c>
      <c r="P90">
        <f>IF(ISNUMBER(U90*1)=CF90,0,M90)</f>
      </c>
      <c r="Q90">
        <f>IF(N90&gt;2400000,N90,0)</f>
      </c>
      <c r="R90">
        <f><![CDATA[IF(N90<561797,13333.33,IF(N90<1123595,11666.67,IF(N90<1685393,10000,IF(N90<2247191,8333.33,IF(N90<2664000,6666.6,IF(N90<2764000,5000,IF(N90<3264000,0,0)))))))]]></f>
      </c>
      <c r="S90">
        <f>IF(B90&gt;10,11,IF(B90&gt;8.7,8.8,IF(B90&gt;3,B90,IF(B90&gt;1.5,2))))</f>
      </c>
      <c r="T90">
        <f>IF(Q90=0,S90,R90)</f>
      </c>
      <c r="U90" t="n">
        <v>10.0</v>
      </c>
      <c r="V90" t="s">
        <v>2666</v>
      </c>
      <c r="W90" t="n">
        <v>0.0</v>
      </c>
      <c r="X90" t="n">
        <v>0.0</v>
      </c>
      <c r="Y90" t="n">
        <v>0.0</v>
      </c>
      <c r="Z90" t="n">
        <v>0.0</v>
      </c>
      <c r="AA90" t="n">
        <v>0.0</v>
      </c>
      <c r="AB90" t="s">
        <v>2651</v>
      </c>
      <c r="AC90" t="n">
        <v>0.0</v>
      </c>
      <c r="AD90" t="n">
        <v>0.0</v>
      </c>
      <c r="AE90" t="n">
        <v>0.0</v>
      </c>
      <c r="AF90" t="n">
        <v>0.0</v>
      </c>
      <c r="AG90" t="n">
        <v>273806.0</v>
      </c>
      <c r="AH90" t="n">
        <v>273806.0</v>
      </c>
      <c r="AI90" t="n">
        <v>27380.0</v>
      </c>
      <c r="AJ90" t="n">
        <v>24642.0</v>
      </c>
      <c r="AK90" t="s">
        <v>2651</v>
      </c>
      <c r="CH90">
        <f>IFERROR(U90*1,0)</f>
      </c>
    </row>
    <row r="91">
      <c r="A91" t="n">
        <v>12.0</v>
      </c>
      <c r="B91">
        <f>IF((K91-G91-H91&gt;2400000),11,(L91/(K91-G91-H91)*100))</f>
      </c>
      <c r="C91">
        <f>IF(N91&gt;2400000,240000,(N91*S91)/100)</f>
      </c>
      <c r="D91">
        <f>IF((ISNUMBER(U91*1)=CH91),0,(K91-L91)*0.1-R91+(I91+J91)*0.011)</f>
      </c>
      <c r="E91">
        <f>IF((ISNUMBER(U91*1)=CH91),0,C91-L91)</f>
      </c>
      <c r="F91">
        <f>D91-P91</f>
      </c>
      <c r="G91">
        <f>SUMIF(negtgel!U$2:BL$2,'Tsalin uzuulelt'!B$1,negtgel!U91:BL91) + SUMIF(negtgel!U$2:BL$2,'Tsalin uzuulelt'!B$2,negtgel!U91:BL91)+SUMIF(negtgel!U$2:BL$2,'Tsalin uzuulelt'!B$3,negtgel!U91:BL91)+SUMIF(negtgel!U$2:BL$2,'Tsalin uzuulelt'!B$4,negtgel!U91:BL91)+SUMIF(negtgel!U$2:BL$2,'Tsalin uzuulelt'!B$5,negtgel!U91:BL91)</f>
      </c>
      <c r="H91">
        <f>SUMIF(negtgel!U$2:BL$2,'Tsalin uzuulelt'!F$1,negtgel!U91:BL91) + SUMIF(negtgel!U$2:BL$2,'Tsalin uzuulelt'!F$2,negtgel!U91:BL91)+SUMIF(negtgel!U$2:BL$2,'Tsalin uzuulelt'!F$3,negtgel!U91:BL91)+SUMIF(negtgel!U$2:BL$2,'Tsalin uzuulelt'!F$4,negtgel!U91:BL91)+SUMIF(negtgel!U$2:BL$2,'Tsalin uzuulelt'!F$5,negtgel!U91:BL91)</f>
      </c>
      <c r="I91">
        <f>SUMIF(negtgel!U$2:BL$2,'Tsalin uzuulelt'!H$1,negtgel!U91:BL91) + SUMIF(negtgel!U$2:BL$2,'Tsalin uzuulelt'!H$2,negtgel!U91:BL91)+SUMIF(negtgel!U$2:BL$2,'Tsalin uzuulelt'!H$3,negtgel!U91:BL91)+SUMIF(negtgel!U$2:BL$2,'Tsalin uzuulelt'!H$4,negtgel!U91:BL91)+SUMIF(negtgel!U$2:BL$2,'Tsalin uzuulelt'!H$5,negtgel!U91:BL91)</f>
      </c>
      <c r="J91">
        <f>SUMIF(negtgel!U$2:BL$2,'Tsalin uzuulelt'!J$1,negtgel!U91:BL91) + SUMIF(negtgel!U$2:BL$2,'Tsalin uzuulelt'!J$2,negtgel!U91:BL91)+SUMIF(negtgel!U$2:BL$2,'Tsalin uzuulelt'!J$3,negtgel!U91:BL91)+SUMIF(negtgel!U$2:BL$2,'Tsalin uzuulelt'!J$4,negtgel!U91:BL91)+SUMIF(negtgel!U$2:BL$2,'Tsalin uzuulelt'!J$5,negtgel!U91:BL91)</f>
      </c>
      <c r="K91">
        <f>SUMIF(negtgel!U$2:BL$2,'Tsalin uzuulelt'!L$1,negtgel!U91:BL91) + SUMIF(negtgel!U$2:BL$2,'Tsalin uzuulelt'!L$2,negtgel!U91:BL91)+SUMIF(negtgel!U$2:BL$2,'Tsalin uzuulelt'!L$3,negtgel!U91:BL91)+SUMIF(negtgel!U$2:BL$2,'Tsalin uzuulelt'!L$4,negtgel!U91:BL91)+SUMIF(negtgel!U$2:BL$2,'Tsalin uzuulelt'!L$5,negtgel!U91:BL91)</f>
      </c>
      <c r="L91">
        <f>SUMIF(negtgel!U$2:BL$2,'Tsalin uzuulelt'!N$1,negtgel!U91:BL91) + SUMIF(negtgel!U$2:BL$2,'Tsalin uzuulelt'!N$2,negtgel!U91:BL91)+SUMIF(negtgel!U$2:BL$2,'Tsalin uzuulelt'!N$3,negtgel!U91:BL91)+SUMIF(negtgel!U$2:BL$2,'Tsalin uzuulelt'!N$4,negtgel!U91:BL91)+SUMIF(negtgel!U$2:BL$2,'Tsalin uzuulelt'!N$5,negtgel!U91:BL91)</f>
      </c>
      <c r="M91">
        <f>SUMIF(negtgel!U$2:BL$2,'Tsalin uzuulelt'!P$1,negtgel!U91:BL91) + SUMIF(negtgel!U$2:BL$2,'Tsalin uzuulelt'!P$2,negtgel!U91:BL91)+ SUMIF(negtgel!U$2:BL$2,'Tsalin uzuulelt'!P$3,negtgel!U91:BL91)+ SUMIF(negtgel!U$2:BL$2,'Tsalin uzuulelt'!P$4,negtgel!U91:BL91)+ SUMIF(negtgel!U$2:BL$2,'Tsalin uzuulelt'!P$5,negtgel!U91:BL91)</f>
      </c>
      <c r="N91">
        <f>IF(ISNUMBER(U91*1)=CF91,0,K91-H91-G91)</f>
      </c>
      <c r="O91">
        <f>IF(ISNUMBER(U91*1)=CF91,0,L91)</f>
      </c>
      <c r="P91">
        <f>IF(ISNUMBER(U91*1)=CF91,0,M91)</f>
      </c>
      <c r="Q91">
        <f>IF(N91&gt;2400000,N91,0)</f>
      </c>
      <c r="R91">
        <f><![CDATA[IF(N91<561797,13333.33,IF(N91<1123595,11666.67,IF(N91<1685393,10000,IF(N91<2247191,8333.33,IF(N91<2664000,6666.6,IF(N91<2764000,5000,IF(N91<3264000,0,0)))))))]]></f>
      </c>
      <c r="S91">
        <f>IF(B91&gt;10,11,IF(B91&gt;8.7,8.8,IF(B91&gt;3,B91,IF(B91&gt;1.5,2))))</f>
      </c>
      <c r="T91">
        <f>IF(Q91=0,S91,R91)</f>
      </c>
      <c r="U91" t="n">
        <v>12.0</v>
      </c>
      <c r="V91" t="s">
        <v>2672</v>
      </c>
      <c r="W91" t="n">
        <v>0.0</v>
      </c>
      <c r="X91" t="n">
        <v>0.0</v>
      </c>
      <c r="Y91" t="n">
        <v>0.0</v>
      </c>
      <c r="Z91" t="n">
        <v>0.0</v>
      </c>
      <c r="AA91" t="n">
        <v>0.0</v>
      </c>
      <c r="AB91" t="s">
        <v>2651</v>
      </c>
      <c r="AC91" t="n">
        <v>0.0</v>
      </c>
      <c r="AD91" t="n">
        <v>0.0</v>
      </c>
      <c r="AE91" t="n">
        <v>0.0</v>
      </c>
      <c r="AF91" t="n">
        <v>0.0</v>
      </c>
      <c r="AG91" t="n">
        <v>160586.0</v>
      </c>
      <c r="AH91" t="n">
        <v>160586.0</v>
      </c>
      <c r="AI91" t="n">
        <v>12526.0</v>
      </c>
      <c r="AJ91" t="n">
        <v>14806.0</v>
      </c>
      <c r="AK91" t="s">
        <v>2651</v>
      </c>
      <c r="CH91">
        <f>IFERROR(U91*1,0)</f>
      </c>
    </row>
    <row r="92">
      <c r="A92" t="n">
        <v>12.0</v>
      </c>
      <c r="B92">
        <f>IF((K92-G92-H92&gt;2400000),11,(L92/(K92-G92-H92)*100))</f>
      </c>
      <c r="C92">
        <f>IF(N92&gt;2400000,240000,(N92*S92)/100)</f>
      </c>
      <c r="D92">
        <f>IF((ISNUMBER(U92*1)=CH92),0,(K92-L92)*0.1-R92+(I92+J92)*0.011)</f>
      </c>
      <c r="E92">
        <f>IF((ISNUMBER(U92*1)=CH92),0,C92-L92)</f>
      </c>
      <c r="F92">
        <f>D92-P92</f>
      </c>
      <c r="G92">
        <f>SUMIF(negtgel!U$2:BL$2,'Tsalin uzuulelt'!B$1,negtgel!U92:BL92) + SUMIF(negtgel!U$2:BL$2,'Tsalin uzuulelt'!B$2,negtgel!U92:BL92)+SUMIF(negtgel!U$2:BL$2,'Tsalin uzuulelt'!B$3,negtgel!U92:BL92)+SUMIF(negtgel!U$2:BL$2,'Tsalin uzuulelt'!B$4,negtgel!U92:BL92)+SUMIF(negtgel!U$2:BL$2,'Tsalin uzuulelt'!B$5,negtgel!U92:BL92)</f>
      </c>
      <c r="H92">
        <f>SUMIF(negtgel!U$2:BL$2,'Tsalin uzuulelt'!F$1,negtgel!U92:BL92) + SUMIF(negtgel!U$2:BL$2,'Tsalin uzuulelt'!F$2,negtgel!U92:BL92)+SUMIF(negtgel!U$2:BL$2,'Tsalin uzuulelt'!F$3,negtgel!U92:BL92)+SUMIF(negtgel!U$2:BL$2,'Tsalin uzuulelt'!F$4,negtgel!U92:BL92)+SUMIF(negtgel!U$2:BL$2,'Tsalin uzuulelt'!F$5,negtgel!U92:BL92)</f>
      </c>
      <c r="I92">
        <f>SUMIF(negtgel!U$2:BL$2,'Tsalin uzuulelt'!H$1,negtgel!U92:BL92) + SUMIF(negtgel!U$2:BL$2,'Tsalin uzuulelt'!H$2,negtgel!U92:BL92)+SUMIF(negtgel!U$2:BL$2,'Tsalin uzuulelt'!H$3,negtgel!U92:BL92)+SUMIF(negtgel!U$2:BL$2,'Tsalin uzuulelt'!H$4,negtgel!U92:BL92)+SUMIF(negtgel!U$2:BL$2,'Tsalin uzuulelt'!H$5,negtgel!U92:BL92)</f>
      </c>
      <c r="J92">
        <f>SUMIF(negtgel!U$2:BL$2,'Tsalin uzuulelt'!J$1,negtgel!U92:BL92) + SUMIF(negtgel!U$2:BL$2,'Tsalin uzuulelt'!J$2,negtgel!U92:BL92)+SUMIF(negtgel!U$2:BL$2,'Tsalin uzuulelt'!J$3,negtgel!U92:BL92)+SUMIF(negtgel!U$2:BL$2,'Tsalin uzuulelt'!J$4,negtgel!U92:BL92)+SUMIF(negtgel!U$2:BL$2,'Tsalin uzuulelt'!J$5,negtgel!U92:BL92)</f>
      </c>
      <c r="K92">
        <f>SUMIF(negtgel!U$2:BL$2,'Tsalin uzuulelt'!L$1,negtgel!U92:BL92) + SUMIF(negtgel!U$2:BL$2,'Tsalin uzuulelt'!L$2,negtgel!U92:BL92)+SUMIF(negtgel!U$2:BL$2,'Tsalin uzuulelt'!L$3,negtgel!U92:BL92)+SUMIF(negtgel!U$2:BL$2,'Tsalin uzuulelt'!L$4,negtgel!U92:BL92)+SUMIF(negtgel!U$2:BL$2,'Tsalin uzuulelt'!L$5,negtgel!U92:BL92)</f>
      </c>
      <c r="L92">
        <f>SUMIF(negtgel!U$2:BL$2,'Tsalin uzuulelt'!N$1,negtgel!U92:BL92) + SUMIF(negtgel!U$2:BL$2,'Tsalin uzuulelt'!N$2,negtgel!U92:BL92)+SUMIF(negtgel!U$2:BL$2,'Tsalin uzuulelt'!N$3,negtgel!U92:BL92)+SUMIF(negtgel!U$2:BL$2,'Tsalin uzuulelt'!N$4,negtgel!U92:BL92)+SUMIF(negtgel!U$2:BL$2,'Tsalin uzuulelt'!N$5,negtgel!U92:BL92)</f>
      </c>
      <c r="M92">
        <f>SUMIF(negtgel!U$2:BL$2,'Tsalin uzuulelt'!P$1,negtgel!U92:BL92) + SUMIF(negtgel!U$2:BL$2,'Tsalin uzuulelt'!P$2,negtgel!U92:BL92)+ SUMIF(negtgel!U$2:BL$2,'Tsalin uzuulelt'!P$3,negtgel!U92:BL92)+ SUMIF(negtgel!U$2:BL$2,'Tsalin uzuulelt'!P$4,negtgel!U92:BL92)+ SUMIF(negtgel!U$2:BL$2,'Tsalin uzuulelt'!P$5,negtgel!U92:BL92)</f>
      </c>
      <c r="N92">
        <f>IF(ISNUMBER(U92*1)=CF92,0,K92-H92-G92)</f>
      </c>
      <c r="O92">
        <f>IF(ISNUMBER(U92*1)=CF92,0,L92)</f>
      </c>
      <c r="P92">
        <f>IF(ISNUMBER(U92*1)=CF92,0,M92)</f>
      </c>
      <c r="Q92">
        <f>IF(N92&gt;2400000,N92,0)</f>
      </c>
      <c r="R92">
        <f><![CDATA[IF(N92<561797,13333.33,IF(N92<1123595,11666.67,IF(N92<1685393,10000,IF(N92<2247191,8333.33,IF(N92<2664000,6666.6,IF(N92<2764000,5000,IF(N92<3264000,0,0)))))))]]></f>
      </c>
      <c r="S92">
        <f>IF(B92&gt;10,11,IF(B92&gt;8.7,8.8,IF(B92&gt;3,B92,IF(B92&gt;1.5,2))))</f>
      </c>
      <c r="T92">
        <f>IF(Q92=0,S92,R92)</f>
      </c>
      <c r="U92" t="n">
        <v>16.0</v>
      </c>
      <c r="V92" t="s">
        <v>2673</v>
      </c>
      <c r="W92" t="n">
        <v>0.0</v>
      </c>
      <c r="X92" t="n">
        <v>0.0</v>
      </c>
      <c r="Y92" t="n">
        <v>0.0</v>
      </c>
      <c r="Z92" t="n">
        <v>0.0</v>
      </c>
      <c r="AA92" t="n">
        <v>0.0</v>
      </c>
      <c r="AB92" t="s">
        <v>2651</v>
      </c>
      <c r="AC92" t="n">
        <v>0.0</v>
      </c>
      <c r="AD92" t="n">
        <v>0.0</v>
      </c>
      <c r="AE92" t="n">
        <v>0.0</v>
      </c>
      <c r="AF92" t="n">
        <v>0.0</v>
      </c>
      <c r="AG92" t="n">
        <v>269657.0</v>
      </c>
      <c r="AH92" t="n">
        <v>269657.0</v>
      </c>
      <c r="AI92" t="n">
        <v>26966.0</v>
      </c>
      <c r="AJ92" t="n">
        <v>24269.0</v>
      </c>
      <c r="AK92" t="s">
        <v>2651</v>
      </c>
      <c r="CH92">
        <f>IFERROR(U92*1,0)</f>
      </c>
    </row>
    <row r="93">
      <c r="A93" t="n">
        <v>12.0</v>
      </c>
      <c r="B93">
        <f>IF((K93-G93-H93&gt;2400000),11,(L93/(K93-G93-H93)*100))</f>
      </c>
      <c r="C93">
        <f>IF(N93&gt;2400000,240000,(N93*S93)/100)</f>
      </c>
      <c r="D93">
        <f>IF((ISNUMBER(U93*1)=CH93),0,(K93-L93)*0.1-R93+(I93+J93)*0.011)</f>
      </c>
      <c r="E93">
        <f>IF((ISNUMBER(U93*1)=CH93),0,C93-L93)</f>
      </c>
      <c r="F93">
        <f>D93-P93</f>
      </c>
      <c r="G93">
        <f>SUMIF(negtgel!U$2:BL$2,'Tsalin uzuulelt'!B$1,negtgel!U93:BL93) + SUMIF(negtgel!U$2:BL$2,'Tsalin uzuulelt'!B$2,negtgel!U93:BL93)+SUMIF(negtgel!U$2:BL$2,'Tsalin uzuulelt'!B$3,negtgel!U93:BL93)+SUMIF(negtgel!U$2:BL$2,'Tsalin uzuulelt'!B$4,negtgel!U93:BL93)+SUMIF(negtgel!U$2:BL$2,'Tsalin uzuulelt'!B$5,negtgel!U93:BL93)</f>
      </c>
      <c r="H93">
        <f>SUMIF(negtgel!U$2:BL$2,'Tsalin uzuulelt'!F$1,negtgel!U93:BL93) + SUMIF(negtgel!U$2:BL$2,'Tsalin uzuulelt'!F$2,negtgel!U93:BL93)+SUMIF(negtgel!U$2:BL$2,'Tsalin uzuulelt'!F$3,negtgel!U93:BL93)+SUMIF(negtgel!U$2:BL$2,'Tsalin uzuulelt'!F$4,negtgel!U93:BL93)+SUMIF(negtgel!U$2:BL$2,'Tsalin uzuulelt'!F$5,negtgel!U93:BL93)</f>
      </c>
      <c r="I93">
        <f>SUMIF(negtgel!U$2:BL$2,'Tsalin uzuulelt'!H$1,negtgel!U93:BL93) + SUMIF(negtgel!U$2:BL$2,'Tsalin uzuulelt'!H$2,negtgel!U93:BL93)+SUMIF(negtgel!U$2:BL$2,'Tsalin uzuulelt'!H$3,negtgel!U93:BL93)+SUMIF(negtgel!U$2:BL$2,'Tsalin uzuulelt'!H$4,negtgel!U93:BL93)+SUMIF(negtgel!U$2:BL$2,'Tsalin uzuulelt'!H$5,negtgel!U93:BL93)</f>
      </c>
      <c r="J93">
        <f>SUMIF(negtgel!U$2:BL$2,'Tsalin uzuulelt'!J$1,negtgel!U93:BL93) + SUMIF(negtgel!U$2:BL$2,'Tsalin uzuulelt'!J$2,negtgel!U93:BL93)+SUMIF(negtgel!U$2:BL$2,'Tsalin uzuulelt'!J$3,negtgel!U93:BL93)+SUMIF(negtgel!U$2:BL$2,'Tsalin uzuulelt'!J$4,negtgel!U93:BL93)+SUMIF(negtgel!U$2:BL$2,'Tsalin uzuulelt'!J$5,negtgel!U93:BL93)</f>
      </c>
      <c r="K93">
        <f>SUMIF(negtgel!U$2:BL$2,'Tsalin uzuulelt'!L$1,negtgel!U93:BL93) + SUMIF(negtgel!U$2:BL$2,'Tsalin uzuulelt'!L$2,negtgel!U93:BL93)+SUMIF(negtgel!U$2:BL$2,'Tsalin uzuulelt'!L$3,negtgel!U93:BL93)+SUMIF(negtgel!U$2:BL$2,'Tsalin uzuulelt'!L$4,negtgel!U93:BL93)+SUMIF(negtgel!U$2:BL$2,'Tsalin uzuulelt'!L$5,negtgel!U93:BL93)</f>
      </c>
      <c r="L93">
        <f>SUMIF(negtgel!U$2:BL$2,'Tsalin uzuulelt'!N$1,negtgel!U93:BL93) + SUMIF(negtgel!U$2:BL$2,'Tsalin uzuulelt'!N$2,negtgel!U93:BL93)+SUMIF(negtgel!U$2:BL$2,'Tsalin uzuulelt'!N$3,negtgel!U93:BL93)+SUMIF(negtgel!U$2:BL$2,'Tsalin uzuulelt'!N$4,negtgel!U93:BL93)+SUMIF(negtgel!U$2:BL$2,'Tsalin uzuulelt'!N$5,negtgel!U93:BL93)</f>
      </c>
      <c r="M93">
        <f>SUMIF(negtgel!U$2:BL$2,'Tsalin uzuulelt'!P$1,negtgel!U93:BL93) + SUMIF(negtgel!U$2:BL$2,'Tsalin uzuulelt'!P$2,negtgel!U93:BL93)+ SUMIF(negtgel!U$2:BL$2,'Tsalin uzuulelt'!P$3,negtgel!U93:BL93)+ SUMIF(negtgel!U$2:BL$2,'Tsalin uzuulelt'!P$4,negtgel!U93:BL93)+ SUMIF(negtgel!U$2:BL$2,'Tsalin uzuulelt'!P$5,negtgel!U93:BL93)</f>
      </c>
      <c r="N93">
        <f>IF(ISNUMBER(U93*1)=CF93,0,K93-H93-G93)</f>
      </c>
      <c r="O93">
        <f>IF(ISNUMBER(U93*1)=CF93,0,L93)</f>
      </c>
      <c r="P93">
        <f>IF(ISNUMBER(U93*1)=CF93,0,M93)</f>
      </c>
      <c r="Q93">
        <f>IF(N93&gt;2400000,N93,0)</f>
      </c>
      <c r="R93">
        <f><![CDATA[IF(N93<561797,13333.33,IF(N93<1123595,11666.67,IF(N93<1685393,10000,IF(N93<2247191,8333.33,IF(N93<2664000,6666.6,IF(N93<2764000,5000,IF(N93<3264000,0,0)))))))]]></f>
      </c>
      <c r="S93">
        <f>IF(B93&gt;10,11,IF(B93&gt;8.7,8.8,IF(B93&gt;3,B93,IF(B93&gt;1.5,2))))</f>
      </c>
      <c r="T93">
        <f>IF(Q93=0,S93,R93)</f>
      </c>
      <c r="U93" t="n">
        <v>125.0</v>
      </c>
      <c r="V93" t="s">
        <v>2657</v>
      </c>
      <c r="W93" t="n">
        <v>0.0</v>
      </c>
      <c r="X93" t="n">
        <v>0.0</v>
      </c>
      <c r="Y93" t="n">
        <v>0.0</v>
      </c>
      <c r="Z93" t="n">
        <v>0.0</v>
      </c>
      <c r="AA93" t="n">
        <v>0.0</v>
      </c>
      <c r="AB93" t="s">
        <v>2651</v>
      </c>
      <c r="AC93" t="n">
        <v>0.0</v>
      </c>
      <c r="AD93" t="n">
        <v>0.0</v>
      </c>
      <c r="AE93" t="n">
        <v>0.0</v>
      </c>
      <c r="AF93" t="n">
        <v>0.0</v>
      </c>
      <c r="AG93" t="n">
        <v>166957.0</v>
      </c>
      <c r="AH93" t="n">
        <v>166957.0</v>
      </c>
      <c r="AI93" t="n">
        <v>16695.0</v>
      </c>
      <c r="AJ93" t="n">
        <v>15027.0</v>
      </c>
      <c r="AK93" t="s">
        <v>2651</v>
      </c>
      <c r="CH93">
        <f>IFERROR(U93*1,0)</f>
      </c>
    </row>
    <row r="94">
      <c r="A94" t="n">
        <v>12.0</v>
      </c>
      <c r="B94">
        <f>IF((K94-G94-H94&gt;2400000),11,(L94/(K94-G94-H94)*100))</f>
      </c>
      <c r="C94">
        <f>IF(N94&gt;2400000,240000,(N94*S94)/100)</f>
      </c>
      <c r="D94">
        <f>IF((ISNUMBER(U94*1)=CH94),0,(K94-L94)*0.1-R94+(I94+J94)*0.011)</f>
      </c>
      <c r="E94">
        <f>IF((ISNUMBER(U94*1)=CH94),0,C94-L94)</f>
      </c>
      <c r="F94">
        <f>D94-P94</f>
      </c>
      <c r="G94">
        <f>SUMIF(negtgel!U$2:BL$2,'Tsalin uzuulelt'!B$1,negtgel!U94:BL94) + SUMIF(negtgel!U$2:BL$2,'Tsalin uzuulelt'!B$2,negtgel!U94:BL94)+SUMIF(negtgel!U$2:BL$2,'Tsalin uzuulelt'!B$3,negtgel!U94:BL94)+SUMIF(negtgel!U$2:BL$2,'Tsalin uzuulelt'!B$4,negtgel!U94:BL94)+SUMIF(negtgel!U$2:BL$2,'Tsalin uzuulelt'!B$5,negtgel!U94:BL94)</f>
      </c>
      <c r="H94">
        <f>SUMIF(negtgel!U$2:BL$2,'Tsalin uzuulelt'!F$1,negtgel!U94:BL94) + SUMIF(negtgel!U$2:BL$2,'Tsalin uzuulelt'!F$2,negtgel!U94:BL94)+SUMIF(negtgel!U$2:BL$2,'Tsalin uzuulelt'!F$3,negtgel!U94:BL94)+SUMIF(negtgel!U$2:BL$2,'Tsalin uzuulelt'!F$4,negtgel!U94:BL94)+SUMIF(negtgel!U$2:BL$2,'Tsalin uzuulelt'!F$5,negtgel!U94:BL94)</f>
      </c>
      <c r="I94">
        <f>SUMIF(negtgel!U$2:BL$2,'Tsalin uzuulelt'!H$1,negtgel!U94:BL94) + SUMIF(negtgel!U$2:BL$2,'Tsalin uzuulelt'!H$2,negtgel!U94:BL94)+SUMIF(negtgel!U$2:BL$2,'Tsalin uzuulelt'!H$3,negtgel!U94:BL94)+SUMIF(negtgel!U$2:BL$2,'Tsalin uzuulelt'!H$4,negtgel!U94:BL94)+SUMIF(negtgel!U$2:BL$2,'Tsalin uzuulelt'!H$5,negtgel!U94:BL94)</f>
      </c>
      <c r="J94">
        <f>SUMIF(negtgel!U$2:BL$2,'Tsalin uzuulelt'!J$1,negtgel!U94:BL94) + SUMIF(negtgel!U$2:BL$2,'Tsalin uzuulelt'!J$2,negtgel!U94:BL94)+SUMIF(negtgel!U$2:BL$2,'Tsalin uzuulelt'!J$3,negtgel!U94:BL94)+SUMIF(negtgel!U$2:BL$2,'Tsalin uzuulelt'!J$4,negtgel!U94:BL94)+SUMIF(negtgel!U$2:BL$2,'Tsalin uzuulelt'!J$5,negtgel!U94:BL94)</f>
      </c>
      <c r="K94">
        <f>SUMIF(negtgel!U$2:BL$2,'Tsalin uzuulelt'!L$1,negtgel!U94:BL94) + SUMIF(negtgel!U$2:BL$2,'Tsalin uzuulelt'!L$2,negtgel!U94:BL94)+SUMIF(negtgel!U$2:BL$2,'Tsalin uzuulelt'!L$3,negtgel!U94:BL94)+SUMIF(negtgel!U$2:BL$2,'Tsalin uzuulelt'!L$4,negtgel!U94:BL94)+SUMIF(negtgel!U$2:BL$2,'Tsalin uzuulelt'!L$5,negtgel!U94:BL94)</f>
      </c>
      <c r="L94">
        <f>SUMIF(negtgel!U$2:BL$2,'Tsalin uzuulelt'!N$1,negtgel!U94:BL94) + SUMIF(negtgel!U$2:BL$2,'Tsalin uzuulelt'!N$2,negtgel!U94:BL94)+SUMIF(negtgel!U$2:BL$2,'Tsalin uzuulelt'!N$3,negtgel!U94:BL94)+SUMIF(negtgel!U$2:BL$2,'Tsalin uzuulelt'!N$4,negtgel!U94:BL94)+SUMIF(negtgel!U$2:BL$2,'Tsalin uzuulelt'!N$5,negtgel!U94:BL94)</f>
      </c>
      <c r="M94">
        <f>SUMIF(negtgel!U$2:BL$2,'Tsalin uzuulelt'!P$1,negtgel!U94:BL94) + SUMIF(negtgel!U$2:BL$2,'Tsalin uzuulelt'!P$2,negtgel!U94:BL94)+ SUMIF(negtgel!U$2:BL$2,'Tsalin uzuulelt'!P$3,negtgel!U94:BL94)+ SUMIF(negtgel!U$2:BL$2,'Tsalin uzuulelt'!P$4,negtgel!U94:BL94)+ SUMIF(negtgel!U$2:BL$2,'Tsalin uzuulelt'!P$5,negtgel!U94:BL94)</f>
      </c>
      <c r="N94">
        <f>IF(ISNUMBER(U94*1)=CF94,0,K94-H94-G94)</f>
      </c>
      <c r="O94">
        <f>IF(ISNUMBER(U94*1)=CF94,0,L94)</f>
      </c>
      <c r="P94">
        <f>IF(ISNUMBER(U94*1)=CF94,0,M94)</f>
      </c>
      <c r="Q94">
        <f>IF(N94&gt;2400000,N94,0)</f>
      </c>
      <c r="R94">
        <f><![CDATA[IF(N94<561797,13333.33,IF(N94<1123595,11666.67,IF(N94<1685393,10000,IF(N94<2247191,8333.33,IF(N94<2664000,6666.6,IF(N94<2764000,5000,IF(N94<3264000,0,0)))))))]]></f>
      </c>
      <c r="S94">
        <f>IF(B94&gt;10,11,IF(B94&gt;8.7,8.8,IF(B94&gt;3,B94,IF(B94&gt;1.5,2))))</f>
      </c>
      <c r="T94">
        <f>IF(Q94=0,S94,R94)</f>
      </c>
      <c r="U94" t="n">
        <v>126.0</v>
      </c>
      <c r="V94" t="s">
        <v>2658</v>
      </c>
      <c r="W94" t="n">
        <v>0.0</v>
      </c>
      <c r="X94" t="n">
        <v>0.0</v>
      </c>
      <c r="Y94" t="n">
        <v>0.0</v>
      </c>
      <c r="Z94" t="n">
        <v>0.0</v>
      </c>
      <c r="AA94" t="n">
        <v>0.0</v>
      </c>
      <c r="AB94" t="s">
        <v>2651</v>
      </c>
      <c r="AC94" t="n">
        <v>0.0</v>
      </c>
      <c r="AD94" t="n">
        <v>0.0</v>
      </c>
      <c r="AE94" t="n">
        <v>0.0</v>
      </c>
      <c r="AF94" t="n">
        <v>0.0</v>
      </c>
      <c r="AG94" t="n">
        <v>187434.0</v>
      </c>
      <c r="AH94" t="n">
        <v>187434.0</v>
      </c>
      <c r="AI94" t="n">
        <v>18744.0</v>
      </c>
      <c r="AJ94" t="n">
        <v>16869.0</v>
      </c>
      <c r="AK94" t="s">
        <v>2651</v>
      </c>
      <c r="CH94">
        <f>IFERROR(U94*1,0)</f>
      </c>
    </row>
    <row r="95">
      <c r="A95" t="n">
        <v>12.0</v>
      </c>
      <c r="B95">
        <f>IF((K95-G95-H95&gt;2400000),11,(L95/(K95-G95-H95)*100))</f>
      </c>
      <c r="C95">
        <f>IF(N95&gt;2400000,240000,(N95*S95)/100)</f>
      </c>
      <c r="D95">
        <f>IF((ISNUMBER(U95*1)=CH95),0,(K95-L95)*0.1-R95+(I95+J95)*0.011)</f>
      </c>
      <c r="E95">
        <f>IF((ISNUMBER(U95*1)=CH95),0,C95-L95)</f>
      </c>
      <c r="F95">
        <f>D95-P95</f>
      </c>
      <c r="G95">
        <f>SUMIF(negtgel!U$2:BL$2,'Tsalin uzuulelt'!B$1,negtgel!U95:BL95) + SUMIF(negtgel!U$2:BL$2,'Tsalin uzuulelt'!B$2,negtgel!U95:BL95)+SUMIF(negtgel!U$2:BL$2,'Tsalin uzuulelt'!B$3,negtgel!U95:BL95)+SUMIF(negtgel!U$2:BL$2,'Tsalin uzuulelt'!B$4,negtgel!U95:BL95)+SUMIF(negtgel!U$2:BL$2,'Tsalin uzuulelt'!B$5,negtgel!U95:BL95)</f>
      </c>
      <c r="H95">
        <f>SUMIF(negtgel!U$2:BL$2,'Tsalin uzuulelt'!F$1,negtgel!U95:BL95) + SUMIF(negtgel!U$2:BL$2,'Tsalin uzuulelt'!F$2,negtgel!U95:BL95)+SUMIF(negtgel!U$2:BL$2,'Tsalin uzuulelt'!F$3,negtgel!U95:BL95)+SUMIF(negtgel!U$2:BL$2,'Tsalin uzuulelt'!F$4,negtgel!U95:BL95)+SUMIF(negtgel!U$2:BL$2,'Tsalin uzuulelt'!F$5,negtgel!U95:BL95)</f>
      </c>
      <c r="I95">
        <f>SUMIF(negtgel!U$2:BL$2,'Tsalin uzuulelt'!H$1,negtgel!U95:BL95) + SUMIF(negtgel!U$2:BL$2,'Tsalin uzuulelt'!H$2,negtgel!U95:BL95)+SUMIF(negtgel!U$2:BL$2,'Tsalin uzuulelt'!H$3,negtgel!U95:BL95)+SUMIF(negtgel!U$2:BL$2,'Tsalin uzuulelt'!H$4,negtgel!U95:BL95)+SUMIF(negtgel!U$2:BL$2,'Tsalin uzuulelt'!H$5,negtgel!U95:BL95)</f>
      </c>
      <c r="J95">
        <f>SUMIF(negtgel!U$2:BL$2,'Tsalin uzuulelt'!J$1,negtgel!U95:BL95) + SUMIF(negtgel!U$2:BL$2,'Tsalin uzuulelt'!J$2,negtgel!U95:BL95)+SUMIF(negtgel!U$2:BL$2,'Tsalin uzuulelt'!J$3,negtgel!U95:BL95)+SUMIF(negtgel!U$2:BL$2,'Tsalin uzuulelt'!J$4,negtgel!U95:BL95)+SUMIF(negtgel!U$2:BL$2,'Tsalin uzuulelt'!J$5,negtgel!U95:BL95)</f>
      </c>
      <c r="K95">
        <f>SUMIF(negtgel!U$2:BL$2,'Tsalin uzuulelt'!L$1,negtgel!U95:BL95) + SUMIF(negtgel!U$2:BL$2,'Tsalin uzuulelt'!L$2,negtgel!U95:BL95)+SUMIF(negtgel!U$2:BL$2,'Tsalin uzuulelt'!L$3,negtgel!U95:BL95)+SUMIF(negtgel!U$2:BL$2,'Tsalin uzuulelt'!L$4,negtgel!U95:BL95)+SUMIF(negtgel!U$2:BL$2,'Tsalin uzuulelt'!L$5,negtgel!U95:BL95)</f>
      </c>
      <c r="L95">
        <f>SUMIF(negtgel!U$2:BL$2,'Tsalin uzuulelt'!N$1,negtgel!U95:BL95) + SUMIF(negtgel!U$2:BL$2,'Tsalin uzuulelt'!N$2,negtgel!U95:BL95)+SUMIF(negtgel!U$2:BL$2,'Tsalin uzuulelt'!N$3,negtgel!U95:BL95)+SUMIF(negtgel!U$2:BL$2,'Tsalin uzuulelt'!N$4,negtgel!U95:BL95)+SUMIF(negtgel!U$2:BL$2,'Tsalin uzuulelt'!N$5,negtgel!U95:BL95)</f>
      </c>
      <c r="M95">
        <f>SUMIF(negtgel!U$2:BL$2,'Tsalin uzuulelt'!P$1,negtgel!U95:BL95) + SUMIF(negtgel!U$2:BL$2,'Tsalin uzuulelt'!P$2,negtgel!U95:BL95)+ SUMIF(negtgel!U$2:BL$2,'Tsalin uzuulelt'!P$3,negtgel!U95:BL95)+ SUMIF(negtgel!U$2:BL$2,'Tsalin uzuulelt'!P$4,negtgel!U95:BL95)+ SUMIF(negtgel!U$2:BL$2,'Tsalin uzuulelt'!P$5,negtgel!U95:BL95)</f>
      </c>
      <c r="N95">
        <f>IF(ISNUMBER(U95*1)=CF95,0,K95-H95-G95)</f>
      </c>
      <c r="O95">
        <f>IF(ISNUMBER(U95*1)=CF95,0,L95)</f>
      </c>
      <c r="P95">
        <f>IF(ISNUMBER(U95*1)=CF95,0,M95)</f>
      </c>
      <c r="Q95">
        <f>IF(N95&gt;2400000,N95,0)</f>
      </c>
      <c r="R95">
        <f><![CDATA[IF(N95<561797,13333.33,IF(N95<1123595,11666.67,IF(N95<1685393,10000,IF(N95<2247191,8333.33,IF(N95<2664000,6666.6,IF(N95<2764000,5000,IF(N95<3264000,0,0)))))))]]></f>
      </c>
      <c r="S95">
        <f>IF(B95&gt;10,11,IF(B95&gt;8.7,8.8,IF(B95&gt;3,B95,IF(B95&gt;1.5,2))))</f>
      </c>
      <c r="T95">
        <f>IF(Q95=0,S95,R95)</f>
      </c>
      <c r="U95" t="n">
        <v>127.0</v>
      </c>
      <c r="V95" t="s">
        <v>2670</v>
      </c>
      <c r="W95" t="n">
        <v>0.0</v>
      </c>
      <c r="X95" t="n">
        <v>0.0</v>
      </c>
      <c r="Y95" t="n">
        <v>0.0</v>
      </c>
      <c r="Z95" t="n">
        <v>0.0</v>
      </c>
      <c r="AA95" t="n">
        <v>0.0</v>
      </c>
      <c r="AB95" t="s">
        <v>2651</v>
      </c>
      <c r="AC95" t="n">
        <v>0.0</v>
      </c>
      <c r="AD95" t="n">
        <v>0.0</v>
      </c>
      <c r="AE95" t="n">
        <v>0.0</v>
      </c>
      <c r="AF95" t="n">
        <v>0.0</v>
      </c>
      <c r="AG95" t="n">
        <v>124956.0</v>
      </c>
      <c r="AH95" t="n">
        <v>124956.0</v>
      </c>
      <c r="AI95" t="n">
        <v>12496.0</v>
      </c>
      <c r="AJ95" t="n">
        <v>4246.0</v>
      </c>
      <c r="AK95" t="s">
        <v>2651</v>
      </c>
      <c r="CH95">
        <f>IFERROR(U95*1,0)</f>
      </c>
    </row>
    <row r="96">
      <c r="A96" t="n">
        <v>12.0</v>
      </c>
      <c r="B96">
        <f>IF((K96-G96-H96&gt;2400000),11,(L96/(K96-G96-H96)*100))</f>
      </c>
      <c r="C96">
        <f>IF(N96&gt;2400000,240000,(N96*S96)/100)</f>
      </c>
      <c r="D96">
        <f>IF((ISNUMBER(U96*1)=CH96),0,(K96-L96)*0.1-R96+(I96+J96)*0.011)</f>
      </c>
      <c r="E96">
        <f>IF((ISNUMBER(U96*1)=CH96),0,C96-L96)</f>
      </c>
      <c r="F96">
        <f>D96-P96</f>
      </c>
      <c r="G96">
        <f>SUMIF(negtgel!U$2:BL$2,'Tsalin uzuulelt'!B$1,negtgel!U96:BL96) + SUMIF(negtgel!U$2:BL$2,'Tsalin uzuulelt'!B$2,negtgel!U96:BL96)+SUMIF(negtgel!U$2:BL$2,'Tsalin uzuulelt'!B$3,negtgel!U96:BL96)+SUMIF(negtgel!U$2:BL$2,'Tsalin uzuulelt'!B$4,negtgel!U96:BL96)+SUMIF(negtgel!U$2:BL$2,'Tsalin uzuulelt'!B$5,negtgel!U96:BL96)</f>
      </c>
      <c r="H96">
        <f>SUMIF(negtgel!U$2:BL$2,'Tsalin uzuulelt'!F$1,negtgel!U96:BL96) + SUMIF(negtgel!U$2:BL$2,'Tsalin uzuulelt'!F$2,negtgel!U96:BL96)+SUMIF(negtgel!U$2:BL$2,'Tsalin uzuulelt'!F$3,negtgel!U96:BL96)+SUMIF(negtgel!U$2:BL$2,'Tsalin uzuulelt'!F$4,negtgel!U96:BL96)+SUMIF(negtgel!U$2:BL$2,'Tsalin uzuulelt'!F$5,negtgel!U96:BL96)</f>
      </c>
      <c r="I96">
        <f>SUMIF(negtgel!U$2:BL$2,'Tsalin uzuulelt'!H$1,negtgel!U96:BL96) + SUMIF(negtgel!U$2:BL$2,'Tsalin uzuulelt'!H$2,negtgel!U96:BL96)+SUMIF(negtgel!U$2:BL$2,'Tsalin uzuulelt'!H$3,negtgel!U96:BL96)+SUMIF(negtgel!U$2:BL$2,'Tsalin uzuulelt'!H$4,negtgel!U96:BL96)+SUMIF(negtgel!U$2:BL$2,'Tsalin uzuulelt'!H$5,negtgel!U96:BL96)</f>
      </c>
      <c r="J96">
        <f>SUMIF(negtgel!U$2:BL$2,'Tsalin uzuulelt'!J$1,negtgel!U96:BL96) + SUMIF(negtgel!U$2:BL$2,'Tsalin uzuulelt'!J$2,negtgel!U96:BL96)+SUMIF(negtgel!U$2:BL$2,'Tsalin uzuulelt'!J$3,negtgel!U96:BL96)+SUMIF(negtgel!U$2:BL$2,'Tsalin uzuulelt'!J$4,negtgel!U96:BL96)+SUMIF(negtgel!U$2:BL$2,'Tsalin uzuulelt'!J$5,negtgel!U96:BL96)</f>
      </c>
      <c r="K96">
        <f>SUMIF(negtgel!U$2:BL$2,'Tsalin uzuulelt'!L$1,negtgel!U96:BL96) + SUMIF(negtgel!U$2:BL$2,'Tsalin uzuulelt'!L$2,negtgel!U96:BL96)+SUMIF(negtgel!U$2:BL$2,'Tsalin uzuulelt'!L$3,negtgel!U96:BL96)+SUMIF(negtgel!U$2:BL$2,'Tsalin uzuulelt'!L$4,negtgel!U96:BL96)+SUMIF(negtgel!U$2:BL$2,'Tsalin uzuulelt'!L$5,negtgel!U96:BL96)</f>
      </c>
      <c r="L96">
        <f>SUMIF(negtgel!U$2:BL$2,'Tsalin uzuulelt'!N$1,negtgel!U96:BL96) + SUMIF(negtgel!U$2:BL$2,'Tsalin uzuulelt'!N$2,negtgel!U96:BL96)+SUMIF(negtgel!U$2:BL$2,'Tsalin uzuulelt'!N$3,negtgel!U96:BL96)+SUMIF(negtgel!U$2:BL$2,'Tsalin uzuulelt'!N$4,negtgel!U96:BL96)+SUMIF(negtgel!U$2:BL$2,'Tsalin uzuulelt'!N$5,negtgel!U96:BL96)</f>
      </c>
      <c r="M96">
        <f>SUMIF(negtgel!U$2:BL$2,'Tsalin uzuulelt'!P$1,negtgel!U96:BL96) + SUMIF(negtgel!U$2:BL$2,'Tsalin uzuulelt'!P$2,negtgel!U96:BL96)+ SUMIF(negtgel!U$2:BL$2,'Tsalin uzuulelt'!P$3,negtgel!U96:BL96)+ SUMIF(negtgel!U$2:BL$2,'Tsalin uzuulelt'!P$4,negtgel!U96:BL96)+ SUMIF(negtgel!U$2:BL$2,'Tsalin uzuulelt'!P$5,negtgel!U96:BL96)</f>
      </c>
      <c r="N96">
        <f>IF(ISNUMBER(U96*1)=CF96,0,K96-H96-G96)</f>
      </c>
      <c r="O96">
        <f>IF(ISNUMBER(U96*1)=CF96,0,L96)</f>
      </c>
      <c r="P96">
        <f>IF(ISNUMBER(U96*1)=CF96,0,M96)</f>
      </c>
      <c r="Q96">
        <f>IF(N96&gt;2400000,N96,0)</f>
      </c>
      <c r="R96">
        <f><![CDATA[IF(N96<561797,13333.33,IF(N96<1123595,11666.67,IF(N96<1685393,10000,IF(N96<2247191,8333.33,IF(N96<2664000,6666.6,IF(N96<2764000,5000,IF(N96<3264000,0,0)))))))]]></f>
      </c>
      <c r="S96">
        <f>IF(B96&gt;10,11,IF(B96&gt;8.7,8.8,IF(B96&gt;3,B96,IF(B96&gt;1.5,2))))</f>
      </c>
      <c r="T96">
        <f>IF(Q96=0,S96,R96)</f>
      </c>
      <c r="U96" t="n">
        <v>129.0</v>
      </c>
      <c r="V96" t="s">
        <v>2660</v>
      </c>
      <c r="W96" t="n">
        <v>0.0</v>
      </c>
      <c r="X96" t="n">
        <v>0.0</v>
      </c>
      <c r="Y96" t="n">
        <v>0.0</v>
      </c>
      <c r="Z96" t="n">
        <v>0.0</v>
      </c>
      <c r="AA96" t="n">
        <v>0.0</v>
      </c>
      <c r="AB96" t="s">
        <v>2651</v>
      </c>
      <c r="AC96" t="n">
        <v>0.0</v>
      </c>
      <c r="AD96" t="n">
        <v>0.0</v>
      </c>
      <c r="AE96" t="n">
        <v>0.0</v>
      </c>
      <c r="AF96" t="n">
        <v>0.0</v>
      </c>
      <c r="AG96" t="n">
        <v>187434.0</v>
      </c>
      <c r="AH96" t="n">
        <v>187434.0</v>
      </c>
      <c r="AI96" t="n">
        <v>18744.0</v>
      </c>
      <c r="AJ96" t="n">
        <v>16869.0</v>
      </c>
      <c r="AK96" t="s">
        <v>2651</v>
      </c>
      <c r="CH96">
        <f>IFERROR(U96*1,0)</f>
      </c>
    </row>
    <row r="97">
      <c r="A97" t="n">
        <v>12.0</v>
      </c>
      <c r="B97">
        <f>IF((K97-G97-H97&gt;2400000),11,(L97/(K97-G97-H97)*100))</f>
      </c>
      <c r="C97">
        <f>IF(N97&gt;2400000,240000,(N97*S97)/100)</f>
      </c>
      <c r="D97">
        <f>IF((ISNUMBER(U97*1)=CH97),0,(K97-L97)*0.1-R97+(I97+J97)*0.011)</f>
      </c>
      <c r="E97">
        <f>IF((ISNUMBER(U97*1)=CH97),0,C97-L97)</f>
      </c>
      <c r="F97">
        <f>D97-P97</f>
      </c>
      <c r="G97">
        <f>SUMIF(negtgel!U$2:BL$2,'Tsalin uzuulelt'!B$1,negtgel!U97:BL97) + SUMIF(negtgel!U$2:BL$2,'Tsalin uzuulelt'!B$2,negtgel!U97:BL97)+SUMIF(negtgel!U$2:BL$2,'Tsalin uzuulelt'!B$3,negtgel!U97:BL97)+SUMIF(negtgel!U$2:BL$2,'Tsalin uzuulelt'!B$4,negtgel!U97:BL97)+SUMIF(negtgel!U$2:BL$2,'Tsalin uzuulelt'!B$5,negtgel!U97:BL97)</f>
      </c>
      <c r="H97">
        <f>SUMIF(negtgel!U$2:BL$2,'Tsalin uzuulelt'!F$1,negtgel!U97:BL97) + SUMIF(negtgel!U$2:BL$2,'Tsalin uzuulelt'!F$2,negtgel!U97:BL97)+SUMIF(negtgel!U$2:BL$2,'Tsalin uzuulelt'!F$3,negtgel!U97:BL97)+SUMIF(negtgel!U$2:BL$2,'Tsalin uzuulelt'!F$4,negtgel!U97:BL97)+SUMIF(negtgel!U$2:BL$2,'Tsalin uzuulelt'!F$5,negtgel!U97:BL97)</f>
      </c>
      <c r="I97">
        <f>SUMIF(negtgel!U$2:BL$2,'Tsalin uzuulelt'!H$1,negtgel!U97:BL97) + SUMIF(negtgel!U$2:BL$2,'Tsalin uzuulelt'!H$2,negtgel!U97:BL97)+SUMIF(negtgel!U$2:BL$2,'Tsalin uzuulelt'!H$3,negtgel!U97:BL97)+SUMIF(negtgel!U$2:BL$2,'Tsalin uzuulelt'!H$4,negtgel!U97:BL97)+SUMIF(negtgel!U$2:BL$2,'Tsalin uzuulelt'!H$5,negtgel!U97:BL97)</f>
      </c>
      <c r="J97">
        <f>SUMIF(negtgel!U$2:BL$2,'Tsalin uzuulelt'!J$1,negtgel!U97:BL97) + SUMIF(negtgel!U$2:BL$2,'Tsalin uzuulelt'!J$2,negtgel!U97:BL97)+SUMIF(negtgel!U$2:BL$2,'Tsalin uzuulelt'!J$3,negtgel!U97:BL97)+SUMIF(negtgel!U$2:BL$2,'Tsalin uzuulelt'!J$4,negtgel!U97:BL97)+SUMIF(negtgel!U$2:BL$2,'Tsalin uzuulelt'!J$5,negtgel!U97:BL97)</f>
      </c>
      <c r="K97">
        <f>SUMIF(negtgel!U$2:BL$2,'Tsalin uzuulelt'!L$1,negtgel!U97:BL97) + SUMIF(negtgel!U$2:BL$2,'Tsalin uzuulelt'!L$2,negtgel!U97:BL97)+SUMIF(negtgel!U$2:BL$2,'Tsalin uzuulelt'!L$3,negtgel!U97:BL97)+SUMIF(negtgel!U$2:BL$2,'Tsalin uzuulelt'!L$4,negtgel!U97:BL97)+SUMIF(negtgel!U$2:BL$2,'Tsalin uzuulelt'!L$5,negtgel!U97:BL97)</f>
      </c>
      <c r="L97">
        <f>SUMIF(negtgel!U$2:BL$2,'Tsalin uzuulelt'!N$1,negtgel!U97:BL97) + SUMIF(negtgel!U$2:BL$2,'Tsalin uzuulelt'!N$2,negtgel!U97:BL97)+SUMIF(negtgel!U$2:BL$2,'Tsalin uzuulelt'!N$3,negtgel!U97:BL97)+SUMIF(negtgel!U$2:BL$2,'Tsalin uzuulelt'!N$4,negtgel!U97:BL97)+SUMIF(negtgel!U$2:BL$2,'Tsalin uzuulelt'!N$5,negtgel!U97:BL97)</f>
      </c>
      <c r="M97">
        <f>SUMIF(negtgel!U$2:BL$2,'Tsalin uzuulelt'!P$1,negtgel!U97:BL97) + SUMIF(negtgel!U$2:BL$2,'Tsalin uzuulelt'!P$2,negtgel!U97:BL97)+ SUMIF(negtgel!U$2:BL$2,'Tsalin uzuulelt'!P$3,negtgel!U97:BL97)+ SUMIF(negtgel!U$2:BL$2,'Tsalin uzuulelt'!P$4,negtgel!U97:BL97)+ SUMIF(negtgel!U$2:BL$2,'Tsalin uzuulelt'!P$5,negtgel!U97:BL97)</f>
      </c>
      <c r="N97">
        <f>IF(ISNUMBER(U97*1)=CF97,0,K97-H97-G97)</f>
      </c>
      <c r="O97">
        <f>IF(ISNUMBER(U97*1)=CF97,0,L97)</f>
      </c>
      <c r="P97">
        <f>IF(ISNUMBER(U97*1)=CF97,0,M97)</f>
      </c>
      <c r="Q97">
        <f>IF(N97&gt;2400000,N97,0)</f>
      </c>
      <c r="R97">
        <f><![CDATA[IF(N97<561797,13333.33,IF(N97<1123595,11666.67,IF(N97<1685393,10000,IF(N97<2247191,8333.33,IF(N97<2664000,6666.6,IF(N97<2764000,5000,IF(N97<3264000,0,0)))))))]]></f>
      </c>
      <c r="S97">
        <f>IF(B97&gt;10,11,IF(B97&gt;8.7,8.8,IF(B97&gt;3,B97,IF(B97&gt;1.5,2))))</f>
      </c>
      <c r="T97">
        <f>IF(Q97=0,S97,R97)</f>
      </c>
      <c r="U97" t="n">
        <v>134.0</v>
      </c>
      <c r="V97" t="s">
        <v>2674</v>
      </c>
      <c r="W97" t="n">
        <v>0.0</v>
      </c>
      <c r="X97" t="n">
        <v>0.0</v>
      </c>
      <c r="Y97" t="n">
        <v>0.0</v>
      </c>
      <c r="Z97" t="n">
        <v>0.0</v>
      </c>
      <c r="AA97" t="n">
        <v>0.0</v>
      </c>
      <c r="AB97" t="s">
        <v>2651</v>
      </c>
      <c r="AC97" t="n">
        <v>0.0</v>
      </c>
      <c r="AD97" t="n">
        <v>0.0</v>
      </c>
      <c r="AE97" t="n">
        <v>0.0</v>
      </c>
      <c r="AF97" t="n">
        <v>0.0</v>
      </c>
      <c r="AG97" t="n">
        <v>118131.0</v>
      </c>
      <c r="AH97" t="n">
        <v>118131.0</v>
      </c>
      <c r="AI97" t="n">
        <v>11813.0</v>
      </c>
      <c r="AJ97" t="n">
        <v>10632.0</v>
      </c>
      <c r="AK97" t="s">
        <v>2651</v>
      </c>
      <c r="CH97">
        <f>IFERROR(U97*1,0)</f>
      </c>
    </row>
    <row r="6291" spans="1:65">
      <c r="A6291"/>
      <c r="B6291" s="382"/>
      <c r="C6291" s="383"/>
      <c r="D6291" s="384"/>
      <c r="E6291" s="383"/>
      <c r="F6291" s="383"/>
      <c r="G6291" s="383"/>
      <c r="H6291" s="383"/>
      <c r="I6291" s="383"/>
      <c r="J6291" s="383"/>
      <c r="K6291" s="383"/>
      <c r="L6291" s="383"/>
      <c r="M6291" s="383"/>
      <c r="N6291" s="383"/>
      <c r="O6291" s="383"/>
      <c r="P6291" s="383"/>
      <c r="Q6291" s="383"/>
      <c r="R6291" s="383"/>
      <c r="S6291" s="383"/>
      <c r="T6291" s="383"/>
      <c r="U6291"/>
      <c r="W6291"/>
      <c r="X6291"/>
      <c r="Y6291"/>
      <c r="Z6291"/>
      <c r="AA6291"/>
      <c r="AB6291"/>
      <c r="AC6291"/>
      <c r="AD6291"/>
      <c r="AE6291"/>
      <c r="AF6291"/>
      <c r="AG6291"/>
      <c r="AH6291"/>
      <c r="AI6291"/>
      <c r="AJ6291"/>
      <c r="AK6291"/>
      <c r="AL6291"/>
      <c r="AM6291"/>
      <c r="AN6291"/>
      <c r="AO6291"/>
      <c r="AP6291"/>
      <c r="AR6291"/>
      <c r="AS6291"/>
      <c r="AU6291"/>
      <c r="AV6291"/>
      <c r="AW6291"/>
      <c r="AX6291"/>
      <c r="AY6291"/>
      <c r="AZ6291"/>
      <c r="BA6291"/>
      <c r="BC6291"/>
      <c r="BD6291"/>
      <c r="BE6291"/>
      <c r="BF6291"/>
      <c r="BH6291"/>
      <c r="BI6291"/>
      <c r="BJ6291"/>
      <c r="BK6291"/>
      <c r="BL6291"/>
      <c r="BM6291"/>
    </row>
  </sheetData>
  <autoFilter ref="A2:DG2"/>
  <pageMargins bottom="0.75" footer="0.3" header="0.3" left="0.7" right="0.7" top="0.75"/>
  <pageSetup orientation="portrait"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P36"/>
  <sheetViews>
    <sheetView workbookViewId="0">
      <selection activeCell="K6" sqref="K6"/>
    </sheetView>
  </sheetViews>
  <sheetFormatPr defaultRowHeight="12"/>
  <cols>
    <col min="1" max="1" customWidth="true" style="589" width="6.5703125" collapsed="true"/>
    <col min="2" max="2" customWidth="true" style="589" width="17.0" collapsed="true"/>
    <col min="3" max="3" customWidth="true" style="589" width="16.85546875" collapsed="true"/>
    <col min="4" max="4" customWidth="true" style="589" width="16.5703125" collapsed="true"/>
    <col min="5" max="5" customWidth="true" style="589" width="15.0" collapsed="true"/>
    <col min="6" max="6" customWidth="true" style="589" width="15.28515625" collapsed="true"/>
    <col min="7" max="7" customWidth="true" style="590" width="14.140625" collapsed="true"/>
    <col min="8" max="8" customWidth="true" style="589" width="15.28515625" collapsed="true"/>
    <col min="9" max="10" customWidth="true" style="589" width="15.5703125" collapsed="false"/>
    <col min="11" max="11" bestFit="true" customWidth="true" style="589" width="12.42578125" collapsed="false"/>
    <col min="12" max="12" bestFit="true" customWidth="true" style="589" width="11.42578125" collapsed="false"/>
    <col min="13" max="13" bestFit="true" customWidth="true" style="589" width="12.42578125" collapsed="false"/>
    <col min="14" max="14" bestFit="true" customWidth="true" style="589" width="15.0" collapsed="false"/>
    <col min="15" max="15" bestFit="true" customWidth="true" style="589" width="10.5703125" collapsed="false"/>
    <col min="16" max="16" bestFit="true" customWidth="true" style="589" width="23.140625" collapsed="false"/>
    <col min="17" max="16384" style="589" width="9.140625" collapsed="false"/>
  </cols>
  <sheetData>
    <row customHeight="1" ht="27" r="1" spans="1:16">
      <c r="C1" s="666" t="str">
        <f>"Байгууллагын нэр: "&amp;ЧХ!C7</f>
        <v xml:space="preserve">Байгууллагын нэр: </v>
      </c>
      <c r="D1" s="666"/>
      <c r="E1" s="666"/>
      <c r="F1" s="666"/>
    </row>
    <row r="2" spans="1:16">
      <c r="C2" s="591" t="str">
        <f>+"тайлант он: " &amp;ЧХ!$C$8</f>
        <v xml:space="preserve">тайлант он: </v>
      </c>
    </row>
    <row customHeight="1" ht="23.25" r="3" spans="1:16">
      <c r="A3" s="661" t="s">
        <v>59</v>
      </c>
      <c r="B3" s="663" t="s">
        <v>1485</v>
      </c>
      <c r="C3" s="663"/>
      <c r="D3" s="663"/>
      <c r="E3" s="664" t="s">
        <v>1486</v>
      </c>
      <c r="F3" s="665"/>
      <c r="G3" s="664" t="s">
        <v>1487</v>
      </c>
      <c r="H3" s="665"/>
      <c r="I3" s="592"/>
      <c r="J3" s="592"/>
    </row>
    <row customHeight="1" ht="24" r="4" spans="1:16">
      <c r="A4" s="662"/>
      <c r="B4" s="593" t="s">
        <v>1475</v>
      </c>
      <c r="C4" s="593" t="s">
        <v>35</v>
      </c>
      <c r="D4" s="593" t="s">
        <v>1210</v>
      </c>
      <c r="E4" s="593" t="str">
        <f>+C4</f>
        <v>НДШ</v>
      </c>
      <c r="F4" s="593" t="str">
        <f>+D4</f>
        <v>Ашиг</v>
      </c>
      <c r="G4" s="593" t="str">
        <f>+C4</f>
        <v>НДШ</v>
      </c>
      <c r="H4" s="593" t="str">
        <f>+D4</f>
        <v>Ашиг</v>
      </c>
      <c r="I4" s="593">
        <v>2</v>
      </c>
      <c r="J4" s="593">
        <v>8.8000000000000007</v>
      </c>
      <c r="K4" s="593">
        <v>11</v>
      </c>
      <c r="L4" s="593" t="s">
        <v>1459</v>
      </c>
      <c r="M4" s="593" t="s">
        <v>1488</v>
      </c>
      <c r="N4" s="593" t="s">
        <v>1533</v>
      </c>
      <c r="O4" s="593" t="s">
        <v>1250</v>
      </c>
    </row>
    <row r="5" spans="1:16">
      <c r="A5" s="594">
        <v>1</v>
      </c>
      <c r="B5" s="595">
        <f>SUMIF(negtgel!$A$3:$A$12000,A5,negtgel!N$3:N$12000)</f>
        <v>0</v>
      </c>
      <c r="C5" s="595">
        <f>SUMIF(negtgel!$A$3:$A$12000,$A5,negtgel!O$3:O$12000)</f>
        <v>0</v>
      </c>
      <c r="D5" s="595">
        <f>SUMIF(negtgel!$A$3:$A$12000,$A5,negtgel!P$3:P$12000)</f>
        <v>0</v>
      </c>
      <c r="E5" s="595">
        <f>SUMIFS(negtgel!C$3:C$12000,negtgel!$A$3:$A$12000,$A5,negtgel!$N$3:$N$12000,"&gt;0")</f>
        <v>0</v>
      </c>
      <c r="F5" s="595">
        <f>SUMIF(negtgel!$A$3:$A$12000,$A5,negtgel!D$3:D$12000)</f>
        <v>0</v>
      </c>
      <c r="G5" s="596">
        <f>+C5-E5</f>
        <v>0</v>
      </c>
      <c r="H5" s="597">
        <f>+D5-F5</f>
        <v>0</v>
      </c>
      <c r="I5" s="595">
        <f>SUMIFS(negtgel!N$3:N$12000,negtgel!A$3:A$12000,A5,negtgel!T$3:T$12000,$I$4)</f>
        <v>0</v>
      </c>
      <c r="J5" s="595">
        <f>SUMIFS(negtgel!N$3:N$12000,negtgel!A$3:A$12000,A5,negtgel!T$3:T$12000,$J$4)</f>
        <v>0</v>
      </c>
      <c r="K5" s="595">
        <f>SUMIFS(negtgel!N$3:N$12000,negtgel!A$3:A$12000,A5,negtgel!T$3:T$12000,$K$4)</f>
        <v>0</v>
      </c>
      <c r="L5" s="595">
        <f>SUMIF(negtgel!$A$3:$A$12000,A5,negtgel!G$3:G$12000)</f>
        <v>0</v>
      </c>
      <c r="M5" s="595">
        <f>SUMIF(negtgel!$A$3:$A$12000,A5,negtgel!H$3:H$12000)</f>
        <v>0</v>
      </c>
      <c r="N5" s="598"/>
      <c r="O5" s="598"/>
      <c r="P5" s="589" t="s">
        <v>1570</v>
      </c>
    </row>
    <row r="6" spans="1:16">
      <c r="A6" s="594">
        <v>2</v>
      </c>
      <c r="B6" s="595">
        <f>SUMIF(negtgel!$A$3:$A$12000,A6,negtgel!N$3:N$12000)</f>
        <v>0</v>
      </c>
      <c r="C6" s="595">
        <f>SUMIF(negtgel!$A$3:$A$12000,$A6,negtgel!O$3:O$12000)</f>
        <v>0</v>
      </c>
      <c r="D6" s="595">
        <f>SUMIF(negtgel!$A$3:$A$12000,$A6,negtgel!P$3:P$12000)</f>
        <v>0</v>
      </c>
      <c r="E6" s="595">
        <f>SUMIFS(negtgel!C$3:C$12000,negtgel!$A$3:$A$12000,$A6,negtgel!$N$3:$N$12000,"&gt;0")</f>
        <v>0</v>
      </c>
      <c r="F6" s="595">
        <f>SUMIF(negtgel!$A$3:$A$12000,$A6,negtgel!D$3:D$12000)</f>
        <v>0</v>
      </c>
      <c r="G6" s="596">
        <f ref="G6:H16" si="0" t="shared">+C6-E6</f>
        <v>0</v>
      </c>
      <c r="H6" s="597">
        <f si="0" t="shared"/>
        <v>0</v>
      </c>
      <c r="I6" s="595">
        <f>SUMIFS(negtgel!N$3:N$12000,negtgel!A$3:A$12000,A6,negtgel!T$3:T$12000,$I$4)</f>
        <v>0</v>
      </c>
      <c r="J6" s="595">
        <f>SUMIFS(negtgel!N$3:N$12000,negtgel!A$3:A$12000,A6,negtgel!T$3:T$12000,$J$4)</f>
        <v>0</v>
      </c>
      <c r="K6" s="595">
        <f>SUMIFS(negtgel!N$3:N$12000,negtgel!A$3:A$12000,A6,negtgel!T$3:T$12000,$K$4)</f>
        <v>0</v>
      </c>
      <c r="L6" s="595">
        <f>SUMIF(negtgel!$A$3:$A$12000,A6,negtgel!G$3:G$12000)</f>
        <v>0</v>
      </c>
      <c r="M6" s="595">
        <f>SUMIF(negtgel!$A$3:$A$12000,A6,negtgel!H$3:H$12000)</f>
        <v>0</v>
      </c>
      <c r="N6" s="598"/>
      <c r="O6" s="598"/>
    </row>
    <row r="7" spans="1:16">
      <c r="A7" s="594">
        <v>3</v>
      </c>
      <c r="B7" s="595">
        <f>SUMIF(negtgel!$A$3:$A$12000,A7,negtgel!N$3:N$12000)</f>
        <v>0</v>
      </c>
      <c r="C7" s="595">
        <f>SUMIF(negtgel!$A$3:$A$12000,$A7,negtgel!O$3:O$12000)</f>
        <v>0</v>
      </c>
      <c r="D7" s="595">
        <f>SUMIF(negtgel!$A$3:$A$12000,$A7,negtgel!P$3:P$12000)</f>
        <v>0</v>
      </c>
      <c r="E7" s="595">
        <f>SUMIFS(negtgel!C$3:C$12000,negtgel!$A$3:$A$12000,$A7,negtgel!$N$3:$N$12000,"&gt;0")</f>
        <v>0</v>
      </c>
      <c r="F7" s="595">
        <f>SUMIF(negtgel!$A$3:$A$12000,$A7,negtgel!D$3:D$12000)</f>
        <v>0</v>
      </c>
      <c r="G7" s="596">
        <f si="0" t="shared"/>
        <v>0</v>
      </c>
      <c r="H7" s="597">
        <f si="0" t="shared"/>
        <v>0</v>
      </c>
      <c r="I7" s="595">
        <f>SUMIFS(negtgel!N$3:N$12000,negtgel!A$3:A$12000,A7,negtgel!T$3:T$12000,$I$4)</f>
        <v>0</v>
      </c>
      <c r="J7" s="595">
        <f>SUMIFS(negtgel!N$3:N$12000,negtgel!A$3:A$12000,A7,negtgel!T$3:T$12000,$J$4)</f>
        <v>0</v>
      </c>
      <c r="K7" s="595">
        <f>SUMIFS(negtgel!N$3:N$12000,negtgel!A$3:A$12000,A7,negtgel!T$3:T$12000,$K$4)</f>
        <v>0</v>
      </c>
      <c r="L7" s="595">
        <f>SUMIF(negtgel!$A$3:$A$12000,A7,negtgel!G$3:G$12000)</f>
        <v>0</v>
      </c>
      <c r="M7" s="595">
        <f>SUMIF(negtgel!$A$3:$A$12000,A7,negtgel!H$3:H$12000)</f>
        <v>0</v>
      </c>
      <c r="N7" s="598"/>
      <c r="O7" s="598"/>
    </row>
    <row r="8" spans="1:16">
      <c r="A8" s="594">
        <v>4</v>
      </c>
      <c r="B8" s="595">
        <f>SUMIF(negtgel!$A$3:$A$12000,A8,negtgel!N$3:N$12000)</f>
        <v>0</v>
      </c>
      <c r="C8" s="595">
        <f>SUMIF(negtgel!$A$3:$A$12000,$A8,negtgel!O$3:O$12000)</f>
        <v>0</v>
      </c>
      <c r="D8" s="595">
        <f>SUMIF(negtgel!$A$3:$A$12000,$A8,negtgel!P$3:P$12000)</f>
        <v>0</v>
      </c>
      <c r="E8" s="595">
        <f>SUMIFS(negtgel!C$3:C$12000,negtgel!$A$3:$A$12000,$A8,negtgel!$N$3:$N$12000,"&gt;0")</f>
        <v>0</v>
      </c>
      <c r="F8" s="595">
        <f>SUMIF(negtgel!$A$3:$A$12000,$A8,negtgel!D$3:D$12000)</f>
        <v>0</v>
      </c>
      <c r="G8" s="596">
        <f si="0" t="shared"/>
        <v>0</v>
      </c>
      <c r="H8" s="597">
        <f si="0" t="shared"/>
        <v>0</v>
      </c>
      <c r="I8" s="595">
        <f>SUMIFS(negtgel!N$3:N$12000,negtgel!A$3:A$12000,A8,negtgel!T$3:T$12000,$I$4)</f>
        <v>0</v>
      </c>
      <c r="J8" s="595">
        <f>SUMIFS(negtgel!N$3:N$12000,negtgel!A$3:A$12000,A8,negtgel!T$3:T$12000,$J$4)</f>
        <v>0</v>
      </c>
      <c r="K8" s="595">
        <f>SUMIFS(negtgel!N$3:N$12000,negtgel!A$3:A$12000,A8,negtgel!T$3:T$12000,$K$4)</f>
        <v>0</v>
      </c>
      <c r="L8" s="595">
        <f>SUMIF(negtgel!$A$3:$A$12000,A8,negtgel!G$3:G$12000)</f>
        <v>0</v>
      </c>
      <c r="M8" s="595">
        <f>SUMIF(negtgel!$A$3:$A$12000,A8,negtgel!H$3:H$12000)</f>
        <v>0</v>
      </c>
      <c r="N8" s="598"/>
      <c r="O8" s="598"/>
    </row>
    <row r="9" spans="1:16">
      <c r="A9" s="594">
        <v>5</v>
      </c>
      <c r="B9" s="595">
        <f>SUMIF(negtgel!$A$3:$A$12000,A9,negtgel!N$3:N$12000)</f>
        <v>0</v>
      </c>
      <c r="C9" s="595">
        <f>SUMIF(negtgel!$A$3:$A$12000,$A9,negtgel!O$3:O$12000)</f>
        <v>0</v>
      </c>
      <c r="D9" s="595">
        <f>SUMIF(negtgel!$A$3:$A$12000,$A9,negtgel!P$3:P$12000)</f>
        <v>0</v>
      </c>
      <c r="E9" s="595">
        <f>SUMIFS(negtgel!C$3:C$12000,negtgel!$A$3:$A$12000,$A9,negtgel!$N$3:$N$12000,"&gt;0")</f>
        <v>0</v>
      </c>
      <c r="F9" s="595">
        <f>SUMIF(negtgel!$A$3:$A$12000,$A9,negtgel!D$3:D$12000)</f>
        <v>0</v>
      </c>
      <c r="G9" s="596">
        <f si="0" t="shared"/>
        <v>0</v>
      </c>
      <c r="H9" s="597">
        <f si="0" t="shared"/>
        <v>0</v>
      </c>
      <c r="I9" s="595">
        <f>SUMIFS(negtgel!N$3:N$12000,negtgel!A$3:A$12000,A9,negtgel!T$3:T$12000,$I$4)</f>
        <v>0</v>
      </c>
      <c r="J9" s="595">
        <f>SUMIFS(negtgel!N$3:N$12000,negtgel!A$3:A$12000,A9,negtgel!T$3:T$12000,$J$4)</f>
        <v>0</v>
      </c>
      <c r="K9" s="595">
        <f>SUMIFS(negtgel!N$3:N$12000,negtgel!A$3:A$12000,A9,negtgel!T$3:T$12000,$K$4)</f>
        <v>0</v>
      </c>
      <c r="L9" s="595">
        <f>SUMIF(negtgel!$A$3:$A$12000,A9,negtgel!G$3:G$12000)</f>
        <v>0</v>
      </c>
      <c r="M9" s="595">
        <f>SUMIF(negtgel!$A$3:$A$12000,A9,negtgel!H$3:H$12000)</f>
        <v>0</v>
      </c>
      <c r="N9" s="598"/>
      <c r="O9" s="598"/>
    </row>
    <row r="10" spans="1:16">
      <c r="A10" s="594">
        <v>6</v>
      </c>
      <c r="B10" s="595">
        <f>SUMIF(negtgel!$A$3:$A$12000,A10,negtgel!N$3:N$12000)</f>
        <v>0</v>
      </c>
      <c r="C10" s="595">
        <f>SUMIF(negtgel!$A$3:$A$12000,$A10,negtgel!O$3:O$12000)</f>
        <v>0</v>
      </c>
      <c r="D10" s="595">
        <f>SUMIF(negtgel!$A$3:$A$12000,$A10,negtgel!P$3:P$12000)</f>
        <v>0</v>
      </c>
      <c r="E10" s="595">
        <f>SUMIFS(negtgel!C$3:C$12000,negtgel!$A$3:$A$12000,$A10,negtgel!$N$3:$N$12000,"&gt;0")</f>
        <v>0</v>
      </c>
      <c r="F10" s="595">
        <f>SUMIF(negtgel!$A$3:$A$12000,$A10,negtgel!D$3:D$12000)</f>
        <v>0</v>
      </c>
      <c r="G10" s="596">
        <f si="0" t="shared"/>
        <v>0</v>
      </c>
      <c r="H10" s="597">
        <f si="0" t="shared"/>
        <v>0</v>
      </c>
      <c r="I10" s="595">
        <f>SUMIFS(negtgel!N$3:N$12000,negtgel!A$3:A$12000,A10,negtgel!T$3:T$12000,$I$4)</f>
        <v>0</v>
      </c>
      <c r="J10" s="595">
        <f>SUMIFS(negtgel!N$3:N$12000,negtgel!A$3:A$12000,A10,negtgel!T$3:T$12000,$J$4)</f>
        <v>0</v>
      </c>
      <c r="K10" s="595">
        <f>SUMIFS(negtgel!N$3:N$12000,negtgel!A$3:A$12000,A10,negtgel!T$3:T$12000,$K$4)</f>
        <v>0</v>
      </c>
      <c r="L10" s="595">
        <f>SUMIF(negtgel!$A$3:$A$12000,A10,negtgel!G$3:G$12000)</f>
        <v>0</v>
      </c>
      <c r="M10" s="595">
        <f>SUMIF(negtgel!$A$3:$A$12000,A10,negtgel!H$3:H$12000)</f>
        <v>0</v>
      </c>
      <c r="N10" s="598"/>
      <c r="O10" s="598"/>
    </row>
    <row r="11" spans="1:16">
      <c r="A11" s="594">
        <v>7</v>
      </c>
      <c r="B11" s="595">
        <f>SUMIF(negtgel!$A$3:$A$12000,A11,negtgel!N$3:N$12000)</f>
        <v>0</v>
      </c>
      <c r="C11" s="595">
        <f>SUMIF(negtgel!$A$3:$A$12000,$A11,negtgel!O$3:O$12000)</f>
        <v>0</v>
      </c>
      <c r="D11" s="595">
        <f>SUMIF(negtgel!$A$3:$A$12000,$A11,negtgel!P$3:P$12000)</f>
        <v>0</v>
      </c>
      <c r="E11" s="595">
        <f>SUMIFS(negtgel!C$3:C$12000,negtgel!$A$3:$A$12000,$A11,negtgel!$N$3:$N$12000,"&gt;0")</f>
        <v>0</v>
      </c>
      <c r="F11" s="595">
        <f>SUMIF(negtgel!$A$3:$A$12000,$A11,negtgel!D$3:D$12000)</f>
        <v>0</v>
      </c>
      <c r="G11" s="596">
        <f si="0" t="shared"/>
        <v>0</v>
      </c>
      <c r="H11" s="597">
        <f si="0" t="shared"/>
        <v>0</v>
      </c>
      <c r="I11" s="595">
        <f>SUMIFS(negtgel!N$3:N$12000,negtgel!A$3:A$12000,A11,negtgel!T$3:T$12000,$I$4)</f>
        <v>0</v>
      </c>
      <c r="J11" s="595">
        <f>SUMIFS(negtgel!N$3:N$12000,negtgel!A$3:A$12000,A11,negtgel!T$3:T$12000,$J$4)</f>
        <v>0</v>
      </c>
      <c r="K11" s="595">
        <f>SUMIFS(negtgel!N$3:N$12000,negtgel!A$3:A$12000,A11,negtgel!T$3:T$12000,$K$4)</f>
        <v>0</v>
      </c>
      <c r="L11" s="595">
        <f>SUMIF(negtgel!$A$3:$A$12000,A11,negtgel!G$3:G$12000)</f>
        <v>0</v>
      </c>
      <c r="M11" s="595">
        <f>SUMIF(negtgel!$A$3:$A$12000,A11,negtgel!H$3:H$12000)</f>
        <v>0</v>
      </c>
      <c r="N11" s="598"/>
      <c r="O11" s="598"/>
    </row>
    <row r="12" spans="1:16">
      <c r="A12" s="594">
        <v>8</v>
      </c>
      <c r="B12" s="595">
        <f>SUMIF(negtgel!$A$3:$A$12000,A12,negtgel!N$3:N$12000)</f>
        <v>0</v>
      </c>
      <c r="C12" s="595">
        <f>SUMIF(negtgel!$A$3:$A$12000,$A12,negtgel!O$3:O$12000)</f>
        <v>0</v>
      </c>
      <c r="D12" s="595">
        <f>SUMIF(negtgel!$A$3:$A$12000,$A12,negtgel!P$3:P$12000)</f>
        <v>0</v>
      </c>
      <c r="E12" s="595">
        <f>SUMIFS(negtgel!C$3:C$12000,negtgel!$A$3:$A$12000,$A12,negtgel!$N$3:$N$12000,"&gt;0")</f>
        <v>0</v>
      </c>
      <c r="F12" s="595">
        <f>SUMIF(negtgel!$A$3:$A$12000,$A12,negtgel!D$3:D$12000)</f>
        <v>0</v>
      </c>
      <c r="G12" s="596">
        <f si="0" t="shared"/>
        <v>0</v>
      </c>
      <c r="H12" s="597">
        <f si="0" t="shared"/>
        <v>0</v>
      </c>
      <c r="I12" s="595">
        <f>SUMIFS(negtgel!N$3:N$12000,negtgel!A$3:A$12000,A12,negtgel!T$3:T$12000,$I$4)</f>
        <v>0</v>
      </c>
      <c r="J12" s="595">
        <f>SUMIFS(negtgel!N$3:N$12000,negtgel!A$3:A$12000,A12,negtgel!T$3:T$12000,$J$4)</f>
        <v>0</v>
      </c>
      <c r="K12" s="595">
        <f>SUMIFS(negtgel!N$3:N$12000,negtgel!A$3:A$12000,A12,negtgel!T$3:T$12000,$K$4)</f>
        <v>0</v>
      </c>
      <c r="L12" s="595">
        <f>SUMIF(negtgel!$A$3:$A$12000,A12,negtgel!G$3:G$12000)</f>
        <v>0</v>
      </c>
      <c r="M12" s="595">
        <f>SUMIF(negtgel!$A$3:$A$12000,A12,negtgel!H$3:H$12000)</f>
        <v>0</v>
      </c>
      <c r="N12" s="598"/>
      <c r="O12" s="598"/>
    </row>
    <row r="13" spans="1:16">
      <c r="A13" s="594">
        <v>9</v>
      </c>
      <c r="B13" s="595">
        <f>SUMIF(negtgel!$A$3:$A$12000,A13,negtgel!N$3:N$12000)</f>
        <v>0</v>
      </c>
      <c r="C13" s="595">
        <f>SUMIF(negtgel!$A$3:$A$12000,$A13,negtgel!O$3:O$12000)</f>
        <v>0</v>
      </c>
      <c r="D13" s="595">
        <f>SUMIF(negtgel!$A$3:$A$12000,$A13,negtgel!P$3:P$12000)</f>
        <v>0</v>
      </c>
      <c r="E13" s="595">
        <f>SUMIFS(negtgel!C$3:C$12000,negtgel!$A$3:$A$12000,$A13,negtgel!$N$3:$N$12000,"&gt;0")</f>
        <v>0</v>
      </c>
      <c r="F13" s="595">
        <f>SUMIF(negtgel!$A$3:$A$12000,$A13,negtgel!D$3:D$12000)</f>
        <v>0</v>
      </c>
      <c r="G13" s="596">
        <f si="0" t="shared"/>
        <v>0</v>
      </c>
      <c r="H13" s="597">
        <f si="0" t="shared"/>
        <v>0</v>
      </c>
      <c r="I13" s="595">
        <f>SUMIFS(negtgel!N$3:N$12000,negtgel!A$3:A$12000,A13,negtgel!T$3:T$12000,$I$4)</f>
        <v>0</v>
      </c>
      <c r="J13" s="595">
        <f>SUMIFS(negtgel!N$3:N$12000,negtgel!A$3:A$12000,A13,negtgel!T$3:T$12000,$J$4)</f>
        <v>0</v>
      </c>
      <c r="K13" s="595">
        <f>SUMIFS(negtgel!N$3:N$12000,negtgel!A$3:A$12000,A13,negtgel!T$3:T$12000,$K$4)</f>
        <v>0</v>
      </c>
      <c r="L13" s="595">
        <f>SUMIF(negtgel!$A$3:$A$12000,A13,negtgel!G$3:G$12000)</f>
        <v>0</v>
      </c>
      <c r="M13" s="595">
        <f>SUMIF(negtgel!$A$3:$A$12000,A13,negtgel!H$3:H$12000)</f>
        <v>0</v>
      </c>
      <c r="N13" s="598"/>
      <c r="O13" s="598"/>
    </row>
    <row r="14" spans="1:16">
      <c r="A14" s="594">
        <v>10</v>
      </c>
      <c r="B14" s="595">
        <f>SUMIF(negtgel!$A$3:$A$12000,A14,negtgel!N$3:N$12000)</f>
        <v>0</v>
      </c>
      <c r="C14" s="595">
        <f>SUMIF(negtgel!$A$3:$A$12000,$A14,negtgel!O$3:O$12000)</f>
        <v>0</v>
      </c>
      <c r="D14" s="595">
        <f>SUMIF(negtgel!$A$3:$A$12000,$A14,negtgel!P$3:P$12000)</f>
        <v>0</v>
      </c>
      <c r="E14" s="595">
        <f>SUMIFS(negtgel!C$3:C$12000,negtgel!$A$3:$A$12000,$A14,negtgel!$N$3:$N$12000,"&gt;0")</f>
        <v>0</v>
      </c>
      <c r="F14" s="595">
        <f>SUMIF(negtgel!$A$3:$A$12000,$A14,negtgel!D$3:D$12000)</f>
        <v>0</v>
      </c>
      <c r="G14" s="596">
        <f si="0" t="shared"/>
        <v>0</v>
      </c>
      <c r="H14" s="597">
        <f si="0" t="shared"/>
        <v>0</v>
      </c>
      <c r="I14" s="595">
        <f>SUMIFS(negtgel!N$3:N$12000,negtgel!A$3:A$12000,A14,negtgel!T$3:T$12000,$I$4)</f>
        <v>0</v>
      </c>
      <c r="J14" s="595">
        <f>SUMIFS(negtgel!N$3:N$12000,negtgel!A$3:A$12000,A14,negtgel!T$3:T$12000,$J$4)</f>
        <v>0</v>
      </c>
      <c r="K14" s="595">
        <f>SUMIFS(negtgel!N$3:N$12000,negtgel!A$3:A$12000,A14,negtgel!T$3:T$12000,$K$4)</f>
        <v>0</v>
      </c>
      <c r="L14" s="595">
        <f>SUMIF(negtgel!$A$3:$A$12000,A14,negtgel!G$3:G$12000)</f>
        <v>0</v>
      </c>
      <c r="M14" s="595">
        <f>SUMIF(negtgel!$A$3:$A$12000,A14,negtgel!H$3:H$12000)</f>
        <v>0</v>
      </c>
      <c r="N14" s="598"/>
      <c r="O14" s="598"/>
    </row>
    <row r="15" spans="1:16">
      <c r="A15" s="594">
        <v>11</v>
      </c>
      <c r="B15" s="595">
        <f>SUMIF(negtgel!$A$3:$A$12000,A15,negtgel!N$3:N$12000)</f>
        <v>0</v>
      </c>
      <c r="C15" s="595">
        <f>SUMIF(negtgel!$A$3:$A$12000,$A15,negtgel!O$3:O$12000)</f>
        <v>0</v>
      </c>
      <c r="D15" s="595">
        <f>SUMIF(negtgel!$A$3:$A$12000,$A15,negtgel!P$3:P$12000)</f>
        <v>0</v>
      </c>
      <c r="E15" s="595">
        <f>SUMIFS(negtgel!C$3:C$12000,negtgel!$A$3:$A$12000,$A15,negtgel!$N$3:$N$12000,"&gt;0")</f>
        <v>0</v>
      </c>
      <c r="F15" s="595">
        <f>SUMIF(negtgel!$A$3:$A$12000,$A15,negtgel!D$3:D$12000)</f>
        <v>0</v>
      </c>
      <c r="G15" s="596">
        <f si="0" t="shared"/>
        <v>0</v>
      </c>
      <c r="H15" s="597">
        <f si="0" t="shared"/>
        <v>0</v>
      </c>
      <c r="I15" s="595">
        <f>SUMIFS(negtgel!N$3:N$12000,negtgel!A$3:A$12000,A15,negtgel!T$3:T$12000,$I$4)</f>
        <v>0</v>
      </c>
      <c r="J15" s="595">
        <f>SUMIFS(negtgel!N$3:N$12000,negtgel!A$3:A$12000,A15,negtgel!T$3:T$12000,$J$4)</f>
        <v>0</v>
      </c>
      <c r="K15" s="595">
        <f>SUMIFS(negtgel!N$3:N$12000,negtgel!A$3:A$12000,A15,negtgel!T$3:T$12000,$K$4)</f>
        <v>0</v>
      </c>
      <c r="L15" s="595">
        <f>SUMIF(negtgel!$A$3:$A$12000,A15,negtgel!G$3:G$12000)</f>
        <v>0</v>
      </c>
      <c r="M15" s="595">
        <f>SUMIF(negtgel!$A$3:$A$12000,A15,negtgel!H$3:H$12000)</f>
        <v>0</v>
      </c>
      <c r="N15" s="598"/>
      <c r="O15" s="598"/>
    </row>
    <row r="16" spans="1:16">
      <c r="A16" s="594">
        <v>12</v>
      </c>
      <c r="B16" s="595">
        <f>SUMIF(negtgel!$A$3:$A$12000,A16,negtgel!N$3:N$12000)</f>
        <v>0</v>
      </c>
      <c r="C16" s="595">
        <f>SUMIF(negtgel!$A$3:$A$12000,$A16,negtgel!O$3:O$12000)</f>
        <v>0</v>
      </c>
      <c r="D16" s="595">
        <f>SUMIF(negtgel!$A$3:$A$12000,$A16,negtgel!P$3:P$12000)</f>
        <v>0</v>
      </c>
      <c r="E16" s="595">
        <f>SUMIFS(negtgel!C$3:C$12000,negtgel!$A$3:$A$12000,$A16,negtgel!$N$3:$N$12000,"&gt;0")</f>
        <v>0</v>
      </c>
      <c r="F16" s="595">
        <f>SUMIF(negtgel!$A$3:$A$12000,$A16,negtgel!D$3:D$12000)</f>
        <v>0</v>
      </c>
      <c r="G16" s="596">
        <f si="0" t="shared"/>
        <v>0</v>
      </c>
      <c r="H16" s="597">
        <f si="0" t="shared"/>
        <v>0</v>
      </c>
      <c r="I16" s="595">
        <f>SUMIFS(negtgel!N$3:N$12000,negtgel!A$3:A$12000,A16,negtgel!T$3:T$12000,$I$4)</f>
        <v>0</v>
      </c>
      <c r="J16" s="595">
        <f>SUMIFS(negtgel!N$3:N$12000,negtgel!A$3:A$12000,A16,negtgel!T$3:T$12000,$J$4)</f>
        <v>0</v>
      </c>
      <c r="K16" s="595">
        <f>SUMIFS(negtgel!N$3:N$12000,negtgel!A$3:A$12000,A16,negtgel!T$3:T$12000,$K$4)</f>
        <v>0</v>
      </c>
      <c r="L16" s="595">
        <f>SUMIF(negtgel!$A$3:$A$12000,A16,negtgel!G$3:G$12000)</f>
        <v>0</v>
      </c>
      <c r="M16" s="595">
        <f>SUMIF(negtgel!$A$3:$A$12000,A16,negtgel!H$3:H$12000)</f>
        <v>0</v>
      </c>
      <c r="N16" s="598"/>
      <c r="O16" s="598"/>
    </row>
    <row customFormat="1" r="17" s="601" spans="1:16">
      <c r="A17" s="599" t="s">
        <v>1490</v>
      </c>
      <c r="B17" s="598">
        <f>B5+B6+B7+B8+B9+B10+B11+B12+B13+B14+B15+B16</f>
        <v>0</v>
      </c>
      <c r="C17" s="598">
        <f>C5+C6+C7+C8+C9+C10+C11+C12+C13+C14+C15+C16</f>
        <v>0</v>
      </c>
      <c r="D17" s="598">
        <f ref="D17:H17" si="1" t="shared">D5+D6+D7+D8+D9+D10+D11+D12+D13+D14+D15+D16</f>
        <v>0</v>
      </c>
      <c r="E17" s="598">
        <f si="1" t="shared"/>
        <v>0</v>
      </c>
      <c r="F17" s="598">
        <f si="1" t="shared"/>
        <v>0</v>
      </c>
      <c r="G17" s="600">
        <f si="1" t="shared"/>
        <v>0</v>
      </c>
      <c r="H17" s="598">
        <f si="1" t="shared"/>
        <v>0</v>
      </c>
      <c r="I17" s="598">
        <f>SUM(I5:I16)</f>
        <v>0</v>
      </c>
      <c r="J17" s="598">
        <f ref="J17:L17" si="2" t="shared">SUM(J5:J16)</f>
        <v>0</v>
      </c>
      <c r="K17" s="598">
        <f si="2" t="shared"/>
        <v>0</v>
      </c>
      <c r="L17" s="598">
        <f si="2" t="shared"/>
        <v>0</v>
      </c>
      <c r="M17" s="598">
        <v>0</v>
      </c>
      <c r="N17" s="598">
        <f>'3.CT2A'!D156</f>
        <v>0</v>
      </c>
      <c r="O17" s="598">
        <f>N17-(I17+J17+K17)</f>
        <v>0</v>
      </c>
      <c r="P17" s="601" t="s">
        <v>1534</v>
      </c>
    </row>
    <row r="18" spans="1:16">
      <c r="B18" s="602"/>
      <c r="C18" s="602"/>
      <c r="D18" s="602"/>
      <c r="E18" s="602"/>
      <c r="F18" s="602"/>
      <c r="G18" s="603"/>
      <c r="H18" s="602"/>
      <c r="I18" s="598">
        <f>+I17*0.02</f>
        <v>0</v>
      </c>
      <c r="J18" s="598">
        <f>+J17*0.09</f>
        <v>0</v>
      </c>
      <c r="K18" s="598">
        <f>+K17*0.11</f>
        <v>0</v>
      </c>
      <c r="L18" s="598"/>
      <c r="M18" s="598"/>
      <c r="N18" s="598">
        <f>'3.CT2A'!D163</f>
        <v>0</v>
      </c>
      <c r="O18" s="598">
        <f>N18-(I18+J18+K18)</f>
        <v>0</v>
      </c>
      <c r="P18" s="589" t="s">
        <v>1535</v>
      </c>
    </row>
    <row r="19" spans="1:16">
      <c r="B19" s="602"/>
      <c r="C19" s="602"/>
      <c r="D19" s="602"/>
      <c r="E19" s="602"/>
      <c r="F19" s="602"/>
      <c r="G19" s="603"/>
      <c r="H19" s="602"/>
      <c r="I19" s="598">
        <f>+I17*0.04</f>
        <v>0</v>
      </c>
      <c r="J19" s="598">
        <f>+J17*16.6/100</f>
        <v>0</v>
      </c>
      <c r="K19" s="598">
        <f>+K17*0.21</f>
        <v>0</v>
      </c>
      <c r="L19" s="598"/>
      <c r="M19" s="598"/>
      <c r="N19" s="602"/>
      <c r="O19" s="598"/>
    </row>
    <row r="20" spans="1:16">
      <c r="I20" s="604"/>
      <c r="J20" s="604"/>
      <c r="K20" s="604"/>
      <c r="L20" s="604"/>
      <c r="M20" s="604"/>
      <c r="N20" s="604"/>
      <c r="O20" s="604"/>
    </row>
    <row r="21" spans="1:16">
      <c r="I21" s="604"/>
      <c r="J21" s="604"/>
      <c r="K21" s="604"/>
      <c r="L21" s="604"/>
      <c r="M21" s="604"/>
      <c r="N21" s="604"/>
      <c r="O21" s="604"/>
    </row>
    <row r="23" spans="1:16">
      <c r="A23" s="609" t="s">
        <v>2117</v>
      </c>
      <c r="B23" s="609" t="s">
        <v>2118</v>
      </c>
      <c r="C23" s="609" t="s">
        <v>2119</v>
      </c>
      <c r="D23" s="610" t="s">
        <v>1460</v>
      </c>
    </row>
    <row r="24" spans="1:16">
      <c r="A24" s="605">
        <f>+A5</f>
        <v>1</v>
      </c>
      <c r="B24" s="606">
        <f>+B5</f>
        <v>0</v>
      </c>
      <c r="C24" s="607">
        <f>COUNTIFS(negtgel!$A$3:$A$12000,$A24,negtgel!V$3:V$12000,"*")</f>
        <v>0</v>
      </c>
      <c r="D24" s="595">
        <f>SUMIF(negtgel!$A$3:$A$12000,$A24,negtgel!AF$3:AF$12000)</f>
        <v>0</v>
      </c>
    </row>
    <row r="25" spans="1:16">
      <c r="A25" s="605">
        <f ref="A25:B36" si="3" t="shared">+A6</f>
        <v>2</v>
      </c>
      <c r="B25" s="606">
        <f si="3" t="shared"/>
        <v>0</v>
      </c>
      <c r="C25" s="607">
        <f>COUNTIFS(negtgel!$A$3:$A$12000,$A25,negtgel!V$3:V$12000,"*")</f>
        <v>0</v>
      </c>
      <c r="D25" s="595">
        <f>SUMIF(negtgel!$A$3:$A$12000,$A25,negtgel!AF$3:AF$12000)</f>
        <v>0</v>
      </c>
    </row>
    <row r="26" spans="1:16">
      <c r="A26" s="605">
        <f si="3" t="shared"/>
        <v>3</v>
      </c>
      <c r="B26" s="606">
        <f si="3" t="shared"/>
        <v>0</v>
      </c>
      <c r="C26" s="607">
        <f>COUNTIFS(negtgel!$A$3:$A$12000,$A26,negtgel!V$3:V$12000,"*")</f>
        <v>0</v>
      </c>
      <c r="D26" s="595">
        <f>SUMIF(negtgel!$A$3:$A$12000,$A26,negtgel!AF$3:AF$12000)</f>
        <v>0</v>
      </c>
    </row>
    <row r="27" spans="1:16">
      <c r="A27" s="605">
        <f si="3" t="shared"/>
        <v>4</v>
      </c>
      <c r="B27" s="606">
        <f si="3" t="shared"/>
        <v>0</v>
      </c>
      <c r="C27" s="607">
        <f>COUNTIFS(negtgel!$A$3:$A$12000,$A27,negtgel!V$3:V$12000,"*")</f>
        <v>0</v>
      </c>
      <c r="D27" s="595">
        <f>SUMIF(negtgel!$A$3:$A$12000,$A27,negtgel!AF$3:AF$12000)</f>
        <v>0</v>
      </c>
    </row>
    <row r="28" spans="1:16">
      <c r="A28" s="605">
        <f si="3" t="shared"/>
        <v>5</v>
      </c>
      <c r="B28" s="606">
        <f si="3" t="shared"/>
        <v>0</v>
      </c>
      <c r="C28" s="607">
        <f>COUNTIFS(negtgel!$A$3:$A$12000,$A28,negtgel!V$3:V$12000,"*")</f>
        <v>0</v>
      </c>
      <c r="D28" s="595">
        <f>SUMIF(negtgel!$A$3:$A$12000,$A28,negtgel!AF$3:AF$12000)</f>
        <v>0</v>
      </c>
    </row>
    <row r="29" spans="1:16">
      <c r="A29" s="605">
        <f si="3" t="shared"/>
        <v>6</v>
      </c>
      <c r="B29" s="606">
        <f si="3" t="shared"/>
        <v>0</v>
      </c>
      <c r="C29" s="607">
        <f>COUNTIFS(negtgel!$A$3:$A$12000,$A29,negtgel!V$3:V$12000,"*")</f>
        <v>0</v>
      </c>
      <c r="D29" s="595">
        <f>SUMIF(negtgel!$A$3:$A$12000,$A29,negtgel!AF$3:AF$12000)</f>
        <v>0</v>
      </c>
    </row>
    <row r="30" spans="1:16">
      <c r="A30" s="605">
        <f si="3" t="shared"/>
        <v>7</v>
      </c>
      <c r="B30" s="606">
        <f si="3" t="shared"/>
        <v>0</v>
      </c>
      <c r="C30" s="607">
        <f>COUNTIFS(negtgel!$A$3:$A$12000,$A30,negtgel!V$3:V$12000,"*")</f>
        <v>0</v>
      </c>
      <c r="D30" s="595">
        <f>SUMIF(negtgel!$A$3:$A$12000,$A30,negtgel!AF$3:AF$12000)</f>
        <v>0</v>
      </c>
    </row>
    <row r="31" spans="1:16">
      <c r="A31" s="605">
        <f si="3" t="shared"/>
        <v>8</v>
      </c>
      <c r="B31" s="606">
        <f si="3" t="shared"/>
        <v>0</v>
      </c>
      <c r="C31" s="607">
        <f>COUNTIFS(negtgel!$A$3:$A$12000,$A31,negtgel!V$3:V$12000,"*")</f>
        <v>0</v>
      </c>
      <c r="D31" s="595">
        <f>SUMIF(negtgel!$A$3:$A$12000,$A31,negtgel!AF$3:AF$12000)</f>
        <v>0</v>
      </c>
    </row>
    <row r="32" spans="1:16">
      <c r="A32" s="605">
        <f si="3" t="shared"/>
        <v>9</v>
      </c>
      <c r="B32" s="606">
        <f si="3" t="shared"/>
        <v>0</v>
      </c>
      <c r="C32" s="607">
        <f>COUNTIFS(negtgel!$A$3:$A$12000,$A32,negtgel!V$3:V$12000,"*")</f>
        <v>0</v>
      </c>
      <c r="D32" s="595">
        <f>SUMIF(negtgel!$A$3:$A$12000,$A32,negtgel!AF$3:AF$12000)</f>
        <v>0</v>
      </c>
    </row>
    <row r="33" spans="1:4">
      <c r="A33" s="605">
        <f si="3" t="shared"/>
        <v>10</v>
      </c>
      <c r="B33" s="606">
        <f si="3" t="shared"/>
        <v>0</v>
      </c>
      <c r="C33" s="607">
        <f>COUNTIFS(negtgel!$A$3:$A$12000,$A33,negtgel!V$3:V$12000,"*")</f>
        <v>0</v>
      </c>
      <c r="D33" s="595">
        <f>SUMIF(negtgel!$A$3:$A$12000,$A33,negtgel!AF$3:AF$12000)</f>
        <v>0</v>
      </c>
    </row>
    <row r="34" spans="1:4">
      <c r="A34" s="605">
        <f si="3" t="shared"/>
        <v>11</v>
      </c>
      <c r="B34" s="606">
        <f si="3" t="shared"/>
        <v>0</v>
      </c>
      <c r="C34" s="607">
        <f>COUNTIFS(negtgel!$A$3:$A$12000,$A34,negtgel!V$3:V$12000,"*")</f>
        <v>0</v>
      </c>
      <c r="D34" s="595">
        <f>SUMIF(negtgel!$A$3:$A$12000,$A34,negtgel!AF$3:AF$12000)</f>
        <v>0</v>
      </c>
    </row>
    <row r="35" spans="1:4">
      <c r="A35" s="605">
        <f si="3" t="shared"/>
        <v>12</v>
      </c>
      <c r="B35" s="606">
        <f si="3" t="shared"/>
        <v>0</v>
      </c>
      <c r="C35" s="607">
        <f>COUNTIFS(negtgel!$A$3:$A$12000,$A35,negtgel!V$3:V$12000,"*")</f>
        <v>0</v>
      </c>
      <c r="D35" s="595">
        <f>SUMIF(negtgel!$A$3:$A$12000,$A35,negtgel!AF$3:AF$12000)</f>
        <v>0</v>
      </c>
    </row>
    <row r="36" spans="1:4">
      <c r="A36" s="606" t="str">
        <f si="3" t="shared"/>
        <v xml:space="preserve">Нийт </v>
      </c>
      <c r="B36" s="606">
        <f si="3" t="shared"/>
        <v>0</v>
      </c>
      <c r="C36" s="608">
        <f>C24+C25+C26+C27+C28+C29+C30+C31+C32+C33+C34+C35</f>
        <v>0</v>
      </c>
      <c r="D36" s="608">
        <f>D24+D25+D26+D27+D28+D29+D30+D31+D32+D33+D34+D35</f>
        <v>0</v>
      </c>
    </row>
  </sheetData>
  <mergeCells count="5">
    <mergeCell ref="A3:A4"/>
    <mergeCell ref="B3:D3"/>
    <mergeCell ref="E3:F3"/>
    <mergeCell ref="G3:H3"/>
    <mergeCell ref="C1:F1"/>
  </mergeCells>
  <pageMargins bottom="0.75" footer="0.3" header="0.3" left="0.7" right="0.7" top="0.75"/>
  <pageSetup orientation="portrait" r:id="rId1"/>
  <ignoredErrors>
    <ignoredError emptyCellReference="1" sqref="B24:D35 I6:M16 B5:F16 I5 L5:M5"/>
  </ignoredErrors>
  <drawing r:id="rId2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92D050"/>
  </sheetPr>
  <dimension ref="A1:L67"/>
  <sheetViews>
    <sheetView workbookViewId="0" zoomScale="70" zoomScaleNormal="70">
      <selection activeCell="L74" sqref="L74"/>
    </sheetView>
  </sheetViews>
  <sheetFormatPr defaultRowHeight="12.75"/>
  <cols>
    <col min="1" max="1" customWidth="true" style="11" width="8.42578125" collapsed="false"/>
    <col min="2" max="2" customWidth="true" style="26" width="41.42578125" collapsed="false"/>
    <col min="3" max="3" customWidth="true" style="26" width="56.140625" collapsed="false"/>
    <col min="4" max="4" customWidth="true" style="23" width="27.42578125" collapsed="false"/>
    <col min="5" max="5" customWidth="true" style="23" width="16.85546875" collapsed="false"/>
    <col min="6" max="6" bestFit="true" customWidth="true" style="11" width="12.5703125" collapsed="false"/>
    <col min="7" max="7" customWidth="true" style="24" width="28.5703125" collapsed="false"/>
    <col min="8" max="8" customWidth="true" style="24" width="24.28515625" collapsed="false"/>
    <col min="9" max="9" customWidth="true" style="24" width="17.42578125" collapsed="false"/>
    <col min="10" max="10" customWidth="true" style="23" width="17.42578125" collapsed="false"/>
    <col min="11" max="11" customWidth="true" style="23" width="14.0" collapsed="false"/>
    <col min="12" max="12" customWidth="true" style="23" width="21.5703125" collapsed="false"/>
    <col min="13" max="13" customWidth="true" style="23" width="16.5703125" collapsed="false"/>
    <col min="14" max="16384" style="23" width="9.140625" collapsed="false"/>
  </cols>
  <sheetData>
    <row r="1" spans="1:10">
      <c r="B1" s="5"/>
    </row>
    <row customFormat="1" customHeight="1" ht="17.25" r="3" s="583" spans="1:10">
      <c r="A3" s="581"/>
      <c r="B3" s="332"/>
      <c r="D3" s="581"/>
      <c r="E3" s="581"/>
      <c r="F3" s="581"/>
      <c r="G3" s="584"/>
      <c r="H3" s="584"/>
      <c r="I3" s="584"/>
      <c r="J3" s="581"/>
    </row>
    <row customHeight="1" ht="51.75" r="4" spans="1:10">
      <c r="C4" s="325"/>
      <c r="D4" s="581"/>
      <c r="G4" s="25"/>
      <c r="H4" s="27"/>
      <c r="I4" s="586"/>
      <c r="J4" s="587"/>
    </row>
    <row customHeight="1" ht="18" r="5" spans="1:10">
      <c r="B5" s="7"/>
      <c r="C5" s="585"/>
      <c r="D5" s="233"/>
      <c r="H5" s="583"/>
    </row>
    <row customHeight="1" ht="17.25" r="6" spans="1:10">
      <c r="C6" s="583"/>
      <c r="D6" s="233"/>
      <c r="F6" s="23"/>
      <c r="H6" s="27"/>
    </row>
    <row customHeight="1" ht="16.5" r="7" spans="1:10">
      <c r="B7" s="7"/>
      <c r="C7" s="389"/>
      <c r="D7" s="233"/>
      <c r="E7" s="388"/>
      <c r="F7" s="23"/>
    </row>
    <row r="8" spans="1:10">
      <c r="C8" s="582"/>
      <c r="D8" s="233"/>
      <c r="E8" s="233"/>
      <c r="F8" s="23"/>
    </row>
    <row r="9" spans="1:10">
      <c r="B9" s="7"/>
      <c r="C9" s="7"/>
      <c r="D9" s="233"/>
      <c r="F9" s="23"/>
    </row>
    <row r="10" spans="1:10">
      <c r="B10" s="8"/>
      <c r="C10" s="8"/>
      <c r="D10" s="233"/>
      <c r="F10" s="23"/>
    </row>
    <row r="11" spans="1:10">
      <c r="B11" s="7"/>
      <c r="C11" s="7"/>
      <c r="F11" s="23"/>
    </row>
    <row r="12" spans="1:10">
      <c r="B12" s="8"/>
      <c r="C12" s="8"/>
      <c r="F12" s="23"/>
    </row>
    <row customHeight="1" ht="28.5" r="13" spans="1:10">
      <c r="B13" s="9"/>
      <c r="C13" s="7"/>
      <c r="F13" s="23"/>
    </row>
    <row customHeight="1" ht="26.25" r="14" spans="1:10">
      <c r="B14" s="10"/>
      <c r="C14" s="8"/>
      <c r="F14" s="23"/>
    </row>
    <row customHeight="1" ht="19.5" r="15" spans="1:10">
      <c r="B15" s="7"/>
      <c r="C15" s="7"/>
      <c r="D15" s="622"/>
      <c r="F15" s="23"/>
    </row>
    <row customHeight="1" ht="22.5" r="16" spans="1:10">
      <c r="B16" s="8"/>
      <c r="C16" s="8"/>
      <c r="D16" s="623"/>
      <c r="F16" s="23"/>
    </row>
    <row customHeight="1" ht="17.25" r="17" spans="1:9"/>
    <row customHeight="1" ht="22.5" r="18" spans="1:9">
      <c r="C18" s="588"/>
    </row>
    <row r="19" spans="1:9">
      <c r="B19" s="628"/>
      <c r="C19" s="614"/>
    </row>
    <row customHeight="1" ht="40.5" r="20" spans="1:9">
      <c r="B20" s="618"/>
      <c r="C20" s="614"/>
    </row>
    <row customHeight="1" ht="74.25" r="21" spans="1:9">
      <c r="B21" s="618"/>
      <c r="C21" s="614"/>
    </row>
    <row customHeight="1" ht="129.75" r="22" spans="1:9">
      <c r="B22" s="629"/>
      <c r="C22" s="614"/>
    </row>
    <row customHeight="1" ht="48.75" r="23" spans="1:9">
      <c r="B23" s="629"/>
      <c r="C23" s="614"/>
    </row>
    <row customHeight="1" ht="37.5" r="24" spans="1:9">
      <c r="B24" s="631"/>
      <c r="C24" s="616"/>
    </row>
    <row customHeight="1" ht="47.25" r="25" spans="1:9">
      <c r="B25" s="614"/>
      <c r="C25" s="614"/>
    </row>
    <row customHeight="1" ht="66" r="26" spans="1:9">
      <c r="B26" s="633"/>
      <c r="C26" s="632"/>
    </row>
    <row customHeight="1" ht="61.5" r="27" spans="1:9">
      <c r="B27" s="629"/>
      <c r="C27" s="614"/>
    </row>
    <row customHeight="1" ht="88.5" r="28" spans="1:9">
      <c r="B28" s="629"/>
      <c r="C28" s="614"/>
    </row>
    <row customFormat="1" customHeight="1" ht="57.75" r="29" s="612" spans="1:9">
      <c r="A29" s="621"/>
      <c r="B29" s="618"/>
      <c r="C29" s="619"/>
      <c r="F29" s="621"/>
      <c r="G29" s="245"/>
      <c r="H29" s="245"/>
      <c r="I29" s="245"/>
    </row>
    <row customFormat="1" customHeight="1" ht="45" r="30" s="612" spans="1:9">
      <c r="A30" s="621"/>
      <c r="B30" s="618"/>
      <c r="C30" s="619"/>
      <c r="F30" s="621"/>
      <c r="G30" s="245"/>
      <c r="H30" s="245"/>
      <c r="I30" s="245"/>
    </row>
    <row customFormat="1" customHeight="1" ht="50.25" r="31" s="612" spans="1:9">
      <c r="A31" s="621"/>
      <c r="B31" s="618"/>
      <c r="C31" s="619"/>
      <c r="F31" s="621"/>
      <c r="G31" s="245"/>
      <c r="H31" s="245"/>
      <c r="I31" s="245"/>
    </row>
    <row customHeight="1" ht="70.5" r="32" spans="1:9">
      <c r="B32" s="618"/>
      <c r="C32" s="614"/>
    </row>
    <row customFormat="1" customHeight="1" ht="41.25" r="33" s="612" spans="1:9">
      <c r="A33" s="621"/>
      <c r="B33" s="620"/>
      <c r="C33" s="619"/>
      <c r="F33" s="621"/>
      <c r="G33" s="245"/>
      <c r="H33" s="245"/>
      <c r="I33" s="245"/>
    </row>
    <row customFormat="1" customHeight="1" ht="23.25" r="34" s="612" spans="1:9">
      <c r="A34" s="621"/>
      <c r="B34" s="620"/>
      <c r="C34" s="619"/>
      <c r="F34" s="621"/>
      <c r="G34" s="245"/>
      <c r="H34" s="245"/>
      <c r="I34" s="245"/>
    </row>
    <row customFormat="1" customHeight="1" ht="23.25" r="35" s="612" spans="1:9">
      <c r="A35" s="621"/>
      <c r="B35" s="620"/>
      <c r="C35" s="619"/>
      <c r="F35" s="621"/>
      <c r="G35" s="245"/>
      <c r="H35" s="245"/>
      <c r="I35" s="245"/>
    </row>
    <row customFormat="1" customHeight="1" ht="37.5" r="36" s="612" spans="1:9">
      <c r="A36" s="621"/>
      <c r="B36" s="620"/>
      <c r="C36" s="619"/>
      <c r="F36" s="621"/>
      <c r="G36" s="245"/>
      <c r="H36" s="245"/>
      <c r="I36" s="245"/>
    </row>
    <row customFormat="1" customHeight="1" ht="53.25" r="37" s="612" spans="1:9">
      <c r="A37" s="621"/>
      <c r="B37" s="620"/>
      <c r="C37" s="619"/>
      <c r="D37" s="626"/>
      <c r="E37" s="627"/>
      <c r="F37" s="621"/>
      <c r="G37" s="245"/>
      <c r="H37" s="245"/>
      <c r="I37" s="245"/>
    </row>
    <row customHeight="1" ht="39" r="38" spans="1:9">
      <c r="B38" s="616"/>
      <c r="C38" s="625"/>
      <c r="D38" s="624"/>
    </row>
    <row customHeight="1" ht="24.75" r="39" spans="1:9">
      <c r="B39" s="616"/>
      <c r="C39" s="184"/>
      <c r="D39" s="624"/>
    </row>
    <row customHeight="1" ht="22.5" r="40" spans="1:9">
      <c r="B40" s="616"/>
      <c r="C40" s="184"/>
    </row>
    <row customHeight="1" ht="22.5" r="41" spans="1:9">
      <c r="B41" s="616"/>
      <c r="C41" s="184"/>
      <c r="D41" s="613"/>
      <c r="E41" s="613"/>
      <c r="F41" s="613"/>
      <c r="G41" s="613"/>
      <c r="H41" s="613"/>
      <c r="I41" s="613"/>
    </row>
    <row customHeight="1" ht="18" r="42" spans="1:9">
      <c r="B42" s="616"/>
      <c r="C42" s="625"/>
      <c r="D42" s="616"/>
      <c r="E42" s="613"/>
      <c r="F42" s="613"/>
      <c r="G42" s="613"/>
      <c r="H42" s="613"/>
      <c r="I42" s="613"/>
    </row>
    <row customHeight="1" ht="21" r="43" spans="1:9">
      <c r="B43" s="616"/>
      <c r="C43" s="625"/>
      <c r="D43" s="616"/>
      <c r="E43" s="613"/>
      <c r="F43" s="613"/>
      <c r="G43" s="613"/>
      <c r="H43" s="613"/>
      <c r="I43" s="613"/>
    </row>
    <row customHeight="1" ht="21" r="44" spans="1:9">
      <c r="B44" s="616"/>
      <c r="C44" s="625"/>
      <c r="D44" s="616"/>
      <c r="E44" s="613"/>
      <c r="F44" s="613"/>
      <c r="G44" s="613"/>
      <c r="H44" s="613"/>
      <c r="I44" s="613"/>
    </row>
    <row customHeight="1" ht="42.75" r="45" spans="1:9">
      <c r="B45" s="325"/>
      <c r="C45" s="630"/>
      <c r="D45" s="615"/>
      <c r="E45" s="615"/>
      <c r="F45" s="615"/>
      <c r="G45" s="615"/>
      <c r="H45" s="615"/>
      <c r="I45" s="615"/>
    </row>
    <row r="46" spans="1:9">
      <c r="B46" s="615"/>
      <c r="C46" s="615"/>
      <c r="D46" s="615"/>
      <c r="E46" s="615"/>
      <c r="F46" s="615"/>
      <c r="G46" s="615"/>
      <c r="H46" s="615"/>
      <c r="I46" s="615"/>
    </row>
    <row r="47" spans="1:9">
      <c r="B47" s="615"/>
      <c r="C47" s="615"/>
      <c r="D47" s="615"/>
      <c r="E47" s="615"/>
      <c r="F47" s="615"/>
      <c r="G47" s="615"/>
      <c r="H47" s="615"/>
      <c r="I47" s="615"/>
    </row>
    <row r="48" spans="1:9">
      <c r="B48" s="615"/>
      <c r="C48" s="615"/>
      <c r="D48" s="615"/>
      <c r="E48" s="615"/>
      <c r="F48" s="615"/>
      <c r="G48" s="615"/>
      <c r="H48" s="615"/>
      <c r="I48" s="615"/>
    </row>
    <row r="49" spans="2:12">
      <c r="B49" s="615"/>
      <c r="C49" s="615"/>
      <c r="D49" s="615"/>
      <c r="E49" s="615"/>
      <c r="F49" s="615"/>
      <c r="G49" s="615"/>
      <c r="H49" s="615"/>
      <c r="I49" s="615"/>
    </row>
    <row r="50" spans="2:12">
      <c r="B50" s="615"/>
      <c r="C50" s="615"/>
      <c r="D50" s="615"/>
      <c r="E50" s="615"/>
      <c r="F50" s="615"/>
      <c r="G50" s="615"/>
      <c r="H50" s="615"/>
      <c r="I50" s="615"/>
    </row>
    <row r="51" spans="2:12">
      <c r="B51" s="615"/>
      <c r="C51" s="615"/>
      <c r="D51" s="615"/>
      <c r="E51" s="615"/>
      <c r="F51" s="615"/>
      <c r="G51" s="615"/>
      <c r="H51" s="615"/>
      <c r="I51" s="615"/>
    </row>
    <row r="52" spans="2:12">
      <c r="B52" s="615"/>
      <c r="C52" s="615"/>
      <c r="D52" s="615"/>
      <c r="E52" s="615"/>
      <c r="F52" s="615"/>
      <c r="G52" s="615"/>
      <c r="H52" s="615"/>
      <c r="I52" s="615"/>
    </row>
    <row r="53" spans="2:12">
      <c r="B53" s="615"/>
      <c r="C53" s="615"/>
      <c r="D53" s="615"/>
      <c r="E53" s="615"/>
      <c r="F53" s="615"/>
      <c r="G53" s="615"/>
      <c r="H53" s="615"/>
      <c r="I53" s="615"/>
    </row>
    <row r="54" spans="2:12">
      <c r="C54" s="615"/>
      <c r="D54" s="615"/>
      <c r="E54" s="615"/>
      <c r="F54" s="615"/>
      <c r="G54" s="615"/>
      <c r="H54" s="615"/>
      <c r="I54" s="615"/>
    </row>
    <row customHeight="1" ht="12.75" r="57" spans="2:12">
      <c r="E57" s="612"/>
      <c r="F57" s="23"/>
      <c r="G57" s="615"/>
      <c r="H57" s="615"/>
      <c r="J57" s="24"/>
      <c r="K57" s="24"/>
    </row>
    <row r="58" spans="2:12">
      <c r="E58" s="612"/>
      <c r="F58" s="615"/>
      <c r="G58" s="615"/>
      <c r="H58" s="615"/>
      <c r="I58" s="615"/>
      <c r="J58" s="615"/>
      <c r="K58" s="615"/>
      <c r="L58" s="615"/>
    </row>
    <row r="59" spans="2:12">
      <c r="D59" s="612"/>
      <c r="E59" s="612"/>
      <c r="F59" s="615"/>
      <c r="G59" s="615"/>
      <c r="H59" s="615"/>
      <c r="I59" s="615"/>
      <c r="J59" s="615"/>
      <c r="K59" s="615"/>
      <c r="L59" s="615"/>
    </row>
    <row r="60" spans="2:12">
      <c r="D60" s="612"/>
      <c r="E60" s="612"/>
      <c r="F60" s="615"/>
      <c r="G60" s="615"/>
      <c r="H60" s="615"/>
      <c r="I60" s="615"/>
      <c r="J60" s="615"/>
      <c r="K60" s="615"/>
      <c r="L60" s="615"/>
    </row>
    <row r="61" spans="2:12">
      <c r="D61" s="612"/>
      <c r="E61" s="612"/>
      <c r="F61" s="615"/>
      <c r="G61" s="615"/>
      <c r="H61" s="615"/>
      <c r="I61" s="615"/>
      <c r="J61" s="615"/>
      <c r="K61" s="615"/>
      <c r="L61" s="615"/>
    </row>
    <row r="62" spans="2:12">
      <c r="D62" s="612"/>
      <c r="E62" s="612"/>
      <c r="F62" s="615"/>
      <c r="G62" s="615"/>
      <c r="H62" s="615"/>
      <c r="I62" s="615"/>
      <c r="J62" s="615"/>
      <c r="K62" s="615"/>
      <c r="L62" s="615"/>
    </row>
    <row r="63" spans="2:12">
      <c r="D63" s="612"/>
      <c r="E63" s="612"/>
      <c r="F63" s="615"/>
      <c r="G63" s="615"/>
      <c r="H63" s="615"/>
      <c r="I63" s="615"/>
      <c r="J63" s="615"/>
      <c r="K63" s="615"/>
      <c r="L63" s="615"/>
    </row>
    <row r="64" spans="2:12">
      <c r="D64" s="612"/>
      <c r="E64" s="612"/>
      <c r="F64" s="615"/>
      <c r="G64" s="615"/>
      <c r="H64" s="615"/>
      <c r="I64" s="615"/>
      <c r="J64" s="615"/>
      <c r="K64" s="615"/>
      <c r="L64" s="615"/>
    </row>
    <row r="65" spans="4:12">
      <c r="D65" s="612"/>
      <c r="E65" s="612"/>
      <c r="F65" s="615"/>
      <c r="G65" s="615"/>
      <c r="H65" s="615"/>
      <c r="I65" s="615"/>
      <c r="J65" s="615"/>
      <c r="K65" s="615"/>
      <c r="L65" s="615"/>
    </row>
    <row r="66" spans="4:12">
      <c r="E66" s="612"/>
      <c r="F66" s="615"/>
      <c r="G66" s="615"/>
      <c r="H66" s="615"/>
      <c r="I66" s="615"/>
      <c r="J66" s="615"/>
      <c r="K66" s="615"/>
      <c r="L66" s="615"/>
    </row>
    <row r="67" spans="4:12">
      <c r="E67" s="245"/>
      <c r="F67" s="245"/>
      <c r="G67" s="245"/>
      <c r="H67" s="245"/>
    </row>
  </sheetData>
  <pageMargins bottom="0.75" footer="0.3" header="0.3" left="0.7" right="0.7" top="0.75"/>
  <pageSetup orientation="landscape" r:id="rId1" scale="75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tabColor rgb="FF002060"/>
  </sheetPr>
  <dimension ref="A1:L47"/>
  <sheetViews>
    <sheetView workbookViewId="0" zoomScale="85" zoomScaleNormal="85">
      <selection activeCell="B35" sqref="B35"/>
    </sheetView>
  </sheetViews>
  <sheetFormatPr defaultRowHeight="12.75"/>
  <cols>
    <col min="1" max="1" customWidth="true" style="20" width="8.28515625" collapsed="false"/>
    <col min="2" max="2" customWidth="true" style="20" width="39.85546875" collapsed="false"/>
    <col min="3" max="3" customWidth="true" style="20" width="20.140625" collapsed="false"/>
    <col min="4" max="4" customWidth="true" style="20" width="12.42578125" collapsed="false"/>
    <col min="5" max="5" customWidth="true" style="20" width="18.140625" collapsed="false"/>
    <col min="6" max="6" customWidth="true" style="20" width="10.85546875" collapsed="false"/>
    <col min="7" max="7" customWidth="true" style="20" width="20.0" collapsed="false"/>
    <col min="8" max="8" customWidth="true" style="20" width="10.42578125" collapsed="false"/>
    <col min="9" max="9" customWidth="true" style="13" width="16.42578125" collapsed="false"/>
    <col min="10" max="10" customWidth="true" style="20" width="12.42578125" collapsed="false"/>
    <col min="11" max="11" customWidth="true" style="20" width="14.7109375" collapsed="false"/>
    <col min="12" max="12" customWidth="true" style="13" width="8.140625" collapsed="false"/>
    <col min="13" max="16384" style="13" width="9.140625" collapsed="false"/>
  </cols>
  <sheetData>
    <row r="1" spans="1:12">
      <c r="A1" s="13"/>
      <c r="B1" s="13"/>
      <c r="C1" s="15"/>
      <c r="D1" s="15"/>
      <c r="E1" s="15"/>
      <c r="F1" s="15"/>
      <c r="G1" s="15"/>
      <c r="H1" s="14"/>
      <c r="I1" s="323"/>
      <c r="J1" s="15"/>
      <c r="K1" s="14"/>
      <c r="L1" s="323" t="s">
        <v>1435</v>
      </c>
    </row>
    <row r="2" spans="1:12">
      <c r="A2" s="13"/>
      <c r="B2" s="669" t="s">
        <v>1434</v>
      </c>
      <c r="C2" s="669"/>
      <c r="D2" s="669"/>
      <c r="E2" s="669"/>
      <c r="F2" s="669"/>
      <c r="G2" s="669"/>
      <c r="H2" s="669"/>
      <c r="I2" s="669"/>
      <c r="J2" s="669"/>
      <c r="K2" s="669"/>
      <c r="L2" s="669"/>
    </row>
    <row r="3" spans="1:12">
      <c r="A3" s="13"/>
      <c r="B3" s="679" t="str">
        <f>"Байгууллагын нэр: "&amp;ЧХ!C7</f>
        <v xml:space="preserve">Байгууллагын нэр: </v>
      </c>
      <c r="C3" s="679"/>
      <c r="D3" s="679"/>
      <c r="E3" s="327"/>
      <c r="F3" s="327"/>
      <c r="G3" s="327"/>
      <c r="H3" s="14"/>
      <c r="I3" s="323"/>
      <c r="J3" s="327"/>
      <c r="K3" s="14"/>
      <c r="L3" s="323"/>
    </row>
    <row r="4" spans="1:12">
      <c r="A4" s="13"/>
      <c r="B4" s="579" t="str">
        <f>"Тайлант он: "&amp;ЧХ!$C$8</f>
        <v xml:space="preserve">Тайлант он: </v>
      </c>
      <c r="C4" s="13"/>
      <c r="D4" s="13"/>
      <c r="E4" s="13"/>
      <c r="F4" s="13"/>
      <c r="G4" s="13"/>
      <c r="H4" s="13"/>
      <c r="J4" s="13"/>
      <c r="K4" s="13"/>
    </row>
    <row r="5" spans="1:12">
      <c r="A5" s="13"/>
      <c r="B5" s="328"/>
      <c r="C5" s="13"/>
      <c r="D5" s="13"/>
      <c r="E5" s="13"/>
      <c r="F5" s="13"/>
      <c r="G5" s="13"/>
      <c r="H5" s="13"/>
      <c r="J5" s="13"/>
      <c r="K5" s="13"/>
      <c r="L5" s="329" t="s">
        <v>1430</v>
      </c>
    </row>
    <row customHeight="1" ht="18.75" r="6" spans="1:12">
      <c r="A6" s="670" t="s">
        <v>1429</v>
      </c>
      <c r="B6" s="671" t="s">
        <v>12</v>
      </c>
      <c r="C6" s="675" t="s">
        <v>66</v>
      </c>
      <c r="D6" s="676"/>
      <c r="E6" s="672" t="s">
        <v>1215</v>
      </c>
      <c r="F6" s="673"/>
      <c r="G6" s="673"/>
      <c r="H6" s="674"/>
      <c r="I6" s="672" t="s">
        <v>1235</v>
      </c>
      <c r="J6" s="673"/>
      <c r="K6" s="673"/>
      <c r="L6" s="674"/>
    </row>
    <row customHeight="1" ht="15.75" r="7" spans="1:12">
      <c r="A7" s="670"/>
      <c r="B7" s="671"/>
      <c r="C7" s="677"/>
      <c r="D7" s="678"/>
      <c r="E7" s="672" t="s">
        <v>1253</v>
      </c>
      <c r="F7" s="674"/>
      <c r="G7" s="672" t="s">
        <v>1432</v>
      </c>
      <c r="H7" s="674"/>
      <c r="I7" s="672" t="s">
        <v>1433</v>
      </c>
      <c r="J7" s="673"/>
      <c r="K7" s="673" t="s">
        <v>1254</v>
      </c>
      <c r="L7" s="674"/>
    </row>
    <row customHeight="1" ht="24" r="8" spans="1:12">
      <c r="A8" s="670"/>
      <c r="B8" s="671"/>
      <c r="C8" s="322" t="s">
        <v>1255</v>
      </c>
      <c r="D8" s="322" t="s">
        <v>1263</v>
      </c>
      <c r="E8" s="322" t="s">
        <v>1255</v>
      </c>
      <c r="F8" s="322" t="s">
        <v>1263</v>
      </c>
      <c r="G8" s="322" t="s">
        <v>1255</v>
      </c>
      <c r="H8" s="322" t="s">
        <v>1263</v>
      </c>
      <c r="I8" s="322" t="s">
        <v>1255</v>
      </c>
      <c r="J8" s="322" t="s">
        <v>1265</v>
      </c>
      <c r="K8" s="322" t="s">
        <v>1255</v>
      </c>
      <c r="L8" s="322" t="s">
        <v>1265</v>
      </c>
    </row>
    <row r="9" spans="1:12">
      <c r="A9" s="19">
        <f>'20.TGT1'!C99</f>
        <v>0</v>
      </c>
      <c r="B9" s="19" t="str">
        <f>'20.TGT1'!D99</f>
        <v>ЗАРДЛЫГ САНХҮҮЖҮҮЛЭХ ЭХ ҮҮСВЭР</v>
      </c>
      <c r="C9" s="17">
        <f>+'20.TGT1'!$F$99+0.0000001</f>
        <v>9.9999999999999995E-8</v>
      </c>
      <c r="D9" s="17">
        <f>+C9/$C$9*100</f>
        <v>100</v>
      </c>
      <c r="E9" s="580">
        <f>+'20.TGT1'!G99+0.0000001</f>
        <v>9.9999999999999995E-8</v>
      </c>
      <c r="F9" s="17">
        <f>+E9/$E$9*100</f>
        <v>100</v>
      </c>
      <c r="G9" s="580">
        <f>+'20.TGT1'!H99+0.0000001</f>
        <v>9.9999999999999995E-8</v>
      </c>
      <c r="H9" s="17">
        <f>+G9/$G$9*100</f>
        <v>100</v>
      </c>
      <c r="I9" s="18">
        <f>C9-E9</f>
        <v>0</v>
      </c>
      <c r="J9" s="18">
        <f>D9-F9</f>
        <v>0</v>
      </c>
      <c r="K9" s="18">
        <f>E9-G9</f>
        <v>0</v>
      </c>
      <c r="L9" s="18">
        <f ref="L9" si="0" t="shared">F9-H9</f>
        <v>0</v>
      </c>
    </row>
    <row r="10" spans="1:12">
      <c r="A10" s="19">
        <f>'20.TGT1'!C100</f>
        <v>1310</v>
      </c>
      <c r="B10" s="19" t="str">
        <f>'20.TGT1'!D100</f>
        <v xml:space="preserve">   УЛСЫН ТӨСВӨӨС САНХҮҮЖИХ</v>
      </c>
      <c r="C10" s="17">
        <f>+'20.TGT1'!$F100</f>
        <v>0</v>
      </c>
      <c r="D10" s="17">
        <f>+C10/$C$9*100</f>
        <v>0</v>
      </c>
      <c r="E10" s="17">
        <f>+'20.TGT1'!G100</f>
        <v>0</v>
      </c>
      <c r="F10" s="17">
        <f>+E10/$E$9*100</f>
        <v>0</v>
      </c>
      <c r="G10" s="17">
        <f>+'20.TGT1'!H100</f>
        <v>0</v>
      </c>
      <c r="H10" s="17">
        <f ref="H10:H31" si="1" t="shared">+G10/$G$9*100</f>
        <v>0</v>
      </c>
      <c r="I10" s="18">
        <f ref="I10:I31" si="2" t="shared">C10-E10</f>
        <v>0</v>
      </c>
      <c r="J10" s="18">
        <f ref="J10:J31" si="3" t="shared">D10-F10</f>
        <v>0</v>
      </c>
      <c r="K10" s="18">
        <f ref="K10:K31" si="4" t="shared">E10-G10</f>
        <v>0</v>
      </c>
      <c r="L10" s="18">
        <f ref="L10:L31" si="5" t="shared">F10-H10</f>
        <v>0</v>
      </c>
    </row>
    <row r="11" spans="1:12">
      <c r="A11" s="19">
        <f>'20.TGT1'!C101</f>
        <v>131001</v>
      </c>
      <c r="B11" s="19" t="str">
        <f>'20.TGT1'!D101</f>
        <v xml:space="preserve">               Улсын төсвөөс санхүүжих</v>
      </c>
      <c r="C11" s="17">
        <f>+'20.TGT1'!$F101</f>
        <v>0</v>
      </c>
      <c r="D11" s="17">
        <f ref="D11:D31" si="6" t="shared">+C11/$C$9*100</f>
        <v>0</v>
      </c>
      <c r="E11" s="17">
        <f>+'20.TGT1'!G101</f>
        <v>0</v>
      </c>
      <c r="F11" s="17">
        <f ref="F11:F31" si="7" t="shared">+E11/$E$9*100</f>
        <v>0</v>
      </c>
      <c r="G11" s="17">
        <f>+'20.TGT1'!H101</f>
        <v>0</v>
      </c>
      <c r="H11" s="17">
        <f si="1" t="shared"/>
        <v>0</v>
      </c>
      <c r="I11" s="18">
        <f si="2" t="shared"/>
        <v>0</v>
      </c>
      <c r="J11" s="18">
        <f si="3" t="shared"/>
        <v>0</v>
      </c>
      <c r="K11" s="18">
        <f si="4" t="shared"/>
        <v>0</v>
      </c>
      <c r="L11" s="18">
        <f si="5" t="shared"/>
        <v>0</v>
      </c>
    </row>
    <row r="12" spans="1:12">
      <c r="A12" s="19">
        <f>'20.TGT1'!C102</f>
        <v>131006</v>
      </c>
      <c r="B12" s="19" t="str">
        <f>'20.TGT1'!D102</f>
        <v xml:space="preserve">               Засгийн газрын тусгай сангаас санхүүжих</v>
      </c>
      <c r="C12" s="17">
        <f>+'20.TGT1'!$F102</f>
        <v>0</v>
      </c>
      <c r="D12" s="17">
        <f si="6" t="shared"/>
        <v>0</v>
      </c>
      <c r="E12" s="17">
        <f>+'20.TGT1'!G102</f>
        <v>0</v>
      </c>
      <c r="F12" s="17">
        <f si="7" t="shared"/>
        <v>0</v>
      </c>
      <c r="G12" s="17">
        <f>+'20.TGT1'!H102</f>
        <v>0</v>
      </c>
      <c r="H12" s="17">
        <f si="1" t="shared"/>
        <v>0</v>
      </c>
      <c r="I12" s="18">
        <f si="2" t="shared"/>
        <v>0</v>
      </c>
      <c r="J12" s="18">
        <f si="3" t="shared"/>
        <v>0</v>
      </c>
      <c r="K12" s="18">
        <f si="4" t="shared"/>
        <v>0</v>
      </c>
      <c r="L12" s="18">
        <f si="5" t="shared"/>
        <v>0</v>
      </c>
    </row>
    <row r="13" spans="1:12">
      <c r="A13" s="19">
        <f>'20.TGT1'!C103</f>
        <v>131007</v>
      </c>
      <c r="B13" s="19" t="str">
        <f>'20.TGT1'!D103</f>
        <v xml:space="preserve">               Тусгай зориулалтын шилжүүлгээс санхүүжих</v>
      </c>
      <c r="C13" s="17">
        <f>+'20.TGT1'!$F103</f>
        <v>0</v>
      </c>
      <c r="D13" s="17">
        <f si="6" t="shared"/>
        <v>0</v>
      </c>
      <c r="E13" s="17">
        <f>+'20.TGT1'!G103</f>
        <v>0</v>
      </c>
      <c r="F13" s="17">
        <f si="7" t="shared"/>
        <v>0</v>
      </c>
      <c r="G13" s="17">
        <f>+'20.TGT1'!H103</f>
        <v>0</v>
      </c>
      <c r="H13" s="17">
        <f si="1" t="shared"/>
        <v>0</v>
      </c>
      <c r="I13" s="18">
        <f si="2" t="shared"/>
        <v>0</v>
      </c>
      <c r="J13" s="18">
        <f si="3" t="shared"/>
        <v>0</v>
      </c>
      <c r="K13" s="18">
        <f si="4" t="shared"/>
        <v>0</v>
      </c>
      <c r="L13" s="18">
        <f si="5" t="shared"/>
        <v>0</v>
      </c>
    </row>
    <row r="14" spans="1:12">
      <c r="A14" s="19">
        <f>'20.TGT1'!C104</f>
        <v>131008</v>
      </c>
      <c r="B14" s="19" t="str">
        <f>'20.TGT1'!D104</f>
        <v xml:space="preserve">               Орон нутгийн хөгжлийн нэгдсэн сангаас санхүүжих</v>
      </c>
      <c r="C14" s="17">
        <f>+'20.TGT1'!$F104</f>
        <v>0</v>
      </c>
      <c r="D14" s="17">
        <f si="6" t="shared"/>
        <v>0</v>
      </c>
      <c r="E14" s="17">
        <f>+'20.TGT1'!G104</f>
        <v>0</v>
      </c>
      <c r="F14" s="17">
        <f si="7" t="shared"/>
        <v>0</v>
      </c>
      <c r="G14" s="17">
        <f>+'20.TGT1'!H104</f>
        <v>0</v>
      </c>
      <c r="H14" s="17">
        <f si="1" t="shared"/>
        <v>0</v>
      </c>
      <c r="I14" s="18">
        <f si="2" t="shared"/>
        <v>0</v>
      </c>
      <c r="J14" s="18">
        <f si="3" t="shared"/>
        <v>0</v>
      </c>
      <c r="K14" s="18">
        <f si="4" t="shared"/>
        <v>0</v>
      </c>
      <c r="L14" s="18">
        <f si="5" t="shared"/>
        <v>0</v>
      </c>
    </row>
    <row r="15" spans="1:12">
      <c r="A15" s="19">
        <f>'20.TGT1'!C105</f>
        <v>1320</v>
      </c>
      <c r="B15" s="19" t="str">
        <f>'20.TGT1'!D105</f>
        <v xml:space="preserve">   ОРОН НУТГИЙН ТӨСВӨӨС САНХҮҮЖИХ</v>
      </c>
      <c r="C15" s="17">
        <f>+'20.TGT1'!$F105</f>
        <v>0</v>
      </c>
      <c r="D15" s="17">
        <f si="6" t="shared"/>
        <v>0</v>
      </c>
      <c r="E15" s="17">
        <f>+'20.TGT1'!G105</f>
        <v>0</v>
      </c>
      <c r="F15" s="17">
        <f si="7" t="shared"/>
        <v>0</v>
      </c>
      <c r="G15" s="17">
        <f>+'20.TGT1'!H105</f>
        <v>0</v>
      </c>
      <c r="H15" s="17">
        <f si="1" t="shared"/>
        <v>0</v>
      </c>
      <c r="I15" s="18">
        <f si="2" t="shared"/>
        <v>0</v>
      </c>
      <c r="J15" s="18">
        <f si="3" t="shared"/>
        <v>0</v>
      </c>
      <c r="K15" s="18">
        <f si="4" t="shared"/>
        <v>0</v>
      </c>
      <c r="L15" s="18">
        <f si="5" t="shared"/>
        <v>0</v>
      </c>
    </row>
    <row r="16" spans="1:12">
      <c r="A16" s="19">
        <f>'20.TGT1'!C106</f>
        <v>132001</v>
      </c>
      <c r="B16" s="19" t="str">
        <f>'20.TGT1'!D106</f>
        <v xml:space="preserve">               Орон нутгийн төсвөөс</v>
      </c>
      <c r="C16" s="17">
        <f>+'20.TGT1'!$F106</f>
        <v>0</v>
      </c>
      <c r="D16" s="17">
        <f si="6" t="shared"/>
        <v>0</v>
      </c>
      <c r="E16" s="17">
        <f>+'20.TGT1'!G106</f>
        <v>0</v>
      </c>
      <c r="F16" s="17">
        <f si="7" t="shared"/>
        <v>0</v>
      </c>
      <c r="G16" s="17">
        <f>+'20.TGT1'!H106</f>
        <v>0</v>
      </c>
      <c r="H16" s="17">
        <f si="1" t="shared"/>
        <v>0</v>
      </c>
      <c r="I16" s="18">
        <f si="2" t="shared"/>
        <v>0</v>
      </c>
      <c r="J16" s="18">
        <f si="3" t="shared"/>
        <v>0</v>
      </c>
      <c r="K16" s="18">
        <f si="4" t="shared"/>
        <v>0</v>
      </c>
      <c r="L16" s="18">
        <f si="5" t="shared"/>
        <v>0</v>
      </c>
    </row>
    <row r="17" spans="1:12">
      <c r="A17" s="19">
        <f>'20.TGT1'!C107</f>
        <v>132007</v>
      </c>
      <c r="B17" s="19" t="str">
        <f>'20.TGT1'!D107</f>
        <v xml:space="preserve">               Орон нутгийн хөгжлийн сангаас санхүүжих</v>
      </c>
      <c r="C17" s="17">
        <f>+'20.TGT1'!$F107</f>
        <v>0</v>
      </c>
      <c r="D17" s="17">
        <f si="6" t="shared"/>
        <v>0</v>
      </c>
      <c r="E17" s="17">
        <f>+'20.TGT1'!G107</f>
        <v>0</v>
      </c>
      <c r="F17" s="17">
        <f si="7" t="shared"/>
        <v>0</v>
      </c>
      <c r="G17" s="17">
        <f>+'20.TGT1'!H107</f>
        <v>0</v>
      </c>
      <c r="H17" s="17">
        <f si="1" t="shared"/>
        <v>0</v>
      </c>
      <c r="I17" s="18">
        <f si="2" t="shared"/>
        <v>0</v>
      </c>
      <c r="J17" s="18">
        <f si="3" t="shared"/>
        <v>0</v>
      </c>
      <c r="K17" s="18">
        <f si="4" t="shared"/>
        <v>0</v>
      </c>
      <c r="L17" s="18">
        <f si="5" t="shared"/>
        <v>0</v>
      </c>
    </row>
    <row r="18" spans="1:12">
      <c r="A18" s="19">
        <f>'20.TGT1'!C108</f>
        <v>1340</v>
      </c>
      <c r="B18" s="19" t="str">
        <f>'20.TGT1'!D108</f>
        <v xml:space="preserve">   НИЙГМИЙН ДААТГАЛЫН САНГИЙН ТӨСВӨӨС САНХҮҮЖИХ</v>
      </c>
      <c r="C18" s="17">
        <f>+'20.TGT1'!$F108</f>
        <v>0</v>
      </c>
      <c r="D18" s="17">
        <f si="6" t="shared"/>
        <v>0</v>
      </c>
      <c r="E18" s="17">
        <f>+'20.TGT1'!G108</f>
        <v>0</v>
      </c>
      <c r="F18" s="17">
        <f si="7" t="shared"/>
        <v>0</v>
      </c>
      <c r="G18" s="17">
        <f>+'20.TGT1'!H108</f>
        <v>0</v>
      </c>
      <c r="H18" s="17">
        <f si="1" t="shared"/>
        <v>0</v>
      </c>
      <c r="I18" s="18">
        <f si="2" t="shared"/>
        <v>0</v>
      </c>
      <c r="J18" s="18">
        <f si="3" t="shared"/>
        <v>0</v>
      </c>
      <c r="K18" s="18">
        <f si="4" t="shared"/>
        <v>0</v>
      </c>
      <c r="L18" s="18">
        <f si="5" t="shared"/>
        <v>0</v>
      </c>
    </row>
    <row r="19" spans="1:12">
      <c r="A19" s="19">
        <f>'20.TGT1'!C109</f>
        <v>134001</v>
      </c>
      <c r="B19" s="19" t="str">
        <f>'20.TGT1'!D109</f>
        <v xml:space="preserve">               Нийгмийн даатгалын сангаас санхүүжих</v>
      </c>
      <c r="C19" s="17">
        <f>+'20.TGT1'!$F109</f>
        <v>0</v>
      </c>
      <c r="D19" s="17">
        <f si="6" t="shared"/>
        <v>0</v>
      </c>
      <c r="E19" s="17">
        <f>+'20.TGT1'!G109</f>
        <v>0</v>
      </c>
      <c r="F19" s="17">
        <f si="7" t="shared"/>
        <v>0</v>
      </c>
      <c r="G19" s="17">
        <f>+'20.TGT1'!H109</f>
        <v>0</v>
      </c>
      <c r="H19" s="17">
        <f si="1" t="shared"/>
        <v>0</v>
      </c>
      <c r="I19" s="18">
        <f si="2" t="shared"/>
        <v>0</v>
      </c>
      <c r="J19" s="18">
        <f si="3" t="shared"/>
        <v>0</v>
      </c>
      <c r="K19" s="18">
        <f si="4" t="shared"/>
        <v>0</v>
      </c>
      <c r="L19" s="18">
        <f si="5" t="shared"/>
        <v>0</v>
      </c>
    </row>
    <row r="20" spans="1:12">
      <c r="A20" s="19">
        <f>'20.TGT1'!C110</f>
        <v>134002</v>
      </c>
      <c r="B20" s="19" t="str">
        <f>'20.TGT1'!D110</f>
        <v xml:space="preserve">               Эрүүл мэндийн даатгалын сангаас санхүүжих</v>
      </c>
      <c r="C20" s="17">
        <f>+'20.TGT1'!$F110</f>
        <v>0</v>
      </c>
      <c r="D20" s="17">
        <f si="6" t="shared"/>
        <v>0</v>
      </c>
      <c r="E20" s="17">
        <f>+'20.TGT1'!G110</f>
        <v>0</v>
      </c>
      <c r="F20" s="17">
        <f si="7" t="shared"/>
        <v>0</v>
      </c>
      <c r="G20" s="17">
        <f>+'20.TGT1'!H110</f>
        <v>0</v>
      </c>
      <c r="H20" s="17">
        <f si="1" t="shared"/>
        <v>0</v>
      </c>
      <c r="I20" s="18">
        <f si="2" t="shared"/>
        <v>0</v>
      </c>
      <c r="J20" s="18">
        <f si="3" t="shared"/>
        <v>0</v>
      </c>
      <c r="K20" s="18">
        <f si="4" t="shared"/>
        <v>0</v>
      </c>
      <c r="L20" s="18">
        <f si="5" t="shared"/>
        <v>0</v>
      </c>
    </row>
    <row r="21" spans="1:12">
      <c r="A21" s="19">
        <f>'20.TGT1'!C111</f>
        <v>134003</v>
      </c>
      <c r="B21" s="19" t="str">
        <f>'20.TGT1'!D111</f>
        <v xml:space="preserve">               Нийгмийн даатгалын сангаас эмнэлгүүдэд олгох санхүүжилт</v>
      </c>
      <c r="C21" s="17">
        <f>+'20.TGT1'!$F111</f>
        <v>0</v>
      </c>
      <c r="D21" s="17">
        <f si="6" t="shared"/>
        <v>0</v>
      </c>
      <c r="E21" s="17">
        <f>+'20.TGT1'!G111</f>
        <v>0</v>
      </c>
      <c r="F21" s="17">
        <f si="7" t="shared"/>
        <v>0</v>
      </c>
      <c r="G21" s="17">
        <f>+'20.TGT1'!H111</f>
        <v>0</v>
      </c>
      <c r="H21" s="17">
        <f si="1" t="shared"/>
        <v>0</v>
      </c>
      <c r="I21" s="18">
        <f si="2" t="shared"/>
        <v>0</v>
      </c>
      <c r="J21" s="18">
        <f si="3" t="shared"/>
        <v>0</v>
      </c>
      <c r="K21" s="18">
        <f si="4" t="shared"/>
        <v>0</v>
      </c>
      <c r="L21" s="18">
        <f si="5" t="shared"/>
        <v>0</v>
      </c>
    </row>
    <row r="22" spans="1:12">
      <c r="A22" s="19">
        <f>'20.TGT1'!C112</f>
        <v>120004</v>
      </c>
      <c r="B22" s="19" t="str">
        <f>'20.TGT1'!D112</f>
        <v xml:space="preserve">   ТӨСӨВТ БАЙГУУЛЛАГЫН ҮЙЛ АЖИЛЛАГААНААС</v>
      </c>
      <c r="C22" s="17">
        <f>+'20.TGT1'!$F112</f>
        <v>0</v>
      </c>
      <c r="D22" s="17">
        <f si="6" t="shared"/>
        <v>0</v>
      </c>
      <c r="E22" s="17">
        <f>+'20.TGT1'!G112</f>
        <v>0</v>
      </c>
      <c r="F22" s="17">
        <f si="7" t="shared"/>
        <v>0</v>
      </c>
      <c r="G22" s="17">
        <f>+'20.TGT1'!H112</f>
        <v>0</v>
      </c>
      <c r="H22" s="17">
        <f si="1" t="shared"/>
        <v>0</v>
      </c>
      <c r="I22" s="18">
        <f si="2" t="shared"/>
        <v>0</v>
      </c>
      <c r="J22" s="18">
        <f si="3" t="shared"/>
        <v>0</v>
      </c>
      <c r="K22" s="18">
        <f si="4" t="shared"/>
        <v>0</v>
      </c>
      <c r="L22" s="18">
        <f si="5" t="shared"/>
        <v>0</v>
      </c>
    </row>
    <row r="23" spans="1:12">
      <c r="A23" s="19">
        <f>'20.TGT1'!C113</f>
        <v>1200041</v>
      </c>
      <c r="B23" s="19" t="str">
        <f>'20.TGT1'!D113</f>
        <v xml:space="preserve">               Үндсэн үйл ажиллагааны орлогоос санхүүжих</v>
      </c>
      <c r="C23" s="17">
        <f>+'20.TGT1'!$F113</f>
        <v>0</v>
      </c>
      <c r="D23" s="17">
        <f si="6" t="shared"/>
        <v>0</v>
      </c>
      <c r="E23" s="17">
        <f>+'20.TGT1'!G113</f>
        <v>0</v>
      </c>
      <c r="F23" s="17">
        <f si="7" t="shared"/>
        <v>0</v>
      </c>
      <c r="G23" s="17">
        <f>+'20.TGT1'!H113</f>
        <v>0</v>
      </c>
      <c r="H23" s="17">
        <f si="1" t="shared"/>
        <v>0</v>
      </c>
      <c r="I23" s="18">
        <f si="2" t="shared"/>
        <v>0</v>
      </c>
      <c r="J23" s="18">
        <f si="3" t="shared"/>
        <v>0</v>
      </c>
      <c r="K23" s="18">
        <f si="4" t="shared"/>
        <v>0</v>
      </c>
      <c r="L23" s="18">
        <f si="5" t="shared"/>
        <v>0</v>
      </c>
    </row>
    <row r="24" spans="1:12">
      <c r="A24" s="19">
        <f>'20.TGT1'!C114</f>
        <v>1200042</v>
      </c>
      <c r="B24" s="19" t="str">
        <f>'20.TGT1'!D114</f>
        <v xml:space="preserve">               Туслах үйл ажиллагааны орлогоос санхүүжих</v>
      </c>
      <c r="C24" s="17">
        <f>+'20.TGT1'!$F114</f>
        <v>0</v>
      </c>
      <c r="D24" s="17">
        <f si="6" t="shared"/>
        <v>0</v>
      </c>
      <c r="E24" s="17">
        <f>+'20.TGT1'!G114</f>
        <v>0</v>
      </c>
      <c r="F24" s="17">
        <f si="7" t="shared"/>
        <v>0</v>
      </c>
      <c r="G24" s="17">
        <f>+'20.TGT1'!H114</f>
        <v>0</v>
      </c>
      <c r="H24" s="17">
        <f si="1" t="shared"/>
        <v>0</v>
      </c>
      <c r="I24" s="18">
        <f si="2" t="shared"/>
        <v>0</v>
      </c>
      <c r="J24" s="18">
        <f si="3" t="shared"/>
        <v>0</v>
      </c>
      <c r="K24" s="18">
        <f si="4" t="shared"/>
        <v>0</v>
      </c>
      <c r="L24" s="18">
        <f si="5" t="shared"/>
        <v>0</v>
      </c>
    </row>
    <row r="25" spans="1:12">
      <c r="A25" s="19">
        <f>'20.TGT1'!C115</f>
        <v>1200043</v>
      </c>
      <c r="B25" s="19" t="str">
        <f>'20.TGT1'!D115</f>
        <v xml:space="preserve">               Урьд оны үлдэгдлээс санхүүжих</v>
      </c>
      <c r="C25" s="17">
        <f>+'20.TGT1'!$F115</f>
        <v>0</v>
      </c>
      <c r="D25" s="17">
        <f si="6" t="shared"/>
        <v>0</v>
      </c>
      <c r="E25" s="17">
        <f>+'20.TGT1'!G115</f>
        <v>0</v>
      </c>
      <c r="F25" s="17">
        <f si="7" t="shared"/>
        <v>0</v>
      </c>
      <c r="G25" s="17">
        <f>+'20.TGT1'!H115</f>
        <v>0</v>
      </c>
      <c r="H25" s="17">
        <f si="1" t="shared"/>
        <v>0</v>
      </c>
      <c r="I25" s="18">
        <f si="2" t="shared"/>
        <v>0</v>
      </c>
      <c r="J25" s="18">
        <f si="3" t="shared"/>
        <v>0</v>
      </c>
      <c r="K25" s="18">
        <f si="4" t="shared"/>
        <v>0</v>
      </c>
      <c r="L25" s="18">
        <f si="5" t="shared"/>
        <v>0</v>
      </c>
    </row>
    <row r="26" spans="1:12">
      <c r="A26" s="19">
        <f>'20.TGT1'!C116</f>
        <v>1200044</v>
      </c>
      <c r="B26" s="19" t="str">
        <f>'20.TGT1'!D116</f>
        <v xml:space="preserve">               Гадаадын эх үүсвэрээс санхүүжих</v>
      </c>
      <c r="C26" s="17">
        <f>+'20.TGT1'!$F116</f>
        <v>0</v>
      </c>
      <c r="D26" s="17">
        <f si="6" t="shared"/>
        <v>0</v>
      </c>
      <c r="E26" s="17">
        <f>+'20.TGT1'!G116</f>
        <v>0</v>
      </c>
      <c r="F26" s="17">
        <f si="7" t="shared"/>
        <v>0</v>
      </c>
      <c r="G26" s="17">
        <f>+'20.TGT1'!H116</f>
        <v>0</v>
      </c>
      <c r="H26" s="17">
        <f si="1" t="shared"/>
        <v>0</v>
      </c>
      <c r="I26" s="18">
        <f si="2" t="shared"/>
        <v>0</v>
      </c>
      <c r="J26" s="18">
        <f si="3" t="shared"/>
        <v>0</v>
      </c>
      <c r="K26" s="18">
        <f si="4" t="shared"/>
        <v>0</v>
      </c>
      <c r="L26" s="18">
        <f si="5" t="shared"/>
        <v>0</v>
      </c>
    </row>
    <row r="27" spans="1:12">
      <c r="A27" s="19">
        <f>'20.TGT1'!C117</f>
        <v>122</v>
      </c>
      <c r="B27" s="19" t="str">
        <f>'20.TGT1'!D117</f>
        <v xml:space="preserve">   ТУСЛАМЖИЙН ЭХ ҮҮСВЭРЭЭС САНХҮҮЖИХ</v>
      </c>
      <c r="C27" s="17">
        <f>+'20.TGT1'!$F117</f>
        <v>0</v>
      </c>
      <c r="D27" s="17">
        <f si="6" t="shared"/>
        <v>0</v>
      </c>
      <c r="E27" s="17">
        <f>+'20.TGT1'!G117</f>
        <v>0</v>
      </c>
      <c r="F27" s="17">
        <f si="7" t="shared"/>
        <v>0</v>
      </c>
      <c r="G27" s="17">
        <f>+'20.TGT1'!H117</f>
        <v>0</v>
      </c>
      <c r="H27" s="17">
        <f si="1" t="shared"/>
        <v>0</v>
      </c>
      <c r="I27" s="18">
        <f si="2" t="shared"/>
        <v>0</v>
      </c>
      <c r="J27" s="18">
        <f si="3" t="shared"/>
        <v>0</v>
      </c>
      <c r="K27" s="18">
        <f si="4" t="shared"/>
        <v>0</v>
      </c>
      <c r="L27" s="18">
        <f si="5" t="shared"/>
        <v>0</v>
      </c>
    </row>
    <row r="28" spans="1:12">
      <c r="A28" s="19">
        <f>'20.TGT1'!C118</f>
        <v>122001</v>
      </c>
      <c r="B28" s="19" t="str">
        <f>'20.TGT1'!D118</f>
        <v xml:space="preserve">          Хандив тусламж /дотоод/</v>
      </c>
      <c r="C28" s="17">
        <f>+'20.TGT1'!$F118</f>
        <v>0</v>
      </c>
      <c r="D28" s="17">
        <f si="6" t="shared"/>
        <v>0</v>
      </c>
      <c r="E28" s="17">
        <f>+'20.TGT1'!G118</f>
        <v>0</v>
      </c>
      <c r="F28" s="17">
        <f si="7" t="shared"/>
        <v>0</v>
      </c>
      <c r="G28" s="17">
        <f>+'20.TGT1'!H118</f>
        <v>0</v>
      </c>
      <c r="H28" s="17">
        <f si="1" t="shared"/>
        <v>0</v>
      </c>
      <c r="I28" s="18">
        <f si="2" t="shared"/>
        <v>0</v>
      </c>
      <c r="J28" s="18">
        <f si="3" t="shared"/>
        <v>0</v>
      </c>
      <c r="K28" s="18">
        <f si="4" t="shared"/>
        <v>0</v>
      </c>
      <c r="L28" s="18">
        <f si="5" t="shared"/>
        <v>0</v>
      </c>
    </row>
    <row r="29" spans="1:12">
      <c r="A29" s="19">
        <f>'20.TGT1'!C119</f>
        <v>122002</v>
      </c>
      <c r="B29" s="19" t="str">
        <f>'20.TGT1'!D119</f>
        <v xml:space="preserve">          Хандив тусламж /гадаад/</v>
      </c>
      <c r="C29" s="17">
        <f>+'20.TGT1'!$F119</f>
        <v>0</v>
      </c>
      <c r="D29" s="17">
        <f si="6" t="shared"/>
        <v>0</v>
      </c>
      <c r="E29" s="17">
        <f>+'20.TGT1'!G119</f>
        <v>0</v>
      </c>
      <c r="F29" s="17">
        <f si="7" t="shared"/>
        <v>0</v>
      </c>
      <c r="G29" s="17">
        <f>+'20.TGT1'!H119</f>
        <v>0</v>
      </c>
      <c r="H29" s="17">
        <f si="1" t="shared"/>
        <v>0</v>
      </c>
      <c r="I29" s="18">
        <f si="2" t="shared"/>
        <v>0</v>
      </c>
      <c r="J29" s="18">
        <f si="3" t="shared"/>
        <v>0</v>
      </c>
      <c r="K29" s="18">
        <f si="4" t="shared"/>
        <v>0</v>
      </c>
      <c r="L29" s="18">
        <f si="5" t="shared"/>
        <v>0</v>
      </c>
    </row>
    <row r="30" spans="1:12">
      <c r="A30" s="19">
        <f>'20.TGT1'!C120</f>
        <v>14</v>
      </c>
      <c r="B30" s="19" t="str">
        <f>'20.TGT1'!D120</f>
        <v xml:space="preserve">   БУСАД ЭХ ҮҮСВЭР</v>
      </c>
      <c r="C30" s="17">
        <f>+'20.TGT1'!$F120</f>
        <v>0</v>
      </c>
      <c r="D30" s="17">
        <f si="6" t="shared"/>
        <v>0</v>
      </c>
      <c r="E30" s="17">
        <f>+'20.TGT1'!G120</f>
        <v>0</v>
      </c>
      <c r="F30" s="17">
        <f si="7" t="shared"/>
        <v>0</v>
      </c>
      <c r="G30" s="17">
        <f>+'20.TGT1'!H120</f>
        <v>0</v>
      </c>
      <c r="H30" s="17">
        <f si="1" t="shared"/>
        <v>0</v>
      </c>
      <c r="I30" s="18">
        <f si="2" t="shared"/>
        <v>0</v>
      </c>
      <c r="J30" s="18">
        <f si="3" t="shared"/>
        <v>0</v>
      </c>
      <c r="K30" s="18">
        <f si="4" t="shared"/>
        <v>0</v>
      </c>
      <c r="L30" s="18">
        <f si="5" t="shared"/>
        <v>0</v>
      </c>
    </row>
    <row r="31" spans="1:12">
      <c r="A31" s="19">
        <f>'20.TGT1'!C121</f>
        <v>145005</v>
      </c>
      <c r="B31" s="19" t="str">
        <f>'20.TGT1'!D121</f>
        <v xml:space="preserve">               Төсөв болон дамжуулан зээлдүүлсэн зээлээс эргэж төлөгдөх	</v>
      </c>
      <c r="C31" s="17">
        <f>+'20.TGT1'!$F121</f>
        <v>0</v>
      </c>
      <c r="D31" s="17">
        <f si="6" t="shared"/>
        <v>0</v>
      </c>
      <c r="E31" s="17">
        <f>+'20.TGT1'!G121</f>
        <v>0</v>
      </c>
      <c r="F31" s="17">
        <f si="7" t="shared"/>
        <v>0</v>
      </c>
      <c r="G31" s="17">
        <f>+'20.TGT1'!H121</f>
        <v>0</v>
      </c>
      <c r="H31" s="17">
        <f si="1" t="shared"/>
        <v>0</v>
      </c>
      <c r="I31" s="18">
        <f si="2" t="shared"/>
        <v>0</v>
      </c>
      <c r="J31" s="18">
        <f si="3" t="shared"/>
        <v>0</v>
      </c>
      <c r="K31" s="18">
        <f si="4" t="shared"/>
        <v>0</v>
      </c>
      <c r="L31" s="18">
        <f si="5" t="shared"/>
        <v>0</v>
      </c>
    </row>
    <row r="35" spans="2:6">
      <c r="B35" s="324" t="s">
        <v>1267</v>
      </c>
      <c r="C35" s="324"/>
      <c r="D35" s="324"/>
      <c r="E35" s="233"/>
      <c r="F35" s="233"/>
    </row>
    <row r="36" spans="2:6">
      <c r="B36" s="233"/>
      <c r="C36" s="233"/>
      <c r="D36" s="667"/>
      <c r="E36" s="667"/>
      <c r="F36" s="321"/>
    </row>
    <row r="37" spans="2:6">
      <c r="B37" s="233"/>
      <c r="C37" s="233"/>
      <c r="D37" s="321"/>
      <c r="E37" s="321"/>
      <c r="F37" s="321"/>
    </row>
    <row r="38" spans="2:6">
      <c r="B38" s="324"/>
      <c r="C38" s="324"/>
      <c r="D38" s="233"/>
      <c r="E38" s="233"/>
      <c r="F38" s="321"/>
    </row>
    <row r="39" spans="2:6">
      <c r="B39" s="233"/>
      <c r="C39" s="233"/>
      <c r="D39" s="667"/>
      <c r="E39" s="667"/>
      <c r="F39" s="321"/>
    </row>
    <row r="40" spans="2:6">
      <c r="B40" s="233"/>
      <c r="C40" s="233"/>
      <c r="D40" s="321"/>
      <c r="E40" s="321"/>
      <c r="F40" s="321"/>
    </row>
    <row r="41" spans="2:6">
      <c r="B41" s="324"/>
      <c r="C41" s="324"/>
      <c r="D41" s="233"/>
      <c r="E41" s="233"/>
      <c r="F41" s="321"/>
    </row>
    <row r="42" spans="2:6">
      <c r="B42" s="233"/>
      <c r="C42" s="233"/>
      <c r="D42" s="668"/>
      <c r="E42" s="668"/>
      <c r="F42" s="321"/>
    </row>
    <row r="44" spans="2:6">
      <c r="B44" s="233"/>
    </row>
    <row r="45" spans="2:6">
      <c r="B45" s="233"/>
    </row>
    <row r="46" spans="2:6">
      <c r="B46" s="233"/>
    </row>
    <row r="47" spans="2:6">
      <c r="B47" s="233"/>
    </row>
  </sheetData>
  <mergeCells count="14">
    <mergeCell ref="D36:E36"/>
    <mergeCell ref="D39:E39"/>
    <mergeCell ref="D42:E42"/>
    <mergeCell ref="B2:L2"/>
    <mergeCell ref="A6:A8"/>
    <mergeCell ref="B6:B8"/>
    <mergeCell ref="I6:L6"/>
    <mergeCell ref="E7:F7"/>
    <mergeCell ref="G7:H7"/>
    <mergeCell ref="E6:H6"/>
    <mergeCell ref="I7:J7"/>
    <mergeCell ref="K7:L7"/>
    <mergeCell ref="C6:D7"/>
    <mergeCell ref="B3:D3"/>
  </mergeCells>
  <printOptions horizontalCentered="1"/>
  <pageMargins bottom="0.75" footer="0.3" header="0.3" left="0.7" right="0.2" top="0.75"/>
  <pageSetup orientation="landscape" paperSize="9" r:id="rId1" scale="7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39</vt:i4>
      </vt:variant>
      <vt:variant>
        <vt:lpstr>Named Ranges</vt:lpstr>
      </vt:variant>
      <vt:variant>
        <vt:i4>6</vt:i4>
      </vt:variant>
    </vt:vector>
  </HeadingPairs>
  <TitlesOfParts>
    <vt:vector baseType="lpstr" size="45">
      <vt:lpstr>STS</vt:lpstr>
      <vt:lpstr>STT</vt:lpstr>
      <vt:lpstr>huulga</vt:lpstr>
      <vt:lpstr>amralt</vt:lpstr>
      <vt:lpstr>Tsalin uzuulelt</vt:lpstr>
      <vt:lpstr>negtgel</vt:lpstr>
      <vt:lpstr>niit</vt:lpstr>
      <vt:lpstr>ЧХ</vt:lpstr>
      <vt:lpstr>А-6.1</vt:lpstr>
      <vt:lpstr>А-6.2</vt:lpstr>
      <vt:lpstr>А-6.3</vt:lpstr>
      <vt:lpstr>СТХ</vt:lpstr>
      <vt:lpstr>1</vt:lpstr>
      <vt:lpstr>3</vt:lpstr>
      <vt:lpstr>1.Info</vt:lpstr>
      <vt:lpstr>2.CT1A</vt:lpstr>
      <vt:lpstr>3.CT2A</vt:lpstr>
      <vt:lpstr>4.CT3A</vt:lpstr>
      <vt:lpstr>5.CT4A</vt:lpstr>
      <vt:lpstr>6.CTT1</vt:lpstr>
      <vt:lpstr>7.CTT2</vt:lpstr>
      <vt:lpstr>8.CTT3</vt:lpstr>
      <vt:lpstr>9.CTT4</vt:lpstr>
      <vt:lpstr>10.CTT5</vt:lpstr>
      <vt:lpstr>11.CTT6</vt:lpstr>
      <vt:lpstr>12.CTT7</vt:lpstr>
      <vt:lpstr>13.CTT8</vt:lpstr>
      <vt:lpstr>14.CTT9</vt:lpstr>
      <vt:lpstr>15.Journal</vt:lpstr>
      <vt:lpstr>16.Assets</vt:lpstr>
      <vt:lpstr>17.Inventory</vt:lpstr>
      <vt:lpstr>18.Payroll</vt:lpstr>
      <vt:lpstr>19.Budget</vt:lpstr>
      <vt:lpstr>20.TGT1</vt:lpstr>
      <vt:lpstr>21.TGT1A</vt:lpstr>
      <vt:lpstr>22.NT2</vt:lpstr>
      <vt:lpstr>23.TRIAL BALANCE</vt:lpstr>
      <vt:lpstr>24.ABWS</vt:lpstr>
      <vt:lpstr>25.CBWS</vt:lpstr>
      <vt:lpstr>ЧХ!bookmark0</vt:lpstr>
      <vt:lpstr>bus_nutag</vt:lpstr>
      <vt:lpstr>huvi</vt:lpstr>
      <vt:lpstr>sar</vt:lpstr>
      <vt:lpstr>Бараа</vt:lpstr>
      <vt:lpstr>бүгд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2014-11-25T02:06:10Z</dcterms:created>
  <dc:creator>AUDITBS</dc:creator>
  <cp:lastModifiedBy>зочин</cp:lastModifiedBy>
  <cp:lastPrinted>2017-12-05T09:05:46Z</cp:lastPrinted>
  <dcterms:modified xsi:type="dcterms:W3CDTF">2018-06-17T13:01:17Z</dcterms:modified>
</cp:coreProperties>
</file>