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serenkhand\Desktop\"/>
    </mc:Choice>
  </mc:AlternateContent>
  <bookViews>
    <workbookView xWindow="0" yWindow="0" windowWidth="20490" windowHeight="6255" tabRatio="928" firstSheet="2" activeTab="6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8.CTT3" sheetId="8" r:id="rId7"/>
    <sheet name="10.CTT5" sheetId="9" r:id="rId8"/>
    <sheet name="12.CTT7" sheetId="6" r:id="rId9"/>
    <sheet name="13.CTT8" sheetId="32" r:id="rId10"/>
    <sheet name="15.Journal" sheetId="13" r:id="rId11"/>
    <sheet name="16.Assets" sheetId="14" r:id="rId12"/>
    <sheet name="17.Inventory" sheetId="22" r:id="rId13"/>
    <sheet name="19.Budget" sheetId="16" r:id="rId14"/>
    <sheet name="20.TGT1" sheetId="10" r:id="rId15"/>
    <sheet name="21.TGT1A" sheetId="11" r:id="rId16"/>
    <sheet name="22.NT2" sheetId="20" r:id="rId17"/>
    <sheet name="23.TRIAL BALANCE" sheetId="26" r:id="rId18"/>
    <sheet name="24.ABWS" sheetId="24" r:id="rId19"/>
    <sheet name="25.CBWS" sheetId="25" r:id="rId20"/>
  </sheets>
  <externalReferences>
    <externalReference r:id="rId21"/>
  </externalReferences>
  <definedNames>
    <definedName name="_xlnm._FilterDatabase" localSheetId="10" hidden="1">'15.Journal'!$A$4:$U$4</definedName>
    <definedName name="_xlnm._FilterDatabase" localSheetId="11" hidden="1">'16.Assets'!$A$5:$F$5</definedName>
    <definedName name="_xlnm._FilterDatabase" localSheetId="12" hidden="1">'17.Inventory'!$A$5:$D$5</definedName>
    <definedName name="_xlnm._FilterDatabase" localSheetId="13" hidden="1">'19.Budget'!$A$5:$D$5</definedName>
    <definedName name="_xlnm._FilterDatabase" localSheetId="18" hidden="1">'24.ABWS'!$A$4:$B$5</definedName>
  </definedNames>
  <calcPr calcId="152511"/>
</workbook>
</file>

<file path=xl/calcChain.xml><?xml version="1.0" encoding="utf-8"?>
<calcChain xmlns="http://schemas.openxmlformats.org/spreadsheetml/2006/main">
  <c r="H106" i="10" l="1"/>
  <c r="F30" i="8"/>
  <c r="E23" i="5"/>
  <c r="F16" i="5" l="1"/>
  <c r="G16" i="5"/>
  <c r="C247" i="4"/>
  <c r="D133" i="2"/>
  <c r="C133" i="2"/>
  <c r="D115" i="2"/>
  <c r="C115" i="2"/>
  <c r="F117" i="10" l="1"/>
  <c r="G117" i="10"/>
  <c r="H117" i="10"/>
  <c r="E117" i="10"/>
  <c r="D282" i="24"/>
  <c r="C282" i="24"/>
  <c r="D278" i="24"/>
  <c r="C278" i="24"/>
  <c r="D274" i="24"/>
  <c r="C274" i="24"/>
  <c r="D299" i="4" l="1"/>
  <c r="C299" i="4"/>
  <c r="F12" i="10" l="1"/>
  <c r="F18" i="10"/>
  <c r="F24" i="10"/>
  <c r="F29" i="10"/>
  <c r="F37" i="10"/>
  <c r="F41" i="10"/>
  <c r="F46" i="10"/>
  <c r="F50" i="10"/>
  <c r="F60" i="10"/>
  <c r="F64" i="10"/>
  <c r="F63" i="10" s="1"/>
  <c r="F66" i="10"/>
  <c r="F69" i="10"/>
  <c r="F71" i="10"/>
  <c r="F74" i="10"/>
  <c r="F77" i="10"/>
  <c r="F87" i="10"/>
  <c r="F93" i="10"/>
  <c r="F95" i="10"/>
  <c r="F100" i="10"/>
  <c r="F105" i="10"/>
  <c r="F108" i="10"/>
  <c r="F112" i="10"/>
  <c r="F120" i="10"/>
  <c r="F125" i="10"/>
  <c r="F128" i="10"/>
  <c r="F134" i="10"/>
  <c r="F137" i="10"/>
  <c r="F140" i="10"/>
  <c r="F143" i="10"/>
  <c r="F147" i="10"/>
  <c r="F86" i="10" l="1"/>
  <c r="F68" i="10"/>
  <c r="F99" i="10"/>
  <c r="F133" i="10"/>
  <c r="F11" i="10"/>
  <c r="F73" i="10"/>
  <c r="F10" i="10" l="1"/>
  <c r="F9" i="10" s="1"/>
  <c r="H12" i="10"/>
  <c r="H18" i="10"/>
  <c r="H24" i="10"/>
  <c r="H29" i="10"/>
  <c r="E12" i="10"/>
  <c r="E18" i="10"/>
  <c r="E24" i="10"/>
  <c r="E29" i="10"/>
  <c r="E37" i="10"/>
  <c r="E41" i="10"/>
  <c r="E46" i="10"/>
  <c r="E50" i="10"/>
  <c r="E60" i="10"/>
  <c r="E64" i="10"/>
  <c r="E66" i="10"/>
  <c r="E69" i="10"/>
  <c r="E71" i="10"/>
  <c r="E74" i="10"/>
  <c r="E77" i="10"/>
  <c r="G93" i="10"/>
  <c r="H93" i="10"/>
  <c r="E93" i="10"/>
  <c r="G87" i="10"/>
  <c r="H87" i="10"/>
  <c r="E87" i="10"/>
  <c r="H95" i="10"/>
  <c r="E95" i="10"/>
  <c r="H100" i="10"/>
  <c r="E100" i="10"/>
  <c r="H105" i="10"/>
  <c r="E105" i="10"/>
  <c r="E108" i="10"/>
  <c r="H108" i="10"/>
  <c r="E112" i="10"/>
  <c r="H112" i="10"/>
  <c r="H120" i="10"/>
  <c r="E120" i="10"/>
  <c r="G120" i="10"/>
  <c r="H125" i="10"/>
  <c r="E125" i="10"/>
  <c r="G125" i="10"/>
  <c r="H128" i="10"/>
  <c r="E128" i="10"/>
  <c r="H134" i="10"/>
  <c r="E134" i="10"/>
  <c r="G134" i="10"/>
  <c r="H137" i="10"/>
  <c r="E137" i="10"/>
  <c r="G137" i="10"/>
  <c r="H140" i="10"/>
  <c r="E140" i="10"/>
  <c r="G140" i="10"/>
  <c r="H143" i="10"/>
  <c r="E143" i="10"/>
  <c r="G143" i="10"/>
  <c r="G147" i="10"/>
  <c r="H147" i="10"/>
  <c r="E147" i="10"/>
  <c r="E86" i="10" l="1"/>
  <c r="E99" i="10"/>
  <c r="H99" i="10"/>
  <c r="E73" i="10"/>
  <c r="G133" i="10"/>
  <c r="G86" i="10"/>
  <c r="E68" i="10"/>
  <c r="E133" i="10"/>
  <c r="H11" i="10"/>
  <c r="H86" i="10"/>
  <c r="H133" i="10"/>
  <c r="E11" i="10"/>
  <c r="E63" i="10"/>
  <c r="E10" i="10" l="1"/>
  <c r="E9" i="10" s="1"/>
  <c r="H10" i="10"/>
  <c r="H9" i="10" s="1"/>
  <c r="J9" i="10" s="1"/>
  <c r="G29" i="10"/>
  <c r="D260" i="3" l="1"/>
  <c r="C260" i="3"/>
  <c r="D268" i="4"/>
  <c r="C268" i="4"/>
  <c r="D10" i="32" l="1"/>
  <c r="D9" i="32" s="1"/>
  <c r="E10" i="32"/>
  <c r="F10" i="32"/>
  <c r="D14" i="32"/>
  <c r="E14" i="32"/>
  <c r="F14" i="32"/>
  <c r="D19" i="32"/>
  <c r="E19" i="32"/>
  <c r="F19" i="32"/>
  <c r="F18" i="32" s="1"/>
  <c r="D27" i="32"/>
  <c r="E27" i="32"/>
  <c r="F27" i="32"/>
  <c r="D34" i="32"/>
  <c r="E34" i="32"/>
  <c r="F34" i="32"/>
  <c r="D39" i="32"/>
  <c r="E39" i="32"/>
  <c r="F39" i="32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2" i="6"/>
  <c r="P13" i="6"/>
  <c r="P14" i="6"/>
  <c r="P15" i="6"/>
  <c r="P16" i="6"/>
  <c r="P17" i="6"/>
  <c r="P19" i="6"/>
  <c r="P20" i="6"/>
  <c r="P21" i="6"/>
  <c r="P22" i="6"/>
  <c r="P23" i="6"/>
  <c r="P24" i="6"/>
  <c r="P26" i="6"/>
  <c r="P27" i="6"/>
  <c r="P29" i="6"/>
  <c r="P30" i="6"/>
  <c r="P32" i="6"/>
  <c r="P33" i="6"/>
  <c r="P10" i="6"/>
  <c r="D31" i="6"/>
  <c r="E31" i="6"/>
  <c r="F31" i="6"/>
  <c r="G31" i="6"/>
  <c r="H31" i="6"/>
  <c r="I31" i="6"/>
  <c r="J31" i="6"/>
  <c r="K31" i="6"/>
  <c r="L31" i="6"/>
  <c r="M31" i="6"/>
  <c r="N31" i="6"/>
  <c r="O31" i="6"/>
  <c r="C31" i="6"/>
  <c r="P31" i="6" s="1"/>
  <c r="D28" i="6"/>
  <c r="E28" i="6"/>
  <c r="E34" i="6" s="1"/>
  <c r="F28" i="6"/>
  <c r="G28" i="6"/>
  <c r="G34" i="6" s="1"/>
  <c r="H28" i="6"/>
  <c r="I28" i="6"/>
  <c r="I34" i="6" s="1"/>
  <c r="J28" i="6"/>
  <c r="K28" i="6"/>
  <c r="K34" i="6" s="1"/>
  <c r="L28" i="6"/>
  <c r="M28" i="6"/>
  <c r="M34" i="6" s="1"/>
  <c r="N28" i="6"/>
  <c r="O28" i="6"/>
  <c r="O34" i="6" s="1"/>
  <c r="C28" i="6"/>
  <c r="D18" i="6"/>
  <c r="E18" i="6"/>
  <c r="F18" i="6"/>
  <c r="G18" i="6"/>
  <c r="H18" i="6"/>
  <c r="I18" i="6"/>
  <c r="J18" i="6"/>
  <c r="K18" i="6"/>
  <c r="L18" i="6"/>
  <c r="M18" i="6"/>
  <c r="N18" i="6"/>
  <c r="O18" i="6"/>
  <c r="C18" i="6"/>
  <c r="D11" i="6"/>
  <c r="E11" i="6"/>
  <c r="F11" i="6"/>
  <c r="G11" i="6"/>
  <c r="G25" i="6" s="1"/>
  <c r="H11" i="6"/>
  <c r="I11" i="6"/>
  <c r="J11" i="6"/>
  <c r="K11" i="6"/>
  <c r="K25" i="6" s="1"/>
  <c r="L11" i="6"/>
  <c r="M11" i="6"/>
  <c r="N11" i="6"/>
  <c r="O11" i="6"/>
  <c r="O25" i="6" s="1"/>
  <c r="O35" i="6" s="1"/>
  <c r="C11" i="6"/>
  <c r="Q11" i="9"/>
  <c r="Q12" i="9"/>
  <c r="Q13" i="9"/>
  <c r="Q14" i="9"/>
  <c r="Q15" i="9"/>
  <c r="Q17" i="9"/>
  <c r="Q18" i="9"/>
  <c r="Q19" i="9"/>
  <c r="Q20" i="9"/>
  <c r="Q9" i="9"/>
  <c r="D16" i="9"/>
  <c r="E16" i="9"/>
  <c r="F16" i="9"/>
  <c r="F21" i="9" s="1"/>
  <c r="G16" i="9"/>
  <c r="H16" i="9"/>
  <c r="I16" i="9"/>
  <c r="J16" i="9"/>
  <c r="J21" i="9" s="1"/>
  <c r="K16" i="9"/>
  <c r="L16" i="9"/>
  <c r="M16" i="9"/>
  <c r="N16" i="9"/>
  <c r="O16" i="9"/>
  <c r="P16" i="9"/>
  <c r="C16" i="9"/>
  <c r="D10" i="9"/>
  <c r="D21" i="9" s="1"/>
  <c r="E10" i="9"/>
  <c r="F10" i="9"/>
  <c r="G10" i="9"/>
  <c r="G21" i="9" s="1"/>
  <c r="H10" i="9"/>
  <c r="H21" i="9" s="1"/>
  <c r="I10" i="9"/>
  <c r="J10" i="9"/>
  <c r="K10" i="9"/>
  <c r="K21" i="9" s="1"/>
  <c r="L10" i="9"/>
  <c r="L21" i="9" s="1"/>
  <c r="M10" i="9"/>
  <c r="N10" i="9"/>
  <c r="N21" i="9" s="1"/>
  <c r="O10" i="9"/>
  <c r="O21" i="9" s="1"/>
  <c r="P10" i="9"/>
  <c r="P21" i="9" s="1"/>
  <c r="C10" i="9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6" i="8"/>
  <c r="C15" i="8" s="1"/>
  <c r="C32" i="8"/>
  <c r="C38" i="8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Q16" i="9" l="1"/>
  <c r="K35" i="6"/>
  <c r="G35" i="6"/>
  <c r="L25" i="6"/>
  <c r="H25" i="6"/>
  <c r="D25" i="6"/>
  <c r="M21" i="9"/>
  <c r="I21" i="9"/>
  <c r="E21" i="9"/>
  <c r="M25" i="6"/>
  <c r="M35" i="6" s="1"/>
  <c r="I25" i="6"/>
  <c r="I35" i="6" s="1"/>
  <c r="E25" i="6"/>
  <c r="E35" i="6" s="1"/>
  <c r="N25" i="6"/>
  <c r="J25" i="6"/>
  <c r="F25" i="6"/>
  <c r="L35" i="6"/>
  <c r="J35" i="6"/>
  <c r="C34" i="6"/>
  <c r="L34" i="6"/>
  <c r="H34" i="6"/>
  <c r="D34" i="6"/>
  <c r="D35" i="6" s="1"/>
  <c r="F33" i="32"/>
  <c r="P18" i="6"/>
  <c r="P28" i="6"/>
  <c r="F9" i="32"/>
  <c r="F8" i="32" s="1"/>
  <c r="Q10" i="9"/>
  <c r="C31" i="8"/>
  <c r="C8" i="8" s="1"/>
  <c r="P11" i="6"/>
  <c r="N34" i="6"/>
  <c r="N35" i="6" s="1"/>
  <c r="J34" i="6"/>
  <c r="F34" i="6"/>
  <c r="F35" i="6" s="1"/>
  <c r="E18" i="32"/>
  <c r="D18" i="32"/>
  <c r="F31" i="8"/>
  <c r="F8" i="8" s="1"/>
  <c r="C14" i="28"/>
  <c r="C8" i="28" s="1"/>
  <c r="F14" i="28"/>
  <c r="F8" i="28" s="1"/>
  <c r="D14" i="28"/>
  <c r="D8" i="28" s="1"/>
  <c r="E14" i="28"/>
  <c r="E8" i="28" s="1"/>
  <c r="E33" i="32"/>
  <c r="D33" i="32"/>
  <c r="E9" i="32"/>
  <c r="C9" i="32"/>
  <c r="C18" i="32"/>
  <c r="C33" i="32"/>
  <c r="C25" i="6"/>
  <c r="C21" i="9"/>
  <c r="E31" i="8"/>
  <c r="E8" i="8" s="1"/>
  <c r="D31" i="8"/>
  <c r="D8" i="8" s="1"/>
  <c r="D88" i="3"/>
  <c r="D84" i="3" s="1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D156" i="3"/>
  <c r="C156" i="3"/>
  <c r="D114" i="4"/>
  <c r="C114" i="4"/>
  <c r="H35" i="6" l="1"/>
  <c r="Q21" i="9"/>
  <c r="P25" i="6"/>
  <c r="P34" i="6"/>
  <c r="D8" i="32"/>
  <c r="E8" i="32"/>
  <c r="C8" i="32"/>
  <c r="C35" i="6"/>
  <c r="C10" i="5"/>
  <c r="C15" i="5" s="1"/>
  <c r="D257" i="4"/>
  <c r="C257" i="4"/>
  <c r="C59" i="4"/>
  <c r="P35" i="6" l="1"/>
  <c r="C18" i="5"/>
  <c r="C24" i="5" s="1"/>
  <c r="C16" i="5"/>
  <c r="A11" i="30" l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C23" i="2" l="1"/>
  <c r="C16" i="2"/>
  <c r="D16" i="2"/>
  <c r="D10" i="2"/>
  <c r="C10" i="2"/>
  <c r="C15" i="2" l="1"/>
  <c r="C9" i="2" s="1"/>
  <c r="E84" i="20"/>
  <c r="D84" i="20"/>
  <c r="D282" i="3" l="1"/>
  <c r="C282" i="3"/>
  <c r="D113" i="3"/>
  <c r="C113" i="3"/>
  <c r="D230" i="2"/>
  <c r="C230" i="2"/>
  <c r="C223" i="2"/>
  <c r="C222" i="2" l="1"/>
  <c r="C221" i="2" s="1"/>
  <c r="D209" i="2"/>
  <c r="C209" i="2"/>
  <c r="D284" i="4" l="1"/>
  <c r="C284" i="4"/>
  <c r="D169" i="4"/>
  <c r="C169" i="4"/>
  <c r="D162" i="4"/>
  <c r="C162" i="4"/>
  <c r="D155" i="4"/>
  <c r="C155" i="4"/>
  <c r="D275" i="3"/>
  <c r="D293" i="3" s="1"/>
  <c r="C275" i="3"/>
  <c r="C293" i="3" s="1"/>
  <c r="D177" i="2"/>
  <c r="D171" i="2" s="1"/>
  <c r="C177" i="2"/>
  <c r="C171" i="2" s="1"/>
  <c r="D223" i="2"/>
  <c r="D222" i="2" s="1"/>
  <c r="D138" i="2"/>
  <c r="C138" i="2"/>
  <c r="D83" i="2"/>
  <c r="C83" i="2"/>
  <c r="D41" i="2"/>
  <c r="C41" i="2"/>
  <c r="D175" i="4" l="1"/>
  <c r="C175" i="4"/>
  <c r="D103" i="20"/>
  <c r="D102" i="20" s="1"/>
  <c r="D98" i="20"/>
  <c r="D96" i="20"/>
  <c r="D89" i="20"/>
  <c r="D75" i="20"/>
  <c r="D72" i="20"/>
  <c r="D69" i="20"/>
  <c r="D67" i="20"/>
  <c r="D64" i="20"/>
  <c r="D62" i="20"/>
  <c r="D61" i="20" s="1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G128" i="10"/>
  <c r="G112" i="10"/>
  <c r="G108" i="10"/>
  <c r="G105" i="10"/>
  <c r="G100" i="10"/>
  <c r="G95" i="10"/>
  <c r="G24" i="10"/>
  <c r="G18" i="10"/>
  <c r="G12" i="10"/>
  <c r="D66" i="20" l="1"/>
  <c r="D88" i="20"/>
  <c r="G99" i="10"/>
  <c r="G11" i="10"/>
  <c r="D10" i="20"/>
  <c r="C66" i="20"/>
  <c r="C61" i="20"/>
  <c r="D71" i="20"/>
  <c r="C88" i="20"/>
  <c r="C71" i="20"/>
  <c r="C10" i="20"/>
  <c r="D9" i="20" l="1"/>
  <c r="D8" i="20" s="1"/>
  <c r="C9" i="20"/>
  <c r="G10" i="10"/>
  <c r="G9" i="10" s="1"/>
  <c r="I9" i="10" s="1"/>
  <c r="C8" i="20"/>
  <c r="F10" i="5" l="1"/>
  <c r="F15" i="5" s="1"/>
  <c r="E10" i="5"/>
  <c r="E15" i="5" s="1"/>
  <c r="D10" i="5"/>
  <c r="D15" i="5" s="1"/>
  <c r="G14" i="5"/>
  <c r="G13" i="5"/>
  <c r="G12" i="5"/>
  <c r="G11" i="5"/>
  <c r="G9" i="5"/>
  <c r="G8" i="5"/>
  <c r="D18" i="5" l="1"/>
  <c r="D24" i="5" s="1"/>
  <c r="D16" i="5"/>
  <c r="F18" i="5"/>
  <c r="F24" i="5" s="1"/>
  <c r="E18" i="5"/>
  <c r="E24" i="5" s="1"/>
  <c r="E16" i="5"/>
  <c r="G10" i="5"/>
  <c r="D295" i="4"/>
  <c r="D291" i="4"/>
  <c r="D280" i="4"/>
  <c r="D267" i="4" s="1"/>
  <c r="D249" i="4"/>
  <c r="D244" i="4"/>
  <c r="D239" i="4"/>
  <c r="D230" i="4"/>
  <c r="D227" i="4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D226" i="4" l="1"/>
  <c r="C226" i="4"/>
  <c r="C305" i="4"/>
  <c r="C84" i="4"/>
  <c r="D84" i="4"/>
  <c r="D305" i="4"/>
  <c r="C58" i="4"/>
  <c r="D216" i="4"/>
  <c r="G17" i="5"/>
  <c r="G15" i="5"/>
  <c r="G19" i="5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G18" i="5"/>
  <c r="G20" i="5"/>
  <c r="D153" i="4"/>
  <c r="D152" i="4" s="1"/>
  <c r="D272" i="3"/>
  <c r="D253" i="3"/>
  <c r="D248" i="3"/>
  <c r="D243" i="3"/>
  <c r="D234" i="3"/>
  <c r="D231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28" i="3"/>
  <c r="C108" i="3"/>
  <c r="C105" i="3"/>
  <c r="C102" i="3"/>
  <c r="C255" i="4" l="1"/>
  <c r="C306" i="4" s="1"/>
  <c r="C117" i="3"/>
  <c r="C83" i="3"/>
  <c r="C230" i="3"/>
  <c r="D155" i="3"/>
  <c r="C155" i="3"/>
  <c r="C225" i="3"/>
  <c r="D220" i="3"/>
  <c r="C220" i="3"/>
  <c r="D57" i="3"/>
  <c r="C259" i="3"/>
  <c r="D259" i="3"/>
  <c r="D83" i="3"/>
  <c r="D225" i="3"/>
  <c r="D230" i="3"/>
  <c r="D117" i="3"/>
  <c r="D10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221" i="2"/>
  <c r="D201" i="2"/>
  <c r="D196" i="2"/>
  <c r="D192" i="2"/>
  <c r="D184" i="2"/>
  <c r="D165" i="2"/>
  <c r="D157" i="2"/>
  <c r="D152" i="2"/>
  <c r="D148" i="2"/>
  <c r="D108" i="2"/>
  <c r="D102" i="2"/>
  <c r="D98" i="2"/>
  <c r="D95" i="2"/>
  <c r="D73" i="2"/>
  <c r="D68" i="2"/>
  <c r="D62" i="2"/>
  <c r="D55" i="2" s="1"/>
  <c r="D51" i="2"/>
  <c r="D45" i="2"/>
  <c r="D31" i="2"/>
  <c r="D30" i="2" s="1"/>
  <c r="D23" i="2"/>
  <c r="C201" i="2"/>
  <c r="C196" i="2"/>
  <c r="C192" i="2"/>
  <c r="C184" i="2"/>
  <c r="C165" i="2"/>
  <c r="C157" i="2"/>
  <c r="C152" i="2"/>
  <c r="C148" i="2"/>
  <c r="C108" i="2"/>
  <c r="C102" i="2"/>
  <c r="C98" i="2"/>
  <c r="C95" i="2"/>
  <c r="D9" i="3" l="1"/>
  <c r="D8" i="3" s="1"/>
  <c r="C154" i="3"/>
  <c r="C153" i="3" s="1"/>
  <c r="D154" i="3"/>
  <c r="D153" i="3" s="1"/>
  <c r="C57" i="3"/>
  <c r="C10" i="3"/>
  <c r="D101" i="2"/>
  <c r="D94" i="2" s="1"/>
  <c r="C113" i="2"/>
  <c r="D147" i="2"/>
  <c r="D191" i="2"/>
  <c r="C147" i="2"/>
  <c r="D113" i="2"/>
  <c r="D156" i="2"/>
  <c r="D67" i="2"/>
  <c r="D15" i="2"/>
  <c r="D9" i="2" s="1"/>
  <c r="D200" i="2"/>
  <c r="D44" i="2"/>
  <c r="D34" i="2" s="1"/>
  <c r="G24" i="5"/>
  <c r="C191" i="2"/>
  <c r="C156" i="2"/>
  <c r="C101" i="2"/>
  <c r="C94" i="2" s="1"/>
  <c r="D8" i="2" l="1"/>
  <c r="C93" i="2"/>
  <c r="C9" i="3"/>
  <c r="C8" i="3" s="1"/>
  <c r="D274" i="3"/>
  <c r="D294" i="3" s="1"/>
  <c r="D190" i="2"/>
  <c r="D93" i="2"/>
  <c r="D146" i="2"/>
  <c r="C146" i="2"/>
  <c r="G23" i="5"/>
  <c r="C73" i="2"/>
  <c r="C274" i="3" l="1"/>
  <c r="C294" i="3" s="1"/>
  <c r="D145" i="2"/>
  <c r="D238" i="2" s="1"/>
  <c r="D144" i="2"/>
  <c r="C68" i="2"/>
  <c r="C67" i="2" s="1"/>
  <c r="C62" i="2"/>
  <c r="C55" i="2" s="1"/>
  <c r="C51" i="2"/>
  <c r="C45" i="2"/>
  <c r="C31" i="2"/>
  <c r="C30" i="2" s="1"/>
  <c r="C44" i="2" l="1"/>
  <c r="C34" i="2" l="1"/>
  <c r="C8" i="2" l="1"/>
  <c r="C200" i="2"/>
  <c r="C190" i="2" s="1"/>
  <c r="C145" i="2" s="1"/>
  <c r="C238" i="2" s="1"/>
  <c r="C84" i="20"/>
  <c r="C144" i="2" l="1"/>
</calcChain>
</file>

<file path=xl/sharedStrings.xml><?xml version="1.0" encoding="utf-8"?>
<sst xmlns="http://schemas.openxmlformats.org/spreadsheetml/2006/main" count="7500" uniqueCount="1855">
  <si>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</si>
  <si>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</si>
  <si>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</si>
  <si>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</si>
  <si>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</si>
  <si>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</si>
  <si>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</si>
  <si>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</si>
  <si>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</si>
  <si>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</si>
  <si>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</si>
  <si>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</si>
  <si>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</si>
  <si>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</si>
  <si>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</si>
  <si>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</si>
  <si>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</si>
  <si>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</si>
  <si>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</si>
  <si>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</si>
  <si>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</si>
  <si>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</si>
  <si>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</si>
  <si>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</si>
  <si>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</si>
  <si>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</si>
  <si>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</si>
  <si>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</si>
  <si>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</si>
  <si>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</si>
  <si>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</si>
  <si>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</si>
  <si>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</si>
  <si>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</si>
  <si>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</si>
  <si>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</si>
  <si>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</si>
  <si>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</si>
  <si>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</si>
  <si>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</si>
  <si>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</si>
  <si>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</si>
  <si>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</si>
  <si>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</si>
  <si>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</si>
  <si>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</si>
  <si>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</si>
  <si>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</si>
  <si>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</si>
  <si>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</si>
  <si>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</si>
  <si>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</si>
  <si>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</si>
  <si>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</si>
  <si>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</si>
  <si>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</si>
  <si>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</si>
  <si>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</si>
  <si>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</si>
  <si>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</si>
  <si>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</si>
  <si>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</si>
  <si>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</si>
  <si>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</si>
  <si>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</si>
  <si>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</si>
  <si>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</si>
  <si>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</si>
  <si>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</si>
  <si>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</si>
  <si>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</si>
  <si>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</si>
  <si>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</si>
  <si>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</si>
  <si>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</si>
  <si>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</si>
  <si>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</si>
  <si>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</si>
  <si>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</si>
  <si>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</si>
  <si>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</si>
  <si>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</si>
  <si>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</si>
  <si>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</si>
  <si>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</si>
  <si>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</si>
  <si>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</si>
  <si>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</si>
  <si>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</si>
  <si>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</si>
  <si>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</si>
  <si>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</si>
  <si>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</si>
  <si>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</si>
  <si>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</si>
  <si>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</si>
  <si>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</si>
  <si>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</si>
  <si>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</si>
  <si>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</si>
  <si>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</si>
  <si>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</si>
  <si>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</si>
  <si>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</si>
  <si>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</si>
  <si>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</si>
  <si>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</si>
  <si>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</si>
  <si>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</si>
  <si>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</si>
  <si>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</si>
  <si>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</si>
  <si>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</si>
  <si>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</si>
  <si>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</si>
  <si>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</si>
  <si>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</si>
  <si>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</si>
  <si>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</si>
  <si>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</si>
  <si>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</si>
  <si>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</si>
  <si>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</si>
  <si>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</si>
  <si>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</si>
  <si>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</si>
  <si>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</si>
  <si>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</si>
  <si>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</si>
  <si>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</si>
  <si>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</si>
  <si>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</si>
  <si>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</si>
  <si>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</si>
  <si>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</si>
  <si>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</si>
  <si>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</si>
  <si>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 xml:space="preserve">   БОГИНО ХУГАЦААТ ХӨРӨНГӨ ОРУУЛАЛТ</t>
  </si>
  <si>
    <t xml:space="preserve">      Yнэт цаас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</si>
  <si>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</si>
  <si>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</si>
  <si>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</si>
  <si>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</si>
  <si>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</si>
  <si>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</si>
  <si>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</si>
  <si>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</si>
  <si>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</si>
  <si>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</si>
  <si>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</si>
  <si>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</si>
  <si>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</si>
  <si>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</si>
  <si>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</si>
  <si>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</si>
  <si>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</si>
  <si>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</si>
  <si>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</si>
  <si>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</si>
  <si>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</si>
  <si>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</si>
  <si>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</si>
  <si>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</si>
  <si>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</si>
  <si>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</si>
  <si>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</si>
  <si>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</si>
  <si>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</si>
  <si>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</si>
  <si>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</si>
  <si>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</si>
  <si>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</si>
  <si>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</si>
  <si>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</si>
  <si>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</si>
  <si>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</si>
  <si>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</si>
  <si>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</si>
  <si>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</si>
  <si>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</si>
  <si>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</si>
  <si>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</si>
  <si>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</si>
  <si>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</si>
  <si>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</si>
  <si>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</si>
  <si>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</si>
  <si>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</si>
  <si>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</si>
  <si>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</si>
  <si>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</si>
  <si>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</si>
  <si>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</si>
  <si>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</si>
  <si>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</si>
  <si>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</si>
  <si>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</si>
  <si>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</si>
  <si>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</si>
  <si>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</si>
  <si>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</si>
  <si>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</si>
  <si>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</si>
  <si>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</si>
  <si>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</si>
  <si>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</si>
  <si>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</si>
  <si>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</si>
  <si>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</si>
  <si>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</si>
  <si>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</si>
  <si>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</si>
  <si>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</si>
  <si>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</si>
  <si>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</si>
  <si>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</si>
  <si>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</si>
  <si>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</si>
  <si>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</si>
  <si>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</si>
  <si>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</si>
  <si>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</si>
  <si>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</si>
  <si>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</si>
  <si>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</si>
  <si>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</si>
  <si>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</si>
  <si>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</si>
  <si>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</si>
  <si>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</si>
  <si>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</si>
  <si>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</si>
  <si>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</si>
  <si>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</si>
  <si>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</si>
  <si>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</si>
  <si>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</si>
  <si>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</si>
  <si>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</si>
  <si>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</si>
  <si>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</si>
  <si>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</si>
  <si>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</si>
  <si>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</si>
  <si>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</si>
  <si>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</si>
  <si>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</si>
  <si>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</si>
  <si>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</si>
  <si>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</si>
  <si>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</si>
  <si>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</si>
  <si>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</si>
  <si>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</si>
  <si>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</si>
  <si>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</si>
  <si>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</si>
  <si>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</si>
  <si>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</si>
  <si>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</si>
  <si>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</si>
  <si>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</si>
  <si>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</si>
  <si>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</si>
  <si>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</si>
  <si>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</si>
  <si>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</si>
  <si>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</si>
  <si>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</si>
  <si>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</si>
  <si>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</si>
  <si>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</si>
  <si>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</si>
  <si>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</si>
  <si>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</si>
  <si>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</si>
  <si>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</si>
  <si>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</si>
  <si>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</si>
  <si>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</si>
  <si>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</si>
  <si>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</si>
  <si>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</si>
  <si>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</si>
  <si>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</si>
  <si>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</si>
  <si>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</si>
  <si>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</si>
  <si>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</si>
  <si>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</si>
  <si>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</si>
  <si>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</si>
  <si>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</si>
  <si>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</si>
  <si>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</si>
  <si>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</si>
  <si>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</si>
  <si>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</si>
  <si>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</si>
  <si>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</si>
  <si>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</si>
  <si>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</si>
  <si>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</si>
  <si>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</si>
  <si>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</si>
  <si>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</si>
  <si>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</si>
  <si>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</si>
  <si>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</si>
  <si>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</si>
  <si>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</si>
  <si>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</si>
  <si>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</si>
  <si>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</si>
  <si>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</si>
  <si>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</si>
  <si>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</si>
  <si>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</si>
  <si>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</si>
  <si>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</si>
  <si>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</si>
  <si>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</si>
  <si>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</si>
  <si>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</si>
  <si>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</si>
  <si>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</si>
  <si>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</si>
  <si>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</si>
  <si>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</si>
  <si>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</si>
  <si>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</si>
  <si>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</si>
  <si>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</si>
  <si>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</si>
  <si>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</si>
  <si>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</si>
  <si>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</si>
  <si>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</si>
  <si>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</si>
  <si>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</si>
  <si>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</si>
  <si>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</si>
  <si>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</si>
  <si>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</si>
  <si>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</si>
  <si>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</si>
  <si>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</si>
  <si>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</si>
  <si>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</si>
  <si>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</si>
  <si>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</si>
  <si>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</si>
  <si>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</si>
  <si>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</si>
  <si>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</si>
  <si>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</si>
  <si>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</si>
  <si>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</si>
  <si>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</si>
  <si>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</si>
  <si>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</si>
  <si>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</si>
  <si>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</si>
  <si>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</si>
  <si>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</si>
  <si>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</si>
  <si>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</si>
  <si>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</si>
  <si>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</si>
  <si>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 xml:space="preserve">   УРСГАЛ ЗАРДАЛ 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</si>
  <si>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</si>
  <si>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</si>
  <si>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</si>
  <si>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</si>
  <si>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</si>
  <si>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</si>
  <si>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</si>
  <si>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</si>
  <si>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</si>
  <si>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</si>
  <si>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</si>
  <si>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</si>
  <si>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</si>
  <si>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</si>
  <si>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</si>
  <si>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</si>
  <si>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</si>
  <si>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</si>
  <si>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</si>
  <si>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</si>
  <si>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</si>
  <si>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</si>
  <si>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</si>
  <si>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</si>
  <si>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</si>
  <si>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</si>
  <si>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</si>
  <si>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</si>
  <si>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</si>
  <si>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</si>
  <si>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</si>
  <si>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</si>
  <si>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</si>
  <si>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</si>
  <si>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</si>
  <si>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</si>
  <si>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</si>
  <si>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</si>
  <si>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</si>
  <si>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</si>
  <si>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</si>
  <si>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 xml:space="preserve">               Банк, санхүүгийн байгууллагын үйлчилгээний хураамж</t>
  </si>
  <si>
    <t xml:space="preserve">               Улсын мэдээллийн маягт хэвлэх, бэлтгэх</t>
  </si>
  <si>
    <t xml:space="preserve">         Бараа үйлчилгээний бусад зардал</t>
  </si>
  <si>
    <t xml:space="preserve">               Бараа үйлчилгээний бусад зардал</t>
  </si>
  <si>
    <t xml:space="preserve">      ХҮҮ</t>
  </si>
  <si>
    <t xml:space="preserve">         Гадаад зээлийн үйлчилгээний төлбөр</t>
  </si>
  <si>
    <t xml:space="preserve">               Гадаад зээлийн үйлчилгээний төлбөр</t>
  </si>
  <si>
    <t xml:space="preserve">         Дотоод зээлийн үйлчилгээний төлбөр</t>
  </si>
  <si>
    <t xml:space="preserve">               Дотоод зээлийн үйлчилгээний төлбөр</t>
  </si>
  <si>
    <t xml:space="preserve">      ТАТААС</t>
  </si>
  <si>
    <t xml:space="preserve">         Төрийн өмчит байгууллагад олгох татаас</t>
  </si>
  <si>
    <t xml:space="preserve">               Төрийн өмчит байгууллагад олгох татаас</t>
  </si>
  <si>
    <t xml:space="preserve">         Хувийн хэвшлийн байгууллагад олгох татаас</t>
  </si>
  <si>
    <t xml:space="preserve">               Хувийн хэвшлийн байгууллагад олгох татаас</t>
  </si>
  <si>
    <t xml:space="preserve">      УРСГАЛ ШИЛЖҮҮЛЭГ</t>
  </si>
  <si>
    <t xml:space="preserve">         Засгийн газрын урсгал шилжүүлэг</t>
  </si>
  <si>
    <t xml:space="preserve">               Засгийн газрын дотоод шилжүүлэг</t>
  </si>
  <si>
    <t xml:space="preserve">               Засгийн газрын гадаад шилжүүлэг</t>
  </si>
  <si>
    <t xml:space="preserve">         Бусад урсгал шилжүүлэг</t>
  </si>
  <si>
    <t xml:space="preserve">               Нийгмийн даатгалын тэтгэвэр, тэтгэмж</t>
  </si>
  <si>
    <t xml:space="preserve">               Нийгмийн халамжийн тэтгэвэр, тэтгэмж</t>
  </si>
  <si>
    <t xml:space="preserve">               Төрөөс иргэдэд олгох тэтгэмж, урамшуулал</t>
  </si>
  <si>
    <t xml:space="preserve">               Ээлжийн амралтаар нутаг явах унааны хөнгөлөлт</t>
  </si>
  <si>
    <t xml:space="preserve">               Тэтгэвэрт гарахад олгох нэг удаагийн мөнгөн тэтгэмж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</si>
  <si>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</si>
  <si>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</si>
  <si>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</si>
  <si>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</si>
  <si>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</si>
  <si>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</si>
  <si>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 xml:space="preserve">   ХӨРӨНГИЙН ЗАРДАЛ</t>
  </si>
  <si>
    <t xml:space="preserve">               Барилга байгууламж</t>
  </si>
  <si>
    <t xml:space="preserve">               Их засвар</t>
  </si>
  <si>
    <t xml:space="preserve">               Тоног төхөөрөмж</t>
  </si>
  <si>
    <t xml:space="preserve">               Бусад хөрөнгө</t>
  </si>
  <si>
    <t xml:space="preserve">               Стратегийн нөөц хөрөнгө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</si>
  <si>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</si>
  <si>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</si>
  <si>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</si>
  <si>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</si>
  <si>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</si>
  <si>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</si>
  <si>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</si>
  <si>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</si>
  <si>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</si>
  <si>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</si>
  <si>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</si>
  <si>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</si>
  <si>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</si>
  <si>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</si>
  <si>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</si>
  <si>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</si>
  <si>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</si>
  <si>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</si>
  <si>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</si>
  <si>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</si>
  <si>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</si>
  <si>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 xml:space="preserve">   ЭPГЭЖ ТӨЛӨГДӨХ ТӨЛБӨРИЙГ ХАССАН ЦЭВЭР ЗЭЭЛ</t>
  </si>
  <si>
    <t xml:space="preserve">               Эргэж төлөгдөх зээл</t>
  </si>
  <si>
    <t xml:space="preserve">               Гадаадын санхүүгийн зах зээлээс санхүүжих зээл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</si>
  <si>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</si>
  <si>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</si>
  <si>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</si>
  <si>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</si>
  <si>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</si>
  <si>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</si>
  <si>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</si>
  <si>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</si>
  <si>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</si>
  <si>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</si>
  <si>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</si>
  <si>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</si>
  <si>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</si>
  <si>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</si>
  <si>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</si>
  <si>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</si>
  <si>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</si>
  <si>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</si>
  <si>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</si>
  <si>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</si>
  <si>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</si>
  <si>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</si>
  <si>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</si>
  <si>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 xml:space="preserve">               Улсын төсвөөс санхүүжих</t>
  </si>
  <si>
    <t xml:space="preserve">   ОРОН НУТГИЙН ТӨСВӨӨС САНХҮҮЖИХ</t>
  </si>
  <si>
    <t xml:space="preserve">               Орон нутгийн төсвөөс</t>
  </si>
  <si>
    <t xml:space="preserve">   НИЙГМИЙН ДААТГАЛЫН САНГИЙН ТӨСВӨӨС САНХҮҮЖИХ</t>
  </si>
  <si>
    <t xml:space="preserve">   ТӨСӨВТ БАЙГУУЛЛАГЫН ҮЙЛ АЖИЛЛАГААНААС</t>
  </si>
  <si>
    <t xml:space="preserve">               Үндсэн үйл ажиллагааны орлогоос санхүүжих</t>
  </si>
  <si>
    <t xml:space="preserve">               Туслах үйл ажиллагааны орлогоос санхүүжих</t>
  </si>
  <si>
    <t xml:space="preserve">               Урьд оны үлдэгдлээс санхүүжих</t>
  </si>
  <si>
    <t xml:space="preserve">               Гадаадын эх үүсвэрээс санхүүжих</t>
  </si>
  <si>
    <t xml:space="preserve">   ТУСЛАМЖИЙН ЭХ ҮҮСВЭРЭЭС САНХҮҮЖИХ</t>
  </si>
  <si>
    <t xml:space="preserve">   БУСАД ЭХ ҮҮСВЭР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</si>
  <si>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</si>
  <si>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</si>
  <si>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</si>
  <si>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</si>
  <si>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</si>
  <si>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</si>
  <si>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</si>
  <si>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</si>
  <si>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</si>
  <si>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</si>
  <si>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</si>
  <si>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</si>
  <si>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</si>
  <si>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</si>
  <si>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</si>
  <si>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</si>
  <si>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</si>
  <si>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</si>
  <si>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</si>
  <si>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</si>
  <si>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</si>
  <si>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</si>
  <si>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</si>
  <si>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</si>
  <si>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</si>
  <si>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</si>
  <si>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</si>
  <si>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</si>
  <si>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</si>
  <si>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</si>
  <si>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</si>
  <si>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</si>
  <si>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</si>
  <si>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</si>
  <si>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</si>
  <si>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</si>
  <si>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</si>
  <si>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</si>
  <si>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</si>
  <si>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</si>
  <si>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</si>
  <si>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</si>
  <si>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</si>
  <si>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</si>
  <si>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</si>
  <si>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</si>
  <si>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</si>
  <si>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</si>
  <si>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</si>
  <si>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</si>
  <si>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</si>
  <si>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</si>
  <si>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</si>
  <si>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</si>
  <si>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</si>
  <si>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</si>
  <si>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</si>
  <si>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</si>
  <si>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</si>
  <si>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</si>
  <si>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</si>
  <si>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</si>
  <si>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</si>
  <si>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</si>
  <si>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</si>
  <si>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</si>
  <si>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</si>
  <si>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</si>
  <si>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</si>
  <si>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</si>
  <si>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</si>
  <si>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</si>
  <si>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</si>
  <si>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</si>
  <si>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</si>
  <si>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</si>
  <si>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</si>
  <si>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</si>
  <si>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</si>
  <si>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</si>
  <si>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</si>
  <si>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</si>
  <si>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</si>
  <si>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</si>
  <si>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</si>
  <si>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</si>
  <si>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</si>
  <si>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</si>
  <si>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</si>
  <si>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</si>
  <si>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</si>
  <si>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</si>
  <si>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</si>
  <si>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</si>
  <si>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</si>
  <si>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</si>
  <si>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</si>
  <si>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</si>
  <si>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</si>
  <si>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</si>
  <si>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</si>
  <si>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</si>
  <si>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</si>
  <si>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</si>
  <si>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</si>
  <si>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</si>
  <si>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</si>
  <si>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</si>
  <si>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</si>
  <si>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</si>
  <si>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</si>
  <si>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</si>
  <si>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</si>
  <si>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</si>
  <si>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</si>
  <si>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</si>
  <si>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</si>
  <si>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</si>
  <si>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</si>
  <si>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</si>
  <si>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</si>
  <si>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</si>
  <si>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</si>
  <si>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</si>
  <si>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</si>
  <si>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</si>
  <si>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</si>
  <si>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</si>
  <si>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</si>
  <si>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</si>
  <si>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</si>
  <si>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</si>
  <si>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</si>
  <si>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</si>
  <si>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</si>
  <si>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</si>
  <si>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</si>
  <si>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</si>
  <si>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</si>
  <si>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</si>
  <si>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</si>
  <si>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</si>
  <si>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</si>
  <si>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</si>
  <si>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</si>
  <si>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</si>
  <si>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</si>
  <si>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</si>
  <si>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</si>
  <si>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</si>
  <si>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</si>
  <si>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</si>
  <si>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</si>
  <si>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</si>
  <si>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</si>
  <si>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</si>
  <si>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</si>
  <si>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</si>
  <si>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</si>
  <si>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</si>
  <si>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</si>
  <si>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</si>
  <si>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</si>
  <si>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</si>
  <si>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</si>
  <si>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</si>
  <si>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</si>
  <si>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</si>
  <si>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</si>
  <si>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</si>
  <si>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</si>
  <si>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</si>
  <si>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</si>
  <si>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</si>
  <si>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</si>
  <si>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</si>
  <si>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</si>
  <si>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</si>
  <si>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</si>
  <si>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</si>
  <si>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</si>
  <si>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</si>
  <si>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</si>
  <si>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</si>
  <si>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</si>
  <si>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</si>
  <si>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</si>
  <si>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</si>
  <si>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</si>
  <si>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</si>
  <si>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</si>
  <si>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</si>
  <si>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</si>
  <si>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</si>
  <si>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</si>
  <si>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</si>
  <si>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</si>
  <si>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</si>
  <si>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</si>
  <si>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</si>
  <si>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</si>
  <si>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</si>
  <si>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</si>
  <si>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</si>
  <si>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</si>
  <si>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</si>
  <si>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</si>
  <si>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</si>
  <si>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</si>
  <si>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</si>
  <si>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</si>
  <si>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</si>
  <si>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</si>
  <si>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</si>
  <si>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</si>
  <si>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</si>
  <si>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</si>
  <si>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</si>
  <si>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</si>
  <si>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</si>
  <si>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</si>
  <si>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</si>
  <si>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</si>
  <si>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</si>
  <si>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</si>
  <si>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</si>
  <si>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</si>
  <si>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</si>
  <si>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</si>
  <si>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</si>
  <si>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</si>
  <si>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</si>
  <si>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</si>
  <si>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</si>
  <si>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</si>
  <si>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</si>
  <si>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</si>
  <si>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</si>
  <si>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</si>
  <si>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</si>
  <si>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</si>
  <si>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</si>
  <si>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</si>
  <si>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</si>
  <si>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</si>
  <si>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</si>
  <si>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</si>
  <si>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</si>
  <si>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</si>
  <si>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</si>
  <si>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</si>
  <si>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</si>
  <si>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</si>
  <si>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</si>
  <si>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</si>
  <si>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</si>
  <si>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</si>
  <si>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</si>
  <si>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</si>
  <si>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</si>
  <si>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</si>
  <si>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</si>
  <si>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</si>
  <si>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</si>
  <si>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</si>
  <si>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</si>
  <si>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</si>
  <si>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</si>
  <si>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</si>
  <si>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</si>
  <si>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</si>
  <si>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</si>
  <si>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</si>
  <si>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</si>
  <si>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</si>
  <si>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</si>
  <si>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</si>
  <si>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</si>
  <si>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</si>
  <si>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</si>
  <si>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</si>
  <si>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</si>
  <si>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</si>
  <si>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</si>
  <si>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</si>
  <si>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</si>
  <si>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</si>
  <si>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</si>
  <si>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</si>
  <si>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</si>
  <si>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</si>
  <si>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</si>
  <si>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</si>
  <si>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</si>
  <si>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</si>
  <si>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</si>
  <si>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</si>
  <si>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</si>
  <si>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</si>
  <si>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</si>
  <si>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</si>
  <si>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</si>
  <si>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</si>
  <si>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</si>
  <si>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</si>
  <si>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</si>
  <si>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</si>
  <si>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</si>
  <si>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</si>
  <si>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</si>
  <si>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</si>
  <si>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</si>
  <si>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</si>
  <si>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</si>
  <si>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</si>
  <si>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</si>
  <si>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</si>
  <si>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</si>
  <si>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</si>
  <si>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</si>
  <si>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</si>
  <si>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</si>
  <si>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</si>
  <si>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</si>
  <si>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</si>
  <si>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</si>
  <si>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</si>
  <si>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</si>
  <si>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</si>
  <si>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</si>
  <si>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</si>
  <si>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</si>
  <si>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</si>
  <si>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</si>
  <si>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</si>
  <si>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</si>
  <si>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</si>
  <si>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</si>
  <si>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</si>
  <si>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</si>
  <si>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</si>
  <si>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</si>
  <si>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</si>
  <si>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</si>
  <si>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</si>
  <si>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</si>
  <si>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</si>
  <si>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</si>
  <si>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</si>
  <si>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</si>
  <si>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</si>
  <si>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</si>
  <si>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</si>
  <si>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</si>
  <si>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</si>
  <si>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</si>
  <si>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</si>
  <si>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</si>
  <si>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</si>
  <si>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</si>
  <si>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</si>
  <si>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</si>
  <si>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</si>
  <si>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</si>
  <si>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</si>
  <si>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</si>
  <si>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</si>
  <si>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</si>
  <si>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</si>
  <si>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</si>
  <si>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</si>
  <si>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</si>
  <si>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</si>
  <si>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</si>
  <si>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</si>
  <si>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</si>
  <si>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</si>
  <si>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</si>
  <si>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</si>
  <si>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</si>
  <si>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</si>
  <si>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</si>
  <si>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</si>
  <si>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</si>
  <si>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</si>
  <si>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</si>
  <si>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</si>
  <si>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</si>
  <si>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</si>
  <si>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</si>
  <si>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</si>
  <si>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</si>
  <si>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</si>
  <si>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</si>
  <si>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</si>
  <si>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</si>
  <si>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</si>
  <si>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</si>
  <si>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</si>
  <si>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</si>
  <si>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</si>
  <si>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</si>
  <si>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</si>
  <si>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</si>
  <si>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</si>
  <si>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</si>
  <si>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</si>
  <si>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</si>
  <si>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</si>
  <si>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</si>
  <si>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</si>
  <si>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</si>
  <si>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</si>
  <si>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</si>
  <si>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</si>
  <si>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</si>
  <si>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</si>
  <si>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</si>
  <si>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</si>
  <si>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</si>
  <si>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</si>
  <si>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</si>
  <si>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</si>
  <si>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</si>
  <si>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</si>
  <si>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</si>
  <si>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</si>
  <si>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</si>
  <si>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</si>
  <si>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</si>
  <si>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</si>
  <si>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</si>
  <si>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</si>
  <si>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</si>
  <si>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</si>
  <si>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</si>
  <si>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</si>
  <si>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</si>
  <si>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</si>
  <si>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</si>
  <si>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</si>
  <si>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</si>
  <si>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</si>
  <si>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</si>
  <si>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</si>
  <si>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</si>
  <si>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</si>
  <si>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</si>
  <si>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</si>
  <si>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</si>
  <si>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</si>
  <si>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</si>
  <si>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</si>
  <si>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</si>
  <si>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</si>
  <si>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</si>
  <si>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</si>
  <si>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</si>
  <si>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</si>
  <si>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</si>
  <si>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</si>
  <si>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</si>
  <si>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</si>
  <si>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</si>
  <si>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</si>
  <si>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</si>
  <si>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</si>
  <si>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</si>
  <si>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</si>
  <si>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</si>
  <si>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</si>
  <si>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</si>
  <si>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</si>
  <si>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</si>
  <si>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</si>
  <si>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</si>
  <si>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</si>
  <si>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</si>
  <si>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</si>
  <si>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</si>
  <si>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</si>
  <si>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</si>
  <si>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</si>
  <si>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</si>
  <si>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</si>
  <si>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</si>
  <si>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</si>
  <si>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</si>
  <si>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</si>
  <si>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</si>
  <si>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</si>
  <si>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</si>
  <si>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</si>
  <si>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</si>
  <si>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</si>
  <si>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</si>
  <si>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</si>
  <si>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</si>
  <si>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</si>
  <si>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</si>
  <si>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</si>
  <si>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</si>
  <si>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</si>
  <si>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</si>
  <si>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</si>
  <si>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</si>
  <si>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</si>
  <si>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</si>
  <si>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</si>
  <si>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</si>
  <si>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</si>
  <si>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</si>
  <si>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</si>
  <si>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</si>
  <si>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</si>
  <si>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</si>
  <si>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</si>
  <si>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</si>
  <si>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</si>
  <si>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</si>
  <si>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</si>
  <si>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</si>
  <si>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</si>
  <si>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</si>
  <si>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</si>
  <si>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</si>
  <si>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</si>
  <si>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</si>
  <si>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</si>
  <si>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</si>
  <si>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</si>
  <si>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</si>
  <si>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</si>
  <si>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</si>
  <si>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</si>
  <si>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</si>
  <si>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</si>
  <si>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</si>
  <si>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</si>
  <si>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</si>
  <si>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</si>
  <si>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</si>
  <si>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</si>
  <si>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</si>
  <si>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</si>
  <si>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</si>
  <si>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</si>
  <si>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</si>
  <si>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</si>
  <si>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</si>
  <si>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</si>
  <si>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</si>
  <si>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</si>
  <si>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</si>
  <si>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</si>
  <si>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</si>
  <si>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</si>
  <si>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</si>
  <si>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/ Төгрөгөөр /</t>
  </si>
  <si>
    <t>Тодруулга № 5</t>
  </si>
  <si>
    <t>Тодруулга № 7</t>
  </si>
  <si>
    <t>Бонгино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</si>
  <si>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</si>
  <si>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</si>
  <si>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</si>
  <si>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</si>
  <si>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</si>
  <si>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</si>
  <si>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</si>
  <si>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</si>
  <si>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</si>
  <si>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</si>
  <si>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</si>
  <si>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</si>
  <si>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</si>
  <si>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</si>
  <si>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</si>
  <si>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</si>
  <si>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</si>
  <si>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</si>
  <si>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</si>
  <si>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</si>
  <si>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</si>
  <si>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</si>
  <si>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</si>
  <si>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</si>
  <si>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</si>
  <si>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</si>
  <si>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</si>
  <si>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</si>
  <si>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</si>
  <si>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</si>
  <si>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</si>
  <si>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</si>
  <si>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</si>
  <si>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</si>
  <si>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</si>
  <si>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</si>
  <si>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</si>
  <si>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</si>
  <si>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</si>
  <si>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</si>
  <si>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</si>
  <si>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</si>
  <si>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</si>
  <si>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</si>
  <si>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</si>
  <si>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</si>
  <si>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</si>
  <si>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</si>
  <si>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</si>
  <si>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</si>
  <si>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</si>
  <si>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</si>
  <si>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</si>
  <si>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</si>
  <si>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</si>
  <si>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</si>
  <si>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</si>
  <si>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</si>
  <si>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</si>
  <si>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</si>
  <si>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</si>
  <si>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</si>
  <si>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</si>
  <si>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</si>
  <si>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</si>
  <si>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</si>
  <si>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</si>
  <si>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</si>
  <si>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</si>
  <si>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</si>
  <si>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</si>
  <si>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</si>
  <si>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</si>
  <si>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</si>
  <si>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</si>
  <si>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</si>
  <si>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</si>
  <si>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</si>
  <si>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</si>
  <si>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</si>
  <si>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</si>
  <si>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</si>
  <si>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</si>
  <si>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</si>
  <si>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</si>
  <si>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</si>
  <si>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</si>
  <si>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</si>
  <si>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</si>
  <si>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</si>
  <si>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</si>
  <si>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</si>
  <si>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</si>
  <si>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</si>
  <si>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</si>
  <si>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</si>
  <si>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</si>
  <si>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</si>
  <si>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</si>
  <si>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</si>
  <si>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</si>
  <si>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</si>
  <si>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</si>
  <si>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</si>
  <si>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</si>
  <si>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</si>
  <si>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</si>
  <si>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</si>
  <si>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</si>
  <si>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</si>
  <si>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</si>
  <si>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</si>
  <si>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</si>
  <si>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</si>
  <si>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</si>
  <si>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</si>
  <si>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</si>
  <si>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</si>
  <si>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</si>
  <si>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</si>
  <si>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</si>
  <si>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</si>
  <si>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</si>
  <si>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</si>
  <si>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</si>
  <si>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</si>
  <si>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</si>
  <si>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</si>
  <si>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</si>
  <si>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</si>
  <si>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</si>
  <si>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</si>
  <si>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</si>
  <si>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</si>
  <si>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</si>
  <si>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</si>
  <si>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</si>
  <si>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</si>
  <si>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</si>
  <si>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</si>
  <si>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</si>
  <si>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</si>
  <si>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</si>
  <si>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</si>
  <si>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</si>
  <si>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</si>
  <si>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</si>
  <si>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</si>
  <si>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</si>
  <si>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</si>
  <si>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</si>
  <si>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</si>
  <si>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</si>
  <si>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</si>
  <si>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</si>
  <si>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</si>
  <si>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</si>
  <si>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</si>
  <si>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</si>
  <si>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</si>
  <si>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</si>
  <si>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</si>
  <si>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</si>
  <si>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</si>
  <si>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</si>
  <si>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</si>
  <si>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</si>
  <si>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</si>
  <si>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Үндсэн хөрөнгийн дахин үнэлгээний өсөлт</t>
  </si>
  <si>
    <t>Үндсэн хөрөнгийн дахин үнэлгээний  бууралт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</si>
  <si>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</si>
  <si>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</si>
  <si>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>НИЙТ ОРЛОГО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</si>
  <si>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</si>
  <si>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</si>
  <si>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</si>
  <si>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</si>
  <si>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</si>
  <si>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</si>
  <si>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</si>
  <si>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</si>
  <si>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</si>
  <si>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</si>
  <si>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</si>
  <si>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</si>
  <si>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</si>
  <si>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</si>
  <si>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</si>
  <si>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</si>
  <si>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</si>
  <si>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ЗДТГ</t>
  </si>
  <si>
    <t>Борхын шугуй ХХК</t>
  </si>
  <si>
    <t>Бэлдэц</t>
  </si>
  <si>
    <t>ш</t>
  </si>
  <si>
    <t>201 - Худалдан авсан</t>
  </si>
  <si>
    <t>INVEN</t>
  </si>
  <si>
    <t>Хавчаар</t>
  </si>
  <si>
    <t>Цэнэглэгч хор</t>
  </si>
  <si>
    <t>Нуруутай хавтас</t>
  </si>
  <si>
    <t>Бүртгэлийн дэвтэр</t>
  </si>
  <si>
    <t>Зазга ХХК</t>
  </si>
  <si>
    <t>Хор</t>
  </si>
  <si>
    <t>Цавуу</t>
  </si>
  <si>
    <t>Бичгийн цаас</t>
  </si>
  <si>
    <t>боод</t>
  </si>
  <si>
    <t>Нийтлэг үйлчилгээ</t>
  </si>
  <si>
    <t>Тоот А5</t>
  </si>
  <si>
    <t>Захирамж</t>
  </si>
  <si>
    <t>Болдбаатар</t>
  </si>
  <si>
    <t>Нүүрс</t>
  </si>
  <si>
    <t>тн</t>
  </si>
  <si>
    <t>Монсуль ХХК</t>
  </si>
  <si>
    <t>Бензин</t>
  </si>
  <si>
    <t>л</t>
  </si>
  <si>
    <t>Төрийн сан</t>
  </si>
  <si>
    <t>санхүүжилт</t>
  </si>
  <si>
    <t>REC_IN</t>
  </si>
  <si>
    <t>Харгантын   өнгө   ххк</t>
  </si>
  <si>
    <t>Хаан банк</t>
  </si>
  <si>
    <t>Өргөмжлөлийн үнэ</t>
  </si>
  <si>
    <t>REC_OUT</t>
  </si>
  <si>
    <t>ГАА Хаан</t>
  </si>
  <si>
    <t>Шатахууны үнэ төлөв</t>
  </si>
  <si>
    <t>Атарцэцэг</t>
  </si>
  <si>
    <t>ХААН Баннк</t>
  </si>
  <si>
    <t>Материалын үнэ төлөв</t>
  </si>
  <si>
    <t>АУЭХТӨХХК</t>
  </si>
  <si>
    <t>Гэрлийн үнэ</t>
  </si>
  <si>
    <t>Цалин олгов</t>
  </si>
  <si>
    <t>урьд оны өр</t>
  </si>
  <si>
    <t>ЗДТГ картын данс</t>
  </si>
  <si>
    <t>Бэлтгэл хөрөнгөөс</t>
  </si>
  <si>
    <t>Нүүрсний үнэ төлөв</t>
  </si>
  <si>
    <t>Даваадорж</t>
  </si>
  <si>
    <t>ЦЖ61063079</t>
  </si>
  <si>
    <t>Лист олгов</t>
  </si>
  <si>
    <t>Татварын хэлтэс</t>
  </si>
  <si>
    <t>ХАОАТатвар төлөв</t>
  </si>
  <si>
    <t>1-р сарын цалин олгов</t>
  </si>
  <si>
    <t>НДХэлтэст</t>
  </si>
  <si>
    <t>Хөхморьт   Хаан</t>
  </si>
  <si>
    <t>1-р сарын ндш төлөв</t>
  </si>
  <si>
    <t>Дундын суутгал</t>
  </si>
  <si>
    <t>301 - Худалдсан, зарцуулсан</t>
  </si>
  <si>
    <t>S_OUTVEN</t>
  </si>
  <si>
    <t>Тушаал</t>
  </si>
  <si>
    <t>Дугтуй</t>
  </si>
  <si>
    <t>Архивын бэлдэц</t>
  </si>
  <si>
    <t>Ц - 001</t>
  </si>
  <si>
    <t>1-р сарын Хоол, Цалин,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</si>
  <si>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ACC_ENT</t>
  </si>
  <si>
    <t>Ц - 002</t>
  </si>
  <si>
    <t>1-р сарын НДШ - Даатгуулагч</t>
  </si>
  <si>
    <t>Ц - 003</t>
  </si>
  <si>
    <t>1-р сарын НДШ - Тэтгэвэр</t>
  </si>
  <si>
    <t>Ц - 004</t>
  </si>
  <si>
    <t>1-р сарын НДШ - Тэтгэмж</t>
  </si>
  <si>
    <t>Ц - 005</t>
  </si>
  <si>
    <t>1-р сарын НДШ - ЭМД</t>
  </si>
  <si>
    <t>Ц - 006</t>
  </si>
  <si>
    <t>1-р сарын НДШ - Ажилгүйдэл</t>
  </si>
  <si>
    <t>Ц - 007</t>
  </si>
  <si>
    <t>1-р сарын НДШ - ҮО</t>
  </si>
  <si>
    <t>Ц - 008</t>
  </si>
  <si>
    <t>1-р сарын ХАОАТ</t>
  </si>
  <si>
    <t>Ц - 018</t>
  </si>
  <si>
    <t>1-р сарын Дундын суутгал</t>
  </si>
  <si>
    <t>ЭЛЭГДЭЛ</t>
  </si>
  <si>
    <t># ЭЛЭГДЛИЙН ЗАРДАЛ #</t>
  </si>
  <si>
    <t>DET_CLR</t>
  </si>
  <si>
    <t>Нүрзэд</t>
  </si>
  <si>
    <t>ДС 87020906</t>
  </si>
  <si>
    <t>тэтгэмж олгов</t>
  </si>
  <si>
    <t>Бензиний үнэ төлөв</t>
  </si>
  <si>
    <t>урьдчилгаа олгов</t>
  </si>
  <si>
    <t>Түр данс</t>
  </si>
  <si>
    <t>томилолт олгов</t>
  </si>
  <si>
    <t>Нэгжний үнэ төлөв</t>
  </si>
  <si>
    <t>Дагзмаа</t>
  </si>
  <si>
    <t>ШЖ65020184</t>
  </si>
  <si>
    <t>НДШимтгэлийг төлөв</t>
  </si>
  <si>
    <t>Бэст -Алтай ХХК</t>
  </si>
  <si>
    <t>Тоот А4</t>
  </si>
  <si>
    <t>Дтүлш</t>
  </si>
  <si>
    <t>Вок</t>
  </si>
  <si>
    <t>Барааны саван</t>
  </si>
  <si>
    <t>Баян эх бэл ХХК</t>
  </si>
  <si>
    <t>Сүү</t>
  </si>
  <si>
    <t>Шингэн саван</t>
  </si>
  <si>
    <t>Тайж 5 гүн хоршоо</t>
  </si>
  <si>
    <t>Пери</t>
  </si>
  <si>
    <t>Авирмэд</t>
  </si>
  <si>
    <t>Хүрз</t>
  </si>
  <si>
    <t>Саван</t>
  </si>
  <si>
    <t>Гоожуур</t>
  </si>
  <si>
    <t>Белизна</t>
  </si>
  <si>
    <t>Усны сав</t>
  </si>
  <si>
    <t>Элгэн алчуур</t>
  </si>
  <si>
    <t>Цагаан зоос ХХК</t>
  </si>
  <si>
    <t>2-р сарын Хоол, Цалин, Илүү цаг,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</si>
  <si>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2-р сарын НДШ - Даатгуулагч</t>
  </si>
  <si>
    <t>2-р сарын НДШ - Тэтгэвэр</t>
  </si>
  <si>
    <t>2-р сарын НДШ - Тэтгэмж</t>
  </si>
  <si>
    <t>2-р сарын НДШ - ЭМД</t>
  </si>
  <si>
    <t>2-р сарын НДШ - Ажилгүйдэл</t>
  </si>
  <si>
    <t>2-р сарын НДШ - ҮО</t>
  </si>
  <si>
    <t>2-р сарын ХАОАТ</t>
  </si>
  <si>
    <t>Ц - 019</t>
  </si>
  <si>
    <t>2-р сарын Дундын суутгал</t>
  </si>
  <si>
    <t>Скатель ХХК</t>
  </si>
  <si>
    <t>Малчдын мессежний үнэ</t>
  </si>
  <si>
    <t>Алгирмаа</t>
  </si>
  <si>
    <t>ДЛ83070100</t>
  </si>
  <si>
    <t>Хаан</t>
  </si>
  <si>
    <t>томиололт олгов</t>
  </si>
  <si>
    <t>Алагаа</t>
  </si>
  <si>
    <t>ДЛ66080903</t>
  </si>
  <si>
    <t>Энхнасан</t>
  </si>
  <si>
    <t>ДЛ 78070502</t>
  </si>
  <si>
    <t>Орон нутгийн орлогод</t>
  </si>
  <si>
    <t>Хогны хураамж</t>
  </si>
  <si>
    <t>Х.Түмэндэлгэр</t>
  </si>
  <si>
    <t>ДЛ</t>
  </si>
  <si>
    <t>Х.Даш</t>
  </si>
  <si>
    <t>3-р сарын Хоол, Цалин,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</si>
  <si>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3-р сарын НДШ - Даатгуулагч</t>
  </si>
  <si>
    <t>3-р сарын НДШ - Тэтгэвэр</t>
  </si>
  <si>
    <t>3-р сарын НДШ - Тэтгэмж</t>
  </si>
  <si>
    <t>3-р сарын НДШ - ЭМД</t>
  </si>
  <si>
    <t>3-р сарын НДШ - Ажилгүйдэл</t>
  </si>
  <si>
    <t>3-р сарын НДШ - ҮО</t>
  </si>
  <si>
    <t>3-р сарын ХАОАТ</t>
  </si>
  <si>
    <t>3-р сарын Бусад, Урьдчилгаа, Дундын суутгал</t>
  </si>
  <si>
    <t>Холбооны газар</t>
  </si>
  <si>
    <t>интернэтийн үнэ</t>
  </si>
  <si>
    <t>Цалингийн урьдчилгаа олгов</t>
  </si>
  <si>
    <t>Шүүхийн шийдвэр гүйцэтгэлийн алба</t>
  </si>
  <si>
    <t>Төрийн банк</t>
  </si>
  <si>
    <t>Нүрзэдийн тэмдэгтийн хураамж</t>
  </si>
  <si>
    <t>Б.Аварзэд-СОЁМБО ФОТО</t>
  </si>
  <si>
    <t>ДЙ92111111</t>
  </si>
  <si>
    <t>Автомат шприц</t>
  </si>
  <si>
    <t>Тошиба нөтвүүк</t>
  </si>
  <si>
    <t>Нөтвүүк Засаг дарга</t>
  </si>
  <si>
    <t>Принтер 3 үйлдэлтэй</t>
  </si>
  <si>
    <t>Нөтүүк ТСан мэргэжилтэн</t>
  </si>
  <si>
    <t>Гэр</t>
  </si>
  <si>
    <t>202 - Хандиваар</t>
  </si>
  <si>
    <t>Мотор</t>
  </si>
  <si>
    <t>205 - Бусад</t>
  </si>
  <si>
    <t>Вэф сайт</t>
  </si>
  <si>
    <t>Гар худаг засвар</t>
  </si>
  <si>
    <t>Принтерийн хор</t>
  </si>
  <si>
    <t>ШҮГазарт</t>
  </si>
  <si>
    <t>Үдээсний хадаас</t>
  </si>
  <si>
    <t>Гүүк  Софт</t>
  </si>
  <si>
    <t>Программ</t>
  </si>
  <si>
    <t>Гэрлийн үнэ   3009489</t>
  </si>
  <si>
    <t>Төрийн банг</t>
  </si>
  <si>
    <t>Цаасны үнэ төлөв</t>
  </si>
  <si>
    <t>Дугтуйны үнэ</t>
  </si>
  <si>
    <t>Нансалмаа</t>
  </si>
  <si>
    <t>Нүрзэдийн тэтгэмж</t>
  </si>
  <si>
    <t>Блакны үнэ төлөв</t>
  </si>
  <si>
    <t>Төрийн  банк</t>
  </si>
  <si>
    <t>Программын өөрчлөлтын үнэ</t>
  </si>
  <si>
    <t>Хорны үнэ</t>
  </si>
  <si>
    <t xml:space="preserve"> НЕҮ ТСан</t>
  </si>
  <si>
    <t>Сүрэнхорлоо</t>
  </si>
  <si>
    <t>_x001F_5336044848</t>
  </si>
  <si>
    <t>Батсүх</t>
  </si>
  <si>
    <t>ДЛ89021715</t>
  </si>
  <si>
    <t>Доржготов</t>
  </si>
  <si>
    <t>Принтер комьпютериыйн үнэ</t>
  </si>
  <si>
    <t>Баярмаа</t>
  </si>
  <si>
    <t>ДБ 70032303</t>
  </si>
  <si>
    <t>томиолол олгов</t>
  </si>
  <si>
    <t>Онолбаатар</t>
  </si>
  <si>
    <t>ДЛ73031014</t>
  </si>
  <si>
    <t>Сэнгэсамба</t>
  </si>
  <si>
    <t>Хаан бнк</t>
  </si>
  <si>
    <t>4-р сарын Хоол, Цалин, МНБодогч, Удаан жил, ХОМэдүүлэг, Нууцын нэмэгдэл, Зэргийн нэмэгдэл, Хавсран ажилласан, Ур чадварын нэмэгдэл, Онцгойн албаны нэмэгдэл</t>
  </si>
  <si>
    <t>4-р сарын НДШ - Даатгуулагч</t>
  </si>
  <si>
    <t>4-р сарын НДШ - Тэтгэвэр</t>
  </si>
  <si>
    <t>4-р сарын НДШ - Тэтгэмж</t>
  </si>
  <si>
    <t>4-р сарын НДШ - ЭМД</t>
  </si>
  <si>
    <t>4-р сарын НДШ - Ажилгүйдэл</t>
  </si>
  <si>
    <t>4-р сарын НДШ - ҮО</t>
  </si>
  <si>
    <t>4-р сарын ХАОАТ</t>
  </si>
  <si>
    <t>4-р сарын Бусад, Урьдчилгаа, Дундын суутгал</t>
  </si>
  <si>
    <t>Морьт хайохан, татвар төлөгчдийн өдөр</t>
  </si>
  <si>
    <t>татвар төлөгчдийн 10 хувь</t>
  </si>
  <si>
    <t>Нүрзэдэд шүүхийн шийдвэрээр</t>
  </si>
  <si>
    <t>Бланк</t>
  </si>
  <si>
    <t>ЗДаргын захирамж</t>
  </si>
  <si>
    <t>Хувийн хэрэг</t>
  </si>
  <si>
    <t>Барилгын паспорт</t>
  </si>
  <si>
    <t>Техникийн паспорт</t>
  </si>
  <si>
    <t xml:space="preserve">Төрийн сан  </t>
  </si>
  <si>
    <t>Буяны ажилд цалингаас суутгах</t>
  </si>
  <si>
    <t>Татварын хэлтэст</t>
  </si>
  <si>
    <t>Төрийн сан банк</t>
  </si>
  <si>
    <t xml:space="preserve">Машины татвар </t>
  </si>
  <si>
    <t>5-р сарын Хоол, Цалин,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</si>
  <si>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5-р сарын НДШ - Даатгуулагч</t>
  </si>
  <si>
    <t>5-р сарын НДШ - Тэтгэвэр</t>
  </si>
  <si>
    <t>5-р сарын НДШ - Тэтгэмж</t>
  </si>
  <si>
    <t>5-р сарын НДШ - ЭМД</t>
  </si>
  <si>
    <t>5-р сарын НДШ - Ажилгүйдэл</t>
  </si>
  <si>
    <t>5-р сарын НДШ - ҮО</t>
  </si>
  <si>
    <t>5-р сарын ХАОАТ</t>
  </si>
  <si>
    <t>5-р сарын Урьдчилгаа, Дундын суутгал</t>
  </si>
  <si>
    <t>Г.Энхболдбаатар</t>
  </si>
  <si>
    <t>тушаалаар</t>
  </si>
  <si>
    <t>Комьютер принтерийн үнэ</t>
  </si>
  <si>
    <t>Цемент</t>
  </si>
  <si>
    <t>уут</t>
  </si>
  <si>
    <t>Аудит</t>
  </si>
  <si>
    <t>ГАА ТСан Аудит</t>
  </si>
  <si>
    <t>Актны төлбөр</t>
  </si>
  <si>
    <t>тМС-ийн хүргэлт</t>
  </si>
  <si>
    <t>АРД ДААТГАЛ ХХК</t>
  </si>
  <si>
    <t>Даатгалын мөнгө 2 машины</t>
  </si>
  <si>
    <t>ТАТВАРЫН ХЭЛТЭС</t>
  </si>
  <si>
    <t>Агаарын бохирдол</t>
  </si>
  <si>
    <t>Шүүхийн шийдвэрээр</t>
  </si>
  <si>
    <t>Будаг</t>
  </si>
  <si>
    <t>кг</t>
  </si>
  <si>
    <t>6-р сарын Хоол, Цалин, МНБодогч, Удаан жил, ХОМэдүүлэг, Цалингийн зөрүү, Нууцын нэмэгдэл, Зэргийн нэмэгдэл, Хавсран ажилласан, Ур чадварын нэмэгдэл, Онцгойн албаны нэмэгдэл</t>
  </si>
  <si>
    <t>6-р сарын НДШ - Даатгуулагч</t>
  </si>
  <si>
    <t>6-р сарын НДШ - Тэтгэвэр</t>
  </si>
  <si>
    <t>6-р сарын НДШ - Тэтгэмж</t>
  </si>
  <si>
    <t>6-р сарын НДШ - ЭМД</t>
  </si>
  <si>
    <t>6-р сарын НДШ - Ажилгүйдэл</t>
  </si>
  <si>
    <t>6-р сарын НДШ - ҮО</t>
  </si>
  <si>
    <t>6-р сарын ХАОАТ</t>
  </si>
  <si>
    <t>6-р сарын Бусад, Урьдчилгаа, Актын төлбөр, Дундын суутгал</t>
  </si>
  <si>
    <t>сэлбэгийн үнэ</t>
  </si>
  <si>
    <t>7-р сарын Хоол, Цалин,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</si>
  <si>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7-р сарын НДШ - Даатгуулагч</t>
  </si>
  <si>
    <t>7-р сарын НДШ - Тэтгэвэр</t>
  </si>
  <si>
    <t>7-р сарын НДШ - Тэтгэмж</t>
  </si>
  <si>
    <t>7-р сарын НДШ - ЭМД</t>
  </si>
  <si>
    <t>7-р сарын НДШ - Ажилгүйдэл</t>
  </si>
  <si>
    <t>7-р сарын НДШ - ҮО</t>
  </si>
  <si>
    <t>7-р сарын ХАОАТ</t>
  </si>
  <si>
    <t>7-р сарын Урьдчилгаа, Дундын суутгал</t>
  </si>
  <si>
    <t>сумын кино хийхэд</t>
  </si>
  <si>
    <t>Кино зураг авалтанд</t>
  </si>
  <si>
    <t>Д.Энхнасан</t>
  </si>
  <si>
    <t>8-р сарын Хоол, Цалин, МНБодогч, Удаан жил, Цалингийн зөрүү, Нууцын нэмэгдэл, Зэргийн нэмэгдэл, Хавсран ажилласан, Ур чадварын нэмэгдэл, Онцгойн албаны нэмэгдэл</t>
  </si>
  <si>
    <t>8-р сарын НДШ - Даатгуулагч</t>
  </si>
  <si>
    <t>8-р сарын НДШ - Тэтгэвэр</t>
  </si>
  <si>
    <t>8-р сарын НДШ - Тэтгэмж</t>
  </si>
  <si>
    <t>8-р сарын НДШ - ЭМД</t>
  </si>
  <si>
    <t>8-р сарын НДШ - Ажилгүйдэл</t>
  </si>
  <si>
    <t>8-р сарын НДШ - ҮО</t>
  </si>
  <si>
    <t>8-р сарын ХАОАТ</t>
  </si>
  <si>
    <t>8-р сарын Бусад, Урьдчилгаа, Дундын суутгал</t>
  </si>
  <si>
    <t>оношлогооны мөнгө</t>
  </si>
  <si>
    <t>урамшуулал олгов</t>
  </si>
  <si>
    <t>урамшуулалын 10 хувь</t>
  </si>
  <si>
    <t>Өгөөмөр өндөр ХХК</t>
  </si>
  <si>
    <t>Ахмадын баярт</t>
  </si>
  <si>
    <t>9-р сарын Хоол, Цалин, МНБодогч, Удаан жил, ХОМэдүүлэг, Нууцын нэмэгдэл, Зэргийн нэмэгдэл, Хавсран ажилласан, Ур чадварын нэмэгдэл, Онцгойн албаны нэмэгдэл</t>
  </si>
  <si>
    <t>9-р сарын НДШ - Даатгуулагч</t>
  </si>
  <si>
    <t>9-р сарын НДШ - Тэтгэвэр</t>
  </si>
  <si>
    <t>9-р сарын НДШ - Тэтгэмж</t>
  </si>
  <si>
    <t>9-р сарын НДШ - ЭМД</t>
  </si>
  <si>
    <t>9-р сарын НДШ - Ажилгүйдэл</t>
  </si>
  <si>
    <t>9-р сарын НДШ - ҮО</t>
  </si>
  <si>
    <t>9-р сарын ХАОАТ</t>
  </si>
  <si>
    <t>9-р сарын Урьдчилгаа, Дундын суутгал</t>
  </si>
  <si>
    <t>Батбаатар</t>
  </si>
  <si>
    <t>ДЛ69080517</t>
  </si>
  <si>
    <t>Архивын хавтас</t>
  </si>
  <si>
    <t>Хавтас</t>
  </si>
  <si>
    <t>60 хуудастай хавтас</t>
  </si>
  <si>
    <t>Масло</t>
  </si>
  <si>
    <t>10-р сарын Хоол, Цалин, МНБодогч, Удаан жил, ХОМэдүүлэг, Нууцын нэмэгдэл, Зэргийн нэмэгдэл, Хавсран ажилласан, Ур чадварын нэмэгдэл, Онцгойн албаны нэмэгдэл</t>
  </si>
  <si>
    <t>10-р сарын НДШ - Даатгуулагч</t>
  </si>
  <si>
    <t>10-р сарын НДШ - Тэтгэвэр</t>
  </si>
  <si>
    <t>10-р сарын НДШ - Тэтгэмж</t>
  </si>
  <si>
    <t>10-р сарын НДШ - ЭМД</t>
  </si>
  <si>
    <t>10-р сарын НДШ - Ажилгүйдэл</t>
  </si>
  <si>
    <t>10-р сарын НДШ - ҮО</t>
  </si>
  <si>
    <t>10-р сарын ХАОАТ</t>
  </si>
  <si>
    <t>10-р сарын Урьдчилгаа, Дундын суутгал</t>
  </si>
  <si>
    <t>М.Байгалмаа</t>
  </si>
  <si>
    <t>ШЖ62060164</t>
  </si>
  <si>
    <t>Цалингаас суутгасан аяганы үнэ</t>
  </si>
  <si>
    <t>МХГазар</t>
  </si>
  <si>
    <t>Бал</t>
  </si>
  <si>
    <t>Hg</t>
  </si>
  <si>
    <t>Галлагч нарт сүүний үнэ</t>
  </si>
  <si>
    <t>Маягтны үнэ</t>
  </si>
  <si>
    <t>Албан бичгийн үнэ</t>
  </si>
  <si>
    <t>Мөнхнасан</t>
  </si>
  <si>
    <t>Хувцасны үнэ</t>
  </si>
  <si>
    <t>томилолтын мөнгө олгов</t>
  </si>
  <si>
    <t>Үлдэгдлийг  шилжүүлэв</t>
  </si>
  <si>
    <t>11-р сарын Хоол, Цалин, Илүү цаг, МНБодогч, Удаан жил, ХОМэдүүлэг, Цалингийн зөрүү, Нууцын нэмэгдэл, Зэргийн нэмэгдэл, Хавсран ажилласан, Ур чадварын нэмэгдэл, Онцгойн албаны нэмэгдэл</t>
  </si>
  <si>
    <t>11-р сарын НДШ - Даатгуулагч</t>
  </si>
  <si>
    <t>11-р сарын НДШ - Тэтгэвэр</t>
  </si>
  <si>
    <t>11-р сарын НДШ - Тэтгэмж</t>
  </si>
  <si>
    <t>11-р сарын НДШ - ЭМД</t>
  </si>
  <si>
    <t>11-р сарын НДШ - Ажилгүйдэл</t>
  </si>
  <si>
    <t>11-р сарын НДШ - ҮО</t>
  </si>
  <si>
    <t>11-р сарын ХАОАТ</t>
  </si>
  <si>
    <t>Ц - 020</t>
  </si>
  <si>
    <t>11-р сарын Бусад, Урьдчилгаа, Актын төлбөр, Дундын суутгал</t>
  </si>
  <si>
    <t xml:space="preserve">Шатар бөхөд </t>
  </si>
  <si>
    <t>Болормаа</t>
  </si>
  <si>
    <t>Цалингаас суутгасан татвар</t>
  </si>
  <si>
    <t>Газрын төлбөр</t>
  </si>
  <si>
    <t>Галлагч нарт хөдөлмөр хамгаалал</t>
  </si>
  <si>
    <t>9 алдартанд</t>
  </si>
  <si>
    <t>Чихэрт булаг хоршоо</t>
  </si>
  <si>
    <t>Бэлэг дурсгалын зүйлийн үнэ</t>
  </si>
  <si>
    <t>татварын 10 хувь</t>
  </si>
  <si>
    <t>Өвс</t>
  </si>
  <si>
    <t>Уут</t>
  </si>
  <si>
    <t>Тэжээл</t>
  </si>
  <si>
    <t>Шил арчигч</t>
  </si>
  <si>
    <t>Иргэний хамгаалалтын хувцас</t>
  </si>
  <si>
    <t>Авлага хаав</t>
  </si>
  <si>
    <t>ТНӨГ</t>
  </si>
  <si>
    <t>НДШ хаав</t>
  </si>
  <si>
    <t>Цалин хаав</t>
  </si>
  <si>
    <t>12-р сарын Хоол, Цалин, Илүү цаг, МНБодогч, Удаан жил, ХОМэдүүлэг, Цалингийн зөрүү, Нууцын нэмэгдэл, Зэргийн нэмэгдэл, Хавсран ажилласан, Ур чадварын нэмэгдэл, Онцгойн албаны нэмэгдэл</t>
  </si>
  <si>
    <t>12-р сарын НДШ - Даатгуулагч</t>
  </si>
  <si>
    <t>12-р сарын НДШ - Тэтгэвэр</t>
  </si>
  <si>
    <t>12-р сарын НДШ - Тэтгэмж</t>
  </si>
  <si>
    <t>12-р сарын НДШ - ЭМД</t>
  </si>
  <si>
    <t>12-р сарын НДШ - Ажилгүйдэл</t>
  </si>
  <si>
    <t>12-р сарын НДШ - ҮО</t>
  </si>
  <si>
    <t>12-р сарын ХАОАТ</t>
  </si>
  <si>
    <t>12-р сарын Бусад, Урьдчилгаа, Актын төлбөр, Дундын суутгал</t>
  </si>
  <si>
    <t>Цагдаагийн  өрөө</t>
  </si>
  <si>
    <t>Склад</t>
  </si>
  <si>
    <t>Халуун ус</t>
  </si>
  <si>
    <t>Наадмын талбай</t>
  </si>
  <si>
    <t>Төв цэцэрлэг</t>
  </si>
  <si>
    <t>Ойн зурвас</t>
  </si>
  <si>
    <t>Худаг уст цэгүүд</t>
  </si>
  <si>
    <t>Шинэ конторын барилга</t>
  </si>
  <si>
    <t>Суваргын барилга</t>
  </si>
  <si>
    <t>Гуанзны барилга</t>
  </si>
  <si>
    <t>ЗДТГ-ын урьд хайс</t>
  </si>
  <si>
    <t>Нүүрсний барилга</t>
  </si>
  <si>
    <t>ЗГбагийн дуусаагүй барилга</t>
  </si>
  <si>
    <t>Ойн зурвасны өргөтгөл ХНхөт Х.Түмээ</t>
  </si>
  <si>
    <t>Хүйсийн говийн барилга</t>
  </si>
  <si>
    <t>МЭ тамбор</t>
  </si>
  <si>
    <t>Ясан овооны худаг</t>
  </si>
  <si>
    <t>Хүүхдийн тоглоомын талбай</t>
  </si>
  <si>
    <t>ХГбагт Ташаалын худаг шинээр</t>
  </si>
  <si>
    <t>Мал нядалгааны талбай Уртнасан</t>
  </si>
  <si>
    <t>Гар худаг барилгажуулах</t>
  </si>
  <si>
    <t>Бодын хашаа</t>
  </si>
  <si>
    <t>1-р багийн тохижилт</t>
  </si>
  <si>
    <t>Мал угааллагын байр</t>
  </si>
  <si>
    <t>Төв саадны хайс Лувсан</t>
  </si>
  <si>
    <t>Ойн зурвасны хайс Эрдэнэ</t>
  </si>
  <si>
    <t>Хадлангийн талбай</t>
  </si>
  <si>
    <t>ЗДТГ-ын Их засвар</t>
  </si>
  <si>
    <t>Ахуйн үйлчилгээний барилга</t>
  </si>
  <si>
    <t>Энгийн худаг барилгажуулах</t>
  </si>
  <si>
    <t>Халуун усны ИЗасвар</t>
  </si>
  <si>
    <t>Хүслийн 3 өндөрлөгийн хайс</t>
  </si>
  <si>
    <t>Гудамны гэрэлтүүлэг</t>
  </si>
  <si>
    <t>Наадмын талбайн изас</t>
  </si>
  <si>
    <t>Өвс тэжээлийн агуулах</t>
  </si>
  <si>
    <t>Усан хөв</t>
  </si>
  <si>
    <t>Төв хайсанд зүлэгжүүлэлт</t>
  </si>
  <si>
    <t>Бэлчээрийн менежмент</t>
  </si>
  <si>
    <t>Гүн өрмийн худаг гаргах</t>
  </si>
  <si>
    <t>Ахуйн үйлчилгээний барилганы үлдэгдэл</t>
  </si>
  <si>
    <t>Мал эм машин</t>
  </si>
  <si>
    <t>Супер УАЗ 469</t>
  </si>
  <si>
    <t>Кама машин</t>
  </si>
  <si>
    <t>Багийн мотоцикль</t>
  </si>
  <si>
    <t>Трактор универсаль</t>
  </si>
  <si>
    <t>Хог зөөврийн машинд мотор</t>
  </si>
  <si>
    <t>Компьютер</t>
  </si>
  <si>
    <t>Принтер /Ариунаа</t>
  </si>
  <si>
    <t>Нөтвүүк</t>
  </si>
  <si>
    <t>Хийн плетик</t>
  </si>
  <si>
    <t>Дижитал аппарат</t>
  </si>
  <si>
    <t>Насос</t>
  </si>
  <si>
    <t>Ус буцалгагч</t>
  </si>
  <si>
    <t>Телевизор</t>
  </si>
  <si>
    <t>Принтер Ахмад</t>
  </si>
  <si>
    <t>Суурин комьпютер ахмад</t>
  </si>
  <si>
    <t>Суурин ком УИХ</t>
  </si>
  <si>
    <t>Канон ахмад</t>
  </si>
  <si>
    <t>Проктер</t>
  </si>
  <si>
    <t>DVD тоглуулагч</t>
  </si>
  <si>
    <t>Канон УИХ</t>
  </si>
  <si>
    <t>Intel F 5400 ком Мал эм</t>
  </si>
  <si>
    <t>ML 1660 принтер Мал эм</t>
  </si>
  <si>
    <t>Чацаргана буцалгагч</t>
  </si>
  <si>
    <t>Өнгөт принтер</t>
  </si>
  <si>
    <t>ТСан комьпютер онлойн</t>
  </si>
  <si>
    <t>ТСан бусад ком</t>
  </si>
  <si>
    <t>Тенн</t>
  </si>
  <si>
    <t>GPS</t>
  </si>
  <si>
    <t>Модем</t>
  </si>
  <si>
    <t>Принтер  З дарга</t>
  </si>
  <si>
    <t>Тосон тенн</t>
  </si>
  <si>
    <t>Компьтер мал эм</t>
  </si>
  <si>
    <t>Принтер мал эм</t>
  </si>
  <si>
    <t>Хөргүүр мал эм</t>
  </si>
  <si>
    <t>Чииг хэмжигч температур</t>
  </si>
  <si>
    <t>Тоолуур Т  амьжиргаа</t>
  </si>
  <si>
    <t>Дэлгэцэн компьютер УИХгишүүн</t>
  </si>
  <si>
    <t>ЗГбагийн сансарын холбоо</t>
  </si>
  <si>
    <t>Олон залгуур</t>
  </si>
  <si>
    <t>Нөтвүүк Мал эм</t>
  </si>
  <si>
    <t>Худгийн мотор ТАтөсөл</t>
  </si>
  <si>
    <t>Худгийн носос ТА төсөл</t>
  </si>
  <si>
    <t>Худгийн носос  Засаг дарга</t>
  </si>
  <si>
    <t>нөтвүүк ня-бо</t>
  </si>
  <si>
    <t>Нөтвүүк тг-ын дарга</t>
  </si>
  <si>
    <t>БЗДарга нарын комьпютер</t>
  </si>
  <si>
    <t>БЗД арга нарт принтер</t>
  </si>
  <si>
    <t>БЗДарга нарт өсгөгч</t>
  </si>
  <si>
    <t>Малын жин 1тн</t>
  </si>
  <si>
    <t>Малын жин 60 кг</t>
  </si>
  <si>
    <t>Нөтвүүк Энхболдбаатарт</t>
  </si>
  <si>
    <t>ЗДарга нөтвүүк</t>
  </si>
  <si>
    <t>Бхэрэг принтер</t>
  </si>
  <si>
    <t>Худгийн ус цэвэршүүлэгч</t>
  </si>
  <si>
    <t>Зохиомол хээлтүүлгийн набор</t>
  </si>
  <si>
    <t>Худгийн мотор</t>
  </si>
  <si>
    <t>Худгийн носос  Болдхүү</t>
  </si>
  <si>
    <t>Худагт мотор Юндэн</t>
  </si>
  <si>
    <t>Интернэт сүлжээ</t>
  </si>
  <si>
    <t>Хурлын ширээ</t>
  </si>
  <si>
    <t>Жижиг сейф</t>
  </si>
  <si>
    <t>Хятад сейф</t>
  </si>
  <si>
    <t>Монгол бичгийн машин</t>
  </si>
  <si>
    <t>2 нүдтэй мебель стол</t>
  </si>
  <si>
    <t>Сандал</t>
  </si>
  <si>
    <t>Дрож</t>
  </si>
  <si>
    <t>Хивс 3х4</t>
  </si>
  <si>
    <t>Хивс 3х2</t>
  </si>
  <si>
    <t>Хивсэнцэр</t>
  </si>
  <si>
    <t>Бичгийн машин</t>
  </si>
  <si>
    <t>Сейф</t>
  </si>
  <si>
    <t>Гэр ком</t>
  </si>
  <si>
    <t>Асар</t>
  </si>
  <si>
    <t>Сингапур ширээ сандал</t>
  </si>
  <si>
    <t>Дарга сандал</t>
  </si>
  <si>
    <t>Хурлын сандал</t>
  </si>
  <si>
    <t>Өлгүүр</t>
  </si>
  <si>
    <t>Пийшин</t>
  </si>
  <si>
    <t>Орны бүтээлэг</t>
  </si>
  <si>
    <t>Морин хуур</t>
  </si>
  <si>
    <t>Нум сум</t>
  </si>
  <si>
    <t>Б/машин цагдаа</t>
  </si>
  <si>
    <t>Ширээ</t>
  </si>
  <si>
    <t>Хивс 5х3</t>
  </si>
  <si>
    <t>Хивс 2х3</t>
  </si>
  <si>
    <t>Камер</t>
  </si>
  <si>
    <t>Компьтерийн ширээ</t>
  </si>
  <si>
    <t>Худгийн усан сан</t>
  </si>
  <si>
    <t>Жижиг хивс</t>
  </si>
  <si>
    <t>Хөшиг тогтоогч</t>
  </si>
  <si>
    <t>Төмөр ор</t>
  </si>
  <si>
    <t>Крисль ор ком</t>
  </si>
  <si>
    <t>Сурталчилгааны самбар</t>
  </si>
  <si>
    <t>Бичгийн ширээ</t>
  </si>
  <si>
    <t>Түшлэгтэй сандал</t>
  </si>
  <si>
    <t>Сейф ахмад</t>
  </si>
  <si>
    <t>Яндан</t>
  </si>
  <si>
    <t>Ширээ Мал эм</t>
  </si>
  <si>
    <t>Сандал Мал эм</t>
  </si>
  <si>
    <t>Сейф ЗДТГ</t>
  </si>
  <si>
    <t>Гүйлтийн зам</t>
  </si>
  <si>
    <t>Бор аяганы ком</t>
  </si>
  <si>
    <t>ЗДаргад хурлын урт ширээ</t>
  </si>
  <si>
    <t>Сейф мал эм</t>
  </si>
  <si>
    <t>Ээмэглэгч бахь мал эм</t>
  </si>
  <si>
    <t>Бар код уншигч</t>
  </si>
  <si>
    <t>Гэрлийн шон ТАм</t>
  </si>
  <si>
    <t>Гэрлийн толгой ТАм</t>
  </si>
  <si>
    <t>Кабель</t>
  </si>
  <si>
    <t>Удирдлагын хайрцаг</t>
  </si>
  <si>
    <t>Хэвтээ шахалт</t>
  </si>
  <si>
    <t>Мөрний штанк</t>
  </si>
  <si>
    <t>Босоо болонБусад шахалт</t>
  </si>
  <si>
    <t>Гүйлтийн дугуй</t>
  </si>
  <si>
    <t>Гантел ком</t>
  </si>
  <si>
    <t>Цагираг</t>
  </si>
  <si>
    <t>Татдаг пүрш</t>
  </si>
  <si>
    <t>ЗДаргад бичгийн ширээ</t>
  </si>
  <si>
    <t>ЗДаргад сандал</t>
  </si>
  <si>
    <t>ЗДаргад хурлын сандал</t>
  </si>
  <si>
    <t>ЗГ багийн заалны ширээ</t>
  </si>
  <si>
    <t>ЗГ багийн заалны сандал</t>
  </si>
  <si>
    <t>Атгадаг багж</t>
  </si>
  <si>
    <t>Тамганы гэр</t>
  </si>
  <si>
    <t>Тэмдэг</t>
  </si>
  <si>
    <t>Уяачдын гэр</t>
  </si>
  <si>
    <t>Модон ор</t>
  </si>
  <si>
    <t>Нууц цоож</t>
  </si>
  <si>
    <t>Тавган метр</t>
  </si>
  <si>
    <t>Туузан метр</t>
  </si>
  <si>
    <t>Алео метр</t>
  </si>
  <si>
    <t>Бариул</t>
  </si>
  <si>
    <t>Малын зөөврийн хашаа Баатархүү</t>
  </si>
  <si>
    <t>Хос ширээ</t>
  </si>
  <si>
    <t>Мал угаалгын ванн</t>
  </si>
  <si>
    <t>Засуулын дээл</t>
  </si>
  <si>
    <t>Засуулын малгай</t>
  </si>
  <si>
    <t>Засуулын бүс</t>
  </si>
  <si>
    <t>Цэнхэр асар</t>
  </si>
  <si>
    <t>Түүх соёлын дурсгалт газар</t>
  </si>
  <si>
    <t>Аян замдаа сайн яваарай самбар</t>
  </si>
  <si>
    <t>Хар сүлд</t>
  </si>
  <si>
    <t>Праграмм</t>
  </si>
  <si>
    <t>Тсангийн бүртгэлийн праграмм</t>
  </si>
  <si>
    <t>Тэжээлийн нөөц</t>
  </si>
  <si>
    <t>УРСГАЛ ЗАРДАЛ</t>
  </si>
  <si>
    <t>БАРАА, АЖИЛ ҮЙЛЧИЛГЭЭНИЙ ЗАРДАЛ</t>
  </si>
  <si>
    <t>Цалин хөлс болон нэмэгдэл урамшил</t>
  </si>
  <si>
    <t>Ажил олгогчоос нийгмийн даатгалд төлөх шимтгэл</t>
  </si>
  <si>
    <t>Тэтгэврийн даатгал</t>
  </si>
  <si>
    <t>Тэтгэмжийн даатгал</t>
  </si>
  <si>
    <t>ҮОМШӨ-ний даатгал</t>
  </si>
  <si>
    <t>Ажилгүйдлийн даатгал</t>
  </si>
  <si>
    <t>Эрүүл мэндийн даатгал</t>
  </si>
  <si>
    <t>Байр ашиглалттай холбоотой тогтмол зардал</t>
  </si>
  <si>
    <t>Гэрэл, цахилгаан</t>
  </si>
  <si>
    <t>Түлш, халаалт</t>
  </si>
  <si>
    <t>Цэвэр, бохир ус</t>
  </si>
  <si>
    <t>Хангамж, бараа материалын зардал</t>
  </si>
  <si>
    <t>Бичиг хэрэг</t>
  </si>
  <si>
    <t>Тээвэр, шатахуун</t>
  </si>
  <si>
    <t>Шуудан, холбоо, интернэтийн төлбөр</t>
  </si>
  <si>
    <t>Хог хаягдал зайлуулах, хортон мэрэгчдийн устгал, ариутгал</t>
  </si>
  <si>
    <t>Бага үнэтэй, түргэн элэгдэх, ахуйн эд зүйлс</t>
  </si>
  <si>
    <t>Нормативт зардал</t>
  </si>
  <si>
    <t>Нормын хувцас, зөөлөн эдлэл</t>
  </si>
  <si>
    <t>Эд хогшил, урсгал засварын зардал</t>
  </si>
  <si>
    <t>Багаж, техник хэрэгсэл</t>
  </si>
  <si>
    <t>Тавилга</t>
  </si>
  <si>
    <t>Хөдөлмөр хамгааллын хэрэглэл</t>
  </si>
  <si>
    <t>Урсгал засвар</t>
  </si>
  <si>
    <t>Томилолт, зочны зардал</t>
  </si>
  <si>
    <t>Дотоод албан томилолт</t>
  </si>
  <si>
    <t>Бусдаар гүйцэтгүүлсэн ажил үйлчилгээнийн төлбөр, хураамж</t>
  </si>
  <si>
    <t>Даатгалын үйлчилгээ</t>
  </si>
  <si>
    <t>Тээврийн хэрэгслийн татвар</t>
  </si>
  <si>
    <t>Тээврийн хэрэгслийн оношилгоо</t>
  </si>
  <si>
    <t>Мэдээлэл, технологийн үйлчилгээ</t>
  </si>
  <si>
    <t>Орон нутгийн төсвөөс санхүүжих</t>
  </si>
  <si>
    <t>Орон нутгийн төсвөөс</t>
  </si>
  <si>
    <t>Төсөвт байгууллагын үйл ажиллагаанаас санхүүжих</t>
  </si>
  <si>
    <t>Туслах үйл ажиллагааны орлогоос санхүүжих</t>
  </si>
  <si>
    <t>Гэрээт ажлын хөлс</t>
  </si>
  <si>
    <t>Бусдаар гүйцэтгүүлсэн бусад нийтлэг ажил үйлчилгээний төлбөр хураамж</t>
  </si>
  <si>
    <t>Бараа үйлчилгээний бусад зардал</t>
  </si>
  <si>
    <t>УРСГАЛ ШИЛЖҮҮЛЭГ</t>
  </si>
  <si>
    <t>Бусад урсгал шилжүүлэг</t>
  </si>
  <si>
    <t>Тэтгэвэрт гарахад олгох нэг удаагийн мөнгөн тэтгэмж</t>
  </si>
  <si>
    <t>Нэг удаагийн тэтгэмж, шагнал урамшуулал</t>
  </si>
  <si>
    <t>НИЙТ ЗАРДАЛ</t>
  </si>
  <si>
    <t>Төвлөрүүлэх шилжүүлэг</t>
  </si>
  <si>
    <t>Орон нутгийн төсвийн ерөнхийлөн захирагчдад олгох татаас, санхүүжилт</t>
  </si>
  <si>
    <t>Нийтлэг татварын бус орлого</t>
  </si>
  <si>
    <t>Төсөв байгууллагын өөрийн орлого</t>
  </si>
  <si>
    <t>ТАТВАРЫН БУС ОРЛОГО</t>
  </si>
  <si>
    <t>Улсын төсвөөс</t>
  </si>
  <si>
    <t>БАРАА, ҮЙЛЧИЛГЭЭНИЙ ЗАРДАЛ</t>
  </si>
  <si>
    <t>Цалин, хөлс болон нэмэгдэл урамшил</t>
  </si>
  <si>
    <t>Багаж, техник, хэрэгсэл</t>
  </si>
  <si>
    <t>Бусдаар гүйцэтгүүлсэн ажил, үйлчилгээний төлбөр, хураамж</t>
  </si>
  <si>
    <t>Урсгал үйл ажиллагааны санхүүжилт</t>
  </si>
  <si>
    <t>Урсгал үйл ажиллагааны санхүүжилт /орон нутгийн төсөвт байгууллага/</t>
  </si>
  <si>
    <t>Туслах үйл ажиллагааны орлого</t>
  </si>
  <si>
    <t>Гэрээт ажлын цалин</t>
  </si>
  <si>
    <t>Бусдаар гүйцэтгүүлсэн нийтлэг ажил үйлчилгээний төлбөр хураамж</t>
  </si>
  <si>
    <t>Тэтгэвэрт гарахад нь олгох нэг удаагийн мөнгөн тэтгэмжп</t>
  </si>
  <si>
    <t>Мэдээлэл сурталчилгаа</t>
  </si>
  <si>
    <t>биеийн тамир уралдаан тэмцээн</t>
  </si>
  <si>
    <t>Бүтцийн өөрчлөлтөөр чөлөөлөгдсөн албан хаагчид тэтгэмж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</si>
</sst>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 Unicode MS"/>
      <family val="2"/>
    </font>
    <font>
      <b/>
      <sz val="12"/>
      <color theme="2" tint="-0.89999084444715716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1">
    <xf numFmtId="0" fontId="0" fillId="0" borderId="0" xfId="0"/>
    <xf numFmtId="0" fontId="3" fillId="0" borderId="0" xfId="0" applyFont="1"/>
    <xf numFmtId="0" fontId="6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5" fillId="0" borderId="2" xfId="1" applyNumberFormat="1" applyFont="1" applyBorder="1" applyAlignment="1">
      <alignment horizontal="right" vertical="top"/>
    </xf>
    <xf numFmtId="0" fontId="8" fillId="0" borderId="0" xfId="0" applyFont="1"/>
    <xf numFmtId="0" fontId="10" fillId="0" borderId="0" xfId="0" applyFont="1" applyBorder="1" applyAlignment="1">
      <alignment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49" fontId="13" fillId="0" borderId="0" xfId="0" applyNumberFormat="1" applyFont="1" applyAlignment="1"/>
    <xf numFmtId="0" fontId="13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0" borderId="0" xfId="0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left" vertical="center" wrapText="1"/>
    </xf>
    <xf numFmtId="164" fontId="11" fillId="2" borderId="2" xfId="0" applyNumberFormat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wrapText="1"/>
    </xf>
    <xf numFmtId="164" fontId="11" fillId="0" borderId="2" xfId="0" applyNumberFormat="1" applyFont="1" applyBorder="1" applyAlignment="1">
      <alignment horizontal="left" vertical="center" wrapText="1"/>
    </xf>
    <xf numFmtId="49" fontId="13" fillId="0" borderId="0" xfId="0" applyNumberFormat="1" applyFont="1" applyAlignment="1">
      <alignment wrapText="1"/>
    </xf>
    <xf numFmtId="164" fontId="17" fillId="0" borderId="2" xfId="0" applyNumberFormat="1" applyFont="1" applyBorder="1" applyAlignment="1">
      <alignment horizontal="left" vertical="center" wrapText="1"/>
    </xf>
    <xf numFmtId="164" fontId="15" fillId="2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2" xfId="0" applyNumberFormat="1" applyFont="1" applyBorder="1" applyAlignment="1">
      <alignment vertical="top"/>
    </xf>
    <xf numFmtId="0" fontId="13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3" fillId="0" borderId="2" xfId="0" applyNumberFormat="1" applyFont="1" applyBorder="1" applyAlignment="1"/>
    <xf numFmtId="0" fontId="13" fillId="0" borderId="0" xfId="0" applyNumberFormat="1" applyFont="1" applyAlignment="1"/>
    <xf numFmtId="0" fontId="8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17" fillId="10" borderId="5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left" vertical="center" wrapText="1"/>
    </xf>
    <xf numFmtId="4" fontId="15" fillId="2" borderId="3" xfId="0" applyNumberFormat="1" applyFont="1" applyFill="1" applyBorder="1" applyAlignment="1">
      <alignment horizontal="right" vertical="center" wrapText="1"/>
    </xf>
    <xf numFmtId="4" fontId="15" fillId="0" borderId="3" xfId="0" applyNumberFormat="1" applyFont="1" applyBorder="1" applyAlignment="1">
      <alignment horizontal="right" vertical="center" wrapText="1"/>
    </xf>
    <xf numFmtId="0" fontId="15" fillId="2" borderId="3" xfId="0" applyFont="1" applyFill="1" applyBorder="1" applyAlignment="1">
      <alignment horizontal="center" vertical="center" wrapText="1"/>
    </xf>
    <xf numFmtId="164" fontId="15" fillId="2" borderId="3" xfId="0" applyNumberFormat="1" applyFont="1" applyFill="1" applyBorder="1" applyAlignment="1">
      <alignment horizontal="left" vertical="center" wrapText="1"/>
    </xf>
    <xf numFmtId="164" fontId="17" fillId="0" borderId="3" xfId="0" applyNumberFormat="1" applyFont="1" applyBorder="1" applyAlignment="1">
      <alignment horizontal="lef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7" fillId="5" borderId="2" xfId="0" applyFont="1" applyFill="1" applyBorder="1" applyAlignment="1">
      <alignment horizontal="center" vertical="center" wrapText="1"/>
    </xf>
    <xf numFmtId="2" fontId="15" fillId="0" borderId="0" xfId="1" applyNumberFormat="1" applyFont="1" applyAlignment="1">
      <alignment horizontal="center" vertical="center"/>
    </xf>
    <xf numFmtId="2" fontId="17" fillId="5" borderId="2" xfId="1" applyNumberFormat="1" applyFont="1" applyFill="1" applyBorder="1" applyAlignment="1">
      <alignment horizontal="center" vertical="center" wrapText="1"/>
    </xf>
    <xf numFmtId="2" fontId="17" fillId="5" borderId="2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18" fillId="0" borderId="0" xfId="0" applyFont="1"/>
    <xf numFmtId="4" fontId="19" fillId="2" borderId="3" xfId="0" applyNumberFormat="1" applyFont="1" applyFill="1" applyBorder="1" applyAlignment="1">
      <alignment horizontal="righ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164" fontId="17" fillId="2" borderId="2" xfId="0" applyNumberFormat="1" applyFont="1" applyFill="1" applyBorder="1" applyAlignment="1">
      <alignment horizontal="left" vertical="center" wrapText="1"/>
    </xf>
    <xf numFmtId="2" fontId="17" fillId="0" borderId="2" xfId="1" applyNumberFormat="1" applyFont="1" applyBorder="1" applyAlignment="1"/>
    <xf numFmtId="0" fontId="15" fillId="0" borderId="2" xfId="0" applyFont="1" applyBorder="1" applyAlignment="1">
      <alignment wrapText="1"/>
    </xf>
    <xf numFmtId="2" fontId="15" fillId="0" borderId="2" xfId="1" applyNumberFormat="1" applyFont="1" applyBorder="1" applyAlignment="1"/>
    <xf numFmtId="2" fontId="15" fillId="2" borderId="2" xfId="1" applyNumberFormat="1" applyFont="1" applyFill="1" applyBorder="1" applyAlignment="1"/>
    <xf numFmtId="0" fontId="15" fillId="2" borderId="2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7" fillId="2" borderId="2" xfId="0" applyFont="1" applyFill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18" fillId="0" borderId="0" xfId="0" applyFont="1" applyBorder="1" applyAlignment="1">
      <alignment vertical="center" readingOrder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13" borderId="11" xfId="0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vertical="center"/>
    </xf>
    <xf numFmtId="0" fontId="21" fillId="12" borderId="11" xfId="0" applyFont="1" applyFill="1" applyBorder="1" applyAlignment="1">
      <alignment vertical="center" wrapText="1"/>
    </xf>
    <xf numFmtId="0" fontId="21" fillId="2" borderId="11" xfId="0" applyFont="1" applyFill="1" applyBorder="1" applyAlignment="1">
      <alignment vertical="center" wrapText="1"/>
    </xf>
    <xf numFmtId="0" fontId="8" fillId="0" borderId="3" xfId="0" applyFont="1" applyBorder="1"/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/>
    </xf>
    <xf numFmtId="0" fontId="17" fillId="0" borderId="3" xfId="0" applyFont="1" applyBorder="1"/>
    <xf numFmtId="0" fontId="15" fillId="4" borderId="3" xfId="0" applyFont="1" applyFill="1" applyBorder="1" applyAlignment="1">
      <alignment horizontal="left"/>
    </xf>
    <xf numFmtId="0" fontId="15" fillId="4" borderId="3" xfId="0" applyFont="1" applyFill="1" applyBorder="1"/>
    <xf numFmtId="0" fontId="10" fillId="0" borderId="3" xfId="0" applyFont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164" fontId="11" fillId="4" borderId="3" xfId="0" applyNumberFormat="1" applyFont="1" applyFill="1" applyBorder="1" applyAlignment="1">
      <alignment horizontal="left" vertical="center" wrapText="1"/>
    </xf>
    <xf numFmtId="2" fontId="11" fillId="4" borderId="3" xfId="0" applyNumberFormat="1" applyFont="1" applyFill="1" applyBorder="1" applyAlignment="1"/>
    <xf numFmtId="0" fontId="17" fillId="4" borderId="3" xfId="0" applyFont="1" applyFill="1" applyBorder="1"/>
    <xf numFmtId="0" fontId="21" fillId="0" borderId="0" xfId="0" applyFont="1" applyAlignment="1">
      <alignment horizontal="right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164" fontId="17" fillId="0" borderId="3" xfId="0" applyNumberFormat="1" applyFont="1" applyBorder="1" applyAlignment="1">
      <alignment horizontal="left" vertical="center"/>
    </xf>
    <xf numFmtId="4" fontId="17" fillId="0" borderId="3" xfId="0" applyNumberFormat="1" applyFont="1" applyBorder="1" applyAlignment="1">
      <alignment horizontal="right" vertical="center"/>
    </xf>
    <xf numFmtId="4" fontId="15" fillId="0" borderId="3" xfId="0" applyNumberFormat="1" applyFont="1" applyBorder="1" applyAlignment="1">
      <alignment horizontal="right" vertical="center"/>
    </xf>
    <xf numFmtId="49" fontId="15" fillId="0" borderId="0" xfId="0" applyNumberFormat="1" applyFont="1" applyAlignment="1"/>
    <xf numFmtId="0" fontId="15" fillId="0" borderId="0" xfId="0" applyFont="1" applyAlignment="1"/>
    <xf numFmtId="0" fontId="15" fillId="4" borderId="3" xfId="0" applyFont="1" applyFill="1" applyBorder="1" applyAlignment="1">
      <alignment horizontal="left" vertical="center"/>
    </xf>
    <xf numFmtId="164" fontId="15" fillId="4" borderId="3" xfId="0" applyNumberFormat="1" applyFont="1" applyFill="1" applyBorder="1" applyAlignment="1">
      <alignment horizontal="left" vertical="center"/>
    </xf>
    <xf numFmtId="4" fontId="15" fillId="4" borderId="3" xfId="0" applyNumberFormat="1" applyFont="1" applyFill="1" applyBorder="1" applyAlignment="1">
      <alignment horizontal="right" vertical="center"/>
    </xf>
    <xf numFmtId="164" fontId="15" fillId="4" borderId="3" xfId="0" applyNumberFormat="1" applyFont="1" applyFill="1" applyBorder="1" applyAlignment="1">
      <alignment horizontal="left" vertical="center" indent="8"/>
    </xf>
    <xf numFmtId="0" fontId="15" fillId="0" borderId="0" xfId="0" applyFont="1" applyAlignment="1">
      <alignment horizontal="right"/>
    </xf>
    <xf numFmtId="0" fontId="24" fillId="0" borderId="3" xfId="0" applyFont="1" applyBorder="1" applyAlignment="1">
      <alignment horizontal="left" vertical="center" wrapText="1"/>
    </xf>
    <xf numFmtId="4" fontId="24" fillId="0" borderId="3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/>
    </xf>
    <xf numFmtId="0" fontId="8" fillId="0" borderId="0" xfId="0" applyFont="1" applyBorder="1"/>
    <xf numFmtId="0" fontId="21" fillId="4" borderId="3" xfId="0" applyFont="1" applyFill="1" applyBorder="1" applyAlignment="1">
      <alignment horizontal="left" vertical="center" wrapText="1"/>
    </xf>
    <xf numFmtId="4" fontId="21" fillId="4" borderId="3" xfId="0" applyNumberFormat="1" applyFont="1" applyFill="1" applyBorder="1" applyAlignment="1">
      <alignment horizontal="right" vertical="center" wrapText="1"/>
    </xf>
    <xf numFmtId="164" fontId="24" fillId="0" borderId="3" xfId="0" applyNumberFormat="1" applyFont="1" applyBorder="1" applyAlignment="1">
      <alignment horizontal="left" vertical="center" wrapText="1"/>
    </xf>
    <xf numFmtId="164" fontId="21" fillId="4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164" fontId="10" fillId="0" borderId="3" xfId="0" applyNumberFormat="1" applyFont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164" fontId="17" fillId="0" borderId="3" xfId="0" applyNumberFormat="1" applyFont="1" applyFill="1" applyBorder="1" applyAlignment="1">
      <alignment horizontal="left" vertical="center" wrapText="1"/>
    </xf>
    <xf numFmtId="2" fontId="15" fillId="4" borderId="3" xfId="0" applyNumberFormat="1" applyFont="1" applyFill="1" applyBorder="1" applyAlignment="1"/>
    <xf numFmtId="0" fontId="15" fillId="4" borderId="3" xfId="0" applyFont="1" applyFill="1" applyBorder="1" applyAlignment="1">
      <alignment horizontal="left" vertical="center" wrapText="1"/>
    </xf>
    <xf numFmtId="164" fontId="15" fillId="4" borderId="3" xfId="0" applyNumberFormat="1" applyFont="1" applyFill="1" applyBorder="1" applyAlignment="1">
      <alignment horizontal="left" vertical="center" wrapText="1"/>
    </xf>
    <xf numFmtId="4" fontId="15" fillId="4" borderId="3" xfId="0" applyNumberFormat="1" applyFont="1" applyFill="1" applyBorder="1" applyAlignment="1">
      <alignment horizontal="right" vertical="center" wrapText="1"/>
    </xf>
    <xf numFmtId="0" fontId="15" fillId="4" borderId="3" xfId="0" applyFont="1" applyFill="1" applyBorder="1" applyAlignment="1">
      <alignment horizontal="left" wrapText="1" indent="8"/>
    </xf>
    <xf numFmtId="164" fontId="15" fillId="4" borderId="3" xfId="0" applyNumberFormat="1" applyFont="1" applyFill="1" applyBorder="1" applyAlignment="1">
      <alignment horizontal="left" vertical="center" wrapText="1" indent="8"/>
    </xf>
    <xf numFmtId="0" fontId="10" fillId="0" borderId="3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5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wrapText="1"/>
    </xf>
    <xf numFmtId="0" fontId="15" fillId="2" borderId="3" xfId="0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wrapText="1"/>
    </xf>
    <xf numFmtId="0" fontId="20" fillId="0" borderId="3" xfId="0" applyFont="1" applyBorder="1" applyAlignment="1">
      <alignment horizontal="left" vertical="center" wrapText="1"/>
    </xf>
    <xf numFmtId="164" fontId="20" fillId="0" borderId="3" xfId="0" applyNumberFormat="1" applyFont="1" applyBorder="1" applyAlignment="1">
      <alignment horizontal="left" vertical="center" wrapText="1"/>
    </xf>
    <xf numFmtId="4" fontId="17" fillId="0" borderId="3" xfId="0" applyNumberFormat="1" applyFont="1" applyBorder="1" applyAlignment="1">
      <alignment horizontal="left" vertical="center" wrapText="1"/>
    </xf>
    <xf numFmtId="164" fontId="17" fillId="6" borderId="3" xfId="0" applyNumberFormat="1" applyFont="1" applyFill="1" applyBorder="1" applyAlignment="1">
      <alignment horizontal="center" vertical="center" wrapText="1"/>
    </xf>
    <xf numFmtId="164" fontId="17" fillId="6" borderId="3" xfId="0" applyNumberFormat="1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8" fillId="0" borderId="2" xfId="0" applyFont="1" applyBorder="1"/>
    <xf numFmtId="0" fontId="8" fillId="0" borderId="7" xfId="0" applyFont="1" applyBorder="1"/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10" xfId="0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vertical="top"/>
    </xf>
    <xf numFmtId="0" fontId="13" fillId="0" borderId="10" xfId="0" applyNumberFormat="1" applyFont="1" applyBorder="1" applyAlignment="1">
      <alignment horizontal="left"/>
    </xf>
    <xf numFmtId="0" fontId="13" fillId="0" borderId="10" xfId="0" applyNumberFormat="1" applyFont="1" applyBorder="1" applyAlignment="1"/>
    <xf numFmtId="164" fontId="15" fillId="2" borderId="3" xfId="0" applyNumberFormat="1" applyFont="1" applyFill="1" applyBorder="1" applyAlignment="1">
      <alignment horizontal="left" vertical="center"/>
    </xf>
    <xf numFmtId="0" fontId="17" fillId="11" borderId="3" xfId="0" applyFont="1" applyFill="1" applyBorder="1" applyAlignment="1">
      <alignment horizontal="left" vertical="center" wrapText="1"/>
    </xf>
    <xf numFmtId="164" fontId="17" fillId="11" borderId="3" xfId="0" applyNumberFormat="1" applyFont="1" applyFill="1" applyBorder="1" applyAlignment="1">
      <alignment horizontal="left" vertical="center"/>
    </xf>
    <xf numFmtId="164" fontId="17" fillId="0" borderId="3" xfId="0" applyNumberFormat="1" applyFont="1" applyFill="1" applyBorder="1" applyAlignment="1">
      <alignment horizontal="left" vertical="center"/>
    </xf>
    <xf numFmtId="2" fontId="17" fillId="0" borderId="3" xfId="1" applyNumberFormat="1" applyFont="1" applyBorder="1" applyAlignment="1">
      <alignment horizontal="center" vertical="center" wrapText="1"/>
    </xf>
    <xf numFmtId="164" fontId="17" fillId="2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wrapText="1"/>
    </xf>
    <xf numFmtId="2" fontId="15" fillId="0" borderId="0" xfId="1" applyNumberFormat="1" applyFont="1" applyAlignment="1"/>
    <xf numFmtId="2" fontId="17" fillId="0" borderId="0" xfId="1" applyNumberFormat="1" applyFont="1" applyAlignment="1">
      <alignment horizontal="right"/>
    </xf>
    <xf numFmtId="2" fontId="15" fillId="0" borderId="0" xfId="1" applyNumberFormat="1" applyFont="1"/>
    <xf numFmtId="0" fontId="17" fillId="0" borderId="0" xfId="0" applyFont="1" applyBorder="1" applyAlignment="1">
      <alignment vertical="center"/>
    </xf>
    <xf numFmtId="2" fontId="15" fillId="0" borderId="2" xfId="1" applyNumberFormat="1" applyFont="1" applyBorder="1" applyAlignment="1">
      <alignment horizontal="right" vertical="center"/>
    </xf>
    <xf numFmtId="2" fontId="17" fillId="2" borderId="2" xfId="1" applyNumberFormat="1" applyFont="1" applyFill="1" applyBorder="1" applyAlignment="1"/>
    <xf numFmtId="49" fontId="15" fillId="0" borderId="0" xfId="0" applyNumberFormat="1" applyFont="1" applyAlignment="1">
      <alignment wrapText="1"/>
    </xf>
    <xf numFmtId="2" fontId="15" fillId="0" borderId="0" xfId="1" applyNumberFormat="1" applyFont="1" applyBorder="1" applyAlignment="1"/>
    <xf numFmtId="0" fontId="15" fillId="0" borderId="0" xfId="0" applyNumberFormat="1" applyFont="1" applyAlignment="1"/>
    <xf numFmtId="0" fontId="15" fillId="0" borderId="0" xfId="0" applyNumberFormat="1" applyFont="1"/>
    <xf numFmtId="0" fontId="10" fillId="9" borderId="3" xfId="0" applyFont="1" applyFill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left" vertical="center"/>
    </xf>
    <xf numFmtId="164" fontId="11" fillId="4" borderId="3" xfId="0" applyNumberFormat="1" applyFont="1" applyFill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 wrapText="1"/>
    </xf>
    <xf numFmtId="164" fontId="21" fillId="4" borderId="3" xfId="0" applyNumberFormat="1" applyFont="1" applyFill="1" applyBorder="1" applyAlignment="1">
      <alignment vertical="center"/>
    </xf>
    <xf numFmtId="164" fontId="21" fillId="4" borderId="3" xfId="0" applyNumberFormat="1" applyFont="1" applyFill="1" applyBorder="1" applyAlignment="1">
      <alignment horizontal="left" vertical="center"/>
    </xf>
    <xf numFmtId="164" fontId="11" fillId="0" borderId="3" xfId="0" applyNumberFormat="1" applyFont="1" applyFill="1" applyBorder="1" applyAlignment="1">
      <alignment horizontal="left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2" fontId="15" fillId="0" borderId="0" xfId="1" applyNumberFormat="1" applyFont="1" applyBorder="1" applyAlignment="1">
      <alignment horizontal="right" vertical="center"/>
    </xf>
    <xf numFmtId="2" fontId="15" fillId="0" borderId="0" xfId="1" applyNumberFormat="1" applyFont="1" applyBorder="1" applyAlignment="1">
      <alignment horizontal="center" vertical="center"/>
    </xf>
    <xf numFmtId="2" fontId="17" fillId="6" borderId="3" xfId="1" applyNumberFormat="1" applyFont="1" applyFill="1" applyBorder="1" applyAlignment="1">
      <alignment horizontal="center" vertical="center" wrapText="1"/>
    </xf>
    <xf numFmtId="2" fontId="30" fillId="0" borderId="3" xfId="1" applyNumberFormat="1" applyFont="1" applyBorder="1"/>
    <xf numFmtId="2" fontId="17" fillId="0" borderId="3" xfId="1" applyNumberFormat="1" applyFont="1" applyBorder="1"/>
    <xf numFmtId="2" fontId="15" fillId="0" borderId="3" xfId="1" applyNumberFormat="1" applyFont="1" applyBorder="1"/>
    <xf numFmtId="2" fontId="15" fillId="2" borderId="3" xfId="1" applyNumberFormat="1" applyFont="1" applyFill="1" applyBorder="1" applyAlignment="1" applyProtection="1">
      <alignment horizontal="right" vertical="center" wrapText="1"/>
    </xf>
    <xf numFmtId="2" fontId="15" fillId="0" borderId="3" xfId="1" applyNumberFormat="1" applyFont="1" applyFill="1" applyBorder="1"/>
    <xf numFmtId="2" fontId="15" fillId="2" borderId="3" xfId="1" applyNumberFormat="1" applyFont="1" applyFill="1" applyBorder="1"/>
    <xf numFmtId="2" fontId="31" fillId="0" borderId="3" xfId="1" applyNumberFormat="1" applyFont="1" applyBorder="1"/>
    <xf numFmtId="2" fontId="31" fillId="6" borderId="3" xfId="1" applyNumberFormat="1" applyFont="1" applyFill="1" applyBorder="1" applyAlignment="1">
      <alignment horizontal="center"/>
    </xf>
    <xf numFmtId="2" fontId="31" fillId="0" borderId="3" xfId="1" applyNumberFormat="1" applyFont="1" applyFill="1" applyBorder="1" applyAlignment="1">
      <alignment horizontal="center"/>
    </xf>
    <xf numFmtId="3" fontId="17" fillId="0" borderId="3" xfId="0" applyNumberFormat="1" applyFont="1" applyBorder="1" applyAlignment="1">
      <alignment horizontal="left" vertical="center" wrapText="1"/>
    </xf>
    <xf numFmtId="43" fontId="17" fillId="0" borderId="3" xfId="1" applyFont="1" applyBorder="1"/>
    <xf numFmtId="43" fontId="15" fillId="4" borderId="3" xfId="1" applyFont="1" applyFill="1" applyBorder="1"/>
    <xf numFmtId="43" fontId="17" fillId="4" borderId="3" xfId="1" applyFont="1" applyFill="1" applyBorder="1"/>
    <xf numFmtId="164" fontId="17" fillId="4" borderId="3" xfId="0" applyNumberFormat="1" applyFont="1" applyFill="1" applyBorder="1" applyAlignment="1">
      <alignment horizontal="left" vertical="center"/>
    </xf>
    <xf numFmtId="4" fontId="24" fillId="2" borderId="3" xfId="0" applyNumberFormat="1" applyFont="1" applyFill="1" applyBorder="1" applyAlignment="1">
      <alignment horizontal="right" vertical="center" wrapText="1"/>
    </xf>
    <xf numFmtId="164" fontId="17" fillId="16" borderId="3" xfId="0" applyNumberFormat="1" applyFont="1" applyFill="1" applyBorder="1" applyAlignment="1">
      <alignment horizontal="left" vertical="center" wrapText="1"/>
    </xf>
    <xf numFmtId="4" fontId="17" fillId="16" borderId="3" xfId="0" applyNumberFormat="1" applyFont="1" applyFill="1" applyBorder="1" applyAlignment="1">
      <alignment horizontal="righ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43" fontId="8" fillId="0" borderId="3" xfId="1" applyFont="1" applyBorder="1" applyAlignment="1">
      <alignment horizontal="right" vertical="top"/>
    </xf>
    <xf numFmtId="0" fontId="8" fillId="0" borderId="3" xfId="1" applyNumberFormat="1" applyFont="1" applyBorder="1" applyAlignment="1">
      <alignment horizontal="right" vertical="top"/>
    </xf>
    <xf numFmtId="0" fontId="15" fillId="0" borderId="3" xfId="1" applyNumberFormat="1" applyFont="1" applyBorder="1" applyAlignment="1">
      <alignment horizontal="right" vertical="top"/>
    </xf>
    <xf numFmtId="0" fontId="8" fillId="4" borderId="3" xfId="0" applyFont="1" applyFill="1" applyBorder="1" applyAlignment="1">
      <alignment wrapText="1"/>
    </xf>
    <xf numFmtId="0" fontId="28" fillId="4" borderId="3" xfId="0" applyFont="1" applyFill="1" applyBorder="1" applyAlignment="1">
      <alignment horizontal="left" vertical="center" wrapText="1"/>
    </xf>
    <xf numFmtId="164" fontId="28" fillId="4" borderId="3" xfId="0" applyNumberFormat="1" applyFont="1" applyFill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wrapText="1"/>
    </xf>
    <xf numFmtId="164" fontId="21" fillId="4" borderId="3" xfId="0" applyNumberFormat="1" applyFont="1" applyFill="1" applyBorder="1" applyAlignment="1">
      <alignment vertical="center" wrapText="1"/>
    </xf>
    <xf numFmtId="2" fontId="11" fillId="4" borderId="3" xfId="0" applyNumberFormat="1" applyFont="1" applyFill="1" applyBorder="1" applyAlignment="1">
      <alignment wrapText="1"/>
    </xf>
    <xf numFmtId="2" fontId="15" fillId="4" borderId="3" xfId="0" applyNumberFormat="1" applyFont="1" applyFill="1" applyBorder="1" applyAlignment="1">
      <alignment wrapText="1"/>
    </xf>
    <xf numFmtId="0" fontId="17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4" fillId="5" borderId="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24" fillId="5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5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21" fillId="2" borderId="3" xfId="0" applyFont="1" applyFill="1" applyBorder="1" applyAlignment="1">
      <alignment horizontal="left" vertical="center" wrapText="1"/>
    </xf>
    <xf numFmtId="164" fontId="21" fillId="2" borderId="3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wrapText="1"/>
    </xf>
    <xf numFmtId="0" fontId="10" fillId="0" borderId="3" xfId="0" applyNumberFormat="1" applyFont="1" applyBorder="1" applyAlignment="1">
      <alignment horizontal="left" vertical="center" wrapText="1"/>
    </xf>
    <xf numFmtId="0" fontId="11" fillId="4" borderId="3" xfId="0" applyNumberFormat="1" applyFont="1" applyFill="1" applyBorder="1" applyAlignment="1">
      <alignment horizontal="left" vertical="center" wrapText="1"/>
    </xf>
    <xf numFmtId="0" fontId="15" fillId="4" borderId="3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8" fillId="4" borderId="3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Border="1" applyAlignment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8" fillId="2" borderId="2" xfId="0" applyNumberFormat="1" applyFont="1" applyFill="1" applyBorder="1"/>
    <xf numFmtId="0" fontId="2" fillId="2" borderId="3" xfId="0" applyNumberFormat="1" applyFont="1" applyFill="1" applyBorder="1" applyAlignment="1">
      <alignment horizontal="left" vertical="center" wrapText="1"/>
    </xf>
    <xf numFmtId="0" fontId="17" fillId="0" borderId="3" xfId="0" applyNumberFormat="1" applyFont="1" applyBorder="1" applyAlignment="1">
      <alignment horizontal="left" vertical="center" wrapText="1"/>
    </xf>
    <xf numFmtId="0" fontId="15" fillId="2" borderId="3" xfId="0" applyNumberFormat="1" applyFont="1" applyFill="1" applyBorder="1" applyAlignment="1">
      <alignment horizontal="left" vertical="center"/>
    </xf>
    <xf numFmtId="0" fontId="15" fillId="0" borderId="3" xfId="0" applyNumberFormat="1" applyFont="1" applyBorder="1" applyAlignment="1">
      <alignment horizontal="left" vertical="center" wrapText="1"/>
    </xf>
    <xf numFmtId="0" fontId="8" fillId="2" borderId="3" xfId="0" applyNumberFormat="1" applyFont="1" applyFill="1" applyBorder="1"/>
    <xf numFmtId="0" fontId="8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4" borderId="3" xfId="0" applyNumberFormat="1" applyFont="1" applyFill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7" fillId="0" borderId="3" xfId="0" applyNumberFormat="1" applyFont="1" applyBorder="1" applyAlignment="1">
      <alignment horizontal="left" vertical="center"/>
    </xf>
    <xf numFmtId="0" fontId="15" fillId="4" borderId="3" xfId="0" applyNumberFormat="1" applyFont="1" applyFill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24" fillId="0" borderId="3" xfId="0" applyNumberFormat="1" applyFont="1" applyBorder="1" applyAlignment="1">
      <alignment horizontal="left" vertical="center" wrapText="1"/>
    </xf>
    <xf numFmtId="0" fontId="17" fillId="0" borderId="3" xfId="0" applyNumberFormat="1" applyFont="1" applyFill="1" applyBorder="1" applyAlignment="1">
      <alignment horizontal="left" vertical="center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5" fillId="2" borderId="2" xfId="0" applyNumberFormat="1" applyFont="1" applyFill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 wrapText="1"/>
    </xf>
    <xf numFmtId="0" fontId="15" fillId="2" borderId="2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Border="1" applyAlignment="1">
      <alignment horizontal="left"/>
    </xf>
    <xf numFmtId="0" fontId="15" fillId="2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1" fillId="0" borderId="3" xfId="0" applyNumberFormat="1" applyFont="1" applyBorder="1" applyAlignment="1">
      <alignment horizontal="left" vertical="center" wrapText="1"/>
    </xf>
    <xf numFmtId="0" fontId="21" fillId="4" borderId="3" xfId="0" applyNumberFormat="1" applyFont="1" applyFill="1" applyBorder="1" applyAlignment="1">
      <alignment horizontal="left" vertical="center" wrapText="1"/>
    </xf>
    <xf numFmtId="0" fontId="10" fillId="17" borderId="3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Border="1" applyAlignment="1">
      <alignment horizontal="left"/>
    </xf>
    <xf numFmtId="0" fontId="15" fillId="4" borderId="3" xfId="0" applyNumberFormat="1" applyFont="1" applyFill="1" applyBorder="1" applyAlignment="1">
      <alignment horizontal="left" wrapText="1"/>
    </xf>
    <xf numFmtId="0" fontId="11" fillId="2" borderId="3" xfId="0" applyNumberFormat="1" applyFont="1" applyFill="1" applyBorder="1" applyAlignment="1">
      <alignment horizontal="left" vertical="center" wrapText="1"/>
    </xf>
    <xf numFmtId="0" fontId="21" fillId="2" borderId="3" xfId="0" applyNumberFormat="1" applyFont="1" applyFill="1" applyBorder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0" fontId="17" fillId="17" borderId="3" xfId="0" applyNumberFormat="1" applyFont="1" applyFill="1" applyBorder="1" applyAlignment="1">
      <alignment horizontal="left" vertical="center" wrapText="1"/>
    </xf>
    <xf numFmtId="0" fontId="15" fillId="17" borderId="3" xfId="0" applyNumberFormat="1" applyFont="1" applyFill="1" applyBorder="1" applyAlignment="1">
      <alignment horizontal="left" vertical="center" wrapText="1"/>
    </xf>
    <xf numFmtId="0" fontId="15" fillId="17" borderId="3" xfId="0" applyNumberFormat="1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 wrapText="1"/>
    </xf>
    <xf numFmtId="0" fontId="17" fillId="17" borderId="3" xfId="0" applyFont="1" applyFill="1" applyBorder="1" applyAlignment="1">
      <alignment horizontal="left" vertical="center" wrapText="1"/>
    </xf>
    <xf numFmtId="0" fontId="11" fillId="17" borderId="3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 vertical="center"/>
    </xf>
    <xf numFmtId="0" fontId="10" fillId="9" borderId="3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7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Border="1" applyAlignment="1">
      <alignment horizontal="left" vertical="center"/>
    </xf>
    <xf numFmtId="0" fontId="8" fillId="17" borderId="3" xfId="0" applyNumberFormat="1" applyFont="1" applyFill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33" fillId="0" borderId="0" xfId="0" applyNumberFormat="1" applyFont="1" applyAlignment="1">
      <alignment horizontal="left"/>
    </xf>
    <xf numFmtId="0" fontId="33" fillId="0" borderId="0" xfId="0" applyFont="1"/>
    <xf numFmtId="0" fontId="22" fillId="0" borderId="0" xfId="0" applyFont="1"/>
    <xf numFmtId="0" fontId="22" fillId="0" borderId="0" xfId="0" applyFont="1" applyAlignment="1">
      <alignment horizontal="left"/>
    </xf>
    <xf numFmtId="14" fontId="8" fillId="0" borderId="0" xfId="0" applyNumberFormat="1" applyFont="1"/>
    <xf numFmtId="14" fontId="11" fillId="0" borderId="3" xfId="0" applyNumberFormat="1" applyFont="1" applyBorder="1"/>
    <xf numFmtId="43" fontId="11" fillId="0" borderId="3" xfId="0" applyNumberFormat="1" applyFont="1" applyBorder="1"/>
    <xf numFmtId="43" fontId="8" fillId="0" borderId="0" xfId="0" applyNumberFormat="1" applyFont="1"/>
    <xf numFmtId="0" fontId="34" fillId="0" borderId="0" xfId="0" applyFont="1"/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22" fillId="0" borderId="0" xfId="0" applyFont="1" applyAlignment="1"/>
    <xf numFmtId="11" fontId="8" fillId="0" borderId="3" xfId="0" applyNumberFormat="1" applyFont="1" applyBorder="1"/>
    <xf numFmtId="0" fontId="35" fillId="0" borderId="0" xfId="0" applyFont="1" applyBorder="1"/>
    <xf numFmtId="49" fontId="35" fillId="0" borderId="0" xfId="0" applyNumberFormat="1" applyFont="1" applyAlignment="1">
      <alignment horizontal="left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166" fontId="8" fillId="0" borderId="0" xfId="1" applyNumberFormat="1" applyFont="1"/>
    <xf numFmtId="166" fontId="11" fillId="0" borderId="0" xfId="1" applyNumberFormat="1" applyFont="1"/>
    <xf numFmtId="166" fontId="10" fillId="0" borderId="0" xfId="1" applyNumberFormat="1" applyFont="1" applyBorder="1" applyAlignment="1">
      <alignment horizontal="center" vertical="center"/>
    </xf>
    <xf numFmtId="166" fontId="17" fillId="5" borderId="3" xfId="1" applyNumberFormat="1" applyFont="1" applyFill="1" applyBorder="1" applyAlignment="1">
      <alignment horizontal="center" vertical="center" wrapText="1"/>
    </xf>
    <xf numFmtId="166" fontId="17" fillId="0" borderId="3" xfId="1" applyNumberFormat="1" applyFont="1" applyBorder="1" applyAlignment="1">
      <alignment horizontal="left" vertical="center"/>
    </xf>
    <xf numFmtId="166" fontId="15" fillId="0" borderId="3" xfId="1" applyNumberFormat="1" applyFont="1" applyBorder="1" applyAlignment="1">
      <alignment vertical="top"/>
    </xf>
    <xf numFmtId="166" fontId="15" fillId="0" borderId="3" xfId="1" applyNumberFormat="1" applyFont="1" applyFill="1" applyBorder="1" applyAlignment="1">
      <alignment vertical="top"/>
    </xf>
    <xf numFmtId="166" fontId="15" fillId="0" borderId="3" xfId="1" applyNumberFormat="1" applyFont="1" applyBorder="1" applyAlignment="1"/>
    <xf numFmtId="166" fontId="15" fillId="2" borderId="3" xfId="1" applyNumberFormat="1" applyFont="1" applyFill="1" applyBorder="1" applyAlignment="1"/>
    <xf numFmtId="166" fontId="15" fillId="2" borderId="3" xfId="1" applyNumberFormat="1" applyFont="1" applyFill="1" applyBorder="1" applyAlignment="1">
      <alignment horizontal="left" vertical="center"/>
    </xf>
    <xf numFmtId="166" fontId="17" fillId="0" borderId="3" xfId="1" applyNumberFormat="1" applyFont="1" applyBorder="1" applyAlignment="1">
      <alignment horizontal="right" vertical="center"/>
    </xf>
    <xf numFmtId="166" fontId="15" fillId="0" borderId="3" xfId="1" applyNumberFormat="1" applyFont="1" applyFill="1" applyBorder="1" applyAlignment="1">
      <alignment horizontal="left" vertical="center"/>
    </xf>
    <xf numFmtId="166" fontId="17" fillId="11" borderId="3" xfId="1" applyNumberFormat="1" applyFont="1" applyFill="1" applyBorder="1" applyAlignment="1">
      <alignment horizontal="left" vertical="center"/>
    </xf>
    <xf numFmtId="166" fontId="15" fillId="11" borderId="3" xfId="1" applyNumberFormat="1" applyFont="1" applyFill="1" applyBorder="1" applyAlignment="1"/>
    <xf numFmtId="166" fontId="17" fillId="2" borderId="3" xfId="1" applyNumberFormat="1" applyFont="1" applyFill="1" applyBorder="1" applyAlignment="1">
      <alignment horizontal="right" vertical="center"/>
    </xf>
    <xf numFmtId="166" fontId="13" fillId="0" borderId="0" xfId="1" applyNumberFormat="1" applyFont="1" applyAlignment="1"/>
    <xf numFmtId="165" fontId="11" fillId="0" borderId="3" xfId="1" applyNumberFormat="1" applyFont="1" applyBorder="1" applyAlignment="1"/>
    <xf numFmtId="165" fontId="11" fillId="4" borderId="3" xfId="1" applyNumberFormat="1" applyFont="1" applyFill="1" applyBorder="1" applyAlignment="1"/>
    <xf numFmtId="166" fontId="9" fillId="0" borderId="0" xfId="1" applyNumberFormat="1" applyFont="1" applyAlignment="1">
      <alignment horizontal="right"/>
    </xf>
    <xf numFmtId="166" fontId="10" fillId="0" borderId="0" xfId="1" applyNumberFormat="1" applyFont="1" applyBorder="1" applyAlignment="1">
      <alignment vertical="center"/>
    </xf>
    <xf numFmtId="166" fontId="11" fillId="0" borderId="0" xfId="1" applyNumberFormat="1" applyFont="1" applyBorder="1" applyAlignment="1">
      <alignment horizontal="right" vertical="center"/>
    </xf>
    <xf numFmtId="166" fontId="11" fillId="0" borderId="0" xfId="1" applyNumberFormat="1" applyFont="1" applyBorder="1" applyAlignment="1">
      <alignment horizontal="center" vertical="center"/>
    </xf>
    <xf numFmtId="166" fontId="10" fillId="9" borderId="3" xfId="1" applyNumberFormat="1" applyFont="1" applyFill="1" applyBorder="1" applyAlignment="1">
      <alignment horizontal="center" vertical="center" wrapText="1"/>
    </xf>
    <xf numFmtId="166" fontId="12" fillId="0" borderId="3" xfId="1" applyNumberFormat="1" applyFont="1" applyBorder="1" applyAlignment="1">
      <alignment vertical="top"/>
    </xf>
    <xf numFmtId="166" fontId="11" fillId="0" borderId="3" xfId="1" applyNumberFormat="1" applyFont="1" applyBorder="1" applyAlignment="1"/>
    <xf numFmtId="166" fontId="11" fillId="4" borderId="3" xfId="1" applyNumberFormat="1" applyFont="1" applyFill="1" applyBorder="1" applyAlignment="1"/>
    <xf numFmtId="166" fontId="12" fillId="0" borderId="3" xfId="1" applyNumberFormat="1" applyFont="1" applyBorder="1" applyAlignment="1"/>
    <xf numFmtId="166" fontId="11" fillId="0" borderId="3" xfId="1" applyNumberFormat="1" applyFont="1" applyFill="1" applyBorder="1" applyAlignment="1"/>
    <xf numFmtId="166" fontId="16" fillId="0" borderId="3" xfId="1" applyNumberFormat="1" applyFont="1" applyBorder="1" applyAlignment="1"/>
    <xf numFmtId="166" fontId="14" fillId="0" borderId="3" xfId="1" applyNumberFormat="1" applyFont="1" applyBorder="1" applyAlignment="1"/>
    <xf numFmtId="166" fontId="10" fillId="9" borderId="2" xfId="1" applyNumberFormat="1" applyFont="1" applyFill="1" applyBorder="1" applyAlignment="1">
      <alignment horizontal="center" vertical="center" wrapText="1"/>
    </xf>
    <xf numFmtId="166" fontId="10" fillId="0" borderId="2" xfId="1" applyNumberFormat="1" applyFont="1" applyBorder="1" applyAlignment="1">
      <alignment vertical="top"/>
    </xf>
    <xf numFmtId="166" fontId="10" fillId="0" borderId="2" xfId="1" applyNumberFormat="1" applyFont="1" applyBorder="1" applyAlignment="1"/>
    <xf numFmtId="166" fontId="11" fillId="0" borderId="2" xfId="1" applyNumberFormat="1" applyFont="1" applyBorder="1" applyAlignment="1"/>
    <xf numFmtId="166" fontId="11" fillId="2" borderId="2" xfId="1" applyNumberFormat="1" applyFont="1" applyFill="1" applyBorder="1" applyAlignment="1"/>
    <xf numFmtId="166" fontId="15" fillId="0" borderId="2" xfId="1" applyNumberFormat="1" applyFont="1" applyBorder="1" applyAlignment="1"/>
    <xf numFmtId="166" fontId="15" fillId="2" borderId="2" xfId="1" applyNumberFormat="1" applyFont="1" applyFill="1" applyBorder="1" applyAlignment="1"/>
    <xf numFmtId="166" fontId="12" fillId="0" borderId="2" xfId="1" applyNumberFormat="1" applyFont="1" applyBorder="1" applyAlignment="1"/>
    <xf numFmtId="166" fontId="11" fillId="0" borderId="2" xfId="1" applyNumberFormat="1" applyFont="1" applyFill="1" applyBorder="1" applyAlignment="1"/>
    <xf numFmtId="166" fontId="14" fillId="0" borderId="2" xfId="1" applyNumberFormat="1" applyFont="1" applyBorder="1" applyAlignment="1"/>
    <xf numFmtId="165" fontId="15" fillId="0" borderId="0" xfId="1" applyNumberFormat="1" applyFont="1"/>
    <xf numFmtId="165" fontId="15" fillId="0" borderId="0" xfId="1" applyNumberFormat="1" applyFont="1" applyAlignment="1">
      <alignment horizontal="right"/>
    </xf>
    <xf numFmtId="165" fontId="17" fillId="0" borderId="0" xfId="1" applyNumberFormat="1" applyFont="1" applyAlignment="1">
      <alignment horizontal="center"/>
    </xf>
    <xf numFmtId="165" fontId="15" fillId="0" borderId="0" xfId="1" applyNumberFormat="1" applyFont="1" applyAlignment="1">
      <alignment horizontal="right" vertical="center" wrapText="1"/>
    </xf>
    <xf numFmtId="165" fontId="17" fillId="7" borderId="3" xfId="1" applyNumberFormat="1" applyFont="1" applyFill="1" applyBorder="1" applyAlignment="1">
      <alignment horizontal="center" vertical="center" wrapText="1"/>
    </xf>
    <xf numFmtId="165" fontId="17" fillId="0" borderId="3" xfId="1" applyNumberFormat="1" applyFont="1" applyBorder="1" applyAlignment="1">
      <alignment horizontal="right" vertical="center" wrapText="1"/>
    </xf>
    <xf numFmtId="165" fontId="15" fillId="4" borderId="3" xfId="1" applyNumberFormat="1" applyFont="1" applyFill="1" applyBorder="1" applyAlignment="1">
      <alignment horizontal="right" vertical="center" wrapText="1"/>
    </xf>
    <xf numFmtId="165" fontId="15" fillId="0" borderId="3" xfId="1" applyNumberFormat="1" applyFont="1" applyBorder="1" applyAlignment="1">
      <alignment horizontal="right" vertical="center" wrapText="1"/>
    </xf>
    <xf numFmtId="165" fontId="15" fillId="0" borderId="0" xfId="1" applyNumberFormat="1" applyFont="1" applyAlignment="1"/>
    <xf numFmtId="4" fontId="15" fillId="0" borderId="0" xfId="0" applyNumberFormat="1" applyFont="1"/>
    <xf numFmtId="166" fontId="8" fillId="0" borderId="0" xfId="0" applyNumberFormat="1" applyFont="1"/>
    <xf numFmtId="0" fontId="22" fillId="0" borderId="0" xfId="0" applyFont="1" applyAlignment="1">
      <alignment horizontal="center"/>
    </xf>
    <xf numFmtId="0" fontId="8" fillId="12" borderId="11" xfId="0" applyFont="1" applyFill="1" applyBorder="1" applyAlignment="1">
      <alignment horizontal="left" vertical="center"/>
    </xf>
    <xf numFmtId="0" fontId="23" fillId="7" borderId="11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horizontal="center" vertical="center"/>
    </xf>
    <xf numFmtId="0" fontId="24" fillId="13" borderId="13" xfId="0" applyFont="1" applyFill="1" applyBorder="1" applyAlignment="1">
      <alignment horizontal="center" vertical="center"/>
    </xf>
    <xf numFmtId="0" fontId="24" fillId="13" borderId="14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6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1" fillId="14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textRotation="90"/>
    </xf>
    <xf numFmtId="0" fontId="21" fillId="12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 wrapText="1"/>
    </xf>
    <xf numFmtId="0" fontId="18" fillId="12" borderId="11" xfId="0" applyFont="1" applyFill="1" applyBorder="1" applyAlignment="1">
      <alignment horizontal="left" vertical="center" wrapText="1"/>
    </xf>
    <xf numFmtId="0" fontId="18" fillId="12" borderId="11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center" vertical="center" textRotation="90"/>
    </xf>
    <xf numFmtId="0" fontId="21" fillId="0" borderId="15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24" fillId="7" borderId="17" xfId="0" applyFont="1" applyFill="1" applyBorder="1" applyAlignment="1">
      <alignment horizontal="center" vertical="center" wrapText="1"/>
    </xf>
    <xf numFmtId="0" fontId="24" fillId="7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7" fillId="7" borderId="19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6" fontId="10" fillId="5" borderId="3" xfId="1" applyNumberFormat="1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7" fillId="0" borderId="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49" fontId="10" fillId="5" borderId="3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\2017\STA\TSERENKHAND\HYANUULSAN%20TAILAN\hohimorit%20-Hynalaa-ZDTG-02.23\Guitsetgel\STA-ajliin%20barimt-2016-s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A-1"/>
      <sheetName val="guits"/>
      <sheetName val="TS, helbelzel"/>
      <sheetName val="Yr dyn"/>
      <sheetName val="akkuriel"/>
      <sheetName val="Møngøn GT"/>
      <sheetName val="mongon suurit"/>
      <sheetName val="Ømchiin ØT"/>
      <sheetName val="YX-iin tailan"/>
      <sheetName val="oglog"/>
      <sheetName val="Baraa MT"/>
      <sheetName val="awlaga"/>
      <sheetName val="Shalgah-1"/>
      <sheetName val="Shalgah-2."/>
      <sheetName val="shalgah-3"/>
      <sheetName val="shalgah-4"/>
      <sheetName val="Тооллого"/>
      <sheetName val="МГ-огноо"/>
      <sheetName val="түүвэр зардал"/>
      <sheetName val="Түүвэр-нэгтгэл"/>
      <sheetName val="ХХОАТ зөрүү"/>
      <sheetName val="Цалин"/>
      <sheetName val="амралт"/>
      <sheetName val="урьдчилгаа"/>
      <sheetName val="томилолт"/>
      <sheetName val="түлш"/>
      <sheetName val="шатахуун"/>
      <sheetName val="шийдвэр хэрэг"/>
    </sheetNames>
    <sheetDataSet>
      <sheetData sheetId="0" refreshError="1"/>
      <sheetData sheetId="1">
        <row r="228">
          <cell r="I228">
            <v>310538387.75999999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21"/>
  <sheetViews>
    <sheetView topLeftCell="A5" workbookViewId="0">
      <selection activeCell="F19" sqref="F19"/>
    </sheetView>
  </sheetViews>
  <sheetFormatPr defaultColWidth="9" defaultRowHeight="12.75" x14ac:dyDescent="0.2"/>
  <cols>
    <col min="1" max="1" width="3.7109375" style="78" customWidth="1"/>
    <col min="2" max="2" width="4.85546875" style="78" customWidth="1"/>
    <col min="3" max="3" width="13.28515625" style="79" customWidth="1"/>
    <col min="4" max="4" width="11.5703125" style="79" customWidth="1"/>
    <col min="5" max="5" width="26.28515625" style="79" customWidth="1"/>
    <col min="6" max="6" width="33.7109375" style="79" customWidth="1"/>
    <col min="7" max="7" width="15.85546875" style="79" customWidth="1"/>
    <col min="8" max="8" width="13" style="79" customWidth="1"/>
    <col min="9" max="9" width="38" style="79" bestFit="1" customWidth="1"/>
    <col min="10" max="10" width="16.28515625" style="79" customWidth="1"/>
    <col min="11" max="11" width="13.42578125" style="79" customWidth="1"/>
    <col min="12" max="12" width="16.7109375" style="79" customWidth="1"/>
    <col min="13" max="13" width="15.85546875" style="79" customWidth="1"/>
    <col min="14" max="14" width="19.42578125" style="79" customWidth="1"/>
    <col min="15" max="16384" width="9" style="79"/>
  </cols>
  <sheetData>
    <row r="1" spans="1:7" x14ac:dyDescent="0.2">
      <c r="G1" s="80"/>
    </row>
    <row r="3" spans="1:7" ht="15.75" x14ac:dyDescent="0.25">
      <c r="A3" s="389" t="s">
        <v>708</v>
      </c>
      <c r="B3" s="389"/>
      <c r="C3" s="389"/>
      <c r="D3" s="389"/>
      <c r="E3" s="389"/>
      <c r="F3" s="389"/>
      <c r="G3" s="389"/>
    </row>
    <row r="4" spans="1:7" x14ac:dyDescent="0.2">
      <c r="A4" s="81"/>
      <c r="B4" s="81"/>
      <c r="C4" s="81"/>
      <c r="D4" s="81"/>
      <c r="E4" s="81"/>
      <c r="F4" s="81"/>
      <c r="G4" s="81"/>
    </row>
    <row r="5" spans="1:7" ht="21" customHeight="1" x14ac:dyDescent="0.2">
      <c r="A5" s="81"/>
      <c r="B5" s="390" t="s">
        <v>709</v>
      </c>
      <c r="C5" s="390"/>
      <c r="D5" s="390"/>
      <c r="E5" s="391" t="s">
        <v>1257</v>
      </c>
      <c r="F5" s="391"/>
      <c r="G5" s="391"/>
    </row>
    <row r="6" spans="1:7" ht="15" x14ac:dyDescent="0.25">
      <c r="A6" s="81"/>
      <c r="B6" s="10"/>
      <c r="C6" s="10"/>
      <c r="D6" s="10"/>
      <c r="E6" s="82"/>
      <c r="F6" s="82"/>
      <c r="G6" s="83"/>
    </row>
    <row r="7" spans="1:7" x14ac:dyDescent="0.2">
      <c r="B7" s="84"/>
    </row>
    <row r="8" spans="1:7" ht="42.75" customHeight="1" x14ac:dyDescent="0.2">
      <c r="A8" s="85" t="s">
        <v>659</v>
      </c>
      <c r="B8" s="392" t="s">
        <v>11</v>
      </c>
      <c r="C8" s="392"/>
      <c r="D8" s="392"/>
      <c r="E8" s="392"/>
      <c r="F8" s="85" t="s">
        <v>710</v>
      </c>
      <c r="G8" s="85" t="s">
        <v>711</v>
      </c>
    </row>
    <row r="9" spans="1:7" ht="14.25" customHeight="1" x14ac:dyDescent="0.2">
      <c r="A9" s="86" t="s">
        <v>712</v>
      </c>
      <c r="B9" s="86">
        <v>1</v>
      </c>
      <c r="C9" s="87">
        <v>2</v>
      </c>
      <c r="D9" s="395">
        <v>3</v>
      </c>
      <c r="E9" s="396"/>
      <c r="F9" s="86">
        <v>4</v>
      </c>
      <c r="G9" s="86">
        <v>6</v>
      </c>
    </row>
    <row r="10" spans="1:7" s="90" customFormat="1" ht="21.75" customHeight="1" x14ac:dyDescent="0.25">
      <c r="A10" s="88">
        <v>1</v>
      </c>
      <c r="B10" s="409" t="s">
        <v>713</v>
      </c>
      <c r="C10" s="397" t="s">
        <v>708</v>
      </c>
      <c r="D10" s="393" t="s">
        <v>714</v>
      </c>
      <c r="E10" s="393"/>
      <c r="F10" s="336" t="s">
        <v>1257</v>
      </c>
      <c r="G10" s="89"/>
    </row>
    <row r="11" spans="1:7" s="90" customFormat="1" ht="23.25" customHeight="1" x14ac:dyDescent="0.25">
      <c r="A11" s="88">
        <f>A10+1</f>
        <v>2</v>
      </c>
      <c r="B11" s="410"/>
      <c r="C11" s="398"/>
      <c r="D11" s="393" t="s">
        <v>715</v>
      </c>
      <c r="E11" s="393"/>
      <c r="F11" s="336">
        <v>9017445</v>
      </c>
      <c r="G11" s="91"/>
    </row>
    <row r="12" spans="1:7" s="90" customFormat="1" ht="21.75" customHeight="1" x14ac:dyDescent="0.25">
      <c r="A12" s="88">
        <f t="shared" ref="A12:A52" si="0">A11+1</f>
        <v>3</v>
      </c>
      <c r="B12" s="410"/>
      <c r="C12" s="398"/>
      <c r="D12" s="393" t="s">
        <v>716</v>
      </c>
      <c r="E12" s="393"/>
      <c r="F12" s="336"/>
      <c r="G12" s="91"/>
    </row>
    <row r="13" spans="1:7" s="90" customFormat="1" ht="22.5" customHeight="1" x14ac:dyDescent="0.25">
      <c r="A13" s="88">
        <f t="shared" si="0"/>
        <v>4</v>
      </c>
      <c r="B13" s="410"/>
      <c r="C13" s="398"/>
      <c r="D13" s="400" t="s">
        <v>717</v>
      </c>
      <c r="E13" s="400"/>
      <c r="F13" s="336"/>
      <c r="G13" s="91"/>
    </row>
    <row r="14" spans="1:7" s="90" customFormat="1" ht="30.75" customHeight="1" x14ac:dyDescent="0.25">
      <c r="A14" s="88">
        <f t="shared" si="0"/>
        <v>5</v>
      </c>
      <c r="B14" s="410"/>
      <c r="C14" s="398"/>
      <c r="D14" s="400" t="s">
        <v>718</v>
      </c>
      <c r="E14" s="400"/>
      <c r="F14" s="336"/>
      <c r="G14" s="91"/>
    </row>
    <row r="15" spans="1:7" s="90" customFormat="1" ht="20.25" customHeight="1" x14ac:dyDescent="0.25">
      <c r="A15" s="88">
        <f t="shared" si="0"/>
        <v>6</v>
      </c>
      <c r="B15" s="410"/>
      <c r="C15" s="398"/>
      <c r="D15" s="393" t="s">
        <v>719</v>
      </c>
      <c r="E15" s="393"/>
      <c r="F15" s="336"/>
      <c r="G15" s="91"/>
    </row>
    <row r="16" spans="1:7" s="90" customFormat="1" ht="21.75" customHeight="1" x14ac:dyDescent="0.25">
      <c r="A16" s="88">
        <f t="shared" si="0"/>
        <v>7</v>
      </c>
      <c r="B16" s="410"/>
      <c r="C16" s="398"/>
      <c r="D16" s="393" t="s">
        <v>720</v>
      </c>
      <c r="E16" s="393"/>
      <c r="F16" s="336"/>
      <c r="G16" s="91"/>
    </row>
    <row r="17" spans="1:7" s="90" customFormat="1" ht="20.25" customHeight="1" x14ac:dyDescent="0.25">
      <c r="A17" s="88">
        <f t="shared" si="0"/>
        <v>8</v>
      </c>
      <c r="B17" s="410"/>
      <c r="C17" s="398"/>
      <c r="D17" s="393" t="s">
        <v>721</v>
      </c>
      <c r="E17" s="393"/>
      <c r="F17" s="336"/>
      <c r="G17" s="91"/>
    </row>
    <row r="18" spans="1:7" s="90" customFormat="1" ht="19.5" customHeight="1" x14ac:dyDescent="0.25">
      <c r="A18" s="88">
        <f t="shared" si="0"/>
        <v>9</v>
      </c>
      <c r="B18" s="410"/>
      <c r="C18" s="398"/>
      <c r="D18" s="393" t="s">
        <v>722</v>
      </c>
      <c r="E18" s="393"/>
      <c r="F18" s="336"/>
      <c r="G18" s="394" t="s">
        <v>723</v>
      </c>
    </row>
    <row r="19" spans="1:7" s="90" customFormat="1" ht="22.5" customHeight="1" x14ac:dyDescent="0.25">
      <c r="A19" s="88">
        <f t="shared" si="0"/>
        <v>10</v>
      </c>
      <c r="B19" s="410"/>
      <c r="C19" s="398"/>
      <c r="D19" s="393" t="s">
        <v>724</v>
      </c>
      <c r="E19" s="393"/>
      <c r="F19" s="336">
        <v>100051255001</v>
      </c>
      <c r="G19" s="394"/>
    </row>
    <row r="20" spans="1:7" s="90" customFormat="1" ht="20.25" customHeight="1" x14ac:dyDescent="0.25">
      <c r="A20" s="88">
        <f t="shared" si="0"/>
        <v>11</v>
      </c>
      <c r="B20" s="410"/>
      <c r="C20" s="398"/>
      <c r="D20" s="393" t="s">
        <v>725</v>
      </c>
      <c r="E20" s="393"/>
      <c r="F20" s="336"/>
      <c r="G20" s="92"/>
    </row>
    <row r="21" spans="1:7" s="90" customFormat="1" ht="18" customHeight="1" x14ac:dyDescent="0.25">
      <c r="A21" s="88">
        <f t="shared" si="0"/>
        <v>12</v>
      </c>
      <c r="B21" s="410"/>
      <c r="C21" s="398"/>
      <c r="D21" s="393" t="s">
        <v>726</v>
      </c>
      <c r="E21" s="393"/>
      <c r="F21" s="336"/>
      <c r="G21" s="92"/>
    </row>
    <row r="22" spans="1:7" s="90" customFormat="1" ht="20.25" customHeight="1" x14ac:dyDescent="0.25">
      <c r="A22" s="88">
        <f t="shared" si="0"/>
        <v>13</v>
      </c>
      <c r="B22" s="410"/>
      <c r="C22" s="398"/>
      <c r="D22" s="400" t="s">
        <v>727</v>
      </c>
      <c r="E22" s="400"/>
      <c r="F22" s="336"/>
      <c r="G22" s="92"/>
    </row>
    <row r="23" spans="1:7" s="90" customFormat="1" ht="22.5" customHeight="1" x14ac:dyDescent="0.25">
      <c r="A23" s="88">
        <f t="shared" si="0"/>
        <v>14</v>
      </c>
      <c r="B23" s="410"/>
      <c r="C23" s="398"/>
      <c r="D23" s="400" t="s">
        <v>728</v>
      </c>
      <c r="E23" s="400"/>
      <c r="F23" s="336"/>
      <c r="G23" s="92"/>
    </row>
    <row r="24" spans="1:7" s="90" customFormat="1" ht="22.5" customHeight="1" x14ac:dyDescent="0.25">
      <c r="A24" s="88">
        <f t="shared" si="0"/>
        <v>15</v>
      </c>
      <c r="B24" s="410"/>
      <c r="C24" s="398"/>
      <c r="D24" s="393" t="s">
        <v>729</v>
      </c>
      <c r="E24" s="393"/>
      <c r="F24" s="336"/>
      <c r="G24" s="92"/>
    </row>
    <row r="25" spans="1:7" s="90" customFormat="1" ht="38.25" customHeight="1" x14ac:dyDescent="0.25">
      <c r="A25" s="88">
        <f t="shared" si="0"/>
        <v>16</v>
      </c>
      <c r="B25" s="410"/>
      <c r="C25" s="398"/>
      <c r="D25" s="393" t="s">
        <v>730</v>
      </c>
      <c r="E25" s="393"/>
      <c r="F25" s="336"/>
      <c r="G25" s="93" t="s">
        <v>731</v>
      </c>
    </row>
    <row r="26" spans="1:7" s="90" customFormat="1" ht="33.75" customHeight="1" x14ac:dyDescent="0.25">
      <c r="A26" s="88">
        <f t="shared" si="0"/>
        <v>17</v>
      </c>
      <c r="B26" s="410"/>
      <c r="C26" s="398"/>
      <c r="D26" s="397" t="s">
        <v>732</v>
      </c>
      <c r="E26" s="94" t="s">
        <v>733</v>
      </c>
      <c r="F26" s="336"/>
      <c r="G26" s="93"/>
    </row>
    <row r="27" spans="1:7" s="90" customFormat="1" ht="43.5" customHeight="1" x14ac:dyDescent="0.25">
      <c r="A27" s="88">
        <f t="shared" si="0"/>
        <v>18</v>
      </c>
      <c r="B27" s="410"/>
      <c r="C27" s="399"/>
      <c r="D27" s="399"/>
      <c r="E27" s="94" t="s">
        <v>734</v>
      </c>
      <c r="F27" s="336"/>
      <c r="G27" s="93"/>
    </row>
    <row r="28" spans="1:7" s="90" customFormat="1" ht="19.5" customHeight="1" x14ac:dyDescent="0.25">
      <c r="A28" s="88">
        <f t="shared" si="0"/>
        <v>19</v>
      </c>
      <c r="B28" s="410"/>
      <c r="C28" s="401" t="s">
        <v>735</v>
      </c>
      <c r="D28" s="393" t="s">
        <v>58</v>
      </c>
      <c r="E28" s="393"/>
      <c r="F28" s="336"/>
      <c r="G28" s="92"/>
    </row>
    <row r="29" spans="1:7" s="90" customFormat="1" ht="19.5" customHeight="1" x14ac:dyDescent="0.25">
      <c r="A29" s="88">
        <f t="shared" si="0"/>
        <v>20</v>
      </c>
      <c r="B29" s="410"/>
      <c r="C29" s="401"/>
      <c r="D29" s="393" t="s">
        <v>59</v>
      </c>
      <c r="E29" s="393"/>
      <c r="F29" s="336"/>
      <c r="G29" s="92"/>
    </row>
    <row r="30" spans="1:7" s="90" customFormat="1" ht="19.5" customHeight="1" x14ac:dyDescent="0.25">
      <c r="A30" s="88">
        <f t="shared" si="0"/>
        <v>21</v>
      </c>
      <c r="B30" s="410"/>
      <c r="C30" s="401"/>
      <c r="D30" s="393" t="s">
        <v>736</v>
      </c>
      <c r="E30" s="393"/>
      <c r="F30" s="336"/>
      <c r="G30" s="92"/>
    </row>
    <row r="31" spans="1:7" s="90" customFormat="1" ht="19.5" customHeight="1" x14ac:dyDescent="0.25">
      <c r="A31" s="88">
        <f t="shared" si="0"/>
        <v>22</v>
      </c>
      <c r="B31" s="410"/>
      <c r="C31" s="401"/>
      <c r="D31" s="393" t="s">
        <v>728</v>
      </c>
      <c r="E31" s="393"/>
      <c r="F31" s="336"/>
      <c r="G31" s="92"/>
    </row>
    <row r="32" spans="1:7" s="90" customFormat="1" ht="19.5" customHeight="1" x14ac:dyDescent="0.25">
      <c r="A32" s="88">
        <f t="shared" si="0"/>
        <v>23</v>
      </c>
      <c r="B32" s="410"/>
      <c r="C32" s="401"/>
      <c r="D32" s="393" t="s">
        <v>726</v>
      </c>
      <c r="E32" s="393"/>
      <c r="F32" s="336"/>
      <c r="G32" s="92"/>
    </row>
    <row r="33" spans="1:7" s="90" customFormat="1" ht="19.5" customHeight="1" x14ac:dyDescent="0.25">
      <c r="A33" s="88">
        <f t="shared" si="0"/>
        <v>24</v>
      </c>
      <c r="B33" s="410"/>
      <c r="C33" s="401"/>
      <c r="D33" s="393" t="s">
        <v>737</v>
      </c>
      <c r="E33" s="393"/>
      <c r="F33" s="336"/>
      <c r="G33" s="92"/>
    </row>
    <row r="34" spans="1:7" s="90" customFormat="1" ht="19.5" customHeight="1" x14ac:dyDescent="0.25">
      <c r="A34" s="88">
        <f t="shared" si="0"/>
        <v>25</v>
      </c>
      <c r="B34" s="410"/>
      <c r="C34" s="401"/>
      <c r="D34" s="393" t="s">
        <v>738</v>
      </c>
      <c r="E34" s="393"/>
      <c r="F34" s="336"/>
      <c r="G34" s="92"/>
    </row>
    <row r="35" spans="1:7" s="90" customFormat="1" ht="19.5" customHeight="1" x14ac:dyDescent="0.25">
      <c r="A35" s="88">
        <f t="shared" si="0"/>
        <v>26</v>
      </c>
      <c r="B35" s="410"/>
      <c r="C35" s="401" t="s">
        <v>739</v>
      </c>
      <c r="D35" s="393" t="s">
        <v>58</v>
      </c>
      <c r="E35" s="393"/>
      <c r="F35" s="336"/>
      <c r="G35" s="92"/>
    </row>
    <row r="36" spans="1:7" s="90" customFormat="1" ht="19.5" customHeight="1" x14ac:dyDescent="0.25">
      <c r="A36" s="88">
        <f t="shared" si="0"/>
        <v>27</v>
      </c>
      <c r="B36" s="410"/>
      <c r="C36" s="401"/>
      <c r="D36" s="393" t="s">
        <v>59</v>
      </c>
      <c r="E36" s="393"/>
      <c r="F36" s="336"/>
      <c r="G36" s="92"/>
    </row>
    <row r="37" spans="1:7" s="90" customFormat="1" ht="19.5" customHeight="1" x14ac:dyDescent="0.25">
      <c r="A37" s="88">
        <f t="shared" si="0"/>
        <v>28</v>
      </c>
      <c r="B37" s="410"/>
      <c r="C37" s="401"/>
      <c r="D37" s="393" t="s">
        <v>736</v>
      </c>
      <c r="E37" s="393"/>
      <c r="F37" s="336"/>
      <c r="G37" s="92"/>
    </row>
    <row r="38" spans="1:7" s="90" customFormat="1" ht="19.5" customHeight="1" x14ac:dyDescent="0.25">
      <c r="A38" s="88">
        <f t="shared" si="0"/>
        <v>29</v>
      </c>
      <c r="B38" s="410"/>
      <c r="C38" s="401"/>
      <c r="D38" s="393" t="s">
        <v>728</v>
      </c>
      <c r="E38" s="393"/>
      <c r="F38" s="336"/>
      <c r="G38" s="92"/>
    </row>
    <row r="39" spans="1:7" s="90" customFormat="1" ht="19.5" customHeight="1" x14ac:dyDescent="0.25">
      <c r="A39" s="88">
        <f t="shared" si="0"/>
        <v>30</v>
      </c>
      <c r="B39" s="410"/>
      <c r="C39" s="401"/>
      <c r="D39" s="393" t="s">
        <v>726</v>
      </c>
      <c r="E39" s="393"/>
      <c r="F39" s="336"/>
      <c r="G39" s="92"/>
    </row>
    <row r="40" spans="1:7" s="90" customFormat="1" ht="19.5" customHeight="1" x14ac:dyDescent="0.25">
      <c r="A40" s="88">
        <f t="shared" si="0"/>
        <v>31</v>
      </c>
      <c r="B40" s="410"/>
      <c r="C40" s="401"/>
      <c r="D40" s="393" t="s">
        <v>737</v>
      </c>
      <c r="E40" s="393"/>
      <c r="F40" s="336"/>
      <c r="G40" s="92"/>
    </row>
    <row r="41" spans="1:7" s="90" customFormat="1" ht="19.5" customHeight="1" x14ac:dyDescent="0.25">
      <c r="A41" s="88">
        <f t="shared" si="0"/>
        <v>32</v>
      </c>
      <c r="B41" s="410"/>
      <c r="C41" s="401"/>
      <c r="D41" s="393" t="s">
        <v>738</v>
      </c>
      <c r="E41" s="393"/>
      <c r="F41" s="336"/>
      <c r="G41" s="92"/>
    </row>
    <row r="42" spans="1:7" s="90" customFormat="1" ht="17.25" customHeight="1" x14ac:dyDescent="0.25">
      <c r="A42" s="88">
        <f t="shared" si="0"/>
        <v>33</v>
      </c>
      <c r="B42" s="410"/>
      <c r="C42" s="401" t="s">
        <v>740</v>
      </c>
      <c r="D42" s="401"/>
      <c r="E42" s="95" t="s">
        <v>741</v>
      </c>
      <c r="F42" s="336"/>
      <c r="G42" s="402" t="s">
        <v>742</v>
      </c>
    </row>
    <row r="43" spans="1:7" s="90" customFormat="1" ht="17.25" customHeight="1" x14ac:dyDescent="0.25">
      <c r="A43" s="88">
        <f t="shared" si="0"/>
        <v>34</v>
      </c>
      <c r="B43" s="410"/>
      <c r="C43" s="401"/>
      <c r="D43" s="401"/>
      <c r="E43" s="95" t="s">
        <v>743</v>
      </c>
      <c r="F43" s="336"/>
      <c r="G43" s="402"/>
    </row>
    <row r="44" spans="1:7" s="90" customFormat="1" ht="17.25" customHeight="1" x14ac:dyDescent="0.25">
      <c r="A44" s="88">
        <f t="shared" si="0"/>
        <v>35</v>
      </c>
      <c r="B44" s="410"/>
      <c r="C44" s="401"/>
      <c r="D44" s="401"/>
      <c r="E44" s="95" t="s">
        <v>744</v>
      </c>
      <c r="F44" s="336"/>
      <c r="G44" s="402"/>
    </row>
    <row r="45" spans="1:7" s="90" customFormat="1" ht="17.25" customHeight="1" x14ac:dyDescent="0.25">
      <c r="A45" s="88">
        <f t="shared" si="0"/>
        <v>36</v>
      </c>
      <c r="B45" s="410"/>
      <c r="C45" s="401" t="s">
        <v>745</v>
      </c>
      <c r="D45" s="401"/>
      <c r="E45" s="95" t="s">
        <v>741</v>
      </c>
      <c r="F45" s="336"/>
      <c r="G45" s="402"/>
    </row>
    <row r="46" spans="1:7" s="90" customFormat="1" ht="17.25" customHeight="1" x14ac:dyDescent="0.25">
      <c r="A46" s="88">
        <f t="shared" si="0"/>
        <v>37</v>
      </c>
      <c r="B46" s="410"/>
      <c r="C46" s="401"/>
      <c r="D46" s="401"/>
      <c r="E46" s="95" t="s">
        <v>743</v>
      </c>
      <c r="F46" s="336"/>
      <c r="G46" s="402"/>
    </row>
    <row r="47" spans="1:7" s="90" customFormat="1" ht="17.25" customHeight="1" x14ac:dyDescent="0.25">
      <c r="A47" s="88">
        <f t="shared" si="0"/>
        <v>38</v>
      </c>
      <c r="B47" s="410"/>
      <c r="C47" s="401"/>
      <c r="D47" s="401"/>
      <c r="E47" s="95" t="s">
        <v>744</v>
      </c>
      <c r="F47" s="336"/>
      <c r="G47" s="402"/>
    </row>
    <row r="48" spans="1:7" s="90" customFormat="1" ht="22.5" customHeight="1" x14ac:dyDescent="0.25">
      <c r="A48" s="88">
        <f t="shared" si="0"/>
        <v>39</v>
      </c>
      <c r="B48" s="410"/>
      <c r="C48" s="401" t="s">
        <v>801</v>
      </c>
      <c r="D48" s="400" t="s">
        <v>78</v>
      </c>
      <c r="E48" s="400"/>
      <c r="F48" s="336"/>
      <c r="G48" s="96"/>
    </row>
    <row r="49" spans="1:7" s="90" customFormat="1" ht="22.5" customHeight="1" x14ac:dyDescent="0.25">
      <c r="A49" s="88">
        <f t="shared" si="0"/>
        <v>40</v>
      </c>
      <c r="B49" s="410"/>
      <c r="C49" s="401"/>
      <c r="D49" s="400" t="s">
        <v>79</v>
      </c>
      <c r="E49" s="400"/>
      <c r="F49" s="336"/>
      <c r="G49" s="96"/>
    </row>
    <row r="50" spans="1:7" s="90" customFormat="1" ht="22.5" customHeight="1" x14ac:dyDescent="0.25">
      <c r="A50" s="88">
        <f t="shared" si="0"/>
        <v>41</v>
      </c>
      <c r="B50" s="410"/>
      <c r="C50" s="401"/>
      <c r="D50" s="400" t="s">
        <v>671</v>
      </c>
      <c r="E50" s="400"/>
      <c r="F50" s="336"/>
      <c r="G50" s="96"/>
    </row>
    <row r="51" spans="1:7" s="90" customFormat="1" ht="22.5" customHeight="1" x14ac:dyDescent="0.25">
      <c r="A51" s="88">
        <f t="shared" si="0"/>
        <v>42</v>
      </c>
      <c r="B51" s="410"/>
      <c r="C51" s="401"/>
      <c r="D51" s="400" t="s">
        <v>672</v>
      </c>
      <c r="E51" s="400"/>
      <c r="F51" s="336"/>
      <c r="G51" s="96"/>
    </row>
    <row r="52" spans="1:7" s="90" customFormat="1" ht="22.5" customHeight="1" x14ac:dyDescent="0.25">
      <c r="A52" s="88">
        <f t="shared" si="0"/>
        <v>43</v>
      </c>
      <c r="B52" s="411"/>
      <c r="C52" s="401"/>
      <c r="D52" s="400" t="s">
        <v>802</v>
      </c>
      <c r="E52" s="400"/>
      <c r="F52" s="336"/>
      <c r="G52" s="96"/>
    </row>
    <row r="53" spans="1:7" s="90" customFormat="1" ht="17.25" customHeight="1" x14ac:dyDescent="0.25">
      <c r="A53" s="403">
        <v>44</v>
      </c>
      <c r="B53" s="404" t="s">
        <v>746</v>
      </c>
      <c r="C53" s="401" t="s">
        <v>747</v>
      </c>
      <c r="D53" s="405" t="s">
        <v>741</v>
      </c>
      <c r="E53" s="97" t="s">
        <v>748</v>
      </c>
      <c r="F53" s="337"/>
      <c r="G53" s="406" t="s">
        <v>749</v>
      </c>
    </row>
    <row r="54" spans="1:7" s="90" customFormat="1" ht="17.25" customHeight="1" x14ac:dyDescent="0.25">
      <c r="A54" s="403"/>
      <c r="B54" s="404"/>
      <c r="C54" s="401"/>
      <c r="D54" s="405"/>
      <c r="E54" s="97" t="s">
        <v>750</v>
      </c>
      <c r="F54" s="337"/>
      <c r="G54" s="406"/>
    </row>
    <row r="55" spans="1:7" s="90" customFormat="1" ht="17.25" customHeight="1" x14ac:dyDescent="0.25">
      <c r="A55" s="403"/>
      <c r="B55" s="404"/>
      <c r="C55" s="401"/>
      <c r="D55" s="405"/>
      <c r="E55" s="97" t="s">
        <v>751</v>
      </c>
      <c r="F55" s="337"/>
      <c r="G55" s="406"/>
    </row>
    <row r="56" spans="1:7" s="90" customFormat="1" ht="17.25" customHeight="1" x14ac:dyDescent="0.25">
      <c r="A56" s="403"/>
      <c r="B56" s="404"/>
      <c r="C56" s="401"/>
      <c r="D56" s="405"/>
      <c r="E56" s="97" t="s">
        <v>752</v>
      </c>
      <c r="F56" s="337"/>
      <c r="G56" s="406"/>
    </row>
    <row r="57" spans="1:7" s="90" customFormat="1" ht="27.75" customHeight="1" x14ac:dyDescent="0.25">
      <c r="A57" s="403"/>
      <c r="B57" s="404"/>
      <c r="C57" s="401"/>
      <c r="D57" s="405"/>
      <c r="E57" s="98" t="s">
        <v>753</v>
      </c>
      <c r="F57" s="337"/>
      <c r="G57" s="406"/>
    </row>
    <row r="58" spans="1:7" s="90" customFormat="1" ht="17.25" customHeight="1" x14ac:dyDescent="0.25">
      <c r="A58" s="403"/>
      <c r="B58" s="404"/>
      <c r="C58" s="401"/>
      <c r="D58" s="405"/>
      <c r="E58" s="97" t="s">
        <v>754</v>
      </c>
      <c r="F58" s="337"/>
      <c r="G58" s="406"/>
    </row>
    <row r="59" spans="1:7" s="90" customFormat="1" ht="18.75" customHeight="1" x14ac:dyDescent="0.25">
      <c r="A59" s="403">
        <v>45</v>
      </c>
      <c r="B59" s="404"/>
      <c r="C59" s="401"/>
      <c r="D59" s="405" t="s">
        <v>743</v>
      </c>
      <c r="E59" s="97" t="s">
        <v>748</v>
      </c>
      <c r="F59" s="337"/>
      <c r="G59" s="406" t="s">
        <v>749</v>
      </c>
    </row>
    <row r="60" spans="1:7" s="90" customFormat="1" ht="19.5" customHeight="1" x14ac:dyDescent="0.25">
      <c r="A60" s="403"/>
      <c r="B60" s="404"/>
      <c r="C60" s="401"/>
      <c r="D60" s="405"/>
      <c r="E60" s="97" t="s">
        <v>750</v>
      </c>
      <c r="F60" s="337"/>
      <c r="G60" s="406"/>
    </row>
    <row r="61" spans="1:7" s="90" customFormat="1" ht="18" customHeight="1" x14ac:dyDescent="0.25">
      <c r="A61" s="403"/>
      <c r="B61" s="404"/>
      <c r="C61" s="401"/>
      <c r="D61" s="405"/>
      <c r="E61" s="97" t="s">
        <v>751</v>
      </c>
      <c r="F61" s="337"/>
      <c r="G61" s="406"/>
    </row>
    <row r="62" spans="1:7" s="90" customFormat="1" ht="18.75" customHeight="1" x14ac:dyDescent="0.25">
      <c r="A62" s="403"/>
      <c r="B62" s="404"/>
      <c r="C62" s="401"/>
      <c r="D62" s="405"/>
      <c r="E62" s="97" t="s">
        <v>752</v>
      </c>
      <c r="F62" s="337"/>
      <c r="G62" s="406"/>
    </row>
    <row r="63" spans="1:7" s="90" customFormat="1" ht="30.75" customHeight="1" x14ac:dyDescent="0.25">
      <c r="A63" s="403"/>
      <c r="B63" s="404"/>
      <c r="C63" s="401"/>
      <c r="D63" s="405"/>
      <c r="E63" s="98" t="s">
        <v>753</v>
      </c>
      <c r="F63" s="337"/>
      <c r="G63" s="406"/>
    </row>
    <row r="64" spans="1:7" s="90" customFormat="1" ht="18" customHeight="1" x14ac:dyDescent="0.25">
      <c r="A64" s="403"/>
      <c r="B64" s="404"/>
      <c r="C64" s="401"/>
      <c r="D64" s="405"/>
      <c r="E64" s="97" t="s">
        <v>754</v>
      </c>
      <c r="F64" s="337"/>
      <c r="G64" s="406"/>
    </row>
    <row r="65" spans="1:7" s="90" customFormat="1" x14ac:dyDescent="0.25">
      <c r="A65" s="403">
        <v>46</v>
      </c>
      <c r="B65" s="404"/>
      <c r="C65" s="401"/>
      <c r="D65" s="405" t="s">
        <v>744</v>
      </c>
      <c r="E65" s="97" t="s">
        <v>748</v>
      </c>
      <c r="F65" s="337"/>
      <c r="G65" s="406" t="s">
        <v>749</v>
      </c>
    </row>
    <row r="66" spans="1:7" s="90" customFormat="1" x14ac:dyDescent="0.25">
      <c r="A66" s="403"/>
      <c r="B66" s="404"/>
      <c r="C66" s="401"/>
      <c r="D66" s="405"/>
      <c r="E66" s="97" t="s">
        <v>750</v>
      </c>
      <c r="F66" s="337"/>
      <c r="G66" s="406"/>
    </row>
    <row r="67" spans="1:7" s="90" customFormat="1" x14ac:dyDescent="0.25">
      <c r="A67" s="403"/>
      <c r="B67" s="404"/>
      <c r="C67" s="401"/>
      <c r="D67" s="405"/>
      <c r="E67" s="97" t="s">
        <v>751</v>
      </c>
      <c r="F67" s="337"/>
      <c r="G67" s="406"/>
    </row>
    <row r="68" spans="1:7" s="90" customFormat="1" x14ac:dyDescent="0.25">
      <c r="A68" s="403"/>
      <c r="B68" s="404"/>
      <c r="C68" s="401"/>
      <c r="D68" s="405"/>
      <c r="E68" s="97" t="s">
        <v>752</v>
      </c>
      <c r="F68" s="337"/>
      <c r="G68" s="406"/>
    </row>
    <row r="69" spans="1:7" s="90" customFormat="1" ht="33" customHeight="1" x14ac:dyDescent="0.25">
      <c r="A69" s="403"/>
      <c r="B69" s="404"/>
      <c r="C69" s="401"/>
      <c r="D69" s="405"/>
      <c r="E69" s="98" t="s">
        <v>753</v>
      </c>
      <c r="F69" s="337"/>
      <c r="G69" s="406"/>
    </row>
    <row r="70" spans="1:7" s="90" customFormat="1" ht="17.25" customHeight="1" x14ac:dyDescent="0.25">
      <c r="A70" s="403"/>
      <c r="B70" s="404"/>
      <c r="C70" s="401"/>
      <c r="D70" s="405"/>
      <c r="E70" s="97" t="s">
        <v>754</v>
      </c>
      <c r="F70" s="337"/>
      <c r="G70" s="406"/>
    </row>
    <row r="71" spans="1:7" s="90" customFormat="1" ht="17.25" customHeight="1" x14ac:dyDescent="0.25">
      <c r="A71" s="403">
        <v>47</v>
      </c>
      <c r="B71" s="404"/>
      <c r="C71" s="401" t="s">
        <v>755</v>
      </c>
      <c r="D71" s="393" t="s">
        <v>756</v>
      </c>
      <c r="E71" s="393"/>
      <c r="F71" s="337"/>
      <c r="G71" s="91"/>
    </row>
    <row r="72" spans="1:7" s="90" customFormat="1" ht="17.25" customHeight="1" x14ac:dyDescent="0.25">
      <c r="A72" s="403"/>
      <c r="B72" s="404"/>
      <c r="C72" s="401"/>
      <c r="D72" s="393" t="s">
        <v>757</v>
      </c>
      <c r="E72" s="393"/>
      <c r="F72" s="337"/>
      <c r="G72" s="91"/>
    </row>
    <row r="73" spans="1:7" s="90" customFormat="1" ht="17.25" customHeight="1" x14ac:dyDescent="0.25">
      <c r="A73" s="403"/>
      <c r="B73" s="404"/>
      <c r="C73" s="401"/>
      <c r="D73" s="393" t="s">
        <v>758</v>
      </c>
      <c r="E73" s="393"/>
      <c r="F73" s="337"/>
      <c r="G73" s="91"/>
    </row>
    <row r="74" spans="1:7" s="90" customFormat="1" ht="17.25" customHeight="1" x14ac:dyDescent="0.25">
      <c r="A74" s="403"/>
      <c r="B74" s="404"/>
      <c r="C74" s="401"/>
      <c r="D74" s="393" t="s">
        <v>759</v>
      </c>
      <c r="E74" s="393"/>
      <c r="F74" s="337"/>
      <c r="G74" s="91"/>
    </row>
    <row r="75" spans="1:7" s="90" customFormat="1" ht="17.25" customHeight="1" x14ac:dyDescent="0.25">
      <c r="A75" s="403"/>
      <c r="B75" s="404"/>
      <c r="C75" s="401"/>
      <c r="D75" s="393" t="s">
        <v>760</v>
      </c>
      <c r="E75" s="393"/>
      <c r="F75" s="337"/>
      <c r="G75" s="91"/>
    </row>
    <row r="76" spans="1:7" s="90" customFormat="1" ht="17.25" customHeight="1" x14ac:dyDescent="0.25">
      <c r="A76" s="403"/>
      <c r="B76" s="404"/>
      <c r="C76" s="401"/>
      <c r="D76" s="393" t="s">
        <v>761</v>
      </c>
      <c r="E76" s="393"/>
      <c r="F76" s="337"/>
      <c r="G76" s="91"/>
    </row>
    <row r="77" spans="1:7" s="90" customFormat="1" ht="17.25" customHeight="1" x14ac:dyDescent="0.25">
      <c r="A77" s="403"/>
      <c r="B77" s="404"/>
      <c r="C77" s="401"/>
      <c r="D77" s="393" t="s">
        <v>762</v>
      </c>
      <c r="E77" s="393"/>
      <c r="F77" s="337"/>
      <c r="G77" s="91"/>
    </row>
    <row r="78" spans="1:7" s="90" customFormat="1" ht="17.25" customHeight="1" x14ac:dyDescent="0.25">
      <c r="A78" s="403"/>
      <c r="B78" s="404"/>
      <c r="C78" s="401"/>
      <c r="D78" s="393" t="s">
        <v>763</v>
      </c>
      <c r="E78" s="393"/>
      <c r="F78" s="337"/>
      <c r="G78" s="91"/>
    </row>
    <row r="79" spans="1:7" s="90" customFormat="1" ht="17.25" customHeight="1" x14ac:dyDescent="0.25">
      <c r="A79" s="403"/>
      <c r="B79" s="404"/>
      <c r="C79" s="401"/>
      <c r="D79" s="393" t="s">
        <v>764</v>
      </c>
      <c r="E79" s="393"/>
      <c r="F79" s="337"/>
      <c r="G79" s="91"/>
    </row>
    <row r="80" spans="1:7" s="90" customFormat="1" ht="17.25" customHeight="1" x14ac:dyDescent="0.25">
      <c r="A80" s="403"/>
      <c r="B80" s="404"/>
      <c r="C80" s="401"/>
      <c r="D80" s="393" t="s">
        <v>80</v>
      </c>
      <c r="E80" s="393"/>
      <c r="F80" s="337"/>
      <c r="G80" s="91"/>
    </row>
    <row r="81" spans="1:7" s="90" customFormat="1" ht="17.25" customHeight="1" x14ac:dyDescent="0.25">
      <c r="A81" s="403">
        <v>48</v>
      </c>
      <c r="B81" s="404"/>
      <c r="C81" s="401" t="s">
        <v>765</v>
      </c>
      <c r="D81" s="407" t="s">
        <v>766</v>
      </c>
      <c r="E81" s="407"/>
      <c r="F81" s="337"/>
      <c r="G81" s="91"/>
    </row>
    <row r="82" spans="1:7" s="90" customFormat="1" ht="17.25" customHeight="1" x14ac:dyDescent="0.25">
      <c r="A82" s="403"/>
      <c r="B82" s="404"/>
      <c r="C82" s="401"/>
      <c r="D82" s="407" t="s">
        <v>767</v>
      </c>
      <c r="E82" s="407"/>
      <c r="F82" s="337"/>
      <c r="G82" s="91"/>
    </row>
    <row r="83" spans="1:7" s="90" customFormat="1" ht="17.25" customHeight="1" x14ac:dyDescent="0.25">
      <c r="A83" s="403"/>
      <c r="B83" s="404"/>
      <c r="C83" s="401"/>
      <c r="D83" s="407" t="s">
        <v>768</v>
      </c>
      <c r="E83" s="407"/>
      <c r="F83" s="337"/>
      <c r="G83" s="91"/>
    </row>
    <row r="84" spans="1:7" s="90" customFormat="1" ht="17.25" customHeight="1" x14ac:dyDescent="0.25">
      <c r="A84" s="403"/>
      <c r="B84" s="404"/>
      <c r="C84" s="401"/>
      <c r="D84" s="407" t="s">
        <v>769</v>
      </c>
      <c r="E84" s="407"/>
      <c r="F84" s="337"/>
      <c r="G84" s="91"/>
    </row>
    <row r="85" spans="1:7" s="90" customFormat="1" ht="27.75" customHeight="1" x14ac:dyDescent="0.25">
      <c r="A85" s="403"/>
      <c r="B85" s="404"/>
      <c r="C85" s="401"/>
      <c r="D85" s="407" t="s">
        <v>770</v>
      </c>
      <c r="E85" s="407"/>
      <c r="F85" s="337"/>
      <c r="G85" s="91"/>
    </row>
    <row r="86" spans="1:7" s="90" customFormat="1" ht="21.75" customHeight="1" x14ac:dyDescent="0.25">
      <c r="A86" s="403"/>
      <c r="B86" s="404"/>
      <c r="C86" s="401"/>
      <c r="D86" s="407" t="s">
        <v>771</v>
      </c>
      <c r="E86" s="407"/>
      <c r="F86" s="337"/>
      <c r="G86" s="91"/>
    </row>
    <row r="87" spans="1:7" s="90" customFormat="1" ht="30.75" customHeight="1" x14ac:dyDescent="0.25">
      <c r="A87" s="403"/>
      <c r="B87" s="404"/>
      <c r="C87" s="401"/>
      <c r="D87" s="407" t="s">
        <v>772</v>
      </c>
      <c r="E87" s="407"/>
      <c r="F87" s="337"/>
      <c r="G87" s="91"/>
    </row>
    <row r="88" spans="1:7" s="90" customFormat="1" ht="30.75" customHeight="1" x14ac:dyDescent="0.25">
      <c r="A88" s="403"/>
      <c r="B88" s="404"/>
      <c r="C88" s="401"/>
      <c r="D88" s="407" t="s">
        <v>773</v>
      </c>
      <c r="E88" s="407"/>
      <c r="F88" s="337"/>
      <c r="G88" s="91"/>
    </row>
    <row r="89" spans="1:7" s="90" customFormat="1" ht="29.25" customHeight="1" x14ac:dyDescent="0.25">
      <c r="A89" s="403"/>
      <c r="B89" s="404"/>
      <c r="C89" s="401"/>
      <c r="D89" s="407" t="s">
        <v>774</v>
      </c>
      <c r="E89" s="407"/>
      <c r="F89" s="337"/>
      <c r="G89" s="91"/>
    </row>
    <row r="90" spans="1:7" s="90" customFormat="1" ht="17.25" customHeight="1" x14ac:dyDescent="0.25">
      <c r="A90" s="403"/>
      <c r="B90" s="404"/>
      <c r="C90" s="401"/>
      <c r="D90" s="407" t="s">
        <v>775</v>
      </c>
      <c r="E90" s="407"/>
      <c r="F90" s="337"/>
      <c r="G90" s="91"/>
    </row>
    <row r="91" spans="1:7" s="90" customFormat="1" ht="17.25" customHeight="1" x14ac:dyDescent="0.25">
      <c r="A91" s="403"/>
      <c r="B91" s="404"/>
      <c r="C91" s="401"/>
      <c r="D91" s="407" t="s">
        <v>776</v>
      </c>
      <c r="E91" s="407"/>
      <c r="F91" s="337"/>
      <c r="G91" s="91"/>
    </row>
    <row r="92" spans="1:7" s="90" customFormat="1" ht="17.25" customHeight="1" x14ac:dyDescent="0.25">
      <c r="A92" s="403"/>
      <c r="B92" s="404"/>
      <c r="C92" s="401"/>
      <c r="D92" s="407" t="s">
        <v>777</v>
      </c>
      <c r="E92" s="407"/>
      <c r="F92" s="337"/>
      <c r="G92" s="91"/>
    </row>
    <row r="93" spans="1:7" s="90" customFormat="1" ht="17.25" customHeight="1" x14ac:dyDescent="0.25">
      <c r="A93" s="403"/>
      <c r="B93" s="404"/>
      <c r="C93" s="401"/>
      <c r="D93" s="408" t="s">
        <v>778</v>
      </c>
      <c r="E93" s="408"/>
      <c r="F93" s="337"/>
      <c r="G93" s="91"/>
    </row>
    <row r="94" spans="1:7" s="90" customFormat="1" ht="26.25" customHeight="1" x14ac:dyDescent="0.25">
      <c r="A94" s="403"/>
      <c r="B94" s="404"/>
      <c r="C94" s="401"/>
      <c r="D94" s="407" t="s">
        <v>779</v>
      </c>
      <c r="E94" s="407"/>
      <c r="F94" s="337"/>
      <c r="G94" s="91"/>
    </row>
    <row r="95" spans="1:7" s="90" customFormat="1" ht="27" customHeight="1" x14ac:dyDescent="0.25">
      <c r="A95" s="403">
        <v>49</v>
      </c>
      <c r="B95" s="404"/>
      <c r="C95" s="401" t="s">
        <v>780</v>
      </c>
      <c r="D95" s="400" t="s">
        <v>781</v>
      </c>
      <c r="E95" s="400"/>
      <c r="F95" s="337"/>
      <c r="G95" s="99"/>
    </row>
    <row r="96" spans="1:7" s="90" customFormat="1" ht="18.75" customHeight="1" x14ac:dyDescent="0.25">
      <c r="A96" s="403"/>
      <c r="B96" s="404"/>
      <c r="C96" s="401"/>
      <c r="D96" s="400" t="s">
        <v>782</v>
      </c>
      <c r="E96" s="400"/>
      <c r="F96" s="337"/>
      <c r="G96" s="99"/>
    </row>
    <row r="97" spans="1:7" s="90" customFormat="1" ht="18.75" customHeight="1" x14ac:dyDescent="0.25">
      <c r="A97" s="403"/>
      <c r="B97" s="404"/>
      <c r="C97" s="401"/>
      <c r="D97" s="400" t="s">
        <v>783</v>
      </c>
      <c r="E97" s="400"/>
      <c r="F97" s="337"/>
      <c r="G97" s="99"/>
    </row>
    <row r="98" spans="1:7" s="90" customFormat="1" ht="25.5" customHeight="1" x14ac:dyDescent="0.25">
      <c r="A98" s="403"/>
      <c r="B98" s="404"/>
      <c r="C98" s="401"/>
      <c r="D98" s="400" t="s">
        <v>784</v>
      </c>
      <c r="E98" s="400"/>
      <c r="F98" s="337"/>
      <c r="G98" s="99"/>
    </row>
    <row r="99" spans="1:7" s="90" customFormat="1" ht="27.75" customHeight="1" x14ac:dyDescent="0.25">
      <c r="A99" s="403"/>
      <c r="B99" s="404"/>
      <c r="C99" s="401"/>
      <c r="D99" s="400" t="s">
        <v>785</v>
      </c>
      <c r="E99" s="400"/>
      <c r="F99" s="337"/>
      <c r="G99" s="99"/>
    </row>
    <row r="100" spans="1:7" s="90" customFormat="1" ht="23.25" customHeight="1" x14ac:dyDescent="0.25">
      <c r="A100" s="403"/>
      <c r="B100" s="404"/>
      <c r="C100" s="401"/>
      <c r="D100" s="400" t="s">
        <v>786</v>
      </c>
      <c r="E100" s="400"/>
      <c r="F100" s="337"/>
      <c r="G100" s="99"/>
    </row>
    <row r="101" spans="1:7" s="90" customFormat="1" ht="29.25" customHeight="1" x14ac:dyDescent="0.25">
      <c r="A101" s="403"/>
      <c r="B101" s="404"/>
      <c r="C101" s="401"/>
      <c r="D101" s="400" t="s">
        <v>787</v>
      </c>
      <c r="E101" s="400"/>
      <c r="F101" s="337"/>
      <c r="G101" s="99"/>
    </row>
    <row r="102" spans="1:7" s="90" customFormat="1" ht="21.75" customHeight="1" x14ac:dyDescent="0.25">
      <c r="A102" s="403"/>
      <c r="B102" s="404"/>
      <c r="C102" s="401"/>
      <c r="D102" s="400" t="s">
        <v>788</v>
      </c>
      <c r="E102" s="400"/>
      <c r="F102" s="337"/>
      <c r="G102" s="99"/>
    </row>
    <row r="103" spans="1:7" s="90" customFormat="1" ht="21" customHeight="1" x14ac:dyDescent="0.25">
      <c r="A103" s="403"/>
      <c r="B103" s="404"/>
      <c r="C103" s="401"/>
      <c r="D103" s="400" t="s">
        <v>789</v>
      </c>
      <c r="E103" s="400"/>
      <c r="F103" s="337"/>
      <c r="G103" s="99"/>
    </row>
    <row r="104" spans="1:7" s="90" customFormat="1" ht="21.75" customHeight="1" x14ac:dyDescent="0.25">
      <c r="A104" s="403"/>
      <c r="B104" s="404"/>
      <c r="C104" s="401"/>
      <c r="D104" s="400" t="s">
        <v>790</v>
      </c>
      <c r="E104" s="400"/>
      <c r="F104" s="337"/>
      <c r="G104" s="99"/>
    </row>
    <row r="105" spans="1:7" s="90" customFormat="1" ht="21.75" customHeight="1" x14ac:dyDescent="0.25">
      <c r="A105" s="403"/>
      <c r="B105" s="404"/>
      <c r="C105" s="401"/>
      <c r="D105" s="400" t="s">
        <v>791</v>
      </c>
      <c r="E105" s="400"/>
      <c r="F105" s="337"/>
      <c r="G105" s="99"/>
    </row>
    <row r="106" spans="1:7" s="90" customFormat="1" ht="19.5" customHeight="1" x14ac:dyDescent="0.25">
      <c r="A106" s="403"/>
      <c r="B106" s="404"/>
      <c r="C106" s="401"/>
      <c r="D106" s="400" t="s">
        <v>792</v>
      </c>
      <c r="E106" s="400"/>
      <c r="F106" s="337"/>
      <c r="G106" s="99"/>
    </row>
    <row r="107" spans="1:7" s="90" customFormat="1" ht="19.5" customHeight="1" x14ac:dyDescent="0.25">
      <c r="A107" s="403"/>
      <c r="B107" s="404"/>
      <c r="C107" s="401"/>
      <c r="D107" s="400" t="s">
        <v>793</v>
      </c>
      <c r="E107" s="400"/>
      <c r="F107" s="337"/>
      <c r="G107" s="99"/>
    </row>
    <row r="108" spans="1:7" s="90" customFormat="1" ht="21" customHeight="1" x14ac:dyDescent="0.25">
      <c r="A108" s="403"/>
      <c r="B108" s="404"/>
      <c r="C108" s="401"/>
      <c r="D108" s="400" t="s">
        <v>794</v>
      </c>
      <c r="E108" s="400"/>
      <c r="F108" s="337"/>
      <c r="G108" s="99"/>
    </row>
    <row r="109" spans="1:7" s="90" customFormat="1" ht="17.25" customHeight="1" x14ac:dyDescent="0.25">
      <c r="A109" s="403"/>
      <c r="B109" s="404"/>
      <c r="C109" s="401"/>
      <c r="D109" s="400" t="s">
        <v>795</v>
      </c>
      <c r="E109" s="400"/>
      <c r="F109" s="337"/>
      <c r="G109" s="99"/>
    </row>
    <row r="110" spans="1:7" s="90" customFormat="1" ht="16.5" customHeight="1" x14ac:dyDescent="0.25">
      <c r="A110" s="403"/>
      <c r="B110" s="404"/>
      <c r="C110" s="401"/>
      <c r="D110" s="400" t="s">
        <v>796</v>
      </c>
      <c r="E110" s="400"/>
      <c r="F110" s="337"/>
      <c r="G110" s="99"/>
    </row>
    <row r="111" spans="1:7" s="90" customFormat="1" ht="17.25" customHeight="1" x14ac:dyDescent="0.25">
      <c r="A111" s="403"/>
      <c r="B111" s="404"/>
      <c r="C111" s="401"/>
      <c r="D111" s="400" t="s">
        <v>797</v>
      </c>
      <c r="E111" s="400"/>
      <c r="F111" s="337"/>
      <c r="G111" s="99"/>
    </row>
    <row r="112" spans="1:7" s="90" customFormat="1" ht="18" customHeight="1" x14ac:dyDescent="0.25">
      <c r="A112" s="403"/>
      <c r="B112" s="404"/>
      <c r="C112" s="401"/>
      <c r="D112" s="400" t="s">
        <v>798</v>
      </c>
      <c r="E112" s="400"/>
      <c r="F112" s="337"/>
      <c r="G112" s="99"/>
    </row>
    <row r="113" spans="1:7" s="90" customFormat="1" ht="21" customHeight="1" x14ac:dyDescent="0.25">
      <c r="A113" s="403"/>
      <c r="B113" s="404"/>
      <c r="C113" s="401"/>
      <c r="D113" s="400" t="s">
        <v>799</v>
      </c>
      <c r="E113" s="400"/>
      <c r="F113" s="337"/>
      <c r="G113" s="99"/>
    </row>
    <row r="114" spans="1:7" s="90" customFormat="1" ht="18.75" customHeight="1" x14ac:dyDescent="0.25">
      <c r="A114" s="403"/>
      <c r="B114" s="404"/>
      <c r="C114" s="401"/>
      <c r="D114" s="400" t="s">
        <v>800</v>
      </c>
      <c r="E114" s="400"/>
      <c r="F114" s="337"/>
      <c r="G114" s="99"/>
    </row>
    <row r="117" spans="1:7" x14ac:dyDescent="0.2">
      <c r="C117" s="63" t="s">
        <v>803</v>
      </c>
      <c r="D117" s="63" t="s">
        <v>806</v>
      </c>
      <c r="E117" s="63"/>
      <c r="G117" s="63" t="s">
        <v>804</v>
      </c>
    </row>
    <row r="118" spans="1:7" x14ac:dyDescent="0.2">
      <c r="C118" s="63"/>
      <c r="D118" s="63"/>
      <c r="E118" s="63"/>
      <c r="G118" s="63"/>
    </row>
    <row r="119" spans="1:7" x14ac:dyDescent="0.2">
      <c r="C119" s="63"/>
      <c r="D119" s="63"/>
      <c r="E119" s="63"/>
      <c r="G119" s="63"/>
    </row>
    <row r="120" spans="1:7" x14ac:dyDescent="0.2">
      <c r="C120" s="63" t="s">
        <v>805</v>
      </c>
      <c r="D120" s="63" t="s">
        <v>806</v>
      </c>
      <c r="E120" s="63"/>
      <c r="G120" s="63" t="s">
        <v>804</v>
      </c>
    </row>
    <row r="121" spans="1:7" x14ac:dyDescent="0.2">
      <c r="C121" s="63"/>
      <c r="D121" s="63"/>
      <c r="E121" s="63"/>
      <c r="G121" s="63"/>
    </row>
  </sheetData>
  <mergeCells count="111"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A3:G3"/>
    <mergeCell ref="B5:D5"/>
    <mergeCell ref="E5:G5"/>
    <mergeCell ref="B8:E8"/>
    <mergeCell ref="D17:E17"/>
    <mergeCell ref="D18:E18"/>
    <mergeCell ref="G18:G19"/>
    <mergeCell ref="D19:E19"/>
    <mergeCell ref="D20:E20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94"/>
  <sheetViews>
    <sheetView topLeftCell="A46" workbookViewId="0">
      <selection activeCell="D50" sqref="D50"/>
    </sheetView>
  </sheetViews>
  <sheetFormatPr defaultColWidth="9" defaultRowHeight="15" x14ac:dyDescent="0.25"/>
  <cols>
    <col min="1" max="1" width="9.140625" style="103" customWidth="1"/>
    <col min="2" max="2" width="65.85546875" style="104" bestFit="1" customWidth="1"/>
    <col min="3" max="6" width="17.5703125" style="378" customWidth="1"/>
    <col min="7" max="7" width="9" style="378"/>
    <col min="8" max="16384" width="9" style="104"/>
  </cols>
  <sheetData>
    <row r="1" spans="1:6" ht="15.75" x14ac:dyDescent="0.25">
      <c r="A1" s="324" t="s">
        <v>1257</v>
      </c>
      <c r="F1" s="379" t="s">
        <v>1067</v>
      </c>
    </row>
    <row r="3" spans="1:6" x14ac:dyDescent="0.25">
      <c r="A3" s="413" t="s">
        <v>1066</v>
      </c>
      <c r="B3" s="413"/>
      <c r="C3" s="413"/>
      <c r="D3" s="413"/>
      <c r="E3" s="413"/>
      <c r="F3" s="413"/>
    </row>
    <row r="4" spans="1:6" x14ac:dyDescent="0.25">
      <c r="A4" s="314"/>
      <c r="B4" s="77"/>
      <c r="C4" s="380"/>
      <c r="D4" s="380"/>
      <c r="E4" s="380"/>
      <c r="F4" s="380"/>
    </row>
    <row r="5" spans="1:6" x14ac:dyDescent="0.25">
      <c r="F5" s="381" t="s">
        <v>808</v>
      </c>
    </row>
    <row r="7" spans="1:6" ht="28.5" x14ac:dyDescent="0.25">
      <c r="A7" s="315" t="s">
        <v>10</v>
      </c>
      <c r="B7" s="106" t="s">
        <v>11</v>
      </c>
      <c r="C7" s="382" t="s">
        <v>47</v>
      </c>
      <c r="D7" s="382" t="s">
        <v>809</v>
      </c>
      <c r="E7" s="382" t="s">
        <v>810</v>
      </c>
      <c r="F7" s="382" t="s">
        <v>48</v>
      </c>
    </row>
    <row r="8" spans="1:6" x14ac:dyDescent="0.25">
      <c r="A8" s="271">
        <v>41</v>
      </c>
      <c r="B8" s="120" t="s">
        <v>578</v>
      </c>
      <c r="C8" s="383">
        <f>C9+C18+C33+C63</f>
        <v>10232600</v>
      </c>
      <c r="D8" s="383">
        <f t="shared" ref="D8:F8" si="0">D9+D18+D33+D63</f>
        <v>316015118.83000004</v>
      </c>
      <c r="E8" s="383">
        <f t="shared" si="0"/>
        <v>305782518.83000004</v>
      </c>
      <c r="F8" s="383">
        <f t="shared" si="0"/>
        <v>0</v>
      </c>
    </row>
    <row r="9" spans="1:6" x14ac:dyDescent="0.25">
      <c r="A9" s="271">
        <v>411</v>
      </c>
      <c r="B9" s="48" t="s">
        <v>238</v>
      </c>
      <c r="C9" s="383">
        <f>C10+C14</f>
        <v>0</v>
      </c>
      <c r="D9" s="383">
        <f t="shared" ref="D9:F9" si="1">D10+D14</f>
        <v>0</v>
      </c>
      <c r="E9" s="383">
        <f t="shared" si="1"/>
        <v>0</v>
      </c>
      <c r="F9" s="383">
        <f t="shared" si="1"/>
        <v>0</v>
      </c>
    </row>
    <row r="10" spans="1:6" x14ac:dyDescent="0.25">
      <c r="A10" s="271">
        <v>4111</v>
      </c>
      <c r="B10" s="48" t="s">
        <v>127</v>
      </c>
      <c r="C10" s="383">
        <f>SUM(C11:C13)</f>
        <v>0</v>
      </c>
      <c r="D10" s="383">
        <f t="shared" ref="D10:F10" si="2">SUM(D11:D13)</f>
        <v>0</v>
      </c>
      <c r="E10" s="383">
        <f t="shared" si="2"/>
        <v>0</v>
      </c>
      <c r="F10" s="383">
        <f t="shared" si="2"/>
        <v>0</v>
      </c>
    </row>
    <row r="11" spans="1:6" x14ac:dyDescent="0.25">
      <c r="A11" s="262">
        <v>41111</v>
      </c>
      <c r="B11" s="149" t="s">
        <v>239</v>
      </c>
      <c r="C11" s="384">
        <v>0</v>
      </c>
      <c r="D11" s="384">
        <v>0</v>
      </c>
      <c r="E11" s="384">
        <v>0</v>
      </c>
      <c r="F11" s="384">
        <v>0</v>
      </c>
    </row>
    <row r="12" spans="1:6" x14ac:dyDescent="0.25">
      <c r="A12" s="262">
        <v>41112</v>
      </c>
      <c r="B12" s="149" t="s">
        <v>240</v>
      </c>
      <c r="C12" s="384">
        <v>0</v>
      </c>
      <c r="D12" s="384">
        <v>0</v>
      </c>
      <c r="E12" s="384">
        <v>0</v>
      </c>
      <c r="F12" s="384">
        <v>0</v>
      </c>
    </row>
    <row r="13" spans="1:6" x14ac:dyDescent="0.25">
      <c r="A13" s="262">
        <v>41113</v>
      </c>
      <c r="B13" s="149" t="s">
        <v>241</v>
      </c>
      <c r="C13" s="384"/>
      <c r="D13" s="384"/>
      <c r="E13" s="384"/>
      <c r="F13" s="384"/>
    </row>
    <row r="14" spans="1:6" x14ac:dyDescent="0.25">
      <c r="A14" s="271">
        <v>4112</v>
      </c>
      <c r="B14" s="48" t="s">
        <v>133</v>
      </c>
      <c r="C14" s="383">
        <f>SUM(C15:C17)</f>
        <v>0</v>
      </c>
      <c r="D14" s="383">
        <f t="shared" ref="D14:F14" si="3">SUM(D15:D17)</f>
        <v>0</v>
      </c>
      <c r="E14" s="383">
        <f t="shared" si="3"/>
        <v>0</v>
      </c>
      <c r="F14" s="383">
        <f t="shared" si="3"/>
        <v>0</v>
      </c>
    </row>
    <row r="15" spans="1:6" x14ac:dyDescent="0.25">
      <c r="A15" s="262">
        <v>41121</v>
      </c>
      <c r="B15" s="149" t="s">
        <v>239</v>
      </c>
      <c r="C15" s="384">
        <v>0</v>
      </c>
      <c r="D15" s="384">
        <v>0</v>
      </c>
      <c r="E15" s="384">
        <v>0</v>
      </c>
      <c r="F15" s="384">
        <v>0</v>
      </c>
    </row>
    <row r="16" spans="1:6" x14ac:dyDescent="0.25">
      <c r="A16" s="262">
        <v>41122</v>
      </c>
      <c r="B16" s="149" t="s">
        <v>240</v>
      </c>
      <c r="C16" s="384">
        <v>0</v>
      </c>
      <c r="D16" s="384">
        <v>0</v>
      </c>
      <c r="E16" s="384">
        <v>0</v>
      </c>
      <c r="F16" s="384">
        <v>0</v>
      </c>
    </row>
    <row r="17" spans="1:6" x14ac:dyDescent="0.25">
      <c r="A17" s="262">
        <v>41123</v>
      </c>
      <c r="B17" s="149" t="s">
        <v>241</v>
      </c>
      <c r="C17" s="384">
        <v>0</v>
      </c>
      <c r="D17" s="384">
        <v>0</v>
      </c>
      <c r="E17" s="384">
        <v>0</v>
      </c>
      <c r="F17" s="384">
        <v>0</v>
      </c>
    </row>
    <row r="18" spans="1:6" x14ac:dyDescent="0.25">
      <c r="A18" s="271">
        <v>412</v>
      </c>
      <c r="B18" s="48" t="s">
        <v>242</v>
      </c>
      <c r="C18" s="383">
        <f>C19+C27</f>
        <v>0</v>
      </c>
      <c r="D18" s="383">
        <f t="shared" ref="D18:F18" si="4">D19+D27</f>
        <v>0</v>
      </c>
      <c r="E18" s="383">
        <f t="shared" si="4"/>
        <v>0</v>
      </c>
      <c r="F18" s="383">
        <f t="shared" si="4"/>
        <v>0</v>
      </c>
    </row>
    <row r="19" spans="1:6" x14ac:dyDescent="0.25">
      <c r="A19" s="271">
        <v>4121</v>
      </c>
      <c r="B19" s="48" t="s">
        <v>127</v>
      </c>
      <c r="C19" s="385">
        <f>SUM(C20:C26)</f>
        <v>0</v>
      </c>
      <c r="D19" s="385">
        <f t="shared" ref="D19:F19" si="5">SUM(D20:D26)</f>
        <v>0</v>
      </c>
      <c r="E19" s="385">
        <f t="shared" si="5"/>
        <v>0</v>
      </c>
      <c r="F19" s="385">
        <f t="shared" si="5"/>
        <v>0</v>
      </c>
    </row>
    <row r="20" spans="1:6" x14ac:dyDescent="0.25">
      <c r="A20" s="262">
        <v>41211</v>
      </c>
      <c r="B20" s="126" t="s">
        <v>243</v>
      </c>
      <c r="C20" s="384">
        <v>0</v>
      </c>
      <c r="D20" s="384">
        <v>0</v>
      </c>
      <c r="E20" s="384">
        <v>0</v>
      </c>
      <c r="F20" s="384">
        <v>0</v>
      </c>
    </row>
    <row r="21" spans="1:6" x14ac:dyDescent="0.25">
      <c r="A21" s="262">
        <v>41212</v>
      </c>
      <c r="B21" s="126" t="s">
        <v>150</v>
      </c>
      <c r="C21" s="384">
        <v>0</v>
      </c>
      <c r="D21" s="384">
        <v>0</v>
      </c>
      <c r="E21" s="384">
        <v>0</v>
      </c>
      <c r="F21" s="384">
        <v>0</v>
      </c>
    </row>
    <row r="22" spans="1:6" x14ac:dyDescent="0.25">
      <c r="A22" s="262">
        <v>41213</v>
      </c>
      <c r="B22" s="126" t="s">
        <v>244</v>
      </c>
      <c r="C22" s="384">
        <v>0</v>
      </c>
      <c r="D22" s="384">
        <v>0</v>
      </c>
      <c r="E22" s="384">
        <v>0</v>
      </c>
      <c r="F22" s="384">
        <v>0</v>
      </c>
    </row>
    <row r="23" spans="1:6" x14ac:dyDescent="0.25">
      <c r="A23" s="262">
        <v>41214</v>
      </c>
      <c r="B23" s="126" t="s">
        <v>245</v>
      </c>
      <c r="C23" s="384">
        <v>0</v>
      </c>
      <c r="D23" s="384">
        <v>0</v>
      </c>
      <c r="E23" s="384">
        <v>0</v>
      </c>
      <c r="F23" s="384">
        <v>0</v>
      </c>
    </row>
    <row r="24" spans="1:6" x14ac:dyDescent="0.25">
      <c r="A24" s="262">
        <v>41215</v>
      </c>
      <c r="B24" s="126" t="s">
        <v>246</v>
      </c>
      <c r="C24" s="384">
        <v>0</v>
      </c>
      <c r="D24" s="384">
        <v>0</v>
      </c>
      <c r="E24" s="384">
        <v>0</v>
      </c>
      <c r="F24" s="384">
        <v>0</v>
      </c>
    </row>
    <row r="25" spans="1:6" x14ac:dyDescent="0.25">
      <c r="A25" s="262">
        <v>41216</v>
      </c>
      <c r="B25" s="149" t="s">
        <v>247</v>
      </c>
      <c r="C25" s="384">
        <v>0</v>
      </c>
      <c r="D25" s="384">
        <v>0</v>
      </c>
      <c r="E25" s="384">
        <v>0</v>
      </c>
      <c r="F25" s="384">
        <v>0</v>
      </c>
    </row>
    <row r="26" spans="1:6" x14ac:dyDescent="0.25">
      <c r="A26" s="262">
        <v>41217</v>
      </c>
      <c r="B26" s="149" t="s">
        <v>248</v>
      </c>
      <c r="C26" s="384">
        <v>0</v>
      </c>
      <c r="D26" s="384">
        <v>0</v>
      </c>
      <c r="E26" s="384">
        <v>0</v>
      </c>
      <c r="F26" s="384">
        <v>0</v>
      </c>
    </row>
    <row r="27" spans="1:6" x14ac:dyDescent="0.25">
      <c r="A27" s="271">
        <v>4122</v>
      </c>
      <c r="B27" s="48" t="s">
        <v>133</v>
      </c>
      <c r="C27" s="385">
        <f>SUM(C28:C32)</f>
        <v>0</v>
      </c>
      <c r="D27" s="385">
        <f t="shared" ref="D27:F27" si="6">SUM(D28:D32)</f>
        <v>0</v>
      </c>
      <c r="E27" s="385">
        <f t="shared" si="6"/>
        <v>0</v>
      </c>
      <c r="F27" s="385">
        <f t="shared" si="6"/>
        <v>0</v>
      </c>
    </row>
    <row r="28" spans="1:6" x14ac:dyDescent="0.25">
      <c r="A28" s="262">
        <v>41221</v>
      </c>
      <c r="B28" s="149" t="s">
        <v>249</v>
      </c>
      <c r="C28" s="384">
        <v>0</v>
      </c>
      <c r="D28" s="384">
        <v>0</v>
      </c>
      <c r="E28" s="384">
        <v>0</v>
      </c>
      <c r="F28" s="384">
        <v>0</v>
      </c>
    </row>
    <row r="29" spans="1:6" x14ac:dyDescent="0.25">
      <c r="A29" s="262">
        <v>41222</v>
      </c>
      <c r="B29" s="149" t="s">
        <v>250</v>
      </c>
      <c r="C29" s="384">
        <v>0</v>
      </c>
      <c r="D29" s="384">
        <v>0</v>
      </c>
      <c r="E29" s="384">
        <v>0</v>
      </c>
      <c r="F29" s="384">
        <v>0</v>
      </c>
    </row>
    <row r="30" spans="1:6" x14ac:dyDescent="0.25">
      <c r="A30" s="262">
        <v>41223</v>
      </c>
      <c r="B30" s="149" t="s">
        <v>251</v>
      </c>
      <c r="C30" s="384">
        <v>0</v>
      </c>
      <c r="D30" s="384">
        <v>0</v>
      </c>
      <c r="E30" s="384">
        <v>0</v>
      </c>
      <c r="F30" s="384">
        <v>0</v>
      </c>
    </row>
    <row r="31" spans="1:6" x14ac:dyDescent="0.25">
      <c r="A31" s="262">
        <v>41224</v>
      </c>
      <c r="B31" s="149" t="s">
        <v>252</v>
      </c>
      <c r="C31" s="384">
        <v>0</v>
      </c>
      <c r="D31" s="384">
        <v>0</v>
      </c>
      <c r="E31" s="384">
        <v>0</v>
      </c>
      <c r="F31" s="384">
        <v>0</v>
      </c>
    </row>
    <row r="32" spans="1:6" x14ac:dyDescent="0.25">
      <c r="A32" s="148">
        <v>41225</v>
      </c>
      <c r="B32" s="149" t="s">
        <v>254</v>
      </c>
      <c r="C32" s="384">
        <v>0</v>
      </c>
      <c r="D32" s="384">
        <v>0</v>
      </c>
      <c r="E32" s="384">
        <v>0</v>
      </c>
      <c r="F32" s="384">
        <v>0</v>
      </c>
    </row>
    <row r="33" spans="1:6" x14ac:dyDescent="0.25">
      <c r="A33" s="271">
        <v>413</v>
      </c>
      <c r="B33" s="48" t="s">
        <v>255</v>
      </c>
      <c r="C33" s="383">
        <f>C34+C39+C53+C54+C55+C56</f>
        <v>10232600</v>
      </c>
      <c r="D33" s="383">
        <f t="shared" ref="D33:F33" si="7">D34+D39+D53+D54+D55+D56</f>
        <v>316015118.83000004</v>
      </c>
      <c r="E33" s="383">
        <f t="shared" si="7"/>
        <v>305782518.83000004</v>
      </c>
      <c r="F33" s="383">
        <f t="shared" si="7"/>
        <v>0</v>
      </c>
    </row>
    <row r="34" spans="1:6" x14ac:dyDescent="0.25">
      <c r="A34" s="271">
        <v>4131</v>
      </c>
      <c r="B34" s="48" t="s">
        <v>256</v>
      </c>
      <c r="C34" s="385">
        <f>SUM(C35:C38)</f>
        <v>0</v>
      </c>
      <c r="D34" s="385">
        <f t="shared" ref="D34:F34" si="8">SUM(D35:D38)</f>
        <v>262196068.83000001</v>
      </c>
      <c r="E34" s="385">
        <f t="shared" si="8"/>
        <v>262196068.83000001</v>
      </c>
      <c r="F34" s="385">
        <f t="shared" si="8"/>
        <v>0</v>
      </c>
    </row>
    <row r="35" spans="1:6" x14ac:dyDescent="0.25">
      <c r="A35" s="298">
        <v>413101</v>
      </c>
      <c r="B35" s="151" t="s">
        <v>579</v>
      </c>
      <c r="C35" s="384">
        <v>0</v>
      </c>
      <c r="D35" s="384">
        <v>204805349.83000001</v>
      </c>
      <c r="E35" s="384">
        <v>204805349.83000001</v>
      </c>
      <c r="F35" s="384">
        <v>0</v>
      </c>
    </row>
    <row r="36" spans="1:6" x14ac:dyDescent="0.25">
      <c r="A36" s="298">
        <v>413102</v>
      </c>
      <c r="B36" s="151" t="s">
        <v>580</v>
      </c>
      <c r="C36" s="384">
        <v>0</v>
      </c>
      <c r="D36" s="384">
        <v>41146204</v>
      </c>
      <c r="E36" s="384">
        <v>41146204</v>
      </c>
      <c r="F36" s="384">
        <v>0</v>
      </c>
    </row>
    <row r="37" spans="1:6" x14ac:dyDescent="0.25">
      <c r="A37" s="298">
        <v>413103</v>
      </c>
      <c r="B37" s="151" t="s">
        <v>581</v>
      </c>
      <c r="C37" s="384">
        <v>0</v>
      </c>
      <c r="D37" s="384">
        <v>16244515</v>
      </c>
      <c r="E37" s="384">
        <v>16244515</v>
      </c>
      <c r="F37" s="384">
        <v>0</v>
      </c>
    </row>
    <row r="38" spans="1:6" x14ac:dyDescent="0.25">
      <c r="A38" s="298">
        <v>413104</v>
      </c>
      <c r="B38" s="151" t="s">
        <v>582</v>
      </c>
      <c r="C38" s="384">
        <v>0</v>
      </c>
      <c r="D38" s="384">
        <v>0</v>
      </c>
      <c r="E38" s="384">
        <v>0</v>
      </c>
      <c r="F38" s="384">
        <v>0</v>
      </c>
    </row>
    <row r="39" spans="1:6" x14ac:dyDescent="0.25">
      <c r="A39" s="271">
        <v>4132</v>
      </c>
      <c r="B39" s="48" t="s">
        <v>257</v>
      </c>
      <c r="C39" s="385">
        <f>SUM(C40:C52)</f>
        <v>0</v>
      </c>
      <c r="D39" s="385">
        <f t="shared" ref="D39:F39" si="9">SUM(D40:D52)</f>
        <v>0</v>
      </c>
      <c r="E39" s="385">
        <f t="shared" si="9"/>
        <v>0</v>
      </c>
      <c r="F39" s="385">
        <f t="shared" si="9"/>
        <v>0</v>
      </c>
    </row>
    <row r="40" spans="1:6" x14ac:dyDescent="0.25">
      <c r="A40" s="262">
        <v>413201</v>
      </c>
      <c r="B40" s="152" t="s">
        <v>583</v>
      </c>
      <c r="C40" s="384">
        <v>0</v>
      </c>
      <c r="D40" s="384">
        <v>0</v>
      </c>
      <c r="E40" s="384">
        <v>0</v>
      </c>
      <c r="F40" s="384">
        <v>0</v>
      </c>
    </row>
    <row r="41" spans="1:6" x14ac:dyDescent="0.25">
      <c r="A41" s="262">
        <v>413202</v>
      </c>
      <c r="B41" s="152" t="s">
        <v>584</v>
      </c>
      <c r="C41" s="384">
        <v>0</v>
      </c>
      <c r="D41" s="384">
        <v>0</v>
      </c>
      <c r="E41" s="384">
        <v>0</v>
      </c>
      <c r="F41" s="384">
        <v>0</v>
      </c>
    </row>
    <row r="42" spans="1:6" x14ac:dyDescent="0.25">
      <c r="A42" s="262">
        <v>413203</v>
      </c>
      <c r="B42" s="152" t="s">
        <v>585</v>
      </c>
      <c r="C42" s="384">
        <v>0</v>
      </c>
      <c r="D42" s="384">
        <v>0</v>
      </c>
      <c r="E42" s="384">
        <v>0</v>
      </c>
      <c r="F42" s="384">
        <v>0</v>
      </c>
    </row>
    <row r="43" spans="1:6" x14ac:dyDescent="0.25">
      <c r="A43" s="262">
        <v>413204</v>
      </c>
      <c r="B43" s="152" t="s">
        <v>586</v>
      </c>
      <c r="C43" s="384">
        <v>0</v>
      </c>
      <c r="D43" s="384">
        <v>0</v>
      </c>
      <c r="E43" s="384">
        <v>0</v>
      </c>
      <c r="F43" s="384">
        <v>0</v>
      </c>
    </row>
    <row r="44" spans="1:6" x14ac:dyDescent="0.25">
      <c r="A44" s="262">
        <v>413205</v>
      </c>
      <c r="B44" s="152" t="s">
        <v>587</v>
      </c>
      <c r="C44" s="384">
        <v>0</v>
      </c>
      <c r="D44" s="384">
        <v>0</v>
      </c>
      <c r="E44" s="384">
        <v>0</v>
      </c>
      <c r="F44" s="384">
        <v>0</v>
      </c>
    </row>
    <row r="45" spans="1:6" x14ac:dyDescent="0.25">
      <c r="A45" s="262">
        <v>413206</v>
      </c>
      <c r="B45" s="152" t="s">
        <v>588</v>
      </c>
      <c r="C45" s="384">
        <v>0</v>
      </c>
      <c r="D45" s="384">
        <v>0</v>
      </c>
      <c r="E45" s="384">
        <v>0</v>
      </c>
      <c r="F45" s="384">
        <v>0</v>
      </c>
    </row>
    <row r="46" spans="1:6" x14ac:dyDescent="0.25">
      <c r="A46" s="262">
        <v>413207</v>
      </c>
      <c r="B46" s="152" t="s">
        <v>589</v>
      </c>
      <c r="C46" s="384">
        <v>0</v>
      </c>
      <c r="D46" s="384">
        <v>0</v>
      </c>
      <c r="E46" s="384">
        <v>0</v>
      </c>
      <c r="F46" s="384">
        <v>0</v>
      </c>
    </row>
    <row r="47" spans="1:6" x14ac:dyDescent="0.25">
      <c r="A47" s="262">
        <v>413208</v>
      </c>
      <c r="B47" s="152" t="s">
        <v>590</v>
      </c>
      <c r="C47" s="384">
        <v>0</v>
      </c>
      <c r="D47" s="384">
        <v>0</v>
      </c>
      <c r="E47" s="384">
        <v>0</v>
      </c>
      <c r="F47" s="384">
        <v>0</v>
      </c>
    </row>
    <row r="48" spans="1:6" x14ac:dyDescent="0.25">
      <c r="A48" s="262">
        <v>413209</v>
      </c>
      <c r="B48" s="152" t="s">
        <v>591</v>
      </c>
      <c r="C48" s="384">
        <v>0</v>
      </c>
      <c r="D48" s="384">
        <v>0</v>
      </c>
      <c r="E48" s="384">
        <v>0</v>
      </c>
      <c r="F48" s="384">
        <v>0</v>
      </c>
    </row>
    <row r="49" spans="1:6" x14ac:dyDescent="0.25">
      <c r="A49" s="262">
        <v>413210</v>
      </c>
      <c r="B49" s="152" t="s">
        <v>592</v>
      </c>
      <c r="C49" s="384">
        <v>0</v>
      </c>
      <c r="D49" s="384">
        <v>0</v>
      </c>
      <c r="E49" s="384">
        <v>0</v>
      </c>
      <c r="F49" s="384">
        <v>0</v>
      </c>
    </row>
    <row r="50" spans="1:6" x14ac:dyDescent="0.25">
      <c r="A50" s="262">
        <v>413211</v>
      </c>
      <c r="B50" s="152" t="s">
        <v>593</v>
      </c>
      <c r="C50" s="384"/>
      <c r="D50" s="384"/>
      <c r="E50" s="384"/>
      <c r="F50" s="384"/>
    </row>
    <row r="51" spans="1:6" x14ac:dyDescent="0.25">
      <c r="A51" s="262">
        <v>413212</v>
      </c>
      <c r="B51" s="152" t="s">
        <v>594</v>
      </c>
      <c r="C51" s="384"/>
      <c r="D51" s="384"/>
      <c r="E51" s="384"/>
      <c r="F51" s="384"/>
    </row>
    <row r="52" spans="1:6" x14ac:dyDescent="0.25">
      <c r="A52" s="262">
        <v>413213</v>
      </c>
      <c r="B52" s="152" t="s">
        <v>595</v>
      </c>
      <c r="C52" s="384">
        <v>0</v>
      </c>
      <c r="D52" s="384">
        <v>0</v>
      </c>
      <c r="E52" s="384">
        <v>0</v>
      </c>
      <c r="F52" s="384">
        <v>0</v>
      </c>
    </row>
    <row r="53" spans="1:6" x14ac:dyDescent="0.25">
      <c r="A53" s="261">
        <v>41330</v>
      </c>
      <c r="B53" s="114" t="s">
        <v>258</v>
      </c>
      <c r="C53" s="355">
        <v>0</v>
      </c>
      <c r="D53" s="355">
        <v>0</v>
      </c>
      <c r="E53" s="355">
        <v>0</v>
      </c>
      <c r="F53" s="355">
        <v>0</v>
      </c>
    </row>
    <row r="54" spans="1:6" x14ac:dyDescent="0.25">
      <c r="A54" s="261">
        <v>41340</v>
      </c>
      <c r="B54" s="114" t="s">
        <v>259</v>
      </c>
      <c r="C54" s="355">
        <v>0</v>
      </c>
      <c r="D54" s="355">
        <v>0</v>
      </c>
      <c r="E54" s="355">
        <v>0</v>
      </c>
      <c r="F54" s="355">
        <v>0</v>
      </c>
    </row>
    <row r="55" spans="1:6" x14ac:dyDescent="0.25">
      <c r="A55" s="261">
        <v>41350</v>
      </c>
      <c r="B55" s="114" t="s">
        <v>260</v>
      </c>
      <c r="C55" s="355">
        <v>0</v>
      </c>
      <c r="D55" s="355">
        <v>0</v>
      </c>
      <c r="E55" s="355">
        <v>0</v>
      </c>
      <c r="F55" s="355">
        <v>0</v>
      </c>
    </row>
    <row r="56" spans="1:6" x14ac:dyDescent="0.25">
      <c r="A56" s="260">
        <v>4136</v>
      </c>
      <c r="B56" s="112" t="s">
        <v>1115</v>
      </c>
      <c r="C56" s="354">
        <f>SUM(C57:C62)</f>
        <v>10232600</v>
      </c>
      <c r="D56" s="354">
        <f t="shared" ref="D56:F56" si="10">SUM(D57:D62)</f>
        <v>53819050</v>
      </c>
      <c r="E56" s="354">
        <f t="shared" si="10"/>
        <v>43586450</v>
      </c>
      <c r="F56" s="354">
        <f t="shared" si="10"/>
        <v>0</v>
      </c>
    </row>
    <row r="57" spans="1:6" x14ac:dyDescent="0.25">
      <c r="A57" s="261">
        <v>41361</v>
      </c>
      <c r="B57" s="114" t="s">
        <v>1113</v>
      </c>
      <c r="C57" s="355">
        <v>2512900</v>
      </c>
      <c r="D57" s="355">
        <v>37917350</v>
      </c>
      <c r="E57" s="355">
        <v>35404450</v>
      </c>
      <c r="F57" s="355">
        <v>0</v>
      </c>
    </row>
    <row r="58" spans="1:6" x14ac:dyDescent="0.25">
      <c r="A58" s="261">
        <v>41362</v>
      </c>
      <c r="B58" s="114" t="s">
        <v>1114</v>
      </c>
      <c r="C58" s="355">
        <v>7719700</v>
      </c>
      <c r="D58" s="355">
        <v>15901700</v>
      </c>
      <c r="E58" s="355">
        <v>8182000</v>
      </c>
      <c r="F58" s="355">
        <v>0</v>
      </c>
    </row>
    <row r="59" spans="1:6" x14ac:dyDescent="0.25">
      <c r="A59" s="261">
        <v>41363</v>
      </c>
      <c r="B59" s="199" t="s">
        <v>663</v>
      </c>
      <c r="C59" s="355">
        <v>0</v>
      </c>
      <c r="D59" s="355">
        <v>0</v>
      </c>
      <c r="E59" s="355">
        <v>0</v>
      </c>
      <c r="F59" s="355">
        <v>0</v>
      </c>
    </row>
    <row r="60" spans="1:6" x14ac:dyDescent="0.25">
      <c r="A60" s="261">
        <v>41364</v>
      </c>
      <c r="B60" s="200" t="s">
        <v>689</v>
      </c>
      <c r="C60" s="355">
        <v>0</v>
      </c>
      <c r="D60" s="355">
        <v>0</v>
      </c>
      <c r="E60" s="355">
        <v>0</v>
      </c>
      <c r="F60" s="355">
        <v>0</v>
      </c>
    </row>
    <row r="61" spans="1:6" x14ac:dyDescent="0.25">
      <c r="A61" s="261">
        <v>41365</v>
      </c>
      <c r="B61" s="200" t="s">
        <v>690</v>
      </c>
      <c r="C61" s="355">
        <v>0</v>
      </c>
      <c r="D61" s="355">
        <v>0</v>
      </c>
      <c r="E61" s="355">
        <v>0</v>
      </c>
      <c r="F61" s="355">
        <v>0</v>
      </c>
    </row>
    <row r="62" spans="1:6" x14ac:dyDescent="0.25">
      <c r="A62" s="261">
        <v>41366</v>
      </c>
      <c r="B62" s="200" t="s">
        <v>691</v>
      </c>
      <c r="C62" s="355">
        <v>0</v>
      </c>
      <c r="D62" s="355">
        <v>0</v>
      </c>
      <c r="E62" s="355">
        <v>0</v>
      </c>
      <c r="F62" s="355">
        <v>0</v>
      </c>
    </row>
    <row r="63" spans="1:6" x14ac:dyDescent="0.25">
      <c r="A63" s="260">
        <v>414</v>
      </c>
      <c r="B63" s="112" t="s">
        <v>263</v>
      </c>
      <c r="C63" s="354">
        <f>SUM(C64:C68)</f>
        <v>0</v>
      </c>
      <c r="D63" s="354">
        <f t="shared" ref="D63:F63" si="11">SUM(D64:D68)</f>
        <v>0</v>
      </c>
      <c r="E63" s="354">
        <f t="shared" si="11"/>
        <v>0</v>
      </c>
      <c r="F63" s="354">
        <f t="shared" si="11"/>
        <v>0</v>
      </c>
    </row>
    <row r="64" spans="1:6" x14ac:dyDescent="0.25">
      <c r="A64" s="261">
        <v>41410</v>
      </c>
      <c r="B64" s="114" t="s">
        <v>264</v>
      </c>
      <c r="C64" s="355">
        <v>0</v>
      </c>
      <c r="D64" s="355">
        <v>0</v>
      </c>
      <c r="E64" s="355">
        <v>0</v>
      </c>
      <c r="F64" s="355">
        <v>0</v>
      </c>
    </row>
    <row r="65" spans="1:6" x14ac:dyDescent="0.25">
      <c r="A65" s="261">
        <v>41420</v>
      </c>
      <c r="B65" s="114" t="s">
        <v>265</v>
      </c>
      <c r="C65" s="355">
        <v>0</v>
      </c>
      <c r="D65" s="355">
        <v>0</v>
      </c>
      <c r="E65" s="355">
        <v>0</v>
      </c>
      <c r="F65" s="355">
        <v>0</v>
      </c>
    </row>
    <row r="66" spans="1:6" x14ac:dyDescent="0.25">
      <c r="A66" s="261">
        <v>41430</v>
      </c>
      <c r="B66" s="114" t="s">
        <v>266</v>
      </c>
      <c r="C66" s="355">
        <v>0</v>
      </c>
      <c r="D66" s="355">
        <v>0</v>
      </c>
      <c r="E66" s="355">
        <v>0</v>
      </c>
      <c r="F66" s="355">
        <v>0</v>
      </c>
    </row>
    <row r="67" spans="1:6" x14ac:dyDescent="0.25">
      <c r="A67" s="261">
        <v>41440</v>
      </c>
      <c r="B67" s="114" t="s">
        <v>267</v>
      </c>
      <c r="C67" s="355">
        <v>0</v>
      </c>
      <c r="D67" s="355">
        <v>0</v>
      </c>
      <c r="E67" s="355">
        <v>0</v>
      </c>
      <c r="F67" s="355">
        <v>0</v>
      </c>
    </row>
    <row r="68" spans="1:6" x14ac:dyDescent="0.25">
      <c r="A68" s="261">
        <v>41450</v>
      </c>
      <c r="B68" s="114" t="s">
        <v>268</v>
      </c>
      <c r="C68" s="355">
        <v>0</v>
      </c>
      <c r="D68" s="355">
        <v>0</v>
      </c>
      <c r="E68" s="355">
        <v>0</v>
      </c>
      <c r="F68" s="355">
        <v>0</v>
      </c>
    </row>
    <row r="69" spans="1:6" x14ac:dyDescent="0.25">
      <c r="B69" s="123"/>
      <c r="C69" s="386"/>
      <c r="D69" s="386"/>
      <c r="E69" s="386"/>
      <c r="F69" s="386"/>
    </row>
    <row r="70" spans="1:6" x14ac:dyDescent="0.25">
      <c r="B70" s="123"/>
      <c r="C70" s="386"/>
      <c r="D70" s="386"/>
      <c r="E70" s="386"/>
      <c r="F70" s="386"/>
    </row>
    <row r="71" spans="1:6" ht="33" customHeight="1" x14ac:dyDescent="0.25">
      <c r="B71" s="414" t="s">
        <v>1222</v>
      </c>
      <c r="C71" s="414"/>
      <c r="D71" s="414"/>
      <c r="E71" s="414"/>
      <c r="F71" s="414"/>
    </row>
    <row r="72" spans="1:6" x14ac:dyDescent="0.25">
      <c r="B72" s="123"/>
      <c r="C72" s="386"/>
      <c r="D72" s="386"/>
      <c r="E72" s="386"/>
      <c r="F72" s="386"/>
    </row>
    <row r="73" spans="1:6" x14ac:dyDescent="0.25">
      <c r="B73" s="123"/>
      <c r="C73" s="386"/>
      <c r="D73" s="386"/>
      <c r="E73" s="386"/>
      <c r="F73" s="386"/>
    </row>
    <row r="74" spans="1:6" x14ac:dyDescent="0.25">
      <c r="B74" s="123"/>
      <c r="C74" s="386"/>
      <c r="D74" s="386"/>
      <c r="E74" s="386"/>
      <c r="F74" s="386"/>
    </row>
    <row r="75" spans="1:6" x14ac:dyDescent="0.25">
      <c r="B75" s="123"/>
      <c r="C75" s="386"/>
      <c r="D75" s="386"/>
      <c r="E75" s="386"/>
      <c r="F75" s="386"/>
    </row>
    <row r="76" spans="1:6" x14ac:dyDescent="0.25">
      <c r="B76" s="123"/>
      <c r="C76" s="386"/>
      <c r="D76" s="386"/>
      <c r="E76" s="386"/>
      <c r="F76" s="386"/>
    </row>
    <row r="77" spans="1:6" x14ac:dyDescent="0.25">
      <c r="B77" s="123"/>
      <c r="C77" s="386"/>
      <c r="D77" s="386"/>
      <c r="E77" s="386"/>
      <c r="F77" s="386"/>
    </row>
    <row r="78" spans="1:6" x14ac:dyDescent="0.25">
      <c r="B78" s="123"/>
      <c r="C78" s="386"/>
      <c r="D78" s="386"/>
      <c r="E78" s="386"/>
      <c r="F78" s="386"/>
    </row>
    <row r="79" spans="1:6" x14ac:dyDescent="0.25">
      <c r="B79" s="123"/>
      <c r="C79" s="386"/>
      <c r="D79" s="386"/>
      <c r="E79" s="386"/>
      <c r="F79" s="386"/>
    </row>
    <row r="80" spans="1:6" x14ac:dyDescent="0.25">
      <c r="B80" s="123"/>
      <c r="C80" s="386"/>
      <c r="D80" s="386"/>
      <c r="E80" s="386"/>
      <c r="F80" s="386"/>
    </row>
    <row r="81" spans="2:6" x14ac:dyDescent="0.25">
      <c r="B81" s="123"/>
      <c r="C81" s="386"/>
      <c r="D81" s="386"/>
      <c r="E81" s="386"/>
      <c r="F81" s="386"/>
    </row>
    <row r="82" spans="2:6" x14ac:dyDescent="0.25">
      <c r="B82" s="123"/>
      <c r="C82" s="386"/>
      <c r="D82" s="386"/>
      <c r="E82" s="386"/>
      <c r="F82" s="386"/>
    </row>
    <row r="83" spans="2:6" x14ac:dyDescent="0.25">
      <c r="B83" s="123"/>
      <c r="C83" s="386"/>
      <c r="D83" s="386"/>
      <c r="E83" s="386"/>
      <c r="F83" s="386"/>
    </row>
    <row r="84" spans="2:6" x14ac:dyDescent="0.25">
      <c r="B84" s="123"/>
      <c r="C84" s="386"/>
      <c r="D84" s="386"/>
      <c r="E84" s="386"/>
      <c r="F84" s="386"/>
    </row>
    <row r="85" spans="2:6" x14ac:dyDescent="0.25">
      <c r="B85" s="123"/>
      <c r="C85" s="386"/>
      <c r="D85" s="386"/>
      <c r="E85" s="386"/>
      <c r="F85" s="386"/>
    </row>
    <row r="86" spans="2:6" x14ac:dyDescent="0.25">
      <c r="B86" s="123"/>
      <c r="C86" s="386"/>
      <c r="D86" s="386"/>
      <c r="E86" s="386"/>
      <c r="F86" s="386"/>
    </row>
    <row r="87" spans="2:6" x14ac:dyDescent="0.25">
      <c r="B87" s="123"/>
      <c r="C87" s="386"/>
      <c r="D87" s="386"/>
      <c r="E87" s="386"/>
      <c r="F87" s="386"/>
    </row>
    <row r="88" spans="2:6" x14ac:dyDescent="0.25">
      <c r="B88" s="123"/>
      <c r="C88" s="386"/>
      <c r="D88" s="386"/>
      <c r="E88" s="386"/>
      <c r="F88" s="386"/>
    </row>
    <row r="89" spans="2:6" x14ac:dyDescent="0.25">
      <c r="B89" s="123"/>
      <c r="C89" s="386"/>
      <c r="D89" s="386"/>
      <c r="E89" s="386"/>
      <c r="F89" s="386"/>
    </row>
    <row r="90" spans="2:6" x14ac:dyDescent="0.25">
      <c r="B90" s="123"/>
      <c r="C90" s="386"/>
      <c r="D90" s="386"/>
      <c r="E90" s="386"/>
      <c r="F90" s="386"/>
    </row>
    <row r="91" spans="2:6" x14ac:dyDescent="0.25">
      <c r="B91" s="123"/>
      <c r="C91" s="386"/>
      <c r="D91" s="386"/>
      <c r="E91" s="386"/>
      <c r="F91" s="386"/>
    </row>
    <row r="92" spans="2:6" x14ac:dyDescent="0.25">
      <c r="B92" s="123"/>
      <c r="C92" s="386"/>
      <c r="D92" s="386"/>
      <c r="E92" s="386"/>
      <c r="F92" s="386"/>
    </row>
    <row r="93" spans="2:6" x14ac:dyDescent="0.25">
      <c r="B93" s="123"/>
      <c r="C93" s="386"/>
      <c r="D93" s="386"/>
      <c r="E93" s="386"/>
      <c r="F93" s="386"/>
    </row>
    <row r="94" spans="2:6" x14ac:dyDescent="0.25">
      <c r="B94" s="123"/>
      <c r="C94" s="386"/>
      <c r="D94" s="386"/>
      <c r="E94" s="386"/>
      <c r="F94" s="386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3"/>
  <sheetViews>
    <sheetView topLeftCell="N1" workbookViewId="0">
      <selection activeCell="G11" sqref="G11"/>
    </sheetView>
  </sheetViews>
  <sheetFormatPr defaultColWidth="9.140625" defaultRowHeight="15" x14ac:dyDescent="0.25"/>
  <cols>
    <col min="1" max="1" width="9" style="10" bestFit="1" customWidth="1"/>
    <col min="2" max="2" width="11.140625" style="10" bestFit="1" customWidth="1"/>
    <col min="3" max="3" width="12" style="10" customWidth="1"/>
    <col min="4" max="4" width="25.7109375" style="10" customWidth="1"/>
    <col min="5" max="5" width="15.140625" style="10" bestFit="1" customWidth="1"/>
    <col min="6" max="6" width="20.7109375" style="10" customWidth="1"/>
    <col min="7" max="7" width="15.42578125" style="10" customWidth="1"/>
    <col min="8" max="8" width="14" style="10" customWidth="1"/>
    <col min="9" max="9" width="15.28515625" style="10" customWidth="1"/>
    <col min="10" max="10" width="23" style="10" customWidth="1"/>
    <col min="11" max="11" width="12.140625" style="10" customWidth="1"/>
    <col min="12" max="12" width="31.85546875" style="10" customWidth="1"/>
    <col min="13" max="13" width="13.28515625" style="10" customWidth="1"/>
    <col min="14" max="14" width="11" style="10" customWidth="1"/>
    <col min="15" max="15" width="20.7109375" style="10" customWidth="1"/>
    <col min="16" max="16" width="18" style="10" customWidth="1"/>
    <col min="17" max="17" width="14.85546875" style="10" bestFit="1" customWidth="1"/>
    <col min="18" max="19" width="18.42578125" style="10" customWidth="1"/>
    <col min="20" max="20" width="13.5703125" style="10" customWidth="1"/>
    <col min="21" max="21" width="13.85546875" style="10" customWidth="1"/>
    <col min="22" max="23" width="9.140625" style="10"/>
    <col min="24" max="24" width="30.5703125" style="10" bestFit="1" customWidth="1"/>
    <col min="25" max="16384" width="9.140625" style="10"/>
  </cols>
  <sheetData>
    <row r="1" spans="1:24" ht="15.75" x14ac:dyDescent="0.25">
      <c r="A1" s="322" t="s">
        <v>1257</v>
      </c>
    </row>
    <row r="2" spans="1:24" x14ac:dyDescent="0.25">
      <c r="A2" s="412" t="s">
        <v>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</row>
    <row r="3" spans="1:24" ht="19.5" customHeight="1" x14ac:dyDescent="0.2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</row>
    <row r="4" spans="1:24" ht="30.75" thickBot="1" x14ac:dyDescent="0.3">
      <c r="A4" s="170" t="s">
        <v>35</v>
      </c>
      <c r="B4" s="170" t="s">
        <v>26</v>
      </c>
      <c r="C4" s="170" t="s">
        <v>27</v>
      </c>
      <c r="D4" s="170" t="s">
        <v>0</v>
      </c>
      <c r="E4" s="170" t="s">
        <v>57</v>
      </c>
      <c r="F4" s="170" t="s">
        <v>86</v>
      </c>
      <c r="G4" s="170" t="s">
        <v>85</v>
      </c>
      <c r="H4" s="170" t="s">
        <v>36</v>
      </c>
      <c r="I4" s="170" t="s">
        <v>37</v>
      </c>
      <c r="J4" s="170" t="s">
        <v>38</v>
      </c>
      <c r="K4" s="170" t="s">
        <v>114</v>
      </c>
      <c r="L4" s="170" t="s">
        <v>41</v>
      </c>
      <c r="M4" s="170" t="s">
        <v>39</v>
      </c>
      <c r="N4" s="170" t="s">
        <v>115</v>
      </c>
      <c r="O4" s="170" t="s">
        <v>116</v>
      </c>
      <c r="P4" s="170" t="s">
        <v>33</v>
      </c>
      <c r="Q4" s="170" t="s">
        <v>111</v>
      </c>
      <c r="R4" s="170" t="s">
        <v>112</v>
      </c>
      <c r="S4" s="171" t="s">
        <v>117</v>
      </c>
      <c r="T4" s="171" t="s">
        <v>40</v>
      </c>
      <c r="U4" s="171" t="s">
        <v>84</v>
      </c>
      <c r="W4" s="422" t="s">
        <v>84</v>
      </c>
      <c r="X4" s="423"/>
    </row>
    <row r="5" spans="1:24" ht="15.75" thickTop="1" x14ac:dyDescent="0.25">
      <c r="A5" s="10">
        <v>1</v>
      </c>
      <c r="B5" s="325">
        <v>42394</v>
      </c>
      <c r="C5" s="10">
        <v>1</v>
      </c>
      <c r="D5" s="10" t="s">
        <v>1258</v>
      </c>
      <c r="E5" s="10">
        <v>3246108</v>
      </c>
      <c r="H5" s="10">
        <v>35410</v>
      </c>
      <c r="I5" s="10">
        <v>41361</v>
      </c>
      <c r="J5" s="10">
        <v>8000</v>
      </c>
      <c r="K5" s="10">
        <v>90002954</v>
      </c>
      <c r="L5" s="10" t="s">
        <v>1259</v>
      </c>
      <c r="M5" s="10">
        <v>10</v>
      </c>
      <c r="N5" s="10" t="s">
        <v>1260</v>
      </c>
      <c r="P5" s="10" t="s">
        <v>1259</v>
      </c>
      <c r="T5" s="10" t="s">
        <v>1261</v>
      </c>
      <c r="U5" s="10" t="s">
        <v>1262</v>
      </c>
      <c r="W5" s="169" t="s">
        <v>618</v>
      </c>
      <c r="X5" s="169" t="s">
        <v>596</v>
      </c>
    </row>
    <row r="6" spans="1:24" x14ac:dyDescent="0.25">
      <c r="A6" s="10">
        <v>2</v>
      </c>
      <c r="B6" s="325">
        <v>42394</v>
      </c>
      <c r="C6" s="10">
        <v>1</v>
      </c>
      <c r="D6" s="10" t="s">
        <v>1258</v>
      </c>
      <c r="E6" s="10">
        <v>3246108</v>
      </c>
      <c r="H6" s="10">
        <v>35410</v>
      </c>
      <c r="I6" s="10">
        <v>41361</v>
      </c>
      <c r="J6" s="10">
        <v>2400</v>
      </c>
      <c r="K6" s="10">
        <v>90002955</v>
      </c>
      <c r="L6" s="10" t="s">
        <v>1263</v>
      </c>
      <c r="M6" s="10">
        <v>2</v>
      </c>
      <c r="N6" s="10" t="s">
        <v>1260</v>
      </c>
      <c r="P6" s="10" t="s">
        <v>1263</v>
      </c>
      <c r="T6" s="10" t="s">
        <v>1261</v>
      </c>
      <c r="U6" s="10" t="s">
        <v>1262</v>
      </c>
      <c r="W6" s="168" t="s">
        <v>619</v>
      </c>
      <c r="X6" s="168" t="s">
        <v>597</v>
      </c>
    </row>
    <row r="7" spans="1:24" x14ac:dyDescent="0.25">
      <c r="A7" s="10">
        <v>3</v>
      </c>
      <c r="B7" s="325">
        <v>42394</v>
      </c>
      <c r="C7" s="10">
        <v>1</v>
      </c>
      <c r="D7" s="10" t="s">
        <v>1258</v>
      </c>
      <c r="E7" s="10">
        <v>3246108</v>
      </c>
      <c r="H7" s="10">
        <v>35410</v>
      </c>
      <c r="I7" s="10">
        <v>41361</v>
      </c>
      <c r="J7" s="10">
        <v>8000</v>
      </c>
      <c r="K7" s="10">
        <v>90002957</v>
      </c>
      <c r="L7" s="10" t="s">
        <v>1264</v>
      </c>
      <c r="M7" s="10">
        <v>1</v>
      </c>
      <c r="N7" s="10" t="s">
        <v>1260</v>
      </c>
      <c r="P7" s="10" t="s">
        <v>1264</v>
      </c>
      <c r="T7" s="10" t="s">
        <v>1261</v>
      </c>
      <c r="U7" s="10" t="s">
        <v>1262</v>
      </c>
      <c r="W7" s="168" t="s">
        <v>598</v>
      </c>
      <c r="X7" s="168" t="s">
        <v>600</v>
      </c>
    </row>
    <row r="8" spans="1:24" x14ac:dyDescent="0.25">
      <c r="A8" s="10">
        <v>4</v>
      </c>
      <c r="B8" s="325">
        <v>42394</v>
      </c>
      <c r="C8" s="10">
        <v>1</v>
      </c>
      <c r="D8" s="10" t="s">
        <v>1258</v>
      </c>
      <c r="E8" s="10">
        <v>3246108</v>
      </c>
      <c r="H8" s="10">
        <v>35410</v>
      </c>
      <c r="I8" s="10">
        <v>41361</v>
      </c>
      <c r="J8" s="10">
        <v>4000</v>
      </c>
      <c r="K8" s="10">
        <v>90002956</v>
      </c>
      <c r="L8" s="10" t="s">
        <v>1265</v>
      </c>
      <c r="M8" s="10">
        <v>5</v>
      </c>
      <c r="N8" s="10" t="s">
        <v>1260</v>
      </c>
      <c r="P8" s="10" t="s">
        <v>1265</v>
      </c>
      <c r="T8" s="10" t="s">
        <v>1261</v>
      </c>
      <c r="U8" s="10" t="s">
        <v>1262</v>
      </c>
      <c r="W8" s="168" t="s">
        <v>599</v>
      </c>
      <c r="X8" s="168" t="s">
        <v>601</v>
      </c>
    </row>
    <row r="9" spans="1:24" x14ac:dyDescent="0.25">
      <c r="A9" s="10">
        <v>5</v>
      </c>
      <c r="B9" s="325">
        <v>42394</v>
      </c>
      <c r="C9" s="10">
        <v>1</v>
      </c>
      <c r="D9" s="10" t="s">
        <v>1258</v>
      </c>
      <c r="E9" s="10">
        <v>3246108</v>
      </c>
      <c r="H9" s="10">
        <v>35410</v>
      </c>
      <c r="I9" s="10">
        <v>41361</v>
      </c>
      <c r="J9" s="10">
        <v>6000</v>
      </c>
      <c r="K9" s="10">
        <v>90002958</v>
      </c>
      <c r="L9" s="10" t="s">
        <v>1266</v>
      </c>
      <c r="M9" s="10">
        <v>2</v>
      </c>
      <c r="N9" s="10" t="s">
        <v>1260</v>
      </c>
      <c r="P9" s="10" t="s">
        <v>1266</v>
      </c>
      <c r="T9" s="10" t="s">
        <v>1261</v>
      </c>
      <c r="U9" s="10" t="s">
        <v>1262</v>
      </c>
      <c r="W9" s="168" t="s">
        <v>613</v>
      </c>
      <c r="X9" s="168" t="s">
        <v>602</v>
      </c>
    </row>
    <row r="10" spans="1:24" x14ac:dyDescent="0.25">
      <c r="A10" s="10">
        <v>6</v>
      </c>
      <c r="B10" s="325">
        <v>42394</v>
      </c>
      <c r="C10" s="10">
        <v>2</v>
      </c>
      <c r="D10" s="10" t="s">
        <v>1267</v>
      </c>
      <c r="E10" s="10">
        <v>3247929</v>
      </c>
      <c r="H10" s="10">
        <v>35410</v>
      </c>
      <c r="I10" s="10">
        <v>41361</v>
      </c>
      <c r="J10" s="10">
        <v>65000</v>
      </c>
      <c r="K10" s="10">
        <v>90002959</v>
      </c>
      <c r="L10" s="10" t="s">
        <v>1268</v>
      </c>
      <c r="M10" s="10">
        <v>1</v>
      </c>
      <c r="N10" s="10" t="s">
        <v>1260</v>
      </c>
      <c r="P10" s="10" t="s">
        <v>1268</v>
      </c>
      <c r="T10" s="10" t="s">
        <v>1261</v>
      </c>
      <c r="U10" s="10" t="s">
        <v>1262</v>
      </c>
      <c r="W10" s="168" t="s">
        <v>614</v>
      </c>
      <c r="X10" s="168" t="s">
        <v>603</v>
      </c>
    </row>
    <row r="11" spans="1:24" x14ac:dyDescent="0.25">
      <c r="A11" s="10">
        <v>7</v>
      </c>
      <c r="B11" s="325">
        <v>42394</v>
      </c>
      <c r="C11" s="10">
        <v>2</v>
      </c>
      <c r="D11" s="10" t="s">
        <v>1267</v>
      </c>
      <c r="E11" s="10">
        <v>3247929</v>
      </c>
      <c r="H11" s="10">
        <v>35410</v>
      </c>
      <c r="I11" s="10">
        <v>41361</v>
      </c>
      <c r="J11" s="10">
        <v>8500</v>
      </c>
      <c r="K11" s="10">
        <v>90002960</v>
      </c>
      <c r="L11" s="10" t="s">
        <v>1269</v>
      </c>
      <c r="M11" s="10">
        <v>5</v>
      </c>
      <c r="N11" s="10" t="s">
        <v>1260</v>
      </c>
      <c r="P11" s="10" t="s">
        <v>1269</v>
      </c>
      <c r="T11" s="10" t="s">
        <v>1261</v>
      </c>
      <c r="U11" s="10" t="s">
        <v>1262</v>
      </c>
      <c r="W11" s="168" t="s">
        <v>615</v>
      </c>
      <c r="X11" s="168" t="s">
        <v>604</v>
      </c>
    </row>
    <row r="12" spans="1:24" x14ac:dyDescent="0.25">
      <c r="A12" s="10">
        <v>8</v>
      </c>
      <c r="B12" s="325">
        <v>42394</v>
      </c>
      <c r="C12" s="10">
        <v>2</v>
      </c>
      <c r="D12" s="10" t="s">
        <v>1267</v>
      </c>
      <c r="E12" s="10">
        <v>3247929</v>
      </c>
      <c r="H12" s="10">
        <v>35410</v>
      </c>
      <c r="I12" s="10">
        <v>41361</v>
      </c>
      <c r="J12" s="10">
        <v>47500</v>
      </c>
      <c r="K12" s="10">
        <v>90002499</v>
      </c>
      <c r="L12" s="10" t="s">
        <v>1270</v>
      </c>
      <c r="M12" s="10">
        <v>5</v>
      </c>
      <c r="N12" s="10" t="s">
        <v>1271</v>
      </c>
      <c r="P12" s="10" t="s">
        <v>1270</v>
      </c>
      <c r="T12" s="10" t="s">
        <v>1261</v>
      </c>
      <c r="U12" s="10" t="s">
        <v>1262</v>
      </c>
      <c r="W12" s="168" t="s">
        <v>616</v>
      </c>
      <c r="X12" s="168" t="s">
        <v>118</v>
      </c>
    </row>
    <row r="13" spans="1:24" x14ac:dyDescent="0.25">
      <c r="A13" s="10">
        <v>9</v>
      </c>
      <c r="B13" s="325">
        <v>42394</v>
      </c>
      <c r="C13" s="10">
        <v>3</v>
      </c>
      <c r="D13" s="10" t="s">
        <v>1272</v>
      </c>
      <c r="E13" s="10">
        <v>2625105</v>
      </c>
      <c r="H13" s="10">
        <v>35410</v>
      </c>
      <c r="I13" s="10">
        <v>41361</v>
      </c>
      <c r="J13" s="10">
        <v>13200</v>
      </c>
      <c r="K13" s="10">
        <v>90002731</v>
      </c>
      <c r="L13" s="10" t="s">
        <v>1273</v>
      </c>
      <c r="M13" s="10">
        <v>120</v>
      </c>
      <c r="N13" s="10" t="s">
        <v>1260</v>
      </c>
      <c r="P13" s="10" t="s">
        <v>1273</v>
      </c>
      <c r="T13" s="10" t="s">
        <v>1261</v>
      </c>
      <c r="U13" s="10" t="s">
        <v>1262</v>
      </c>
      <c r="W13" s="168" t="s">
        <v>617</v>
      </c>
      <c r="X13" s="168" t="s">
        <v>621</v>
      </c>
    </row>
    <row r="14" spans="1:24" x14ac:dyDescent="0.25">
      <c r="A14" s="10">
        <v>10</v>
      </c>
      <c r="B14" s="325">
        <v>42394</v>
      </c>
      <c r="C14" s="10">
        <v>3</v>
      </c>
      <c r="D14" s="10" t="s">
        <v>1272</v>
      </c>
      <c r="E14" s="10">
        <v>2625105</v>
      </c>
      <c r="H14" s="10">
        <v>35410</v>
      </c>
      <c r="I14" s="10">
        <v>41361</v>
      </c>
      <c r="J14" s="10">
        <v>6600</v>
      </c>
      <c r="K14" s="10">
        <v>90002732</v>
      </c>
      <c r="L14" s="10" t="s">
        <v>1274</v>
      </c>
      <c r="M14" s="10">
        <v>40</v>
      </c>
      <c r="N14" s="10" t="s">
        <v>1260</v>
      </c>
      <c r="P14" s="10" t="s">
        <v>1274</v>
      </c>
      <c r="T14" s="10" t="s">
        <v>1261</v>
      </c>
      <c r="U14" s="10" t="s">
        <v>1262</v>
      </c>
      <c r="W14" s="168" t="s">
        <v>605</v>
      </c>
      <c r="X14" s="168" t="s">
        <v>606</v>
      </c>
    </row>
    <row r="15" spans="1:24" x14ac:dyDescent="0.25">
      <c r="A15" s="10">
        <v>11</v>
      </c>
      <c r="B15" s="325">
        <v>42394</v>
      </c>
      <c r="C15" s="10">
        <v>4</v>
      </c>
      <c r="D15" s="10" t="s">
        <v>1275</v>
      </c>
      <c r="H15" s="10">
        <v>35440</v>
      </c>
      <c r="I15" s="10">
        <v>41362</v>
      </c>
      <c r="J15" s="10">
        <v>4200000</v>
      </c>
      <c r="K15" s="10">
        <v>90002413</v>
      </c>
      <c r="L15" s="10" t="s">
        <v>1276</v>
      </c>
      <c r="M15" s="10">
        <v>30</v>
      </c>
      <c r="N15" s="10" t="s">
        <v>1277</v>
      </c>
      <c r="P15" s="10" t="s">
        <v>1276</v>
      </c>
      <c r="T15" s="10" t="s">
        <v>1261</v>
      </c>
      <c r="U15" s="10" t="s">
        <v>1262</v>
      </c>
      <c r="W15" s="168" t="s">
        <v>612</v>
      </c>
      <c r="X15" s="168" t="s">
        <v>96</v>
      </c>
    </row>
    <row r="16" spans="1:24" x14ac:dyDescent="0.25">
      <c r="A16" s="10">
        <v>12</v>
      </c>
      <c r="B16" s="325">
        <v>42394</v>
      </c>
      <c r="C16" s="10">
        <v>5</v>
      </c>
      <c r="D16" s="10" t="s">
        <v>1278</v>
      </c>
      <c r="H16" s="10">
        <v>35440</v>
      </c>
      <c r="I16" s="10">
        <v>41361</v>
      </c>
      <c r="J16" s="10">
        <v>688500</v>
      </c>
      <c r="K16" s="10">
        <v>3</v>
      </c>
      <c r="L16" s="10" t="s">
        <v>1279</v>
      </c>
      <c r="M16" s="10">
        <v>405</v>
      </c>
      <c r="N16" s="10" t="s">
        <v>1280</v>
      </c>
      <c r="P16" s="10" t="s">
        <v>1279</v>
      </c>
      <c r="T16" s="10" t="s">
        <v>1261</v>
      </c>
      <c r="U16" s="10" t="s">
        <v>1262</v>
      </c>
      <c r="W16" s="168" t="s">
        <v>607</v>
      </c>
      <c r="X16" s="168" t="s">
        <v>611</v>
      </c>
    </row>
    <row r="17" spans="1:24" x14ac:dyDescent="0.25">
      <c r="A17" s="10">
        <v>13</v>
      </c>
      <c r="B17" s="325">
        <v>42397</v>
      </c>
      <c r="C17" s="10">
        <v>1</v>
      </c>
      <c r="D17" s="10" t="s">
        <v>1281</v>
      </c>
      <c r="H17" s="10">
        <v>31211</v>
      </c>
      <c r="I17" s="10">
        <v>132001</v>
      </c>
      <c r="J17" s="10">
        <v>21335700</v>
      </c>
      <c r="O17" s="10">
        <v>0</v>
      </c>
      <c r="P17" s="10" t="s">
        <v>1282</v>
      </c>
      <c r="Q17" s="10">
        <v>70106</v>
      </c>
      <c r="R17" s="10">
        <v>80101</v>
      </c>
      <c r="S17" s="10">
        <v>320001</v>
      </c>
      <c r="U17" s="10" t="s">
        <v>1283</v>
      </c>
      <c r="W17" s="168" t="s">
        <v>608</v>
      </c>
      <c r="X17" s="168" t="s">
        <v>610</v>
      </c>
    </row>
    <row r="18" spans="1:24" x14ac:dyDescent="0.25">
      <c r="A18" s="10">
        <v>14</v>
      </c>
      <c r="B18" s="325">
        <v>42397</v>
      </c>
      <c r="C18" s="10">
        <v>10</v>
      </c>
      <c r="D18" s="10" t="s">
        <v>1284</v>
      </c>
      <c r="E18" s="10">
        <v>3248178</v>
      </c>
      <c r="F18" s="10" t="s">
        <v>1285</v>
      </c>
      <c r="G18" s="10">
        <v>5315510838</v>
      </c>
      <c r="H18" s="10">
        <v>210901</v>
      </c>
      <c r="I18" s="10">
        <v>31211</v>
      </c>
      <c r="J18" s="10">
        <v>36000</v>
      </c>
      <c r="O18" s="10">
        <v>0</v>
      </c>
      <c r="P18" s="10" t="s">
        <v>1286</v>
      </c>
      <c r="Q18" s="10">
        <v>70106</v>
      </c>
      <c r="R18" s="10">
        <v>81102</v>
      </c>
      <c r="S18" s="10">
        <v>210901</v>
      </c>
      <c r="U18" s="10" t="s">
        <v>1287</v>
      </c>
      <c r="W18" s="168" t="s">
        <v>620</v>
      </c>
      <c r="X18" s="168" t="s">
        <v>609</v>
      </c>
    </row>
    <row r="19" spans="1:24" x14ac:dyDescent="0.25">
      <c r="A19" s="10">
        <v>15</v>
      </c>
      <c r="B19" s="325">
        <v>42397</v>
      </c>
      <c r="C19" s="10">
        <v>11</v>
      </c>
      <c r="D19" s="10" t="s">
        <v>1278</v>
      </c>
      <c r="F19" s="10" t="s">
        <v>1288</v>
      </c>
      <c r="G19" s="10">
        <v>5315100208</v>
      </c>
      <c r="H19" s="10">
        <v>41361</v>
      </c>
      <c r="I19" s="10">
        <v>31211</v>
      </c>
      <c r="J19" s="10">
        <v>688500</v>
      </c>
      <c r="O19" s="10">
        <v>0</v>
      </c>
      <c r="P19" s="10" t="s">
        <v>1289</v>
      </c>
      <c r="Q19" s="10">
        <v>70106</v>
      </c>
      <c r="R19" s="10">
        <v>80101</v>
      </c>
      <c r="S19" s="10">
        <v>210402</v>
      </c>
      <c r="U19" s="10" t="s">
        <v>1287</v>
      </c>
    </row>
    <row r="20" spans="1:24" x14ac:dyDescent="0.25">
      <c r="A20" s="10">
        <v>16</v>
      </c>
      <c r="B20" s="325">
        <v>42397</v>
      </c>
      <c r="C20" s="10">
        <v>12</v>
      </c>
      <c r="D20" s="10" t="s">
        <v>1290</v>
      </c>
      <c r="F20" s="10" t="s">
        <v>1291</v>
      </c>
      <c r="G20" s="10">
        <v>5315241401</v>
      </c>
      <c r="H20" s="10">
        <v>41362</v>
      </c>
      <c r="I20" s="10">
        <v>31211</v>
      </c>
      <c r="J20" s="10">
        <v>71000</v>
      </c>
      <c r="O20" s="10">
        <v>0</v>
      </c>
      <c r="P20" s="10" t="s">
        <v>1292</v>
      </c>
      <c r="Q20" s="10">
        <v>70106</v>
      </c>
      <c r="R20" s="10">
        <v>80101</v>
      </c>
      <c r="S20" s="10">
        <v>210406</v>
      </c>
      <c r="U20" s="10" t="s">
        <v>1287</v>
      </c>
    </row>
    <row r="21" spans="1:24" x14ac:dyDescent="0.25">
      <c r="A21" s="10">
        <v>17</v>
      </c>
      <c r="B21" s="325">
        <v>42397</v>
      </c>
      <c r="C21" s="10">
        <v>13</v>
      </c>
      <c r="D21" s="10" t="s">
        <v>1293</v>
      </c>
      <c r="E21" s="10">
        <v>3490777</v>
      </c>
      <c r="F21" s="10" t="s">
        <v>1285</v>
      </c>
      <c r="G21" s="10">
        <v>5315364240</v>
      </c>
      <c r="H21" s="10">
        <v>210301</v>
      </c>
      <c r="I21" s="10">
        <v>31211</v>
      </c>
      <c r="J21" s="10">
        <v>158300</v>
      </c>
      <c r="O21" s="10">
        <v>0</v>
      </c>
      <c r="P21" s="10" t="s">
        <v>1294</v>
      </c>
      <c r="Q21" s="10">
        <v>70106</v>
      </c>
      <c r="R21" s="10">
        <v>80101</v>
      </c>
      <c r="S21" s="10">
        <v>210301</v>
      </c>
      <c r="U21" s="10" t="s">
        <v>1287</v>
      </c>
    </row>
    <row r="22" spans="1:24" x14ac:dyDescent="0.25">
      <c r="A22" s="10">
        <v>18</v>
      </c>
      <c r="B22" s="325">
        <v>42397</v>
      </c>
      <c r="C22" s="10">
        <v>14</v>
      </c>
      <c r="D22" s="10" t="s">
        <v>1257</v>
      </c>
      <c r="E22" s="10">
        <v>9017445</v>
      </c>
      <c r="F22" s="10" t="s">
        <v>1281</v>
      </c>
      <c r="G22" s="10">
        <v>51255001</v>
      </c>
      <c r="H22" s="10">
        <v>41311</v>
      </c>
      <c r="I22" s="10">
        <v>31211</v>
      </c>
      <c r="J22" s="10">
        <v>730573</v>
      </c>
      <c r="O22" s="10">
        <v>0</v>
      </c>
      <c r="P22" s="10" t="s">
        <v>1295</v>
      </c>
      <c r="Q22" s="10">
        <v>70106</v>
      </c>
      <c r="R22" s="10">
        <v>80101</v>
      </c>
      <c r="S22" s="10">
        <v>210101</v>
      </c>
      <c r="U22" s="10" t="s">
        <v>1287</v>
      </c>
    </row>
    <row r="23" spans="1:24" x14ac:dyDescent="0.25">
      <c r="A23" s="10">
        <v>19</v>
      </c>
      <c r="B23" s="325">
        <v>42397</v>
      </c>
      <c r="C23" s="10">
        <v>15</v>
      </c>
      <c r="D23" s="10" t="s">
        <v>1272</v>
      </c>
      <c r="E23" s="10">
        <v>2625105</v>
      </c>
      <c r="F23" s="10" t="s">
        <v>1288</v>
      </c>
      <c r="G23" s="10">
        <v>5315323917</v>
      </c>
      <c r="H23" s="10">
        <v>41361</v>
      </c>
      <c r="I23" s="10">
        <v>31211</v>
      </c>
      <c r="J23" s="10">
        <v>78500</v>
      </c>
      <c r="O23" s="10">
        <v>0</v>
      </c>
      <c r="P23" s="10" t="s">
        <v>1296</v>
      </c>
      <c r="Q23" s="10">
        <v>70106</v>
      </c>
      <c r="R23" s="10">
        <v>80101</v>
      </c>
      <c r="S23" s="10">
        <v>210401</v>
      </c>
      <c r="U23" s="10" t="s">
        <v>1287</v>
      </c>
    </row>
    <row r="24" spans="1:24" x14ac:dyDescent="0.25">
      <c r="A24" s="10">
        <v>20</v>
      </c>
      <c r="B24" s="325">
        <v>42397</v>
      </c>
      <c r="C24" s="10">
        <v>16</v>
      </c>
      <c r="D24" s="10" t="s">
        <v>1297</v>
      </c>
      <c r="E24" s="10">
        <v>9017445</v>
      </c>
      <c r="F24" s="10" t="s">
        <v>1291</v>
      </c>
      <c r="G24" s="10">
        <v>5327070266</v>
      </c>
      <c r="H24" s="10">
        <v>210901</v>
      </c>
      <c r="I24" s="10">
        <v>31211</v>
      </c>
      <c r="J24" s="10">
        <v>780000</v>
      </c>
      <c r="O24" s="10">
        <v>0</v>
      </c>
      <c r="P24" s="10" t="s">
        <v>1298</v>
      </c>
      <c r="Q24" s="10">
        <v>70106</v>
      </c>
      <c r="R24" s="10">
        <v>81102</v>
      </c>
      <c r="S24" s="10">
        <v>210901</v>
      </c>
      <c r="U24" s="10" t="s">
        <v>1287</v>
      </c>
    </row>
    <row r="25" spans="1:24" x14ac:dyDescent="0.25">
      <c r="A25" s="10">
        <v>21</v>
      </c>
      <c r="B25" s="325">
        <v>42397</v>
      </c>
      <c r="C25" s="10">
        <v>16</v>
      </c>
      <c r="D25" s="10" t="s">
        <v>1275</v>
      </c>
      <c r="F25" s="10" t="s">
        <v>1291</v>
      </c>
      <c r="G25" s="10">
        <v>5025388431</v>
      </c>
      <c r="H25" s="10">
        <v>41362</v>
      </c>
      <c r="I25" s="10">
        <v>31211</v>
      </c>
      <c r="J25" s="10">
        <v>2500000</v>
      </c>
      <c r="O25" s="10">
        <v>0</v>
      </c>
      <c r="P25" s="10" t="s">
        <v>1299</v>
      </c>
      <c r="Q25" s="10">
        <v>70106</v>
      </c>
      <c r="R25" s="10">
        <v>80101</v>
      </c>
      <c r="S25" s="10">
        <v>210302</v>
      </c>
      <c r="U25" s="10" t="s">
        <v>1287</v>
      </c>
    </row>
    <row r="26" spans="1:24" x14ac:dyDescent="0.25">
      <c r="A26" s="10">
        <v>22</v>
      </c>
      <c r="B26" s="325">
        <v>42397</v>
      </c>
      <c r="C26" s="10">
        <v>17</v>
      </c>
      <c r="D26" s="10" t="s">
        <v>1300</v>
      </c>
      <c r="E26" s="10" t="s">
        <v>1301</v>
      </c>
      <c r="H26" s="10">
        <v>210101</v>
      </c>
      <c r="I26" s="10">
        <v>31211</v>
      </c>
      <c r="J26" s="10">
        <v>327720</v>
      </c>
      <c r="O26" s="10">
        <v>0</v>
      </c>
      <c r="P26" s="10" t="s">
        <v>1302</v>
      </c>
      <c r="Q26" s="10">
        <v>70106</v>
      </c>
      <c r="R26" s="10">
        <v>80101</v>
      </c>
      <c r="S26" s="10">
        <v>210101</v>
      </c>
      <c r="U26" s="10" t="s">
        <v>1287</v>
      </c>
    </row>
    <row r="27" spans="1:24" x14ac:dyDescent="0.25">
      <c r="A27" s="10">
        <v>23</v>
      </c>
      <c r="B27" s="325">
        <v>42397</v>
      </c>
      <c r="C27" s="10">
        <v>18</v>
      </c>
      <c r="D27" s="10" t="s">
        <v>1303</v>
      </c>
      <c r="F27" s="10" t="s">
        <v>1281</v>
      </c>
      <c r="G27" s="10">
        <v>50000901</v>
      </c>
      <c r="H27" s="10">
        <v>41313</v>
      </c>
      <c r="I27" s="10">
        <v>31211</v>
      </c>
      <c r="J27" s="10">
        <v>1248049</v>
      </c>
      <c r="O27" s="10">
        <v>0</v>
      </c>
      <c r="P27" s="10" t="s">
        <v>1304</v>
      </c>
      <c r="Q27" s="10">
        <v>70106</v>
      </c>
      <c r="R27" s="10">
        <v>80101</v>
      </c>
      <c r="S27" s="10">
        <v>210101</v>
      </c>
      <c r="U27" s="10" t="s">
        <v>1287</v>
      </c>
    </row>
    <row r="28" spans="1:24" x14ac:dyDescent="0.25">
      <c r="A28" s="10">
        <v>24</v>
      </c>
      <c r="B28" s="325">
        <v>42397</v>
      </c>
      <c r="C28" s="10">
        <v>2</v>
      </c>
      <c r="D28" s="10" t="s">
        <v>1281</v>
      </c>
      <c r="H28" s="10">
        <v>31211</v>
      </c>
      <c r="I28" s="10">
        <v>132001</v>
      </c>
      <c r="J28" s="10">
        <v>2226300</v>
      </c>
      <c r="O28" s="10">
        <v>0</v>
      </c>
      <c r="P28" s="10" t="s">
        <v>1282</v>
      </c>
      <c r="Q28" s="10">
        <v>70106</v>
      </c>
      <c r="R28" s="10">
        <v>80103</v>
      </c>
      <c r="S28" s="10">
        <v>320001</v>
      </c>
      <c r="U28" s="10" t="s">
        <v>1283</v>
      </c>
    </row>
    <row r="29" spans="1:24" x14ac:dyDescent="0.25">
      <c r="A29" s="10">
        <v>25</v>
      </c>
      <c r="B29" s="325">
        <v>42397</v>
      </c>
      <c r="C29" s="10">
        <v>3</v>
      </c>
      <c r="D29" s="10" t="s">
        <v>1281</v>
      </c>
      <c r="H29" s="10">
        <v>31211</v>
      </c>
      <c r="I29" s="10">
        <v>132001</v>
      </c>
      <c r="J29" s="10">
        <v>7055300</v>
      </c>
      <c r="O29" s="10">
        <v>0</v>
      </c>
      <c r="P29" s="10" t="s">
        <v>1282</v>
      </c>
      <c r="Q29" s="10">
        <v>70106</v>
      </c>
      <c r="R29" s="10">
        <v>80802</v>
      </c>
      <c r="S29" s="10">
        <v>320001</v>
      </c>
      <c r="U29" s="10" t="s">
        <v>1283</v>
      </c>
    </row>
    <row r="30" spans="1:24" x14ac:dyDescent="0.25">
      <c r="A30" s="10">
        <v>26</v>
      </c>
      <c r="B30" s="325">
        <v>42397</v>
      </c>
      <c r="C30" s="10">
        <v>4</v>
      </c>
      <c r="D30" s="10" t="s">
        <v>1281</v>
      </c>
      <c r="H30" s="10">
        <v>31211</v>
      </c>
      <c r="I30" s="10">
        <v>132001</v>
      </c>
      <c r="J30" s="10">
        <v>3300000</v>
      </c>
      <c r="O30" s="10">
        <v>0</v>
      </c>
      <c r="P30" s="10" t="s">
        <v>1282</v>
      </c>
      <c r="Q30" s="10">
        <v>70106</v>
      </c>
      <c r="R30" s="10">
        <v>80812</v>
      </c>
      <c r="S30" s="10">
        <v>320001</v>
      </c>
      <c r="U30" s="10" t="s">
        <v>1283</v>
      </c>
    </row>
    <row r="31" spans="1:24" x14ac:dyDescent="0.25">
      <c r="A31" s="10">
        <v>27</v>
      </c>
      <c r="B31" s="325">
        <v>42397</v>
      </c>
      <c r="C31" s="10">
        <v>5</v>
      </c>
      <c r="D31" s="10" t="s">
        <v>1281</v>
      </c>
      <c r="H31" s="10">
        <v>31211</v>
      </c>
      <c r="I31" s="10">
        <v>132001</v>
      </c>
      <c r="J31" s="10">
        <v>1200000</v>
      </c>
      <c r="O31" s="10">
        <v>0</v>
      </c>
      <c r="P31" s="10" t="s">
        <v>1282</v>
      </c>
      <c r="Q31" s="10">
        <v>70106</v>
      </c>
      <c r="R31" s="10">
        <v>81102</v>
      </c>
      <c r="S31" s="10">
        <v>320001</v>
      </c>
      <c r="U31" s="10" t="s">
        <v>1283</v>
      </c>
    </row>
    <row r="32" spans="1:24" x14ac:dyDescent="0.25">
      <c r="A32" s="10">
        <v>28</v>
      </c>
      <c r="B32" s="325">
        <v>42397</v>
      </c>
      <c r="C32" s="10">
        <v>6</v>
      </c>
      <c r="D32" s="10" t="s">
        <v>1257</v>
      </c>
      <c r="E32" s="10">
        <v>9017445</v>
      </c>
      <c r="F32" s="10" t="s">
        <v>1281</v>
      </c>
      <c r="G32" s="10">
        <v>51255001</v>
      </c>
      <c r="H32" s="10">
        <v>41311</v>
      </c>
      <c r="I32" s="10">
        <v>31211</v>
      </c>
      <c r="J32" s="10">
        <v>1704285</v>
      </c>
      <c r="O32" s="10">
        <v>0</v>
      </c>
      <c r="P32" s="10" t="s">
        <v>1305</v>
      </c>
      <c r="Q32" s="10">
        <v>70106</v>
      </c>
      <c r="R32" s="10">
        <v>80103</v>
      </c>
      <c r="S32" s="10">
        <v>210105</v>
      </c>
      <c r="U32" s="10" t="s">
        <v>1287</v>
      </c>
    </row>
    <row r="33" spans="1:21" x14ac:dyDescent="0.25">
      <c r="A33" s="10">
        <v>29</v>
      </c>
      <c r="B33" s="325">
        <v>42397</v>
      </c>
      <c r="C33" s="10">
        <v>6</v>
      </c>
      <c r="D33" s="10" t="s">
        <v>1257</v>
      </c>
      <c r="E33" s="10">
        <v>9017445</v>
      </c>
      <c r="F33" s="10" t="s">
        <v>1281</v>
      </c>
      <c r="G33" s="10">
        <v>51255001</v>
      </c>
      <c r="H33" s="10">
        <v>41311</v>
      </c>
      <c r="I33" s="10">
        <v>31211</v>
      </c>
      <c r="J33" s="10">
        <v>10254280</v>
      </c>
      <c r="O33" s="10">
        <v>0</v>
      </c>
      <c r="P33" s="10" t="s">
        <v>1305</v>
      </c>
      <c r="Q33" s="10">
        <v>70106</v>
      </c>
      <c r="R33" s="10">
        <v>80101</v>
      </c>
      <c r="S33" s="10">
        <v>210101</v>
      </c>
      <c r="U33" s="10" t="s">
        <v>1287</v>
      </c>
    </row>
    <row r="34" spans="1:21" x14ac:dyDescent="0.25">
      <c r="A34" s="10">
        <v>30</v>
      </c>
      <c r="B34" s="325">
        <v>42397</v>
      </c>
      <c r="C34" s="10">
        <v>7</v>
      </c>
      <c r="D34" s="10" t="s">
        <v>1306</v>
      </c>
      <c r="E34" s="10">
        <v>9015639</v>
      </c>
      <c r="F34" s="10" t="s">
        <v>1307</v>
      </c>
      <c r="G34" s="10">
        <v>5327004758</v>
      </c>
      <c r="H34" s="10">
        <v>41312</v>
      </c>
      <c r="I34" s="10">
        <v>31211</v>
      </c>
      <c r="J34" s="10">
        <v>208677</v>
      </c>
      <c r="O34" s="10">
        <v>0</v>
      </c>
      <c r="P34" s="10" t="s">
        <v>1308</v>
      </c>
      <c r="Q34" s="10">
        <v>70106</v>
      </c>
      <c r="R34" s="10">
        <v>80103</v>
      </c>
      <c r="S34" s="10">
        <v>210105</v>
      </c>
      <c r="U34" s="10" t="s">
        <v>1287</v>
      </c>
    </row>
    <row r="35" spans="1:21" x14ac:dyDescent="0.25">
      <c r="A35" s="10">
        <v>31</v>
      </c>
      <c r="B35" s="325">
        <v>42397</v>
      </c>
      <c r="C35" s="10">
        <v>7</v>
      </c>
      <c r="D35" s="10" t="s">
        <v>1306</v>
      </c>
      <c r="E35" s="10">
        <v>9015639</v>
      </c>
      <c r="F35" s="10" t="s">
        <v>1307</v>
      </c>
      <c r="G35" s="10">
        <v>5327004758</v>
      </c>
      <c r="H35" s="10">
        <v>41312</v>
      </c>
      <c r="I35" s="10">
        <v>31211</v>
      </c>
      <c r="J35" s="10">
        <v>220000</v>
      </c>
      <c r="O35" s="10">
        <v>0</v>
      </c>
      <c r="P35" s="10" t="s">
        <v>1308</v>
      </c>
      <c r="Q35" s="10">
        <v>70106</v>
      </c>
      <c r="R35" s="10">
        <v>80103</v>
      </c>
      <c r="S35" s="10">
        <v>210201</v>
      </c>
      <c r="U35" s="10" t="s">
        <v>1287</v>
      </c>
    </row>
    <row r="36" spans="1:21" x14ac:dyDescent="0.25">
      <c r="A36" s="10">
        <v>32</v>
      </c>
      <c r="B36" s="325">
        <v>42397</v>
      </c>
      <c r="C36" s="10">
        <v>7</v>
      </c>
      <c r="D36" s="10" t="s">
        <v>1306</v>
      </c>
      <c r="E36" s="10">
        <v>9015639</v>
      </c>
      <c r="F36" s="10" t="s">
        <v>1307</v>
      </c>
      <c r="G36" s="10">
        <v>5327004758</v>
      </c>
      <c r="H36" s="10">
        <v>41312</v>
      </c>
      <c r="I36" s="10">
        <v>31211</v>
      </c>
      <c r="J36" s="10">
        <v>1304806</v>
      </c>
      <c r="O36" s="10">
        <v>0</v>
      </c>
      <c r="P36" s="10" t="s">
        <v>1308</v>
      </c>
      <c r="Q36" s="10">
        <v>70106</v>
      </c>
      <c r="R36" s="10">
        <v>80101</v>
      </c>
      <c r="S36" s="10">
        <v>210101</v>
      </c>
      <c r="U36" s="10" t="s">
        <v>1287</v>
      </c>
    </row>
    <row r="37" spans="1:21" x14ac:dyDescent="0.25">
      <c r="A37" s="10">
        <v>33</v>
      </c>
      <c r="B37" s="325">
        <v>42397</v>
      </c>
      <c r="C37" s="10">
        <v>7</v>
      </c>
      <c r="D37" s="10" t="s">
        <v>1306</v>
      </c>
      <c r="E37" s="10">
        <v>9015639</v>
      </c>
      <c r="F37" s="10" t="s">
        <v>1307</v>
      </c>
      <c r="G37" s="10">
        <v>5327004758</v>
      </c>
      <c r="H37" s="10">
        <v>41312</v>
      </c>
      <c r="I37" s="10">
        <v>31211</v>
      </c>
      <c r="J37" s="10">
        <v>1448680</v>
      </c>
      <c r="O37" s="10">
        <v>0</v>
      </c>
      <c r="P37" s="10" t="s">
        <v>1308</v>
      </c>
      <c r="Q37" s="10">
        <v>70106</v>
      </c>
      <c r="R37" s="10">
        <v>80101</v>
      </c>
      <c r="S37" s="10">
        <v>210201</v>
      </c>
      <c r="U37" s="10" t="s">
        <v>1287</v>
      </c>
    </row>
    <row r="38" spans="1:21" x14ac:dyDescent="0.25">
      <c r="A38" s="10">
        <v>34</v>
      </c>
      <c r="B38" s="325">
        <v>42397</v>
      </c>
      <c r="C38" s="10">
        <v>8</v>
      </c>
      <c r="D38" s="10" t="s">
        <v>1257</v>
      </c>
      <c r="E38" s="10">
        <v>9017445</v>
      </c>
      <c r="F38" s="10" t="s">
        <v>1281</v>
      </c>
      <c r="G38" s="10">
        <v>51255001</v>
      </c>
      <c r="H38" s="10">
        <v>41311</v>
      </c>
      <c r="I38" s="10">
        <v>31211</v>
      </c>
      <c r="J38" s="10">
        <v>69000</v>
      </c>
      <c r="O38" s="10">
        <v>0</v>
      </c>
      <c r="P38" s="10" t="s">
        <v>1309</v>
      </c>
      <c r="Q38" s="10">
        <v>70106</v>
      </c>
      <c r="R38" s="10">
        <v>80103</v>
      </c>
      <c r="S38" s="10">
        <v>210105</v>
      </c>
      <c r="U38" s="10" t="s">
        <v>1287</v>
      </c>
    </row>
    <row r="39" spans="1:21" x14ac:dyDescent="0.25">
      <c r="A39" s="10">
        <v>35</v>
      </c>
      <c r="B39" s="325">
        <v>42398</v>
      </c>
      <c r="C39" s="10">
        <v>1</v>
      </c>
      <c r="D39" s="10" t="s">
        <v>1257</v>
      </c>
      <c r="E39" s="10">
        <v>9017445</v>
      </c>
      <c r="H39" s="10">
        <v>210401</v>
      </c>
      <c r="I39" s="10">
        <v>35410</v>
      </c>
      <c r="J39" s="10">
        <v>65000</v>
      </c>
      <c r="K39" s="10">
        <v>90002959</v>
      </c>
      <c r="L39" s="10" t="s">
        <v>1268</v>
      </c>
      <c r="M39" s="10">
        <v>1</v>
      </c>
      <c r="P39" s="10" t="s">
        <v>1268</v>
      </c>
      <c r="T39" s="10" t="s">
        <v>1310</v>
      </c>
      <c r="U39" s="10" t="s">
        <v>1311</v>
      </c>
    </row>
    <row r="40" spans="1:21" x14ac:dyDescent="0.25">
      <c r="A40" s="10">
        <v>36</v>
      </c>
      <c r="B40" s="325">
        <v>42398</v>
      </c>
      <c r="C40" s="10">
        <v>1</v>
      </c>
      <c r="D40" s="10" t="s">
        <v>1257</v>
      </c>
      <c r="E40" s="10">
        <v>9017445</v>
      </c>
      <c r="H40" s="10">
        <v>210401</v>
      </c>
      <c r="I40" s="10">
        <v>35410</v>
      </c>
      <c r="J40" s="10">
        <v>8500</v>
      </c>
      <c r="K40" s="10">
        <v>90002960</v>
      </c>
      <c r="L40" s="10" t="s">
        <v>1269</v>
      </c>
      <c r="M40" s="10">
        <v>5</v>
      </c>
      <c r="P40" s="10" t="s">
        <v>1269</v>
      </c>
      <c r="T40" s="10" t="s">
        <v>1310</v>
      </c>
      <c r="U40" s="10" t="s">
        <v>1311</v>
      </c>
    </row>
    <row r="41" spans="1:21" x14ac:dyDescent="0.25">
      <c r="A41" s="10">
        <v>37</v>
      </c>
      <c r="B41" s="325">
        <v>42398</v>
      </c>
      <c r="C41" s="10">
        <v>1</v>
      </c>
      <c r="D41" s="10" t="s">
        <v>1257</v>
      </c>
      <c r="E41" s="10">
        <v>9017445</v>
      </c>
      <c r="H41" s="10">
        <v>210401</v>
      </c>
      <c r="I41" s="10">
        <v>35410</v>
      </c>
      <c r="J41" s="10">
        <v>3300</v>
      </c>
      <c r="K41" s="10">
        <v>90002784</v>
      </c>
      <c r="L41" s="10" t="s">
        <v>1312</v>
      </c>
      <c r="M41" s="10">
        <v>20</v>
      </c>
      <c r="P41" s="10" t="s">
        <v>1312</v>
      </c>
      <c r="T41" s="10" t="s">
        <v>1310</v>
      </c>
      <c r="U41" s="10" t="s">
        <v>1311</v>
      </c>
    </row>
    <row r="42" spans="1:21" x14ac:dyDescent="0.25">
      <c r="A42" s="10">
        <v>38</v>
      </c>
      <c r="B42" s="325">
        <v>42398</v>
      </c>
      <c r="C42" s="10">
        <v>1</v>
      </c>
      <c r="D42" s="10" t="s">
        <v>1257</v>
      </c>
      <c r="E42" s="10">
        <v>9017445</v>
      </c>
      <c r="H42" s="10">
        <v>210401</v>
      </c>
      <c r="I42" s="10">
        <v>35410</v>
      </c>
      <c r="J42" s="10">
        <v>8000</v>
      </c>
      <c r="K42" s="10">
        <v>90002954</v>
      </c>
      <c r="L42" s="10" t="s">
        <v>1259</v>
      </c>
      <c r="M42" s="10">
        <v>10</v>
      </c>
      <c r="P42" s="10" t="s">
        <v>1259</v>
      </c>
      <c r="T42" s="10" t="s">
        <v>1310</v>
      </c>
      <c r="U42" s="10" t="s">
        <v>1311</v>
      </c>
    </row>
    <row r="43" spans="1:21" x14ac:dyDescent="0.25">
      <c r="A43" s="10">
        <v>39</v>
      </c>
      <c r="B43" s="325">
        <v>42398</v>
      </c>
      <c r="C43" s="10">
        <v>1</v>
      </c>
      <c r="D43" s="10" t="s">
        <v>1257</v>
      </c>
      <c r="E43" s="10">
        <v>9017445</v>
      </c>
      <c r="H43" s="10">
        <v>210401</v>
      </c>
      <c r="I43" s="10">
        <v>35410</v>
      </c>
      <c r="J43" s="10">
        <v>1950</v>
      </c>
      <c r="K43" s="10">
        <v>90002582</v>
      </c>
      <c r="L43" s="10" t="s">
        <v>1313</v>
      </c>
      <c r="M43" s="10">
        <v>13</v>
      </c>
      <c r="P43" s="10" t="s">
        <v>1313</v>
      </c>
      <c r="T43" s="10" t="s">
        <v>1310</v>
      </c>
      <c r="U43" s="10" t="s">
        <v>1311</v>
      </c>
    </row>
    <row r="44" spans="1:21" x14ac:dyDescent="0.25">
      <c r="A44" s="10">
        <v>40</v>
      </c>
      <c r="B44" s="325">
        <v>42398</v>
      </c>
      <c r="C44" s="10">
        <v>1</v>
      </c>
      <c r="D44" s="10" t="s">
        <v>1257</v>
      </c>
      <c r="E44" s="10">
        <v>9017445</v>
      </c>
      <c r="H44" s="10">
        <v>210401</v>
      </c>
      <c r="I44" s="10">
        <v>35410</v>
      </c>
      <c r="J44" s="10">
        <v>11000</v>
      </c>
      <c r="K44" s="10">
        <v>90002731</v>
      </c>
      <c r="L44" s="10" t="s">
        <v>1273</v>
      </c>
      <c r="M44" s="10">
        <v>100</v>
      </c>
      <c r="P44" s="10" t="s">
        <v>1273</v>
      </c>
      <c r="T44" s="10" t="s">
        <v>1310</v>
      </c>
      <c r="U44" s="10" t="s">
        <v>1311</v>
      </c>
    </row>
    <row r="45" spans="1:21" x14ac:dyDescent="0.25">
      <c r="A45" s="10">
        <v>41</v>
      </c>
      <c r="B45" s="325">
        <v>42398</v>
      </c>
      <c r="C45" s="10">
        <v>1</v>
      </c>
      <c r="D45" s="10" t="s">
        <v>1257</v>
      </c>
      <c r="E45" s="10">
        <v>9017445</v>
      </c>
      <c r="H45" s="10">
        <v>210401</v>
      </c>
      <c r="I45" s="10">
        <v>35410</v>
      </c>
      <c r="J45" s="10">
        <v>2400</v>
      </c>
      <c r="K45" s="10">
        <v>90002955</v>
      </c>
      <c r="L45" s="10" t="s">
        <v>1263</v>
      </c>
      <c r="M45" s="10">
        <v>2</v>
      </c>
      <c r="P45" s="10" t="s">
        <v>1263</v>
      </c>
      <c r="T45" s="10" t="s">
        <v>1310</v>
      </c>
      <c r="U45" s="10" t="s">
        <v>1311</v>
      </c>
    </row>
    <row r="46" spans="1:21" x14ac:dyDescent="0.25">
      <c r="A46" s="10">
        <v>42</v>
      </c>
      <c r="B46" s="325">
        <v>42398</v>
      </c>
      <c r="C46" s="10">
        <v>1</v>
      </c>
      <c r="D46" s="10" t="s">
        <v>1257</v>
      </c>
      <c r="E46" s="10">
        <v>9017445</v>
      </c>
      <c r="H46" s="10">
        <v>210401</v>
      </c>
      <c r="I46" s="10">
        <v>35410</v>
      </c>
      <c r="J46" s="10">
        <v>11550</v>
      </c>
      <c r="K46" s="10">
        <v>90002732</v>
      </c>
      <c r="L46" s="10" t="s">
        <v>1274</v>
      </c>
      <c r="M46" s="10">
        <v>70</v>
      </c>
      <c r="P46" s="10" t="s">
        <v>1274</v>
      </c>
      <c r="T46" s="10" t="s">
        <v>1310</v>
      </c>
      <c r="U46" s="10" t="s">
        <v>1311</v>
      </c>
    </row>
    <row r="47" spans="1:21" x14ac:dyDescent="0.25">
      <c r="A47" s="10">
        <v>43</v>
      </c>
      <c r="B47" s="325">
        <v>42398</v>
      </c>
      <c r="C47" s="10">
        <v>1</v>
      </c>
      <c r="D47" s="10" t="s">
        <v>1257</v>
      </c>
      <c r="E47" s="10">
        <v>9017445</v>
      </c>
      <c r="H47" s="10">
        <v>210401</v>
      </c>
      <c r="I47" s="10">
        <v>35410</v>
      </c>
      <c r="J47" s="10">
        <v>47500</v>
      </c>
      <c r="K47" s="10">
        <v>90002499</v>
      </c>
      <c r="L47" s="10" t="s">
        <v>1270</v>
      </c>
      <c r="M47" s="10">
        <v>5</v>
      </c>
      <c r="P47" s="10" t="s">
        <v>1270</v>
      </c>
      <c r="T47" s="10" t="s">
        <v>1310</v>
      </c>
      <c r="U47" s="10" t="s">
        <v>1311</v>
      </c>
    </row>
    <row r="48" spans="1:21" x14ac:dyDescent="0.25">
      <c r="A48" s="10">
        <v>44</v>
      </c>
      <c r="B48" s="325">
        <v>42398</v>
      </c>
      <c r="C48" s="10">
        <v>1</v>
      </c>
      <c r="D48" s="10" t="s">
        <v>1257</v>
      </c>
      <c r="E48" s="10">
        <v>9017445</v>
      </c>
      <c r="H48" s="10">
        <v>210401</v>
      </c>
      <c r="I48" s="10">
        <v>35410</v>
      </c>
      <c r="J48" s="10">
        <v>8000</v>
      </c>
      <c r="K48" s="10">
        <v>90002957</v>
      </c>
      <c r="L48" s="10" t="s">
        <v>1264</v>
      </c>
      <c r="M48" s="10">
        <v>1</v>
      </c>
      <c r="P48" s="10" t="s">
        <v>1264</v>
      </c>
      <c r="T48" s="10" t="s">
        <v>1310</v>
      </c>
      <c r="U48" s="10" t="s">
        <v>1311</v>
      </c>
    </row>
    <row r="49" spans="1:21" x14ac:dyDescent="0.25">
      <c r="A49" s="10">
        <v>45</v>
      </c>
      <c r="B49" s="325">
        <v>42398</v>
      </c>
      <c r="C49" s="10">
        <v>1</v>
      </c>
      <c r="D49" s="10" t="s">
        <v>1257</v>
      </c>
      <c r="E49" s="10">
        <v>9017445</v>
      </c>
      <c r="H49" s="10">
        <v>210401</v>
      </c>
      <c r="I49" s="10">
        <v>35410</v>
      </c>
      <c r="J49" s="10">
        <v>6400</v>
      </c>
      <c r="K49" s="10">
        <v>90002715</v>
      </c>
      <c r="L49" s="10" t="s">
        <v>1314</v>
      </c>
      <c r="M49" s="10">
        <v>8</v>
      </c>
      <c r="P49" s="10" t="s">
        <v>1314</v>
      </c>
      <c r="T49" s="10" t="s">
        <v>1310</v>
      </c>
      <c r="U49" s="10" t="s">
        <v>1311</v>
      </c>
    </row>
    <row r="50" spans="1:21" x14ac:dyDescent="0.25">
      <c r="A50" s="10">
        <v>46</v>
      </c>
      <c r="B50" s="325">
        <v>42398</v>
      </c>
      <c r="C50" s="10">
        <v>1</v>
      </c>
      <c r="D50" s="10" t="s">
        <v>1257</v>
      </c>
      <c r="E50" s="10">
        <v>9017445</v>
      </c>
      <c r="H50" s="10">
        <v>210401</v>
      </c>
      <c r="I50" s="10">
        <v>35410</v>
      </c>
      <c r="J50" s="10">
        <v>4000</v>
      </c>
      <c r="K50" s="10">
        <v>90002956</v>
      </c>
      <c r="L50" s="10" t="s">
        <v>1265</v>
      </c>
      <c r="M50" s="10">
        <v>5</v>
      </c>
      <c r="P50" s="10" t="s">
        <v>1265</v>
      </c>
      <c r="T50" s="10" t="s">
        <v>1310</v>
      </c>
      <c r="U50" s="10" t="s">
        <v>1311</v>
      </c>
    </row>
    <row r="51" spans="1:21" x14ac:dyDescent="0.25">
      <c r="A51" s="10">
        <v>47</v>
      </c>
      <c r="B51" s="325">
        <v>42398</v>
      </c>
      <c r="C51" s="10">
        <v>1</v>
      </c>
      <c r="D51" s="10" t="s">
        <v>1257</v>
      </c>
      <c r="E51" s="10">
        <v>9017445</v>
      </c>
      <c r="H51" s="10">
        <v>210401</v>
      </c>
      <c r="I51" s="10">
        <v>35410</v>
      </c>
      <c r="J51" s="10">
        <v>6000</v>
      </c>
      <c r="K51" s="10">
        <v>90002958</v>
      </c>
      <c r="L51" s="10" t="s">
        <v>1266</v>
      </c>
      <c r="M51" s="10">
        <v>2</v>
      </c>
      <c r="P51" s="10" t="s">
        <v>1266</v>
      </c>
      <c r="T51" s="10" t="s">
        <v>1310</v>
      </c>
      <c r="U51" s="10" t="s">
        <v>1311</v>
      </c>
    </row>
    <row r="52" spans="1:21" x14ac:dyDescent="0.25">
      <c r="A52" s="10">
        <v>48</v>
      </c>
      <c r="B52" s="325">
        <v>42398</v>
      </c>
      <c r="C52" s="10">
        <v>1</v>
      </c>
      <c r="D52" s="10" t="s">
        <v>1257</v>
      </c>
      <c r="E52" s="10">
        <v>9017445</v>
      </c>
      <c r="H52" s="10">
        <v>210302</v>
      </c>
      <c r="I52" s="10">
        <v>35440</v>
      </c>
      <c r="J52" s="10">
        <v>1400000</v>
      </c>
      <c r="K52" s="10">
        <v>90002413</v>
      </c>
      <c r="L52" s="10" t="s">
        <v>1276</v>
      </c>
      <c r="M52" s="10">
        <v>10</v>
      </c>
      <c r="P52" s="10" t="s">
        <v>1276</v>
      </c>
      <c r="T52" s="10" t="s">
        <v>1310</v>
      </c>
      <c r="U52" s="10" t="s">
        <v>1311</v>
      </c>
    </row>
    <row r="53" spans="1:21" x14ac:dyDescent="0.25">
      <c r="A53" s="10">
        <v>49</v>
      </c>
      <c r="B53" s="325">
        <v>42398</v>
      </c>
      <c r="C53" s="10">
        <v>1</v>
      </c>
      <c r="D53" s="10" t="s">
        <v>1257</v>
      </c>
      <c r="E53" s="10">
        <v>9017445</v>
      </c>
      <c r="H53" s="10">
        <v>210302</v>
      </c>
      <c r="I53" s="10">
        <v>35440</v>
      </c>
      <c r="J53" s="10">
        <v>3080000</v>
      </c>
      <c r="K53" s="10">
        <v>90002413</v>
      </c>
      <c r="L53" s="10" t="s">
        <v>1276</v>
      </c>
      <c r="M53" s="10">
        <v>22</v>
      </c>
      <c r="P53" s="10" t="s">
        <v>1276</v>
      </c>
      <c r="T53" s="10" t="s">
        <v>1310</v>
      </c>
      <c r="U53" s="10" t="s">
        <v>1311</v>
      </c>
    </row>
    <row r="54" spans="1:21" x14ac:dyDescent="0.25">
      <c r="A54" s="10">
        <v>50</v>
      </c>
      <c r="B54" s="325">
        <v>42398</v>
      </c>
      <c r="C54" s="10">
        <v>1</v>
      </c>
      <c r="D54" s="10" t="s">
        <v>1257</v>
      </c>
      <c r="E54" s="10">
        <v>9017445</v>
      </c>
      <c r="H54" s="10">
        <v>210402</v>
      </c>
      <c r="I54" s="10">
        <v>35440</v>
      </c>
      <c r="J54" s="10">
        <v>688500</v>
      </c>
      <c r="K54" s="10">
        <v>3</v>
      </c>
      <c r="L54" s="10" t="s">
        <v>1279</v>
      </c>
      <c r="M54" s="10">
        <v>405</v>
      </c>
      <c r="P54" s="10" t="s">
        <v>1279</v>
      </c>
      <c r="T54" s="10" t="s">
        <v>1310</v>
      </c>
      <c r="U54" s="10" t="s">
        <v>1311</v>
      </c>
    </row>
    <row r="55" spans="1:21" x14ac:dyDescent="0.25">
      <c r="A55" s="10">
        <v>51</v>
      </c>
      <c r="B55" s="325">
        <v>42400</v>
      </c>
      <c r="C55" s="10" t="s">
        <v>1315</v>
      </c>
      <c r="D55" s="10" t="s">
        <v>1257</v>
      </c>
      <c r="E55" s="10">
        <v>9017445</v>
      </c>
      <c r="H55" s="10">
        <v>210101</v>
      </c>
      <c r="I55" s="10">
        <v>41311</v>
      </c>
      <c r="J55" s="10">
        <v>15519670</v>
      </c>
      <c r="P55" s="10" t="s">
        <v>1316</v>
      </c>
      <c r="U55" s="10" t="s">
        <v>1317</v>
      </c>
    </row>
    <row r="56" spans="1:21" x14ac:dyDescent="0.25">
      <c r="A56" s="10">
        <v>52</v>
      </c>
      <c r="B56" s="325">
        <v>42400</v>
      </c>
      <c r="C56" s="10" t="s">
        <v>1318</v>
      </c>
      <c r="D56" s="10" t="s">
        <v>1257</v>
      </c>
      <c r="E56" s="10">
        <v>9017445</v>
      </c>
      <c r="H56" s="10">
        <v>41311</v>
      </c>
      <c r="I56" s="10">
        <v>41312</v>
      </c>
      <c r="J56" s="10">
        <v>1513481</v>
      </c>
      <c r="P56" s="10" t="s">
        <v>1319</v>
      </c>
      <c r="U56" s="10" t="s">
        <v>1317</v>
      </c>
    </row>
    <row r="57" spans="1:21" x14ac:dyDescent="0.25">
      <c r="A57" s="10">
        <v>53</v>
      </c>
      <c r="B57" s="325">
        <v>42400</v>
      </c>
      <c r="C57" s="10" t="s">
        <v>1320</v>
      </c>
      <c r="D57" s="10" t="s">
        <v>1257</v>
      </c>
      <c r="E57" s="10">
        <v>9017445</v>
      </c>
      <c r="H57" s="10">
        <v>210201</v>
      </c>
      <c r="I57" s="10">
        <v>41312</v>
      </c>
      <c r="J57" s="10">
        <v>1086376.8999999999</v>
      </c>
      <c r="P57" s="10" t="s">
        <v>1321</v>
      </c>
      <c r="U57" s="10" t="s">
        <v>1317</v>
      </c>
    </row>
    <row r="58" spans="1:21" x14ac:dyDescent="0.25">
      <c r="A58" s="10">
        <v>54</v>
      </c>
      <c r="B58" s="325">
        <v>42400</v>
      </c>
      <c r="C58" s="10" t="s">
        <v>1322</v>
      </c>
      <c r="D58" s="10" t="s">
        <v>1257</v>
      </c>
      <c r="E58" s="10">
        <v>9017445</v>
      </c>
      <c r="H58" s="10">
        <v>210202</v>
      </c>
      <c r="I58" s="10">
        <v>41312</v>
      </c>
      <c r="J58" s="10">
        <v>124157.36</v>
      </c>
      <c r="P58" s="10" t="s">
        <v>1323</v>
      </c>
      <c r="U58" s="10" t="s">
        <v>1317</v>
      </c>
    </row>
    <row r="59" spans="1:21" x14ac:dyDescent="0.25">
      <c r="A59" s="10">
        <v>55</v>
      </c>
      <c r="B59" s="325">
        <v>42400</v>
      </c>
      <c r="C59" s="10" t="s">
        <v>1324</v>
      </c>
      <c r="D59" s="10" t="s">
        <v>1257</v>
      </c>
      <c r="E59" s="10">
        <v>9017445</v>
      </c>
      <c r="H59" s="10">
        <v>210205</v>
      </c>
      <c r="I59" s="10">
        <v>41312</v>
      </c>
      <c r="J59" s="10">
        <v>275408.26</v>
      </c>
      <c r="P59" s="10" t="s">
        <v>1325</v>
      </c>
      <c r="U59" s="10" t="s">
        <v>1317</v>
      </c>
    </row>
    <row r="60" spans="1:21" x14ac:dyDescent="0.25">
      <c r="A60" s="10">
        <v>56</v>
      </c>
      <c r="B60" s="325">
        <v>42400</v>
      </c>
      <c r="C60" s="10" t="s">
        <v>1326</v>
      </c>
      <c r="D60" s="10" t="s">
        <v>1257</v>
      </c>
      <c r="E60" s="10">
        <v>9017445</v>
      </c>
      <c r="H60" s="10">
        <v>210204</v>
      </c>
      <c r="I60" s="10">
        <v>41312</v>
      </c>
      <c r="J60" s="10">
        <v>27540.826000000001</v>
      </c>
      <c r="P60" s="10" t="s">
        <v>1327</v>
      </c>
      <c r="U60" s="10" t="s">
        <v>1317</v>
      </c>
    </row>
    <row r="61" spans="1:21" x14ac:dyDescent="0.25">
      <c r="A61" s="10">
        <v>57</v>
      </c>
      <c r="B61" s="325">
        <v>42400</v>
      </c>
      <c r="C61" s="10" t="s">
        <v>1328</v>
      </c>
      <c r="D61" s="10" t="s">
        <v>1257</v>
      </c>
      <c r="E61" s="10">
        <v>9017445</v>
      </c>
      <c r="H61" s="10">
        <v>210203</v>
      </c>
      <c r="I61" s="10">
        <v>41312</v>
      </c>
      <c r="J61" s="10">
        <v>155196.70000000001</v>
      </c>
      <c r="P61" s="10" t="s">
        <v>1329</v>
      </c>
      <c r="U61" s="10" t="s">
        <v>1317</v>
      </c>
    </row>
    <row r="62" spans="1:21" x14ac:dyDescent="0.25">
      <c r="A62" s="10">
        <v>58</v>
      </c>
      <c r="B62" s="325">
        <v>42400</v>
      </c>
      <c r="C62" s="10" t="s">
        <v>1330</v>
      </c>
      <c r="D62" s="10" t="s">
        <v>1257</v>
      </c>
      <c r="E62" s="10">
        <v>9017445</v>
      </c>
      <c r="H62" s="10">
        <v>41311</v>
      </c>
      <c r="I62" s="10">
        <v>41313</v>
      </c>
      <c r="J62" s="10">
        <v>1248048</v>
      </c>
      <c r="P62" s="10" t="s">
        <v>1331</v>
      </c>
      <c r="U62" s="10" t="s">
        <v>1317</v>
      </c>
    </row>
    <row r="63" spans="1:21" x14ac:dyDescent="0.25">
      <c r="A63" s="10">
        <v>59</v>
      </c>
      <c r="B63" s="325">
        <v>42400</v>
      </c>
      <c r="C63" s="10" t="s">
        <v>1332</v>
      </c>
      <c r="D63" s="10" t="s">
        <v>1257</v>
      </c>
      <c r="E63" s="10">
        <v>9017445</v>
      </c>
      <c r="H63" s="10">
        <v>41311</v>
      </c>
      <c r="I63" s="10">
        <v>33101</v>
      </c>
      <c r="J63" s="10">
        <v>69000</v>
      </c>
      <c r="P63" s="10" t="s">
        <v>1333</v>
      </c>
      <c r="U63" s="10" t="s">
        <v>1317</v>
      </c>
    </row>
    <row r="64" spans="1:21" x14ac:dyDescent="0.25">
      <c r="A64" s="10">
        <v>60</v>
      </c>
      <c r="B64" s="325">
        <v>42400</v>
      </c>
      <c r="C64" s="10" t="s">
        <v>1334</v>
      </c>
      <c r="D64" s="10" t="s">
        <v>1257</v>
      </c>
      <c r="E64" s="10">
        <v>9017445</v>
      </c>
      <c r="H64" s="10">
        <v>210903</v>
      </c>
      <c r="I64" s="10">
        <v>39204</v>
      </c>
      <c r="J64" s="10">
        <v>1604425</v>
      </c>
      <c r="P64" s="10" t="s">
        <v>1335</v>
      </c>
      <c r="U64" s="10" t="s">
        <v>1336</v>
      </c>
    </row>
    <row r="65" spans="1:21" x14ac:dyDescent="0.25">
      <c r="A65" s="10">
        <v>61</v>
      </c>
      <c r="B65" s="325">
        <v>42400</v>
      </c>
      <c r="C65" s="10" t="s">
        <v>1334</v>
      </c>
      <c r="D65" s="10" t="s">
        <v>1257</v>
      </c>
      <c r="E65" s="10">
        <v>9017445</v>
      </c>
      <c r="H65" s="10">
        <v>210903</v>
      </c>
      <c r="I65" s="10">
        <v>39202</v>
      </c>
      <c r="J65" s="10">
        <v>4320739.87</v>
      </c>
      <c r="P65" s="10" t="s">
        <v>1335</v>
      </c>
      <c r="U65" s="10" t="s">
        <v>1336</v>
      </c>
    </row>
    <row r="66" spans="1:21" x14ac:dyDescent="0.25">
      <c r="A66" s="10">
        <v>62</v>
      </c>
      <c r="B66" s="325">
        <v>42400</v>
      </c>
      <c r="C66" s="10" t="s">
        <v>1334</v>
      </c>
      <c r="D66" s="10" t="s">
        <v>1257</v>
      </c>
      <c r="E66" s="10">
        <v>9017445</v>
      </c>
      <c r="H66" s="10">
        <v>210903</v>
      </c>
      <c r="I66" s="10">
        <v>39206</v>
      </c>
      <c r="J66" s="10">
        <v>1519706.8</v>
      </c>
      <c r="P66" s="10" t="s">
        <v>1335</v>
      </c>
      <c r="U66" s="10" t="s">
        <v>1336</v>
      </c>
    </row>
    <row r="67" spans="1:21" x14ac:dyDescent="0.25">
      <c r="A67" s="10">
        <v>63</v>
      </c>
      <c r="B67" s="325">
        <v>42400</v>
      </c>
      <c r="C67" s="10" t="s">
        <v>1334</v>
      </c>
      <c r="D67" s="10" t="s">
        <v>1257</v>
      </c>
      <c r="E67" s="10">
        <v>9017445</v>
      </c>
      <c r="H67" s="10">
        <v>210903</v>
      </c>
      <c r="I67" s="10">
        <v>39208</v>
      </c>
      <c r="J67" s="10">
        <v>612789.24</v>
      </c>
      <c r="P67" s="10" t="s">
        <v>1335</v>
      </c>
      <c r="U67" s="10" t="s">
        <v>1336</v>
      </c>
    </row>
    <row r="68" spans="1:21" x14ac:dyDescent="0.25">
      <c r="A68" s="10">
        <v>64</v>
      </c>
      <c r="B68" s="325">
        <v>42405</v>
      </c>
      <c r="C68" s="10">
        <v>1</v>
      </c>
      <c r="D68" s="10" t="s">
        <v>1281</v>
      </c>
      <c r="H68" s="10">
        <v>31211</v>
      </c>
      <c r="I68" s="10">
        <v>132001</v>
      </c>
      <c r="J68" s="10">
        <v>200000</v>
      </c>
      <c r="O68" s="10">
        <v>0</v>
      </c>
      <c r="P68" s="10" t="s">
        <v>1282</v>
      </c>
      <c r="Q68" s="10">
        <v>70106</v>
      </c>
      <c r="R68" s="10">
        <v>80802</v>
      </c>
      <c r="S68" s="10">
        <v>320001</v>
      </c>
      <c r="U68" s="10" t="s">
        <v>1283</v>
      </c>
    </row>
    <row r="69" spans="1:21" x14ac:dyDescent="0.25">
      <c r="A69" s="10">
        <v>65</v>
      </c>
      <c r="B69" s="325">
        <v>42405</v>
      </c>
      <c r="C69" s="10">
        <v>1</v>
      </c>
      <c r="D69" s="10" t="s">
        <v>1281</v>
      </c>
      <c r="H69" s="10">
        <v>31211</v>
      </c>
      <c r="I69" s="10">
        <v>132001</v>
      </c>
      <c r="J69" s="10">
        <v>2226300</v>
      </c>
      <c r="O69" s="10">
        <v>0</v>
      </c>
      <c r="P69" s="10" t="s">
        <v>1282</v>
      </c>
      <c r="Q69" s="10">
        <v>70106</v>
      </c>
      <c r="R69" s="10">
        <v>80103</v>
      </c>
      <c r="S69" s="10">
        <v>320001</v>
      </c>
      <c r="U69" s="10" t="s">
        <v>1283</v>
      </c>
    </row>
    <row r="70" spans="1:21" x14ac:dyDescent="0.25">
      <c r="A70" s="10">
        <v>66</v>
      </c>
      <c r="B70" s="325">
        <v>42405</v>
      </c>
      <c r="C70" s="10">
        <v>1</v>
      </c>
      <c r="D70" s="10" t="s">
        <v>1281</v>
      </c>
      <c r="H70" s="10">
        <v>31211</v>
      </c>
      <c r="I70" s="10">
        <v>132001</v>
      </c>
      <c r="J70" s="10">
        <v>22035700</v>
      </c>
      <c r="O70" s="10">
        <v>0</v>
      </c>
      <c r="P70" s="10" t="s">
        <v>1282</v>
      </c>
      <c r="Q70" s="10">
        <v>70106</v>
      </c>
      <c r="R70" s="10">
        <v>80101</v>
      </c>
      <c r="S70" s="10">
        <v>320001</v>
      </c>
      <c r="U70" s="10" t="s">
        <v>1283</v>
      </c>
    </row>
    <row r="71" spans="1:21" x14ac:dyDescent="0.25">
      <c r="A71" s="10">
        <v>67</v>
      </c>
      <c r="B71" s="325">
        <v>42405</v>
      </c>
      <c r="C71" s="10">
        <v>1</v>
      </c>
      <c r="D71" s="10" t="s">
        <v>1281</v>
      </c>
      <c r="H71" s="10">
        <v>31211</v>
      </c>
      <c r="I71" s="10">
        <v>132001</v>
      </c>
      <c r="J71" s="10">
        <v>469200</v>
      </c>
      <c r="O71" s="10">
        <v>0</v>
      </c>
      <c r="P71" s="10" t="s">
        <v>1282</v>
      </c>
      <c r="Q71" s="10">
        <v>70106</v>
      </c>
      <c r="R71" s="10">
        <v>81102</v>
      </c>
      <c r="S71" s="10">
        <v>320001</v>
      </c>
      <c r="U71" s="10" t="s">
        <v>1283</v>
      </c>
    </row>
    <row r="72" spans="1:21" x14ac:dyDescent="0.25">
      <c r="A72" s="10">
        <v>68</v>
      </c>
      <c r="B72" s="325">
        <v>42405</v>
      </c>
      <c r="C72" s="10">
        <v>10</v>
      </c>
      <c r="D72" s="10" t="s">
        <v>1303</v>
      </c>
      <c r="F72" s="10" t="s">
        <v>1281</v>
      </c>
      <c r="G72" s="10">
        <v>50000901</v>
      </c>
      <c r="H72" s="10">
        <v>41313</v>
      </c>
      <c r="I72" s="10">
        <v>31211</v>
      </c>
      <c r="J72" s="10">
        <v>175036</v>
      </c>
      <c r="O72" s="10">
        <v>0</v>
      </c>
      <c r="P72" s="10" t="s">
        <v>1304</v>
      </c>
      <c r="Q72" s="10">
        <v>70106</v>
      </c>
      <c r="R72" s="10">
        <v>80103</v>
      </c>
      <c r="S72" s="10">
        <v>210105</v>
      </c>
      <c r="U72" s="10" t="s">
        <v>1287</v>
      </c>
    </row>
    <row r="73" spans="1:21" x14ac:dyDescent="0.25">
      <c r="A73" s="10">
        <v>69</v>
      </c>
      <c r="B73" s="325">
        <v>42405</v>
      </c>
      <c r="C73" s="10">
        <v>10</v>
      </c>
      <c r="D73" s="10" t="s">
        <v>1303</v>
      </c>
      <c r="F73" s="10" t="s">
        <v>1281</v>
      </c>
      <c r="G73" s="10">
        <v>50000901</v>
      </c>
      <c r="H73" s="10">
        <v>41313</v>
      </c>
      <c r="I73" s="10">
        <v>31211</v>
      </c>
      <c r="J73" s="10">
        <v>1151335</v>
      </c>
      <c r="O73" s="10">
        <v>0</v>
      </c>
      <c r="P73" s="10" t="s">
        <v>1304</v>
      </c>
      <c r="Q73" s="10">
        <v>70106</v>
      </c>
      <c r="R73" s="10">
        <v>80101</v>
      </c>
      <c r="S73" s="10">
        <v>210101</v>
      </c>
      <c r="U73" s="10" t="s">
        <v>1287</v>
      </c>
    </row>
    <row r="74" spans="1:21" x14ac:dyDescent="0.25">
      <c r="A74" s="10">
        <v>70</v>
      </c>
      <c r="B74" s="325">
        <v>42405</v>
      </c>
      <c r="C74" s="10">
        <v>11</v>
      </c>
      <c r="D74" s="10" t="s">
        <v>1337</v>
      </c>
      <c r="E74" s="10" t="s">
        <v>1338</v>
      </c>
      <c r="F74" s="10" t="s">
        <v>1291</v>
      </c>
      <c r="G74" s="10">
        <v>5327054664</v>
      </c>
      <c r="H74" s="10">
        <v>213209</v>
      </c>
      <c r="I74" s="10">
        <v>31211</v>
      </c>
      <c r="J74" s="10">
        <v>1000000</v>
      </c>
      <c r="O74" s="10">
        <v>0</v>
      </c>
      <c r="P74" s="10" t="s">
        <v>1339</v>
      </c>
      <c r="Q74" s="10">
        <v>70106</v>
      </c>
      <c r="R74" s="10">
        <v>80812</v>
      </c>
      <c r="S74" s="10">
        <v>213209</v>
      </c>
      <c r="U74" s="10" t="s">
        <v>1287</v>
      </c>
    </row>
    <row r="75" spans="1:21" x14ac:dyDescent="0.25">
      <c r="A75" s="10">
        <v>71</v>
      </c>
      <c r="B75" s="325">
        <v>42405</v>
      </c>
      <c r="C75" s="10">
        <v>12</v>
      </c>
      <c r="D75" s="10" t="s">
        <v>1297</v>
      </c>
      <c r="E75" s="10">
        <v>9017445</v>
      </c>
      <c r="F75" s="10" t="s">
        <v>1291</v>
      </c>
      <c r="G75" s="10">
        <v>5327070266</v>
      </c>
      <c r="H75" s="10">
        <v>213209</v>
      </c>
      <c r="I75" s="10">
        <v>31211</v>
      </c>
      <c r="J75" s="10">
        <v>135000</v>
      </c>
      <c r="O75" s="10">
        <v>0</v>
      </c>
      <c r="P75" s="10" t="s">
        <v>1339</v>
      </c>
      <c r="Q75" s="10">
        <v>70106</v>
      </c>
      <c r="R75" s="10">
        <v>80812</v>
      </c>
      <c r="S75" s="10">
        <v>213209</v>
      </c>
      <c r="U75" s="10" t="s">
        <v>1287</v>
      </c>
    </row>
    <row r="76" spans="1:21" x14ac:dyDescent="0.25">
      <c r="A76" s="10">
        <v>72</v>
      </c>
      <c r="B76" s="325">
        <v>42405</v>
      </c>
      <c r="C76" s="10">
        <v>13</v>
      </c>
      <c r="D76" s="10" t="s">
        <v>1278</v>
      </c>
      <c r="F76" s="10" t="s">
        <v>1288</v>
      </c>
      <c r="G76" s="10">
        <v>5315100208</v>
      </c>
      <c r="H76" s="10">
        <v>41361</v>
      </c>
      <c r="I76" s="10">
        <v>31211</v>
      </c>
      <c r="J76" s="10">
        <v>1341500</v>
      </c>
      <c r="O76" s="10">
        <v>0</v>
      </c>
      <c r="P76" s="10" t="s">
        <v>1340</v>
      </c>
      <c r="Q76" s="10">
        <v>70106</v>
      </c>
      <c r="R76" s="10">
        <v>80101</v>
      </c>
      <c r="S76" s="10">
        <v>210402</v>
      </c>
      <c r="U76" s="10" t="s">
        <v>1287</v>
      </c>
    </row>
    <row r="77" spans="1:21" x14ac:dyDescent="0.25">
      <c r="A77" s="10">
        <v>73</v>
      </c>
      <c r="B77" s="325">
        <v>42405</v>
      </c>
      <c r="C77" s="10">
        <v>14</v>
      </c>
      <c r="D77" s="10" t="s">
        <v>1267</v>
      </c>
      <c r="E77" s="10">
        <v>3247929</v>
      </c>
      <c r="F77" s="10" t="s">
        <v>1285</v>
      </c>
      <c r="G77" s="10">
        <v>5315518395</v>
      </c>
      <c r="H77" s="10">
        <v>41361</v>
      </c>
      <c r="I77" s="10">
        <v>31211</v>
      </c>
      <c r="J77" s="10">
        <v>121000</v>
      </c>
      <c r="O77" s="10">
        <v>0</v>
      </c>
      <c r="P77" s="10" t="s">
        <v>1292</v>
      </c>
      <c r="Q77" s="10">
        <v>70106</v>
      </c>
      <c r="R77" s="10">
        <v>80101</v>
      </c>
      <c r="S77" s="10">
        <v>210401</v>
      </c>
      <c r="U77" s="10" t="s">
        <v>1287</v>
      </c>
    </row>
    <row r="78" spans="1:21" x14ac:dyDescent="0.25">
      <c r="A78" s="10">
        <v>74</v>
      </c>
      <c r="B78" s="325">
        <v>42405</v>
      </c>
      <c r="C78" s="10">
        <v>15</v>
      </c>
      <c r="D78" s="10" t="s">
        <v>1267</v>
      </c>
      <c r="E78" s="10">
        <v>3247929</v>
      </c>
      <c r="F78" s="10" t="s">
        <v>1285</v>
      </c>
      <c r="G78" s="10">
        <v>5315518395</v>
      </c>
      <c r="H78" s="10">
        <v>210901</v>
      </c>
      <c r="I78" s="10">
        <v>31211</v>
      </c>
      <c r="J78" s="10">
        <v>594000</v>
      </c>
      <c r="O78" s="10">
        <v>0</v>
      </c>
      <c r="P78" s="10" t="s">
        <v>1292</v>
      </c>
      <c r="Q78" s="10">
        <v>70106</v>
      </c>
      <c r="R78" s="10">
        <v>81102</v>
      </c>
      <c r="S78" s="10">
        <v>210901</v>
      </c>
      <c r="U78" s="10" t="s">
        <v>1287</v>
      </c>
    </row>
    <row r="79" spans="1:21" x14ac:dyDescent="0.25">
      <c r="A79" s="10">
        <v>75</v>
      </c>
      <c r="B79" s="325">
        <v>42405</v>
      </c>
      <c r="C79" s="10">
        <v>16</v>
      </c>
      <c r="D79" s="10" t="s">
        <v>1257</v>
      </c>
      <c r="E79" s="10">
        <v>9017445</v>
      </c>
      <c r="F79" s="10" t="s">
        <v>1281</v>
      </c>
      <c r="G79" s="10">
        <v>51255001</v>
      </c>
      <c r="H79" s="10">
        <v>33101</v>
      </c>
      <c r="I79" s="10">
        <v>31211</v>
      </c>
      <c r="J79" s="10">
        <v>1950000</v>
      </c>
      <c r="O79" s="10">
        <v>0</v>
      </c>
      <c r="P79" s="10" t="s">
        <v>1341</v>
      </c>
      <c r="Q79" s="10">
        <v>70106</v>
      </c>
      <c r="R79" s="10">
        <v>80101</v>
      </c>
      <c r="S79" s="10">
        <v>210101</v>
      </c>
      <c r="U79" s="10" t="s">
        <v>1287</v>
      </c>
    </row>
    <row r="80" spans="1:21" x14ac:dyDescent="0.25">
      <c r="A80" s="10">
        <v>76</v>
      </c>
      <c r="B80" s="325">
        <v>42405</v>
      </c>
      <c r="C80" s="10">
        <v>17</v>
      </c>
      <c r="D80" s="10" t="s">
        <v>1342</v>
      </c>
      <c r="F80" s="10" t="s">
        <v>1285</v>
      </c>
      <c r="G80" s="10">
        <v>5327000016</v>
      </c>
      <c r="H80" s="10">
        <v>210702</v>
      </c>
      <c r="I80" s="10">
        <v>31211</v>
      </c>
      <c r="J80" s="10">
        <v>580000</v>
      </c>
      <c r="O80" s="10">
        <v>0</v>
      </c>
      <c r="P80" s="10" t="s">
        <v>1343</v>
      </c>
      <c r="Q80" s="10">
        <v>70106</v>
      </c>
      <c r="R80" s="10">
        <v>80101</v>
      </c>
      <c r="S80" s="10">
        <v>210702</v>
      </c>
      <c r="U80" s="10" t="s">
        <v>1287</v>
      </c>
    </row>
    <row r="81" spans="1:21" x14ac:dyDescent="0.25">
      <c r="A81" s="10">
        <v>77</v>
      </c>
      <c r="B81" s="325">
        <v>42405</v>
      </c>
      <c r="C81" s="10">
        <v>18</v>
      </c>
      <c r="D81" s="10" t="s">
        <v>1293</v>
      </c>
      <c r="E81" s="10">
        <v>3490777</v>
      </c>
      <c r="F81" s="10" t="s">
        <v>1285</v>
      </c>
      <c r="G81" s="10">
        <v>5315364240</v>
      </c>
      <c r="H81" s="10">
        <v>210301</v>
      </c>
      <c r="I81" s="10">
        <v>31211</v>
      </c>
      <c r="J81" s="10">
        <v>158300</v>
      </c>
      <c r="O81" s="10">
        <v>0</v>
      </c>
      <c r="P81" s="10" t="s">
        <v>1294</v>
      </c>
      <c r="Q81" s="10">
        <v>70106</v>
      </c>
      <c r="R81" s="10">
        <v>80101</v>
      </c>
      <c r="S81" s="10">
        <v>210301</v>
      </c>
      <c r="U81" s="10" t="s">
        <v>1287</v>
      </c>
    </row>
    <row r="82" spans="1:21" x14ac:dyDescent="0.25">
      <c r="A82" s="10">
        <v>78</v>
      </c>
      <c r="B82" s="325">
        <v>42405</v>
      </c>
      <c r="C82" s="10">
        <v>19</v>
      </c>
      <c r="D82" s="10" t="s">
        <v>1342</v>
      </c>
      <c r="F82" s="10" t="s">
        <v>1285</v>
      </c>
      <c r="G82" s="10">
        <v>5327000016</v>
      </c>
      <c r="H82" s="10">
        <v>210403</v>
      </c>
      <c r="I82" s="10">
        <v>31211</v>
      </c>
      <c r="J82" s="10">
        <v>330000</v>
      </c>
      <c r="O82" s="10">
        <v>0</v>
      </c>
      <c r="P82" s="10" t="s">
        <v>1344</v>
      </c>
      <c r="Q82" s="10">
        <v>70106</v>
      </c>
      <c r="R82" s="10">
        <v>80101</v>
      </c>
      <c r="S82" s="10">
        <v>210403</v>
      </c>
      <c r="U82" s="10" t="s">
        <v>1287</v>
      </c>
    </row>
    <row r="83" spans="1:21" x14ac:dyDescent="0.25">
      <c r="A83" s="10">
        <v>79</v>
      </c>
      <c r="B83" s="325">
        <v>42405</v>
      </c>
      <c r="C83" s="10">
        <v>2</v>
      </c>
      <c r="D83" s="10" t="s">
        <v>1257</v>
      </c>
      <c r="E83" s="10">
        <v>9017445</v>
      </c>
      <c r="F83" s="10" t="s">
        <v>1281</v>
      </c>
      <c r="G83" s="10">
        <v>51255001</v>
      </c>
      <c r="H83" s="10">
        <v>33101</v>
      </c>
      <c r="I83" s="10">
        <v>31211</v>
      </c>
      <c r="J83" s="10">
        <v>1000000</v>
      </c>
      <c r="O83" s="10">
        <v>0</v>
      </c>
      <c r="P83" s="10" t="s">
        <v>1341</v>
      </c>
      <c r="Q83" s="10">
        <v>70106</v>
      </c>
      <c r="R83" s="10">
        <v>80101</v>
      </c>
      <c r="S83" s="10">
        <v>210101</v>
      </c>
      <c r="U83" s="10" t="s">
        <v>1287</v>
      </c>
    </row>
    <row r="84" spans="1:21" x14ac:dyDescent="0.25">
      <c r="A84" s="10">
        <v>80</v>
      </c>
      <c r="B84" s="325">
        <v>42405</v>
      </c>
      <c r="C84" s="10">
        <v>20</v>
      </c>
      <c r="D84" s="10" t="s">
        <v>1345</v>
      </c>
      <c r="E84" s="10" t="s">
        <v>1346</v>
      </c>
      <c r="F84" s="10" t="s">
        <v>1291</v>
      </c>
      <c r="G84" s="10">
        <v>5327004259</v>
      </c>
      <c r="H84" s="10">
        <v>41362</v>
      </c>
      <c r="I84" s="10">
        <v>31211</v>
      </c>
      <c r="J84" s="10">
        <v>165000</v>
      </c>
      <c r="O84" s="10">
        <v>0</v>
      </c>
      <c r="P84" s="10" t="s">
        <v>1296</v>
      </c>
      <c r="Q84" s="10">
        <v>70106</v>
      </c>
      <c r="R84" s="10">
        <v>80812</v>
      </c>
      <c r="S84" s="10">
        <v>213209</v>
      </c>
      <c r="U84" s="10" t="s">
        <v>1287</v>
      </c>
    </row>
    <row r="85" spans="1:21" x14ac:dyDescent="0.25">
      <c r="A85" s="10">
        <v>81</v>
      </c>
      <c r="B85" s="325">
        <v>42405</v>
      </c>
      <c r="C85" s="10">
        <v>3</v>
      </c>
      <c r="D85" s="10" t="s">
        <v>1257</v>
      </c>
      <c r="E85" s="10">
        <v>9017445</v>
      </c>
      <c r="F85" s="10" t="s">
        <v>1281</v>
      </c>
      <c r="G85" s="10">
        <v>51255001</v>
      </c>
      <c r="H85" s="10">
        <v>41311</v>
      </c>
      <c r="I85" s="10">
        <v>31211</v>
      </c>
      <c r="J85" s="10">
        <v>1825322</v>
      </c>
      <c r="O85" s="10">
        <v>0</v>
      </c>
      <c r="P85" s="10" t="s">
        <v>1295</v>
      </c>
      <c r="Q85" s="10">
        <v>70106</v>
      </c>
      <c r="R85" s="10">
        <v>80103</v>
      </c>
      <c r="S85" s="10">
        <v>210105</v>
      </c>
      <c r="U85" s="10" t="s">
        <v>1287</v>
      </c>
    </row>
    <row r="86" spans="1:21" x14ac:dyDescent="0.25">
      <c r="A86" s="10">
        <v>82</v>
      </c>
      <c r="B86" s="325">
        <v>42405</v>
      </c>
      <c r="C86" s="10">
        <v>3</v>
      </c>
      <c r="D86" s="10" t="s">
        <v>1257</v>
      </c>
      <c r="E86" s="10">
        <v>9017445</v>
      </c>
      <c r="F86" s="10" t="s">
        <v>1281</v>
      </c>
      <c r="G86" s="10">
        <v>51255001</v>
      </c>
      <c r="H86" s="10">
        <v>41311</v>
      </c>
      <c r="I86" s="10">
        <v>31211</v>
      </c>
      <c r="J86" s="10">
        <v>10847036</v>
      </c>
      <c r="O86" s="10">
        <v>0</v>
      </c>
      <c r="P86" s="10" t="s">
        <v>1295</v>
      </c>
      <c r="Q86" s="10">
        <v>70106</v>
      </c>
      <c r="R86" s="10">
        <v>80101</v>
      </c>
      <c r="S86" s="10">
        <v>210101</v>
      </c>
      <c r="U86" s="10" t="s">
        <v>1287</v>
      </c>
    </row>
    <row r="87" spans="1:21" x14ac:dyDescent="0.25">
      <c r="A87" s="10">
        <v>83</v>
      </c>
      <c r="B87" s="325">
        <v>42405</v>
      </c>
      <c r="C87" s="10">
        <v>4</v>
      </c>
      <c r="D87" s="10" t="s">
        <v>1257</v>
      </c>
      <c r="E87" s="10">
        <v>9017445</v>
      </c>
      <c r="F87" s="10" t="s">
        <v>1281</v>
      </c>
      <c r="G87" s="10">
        <v>51255001</v>
      </c>
      <c r="H87" s="10">
        <v>41311</v>
      </c>
      <c r="I87" s="10">
        <v>31211</v>
      </c>
      <c r="J87" s="10">
        <v>726463</v>
      </c>
      <c r="O87" s="10">
        <v>0</v>
      </c>
      <c r="P87" s="10" t="s">
        <v>1295</v>
      </c>
      <c r="Q87" s="10">
        <v>70106</v>
      </c>
      <c r="R87" s="10">
        <v>80101</v>
      </c>
      <c r="S87" s="10">
        <v>210101</v>
      </c>
      <c r="U87" s="10" t="s">
        <v>1287</v>
      </c>
    </row>
    <row r="88" spans="1:21" x14ac:dyDescent="0.25">
      <c r="A88" s="10">
        <v>84</v>
      </c>
      <c r="B88" s="325">
        <v>42405</v>
      </c>
      <c r="C88" s="10">
        <v>5</v>
      </c>
      <c r="D88" s="10" t="s">
        <v>1257</v>
      </c>
      <c r="E88" s="10">
        <v>9017445</v>
      </c>
      <c r="F88" s="10" t="s">
        <v>1281</v>
      </c>
      <c r="G88" s="10">
        <v>51255001</v>
      </c>
      <c r="H88" s="10">
        <v>41311</v>
      </c>
      <c r="I88" s="10">
        <v>31211</v>
      </c>
      <c r="J88" s="10">
        <v>69000</v>
      </c>
      <c r="O88" s="10">
        <v>0</v>
      </c>
      <c r="P88" s="10" t="s">
        <v>1309</v>
      </c>
      <c r="Q88" s="10">
        <v>70106</v>
      </c>
      <c r="R88" s="10">
        <v>80101</v>
      </c>
      <c r="S88" s="10">
        <v>210101</v>
      </c>
      <c r="U88" s="10" t="s">
        <v>1287</v>
      </c>
    </row>
    <row r="89" spans="1:21" x14ac:dyDescent="0.25">
      <c r="A89" s="10">
        <v>85</v>
      </c>
      <c r="B89" s="325">
        <v>42405</v>
      </c>
      <c r="C89" s="10">
        <v>6</v>
      </c>
      <c r="D89" s="10" t="s">
        <v>1275</v>
      </c>
      <c r="F89" s="10" t="s">
        <v>1291</v>
      </c>
      <c r="G89" s="10">
        <v>5025388431</v>
      </c>
      <c r="H89" s="10">
        <v>41362</v>
      </c>
      <c r="I89" s="10">
        <v>31211</v>
      </c>
      <c r="J89" s="10">
        <v>2500000</v>
      </c>
      <c r="O89" s="10">
        <v>0</v>
      </c>
      <c r="P89" s="10" t="s">
        <v>1299</v>
      </c>
      <c r="Q89" s="10">
        <v>70106</v>
      </c>
      <c r="R89" s="10">
        <v>80101</v>
      </c>
      <c r="S89" s="10">
        <v>210302</v>
      </c>
      <c r="U89" s="10" t="s">
        <v>1287</v>
      </c>
    </row>
    <row r="90" spans="1:21" x14ac:dyDescent="0.25">
      <c r="A90" s="10">
        <v>86</v>
      </c>
      <c r="B90" s="325">
        <v>42405</v>
      </c>
      <c r="C90" s="10">
        <v>7</v>
      </c>
      <c r="D90" s="10" t="s">
        <v>1345</v>
      </c>
      <c r="E90" s="10" t="s">
        <v>1346</v>
      </c>
      <c r="F90" s="10" t="s">
        <v>1291</v>
      </c>
      <c r="G90" s="10">
        <v>5327004259</v>
      </c>
      <c r="H90" s="10">
        <v>213207</v>
      </c>
      <c r="I90" s="10">
        <v>31211</v>
      </c>
      <c r="J90" s="10">
        <v>7055300</v>
      </c>
      <c r="O90" s="10">
        <v>0</v>
      </c>
      <c r="P90" s="10" t="s">
        <v>1339</v>
      </c>
      <c r="Q90" s="10">
        <v>70106</v>
      </c>
      <c r="R90" s="10">
        <v>80802</v>
      </c>
      <c r="S90" s="10">
        <v>213207</v>
      </c>
      <c r="U90" s="10" t="s">
        <v>1287</v>
      </c>
    </row>
    <row r="91" spans="1:21" x14ac:dyDescent="0.25">
      <c r="A91" s="10">
        <v>87</v>
      </c>
      <c r="B91" s="325">
        <v>42405</v>
      </c>
      <c r="C91" s="10">
        <v>8</v>
      </c>
      <c r="D91" s="10" t="s">
        <v>1290</v>
      </c>
      <c r="F91" s="10" t="s">
        <v>1291</v>
      </c>
      <c r="G91" s="10">
        <v>5315241401</v>
      </c>
      <c r="H91" s="10">
        <v>210405</v>
      </c>
      <c r="I91" s="10">
        <v>31211</v>
      </c>
      <c r="J91" s="10">
        <v>33400</v>
      </c>
      <c r="O91" s="10">
        <v>0</v>
      </c>
      <c r="P91" s="10" t="s">
        <v>1292</v>
      </c>
      <c r="Q91" s="10">
        <v>70106</v>
      </c>
      <c r="R91" s="10">
        <v>80101</v>
      </c>
      <c r="S91" s="10">
        <v>210405</v>
      </c>
      <c r="U91" s="10" t="s">
        <v>1287</v>
      </c>
    </row>
    <row r="92" spans="1:21" x14ac:dyDescent="0.25">
      <c r="A92" s="10">
        <v>88</v>
      </c>
      <c r="B92" s="325">
        <v>42405</v>
      </c>
      <c r="C92" s="10">
        <v>8</v>
      </c>
      <c r="D92" s="10" t="s">
        <v>1290</v>
      </c>
      <c r="F92" s="10" t="s">
        <v>1291</v>
      </c>
      <c r="G92" s="10">
        <v>5315241401</v>
      </c>
      <c r="H92" s="10">
        <v>41362</v>
      </c>
      <c r="I92" s="10">
        <v>31211</v>
      </c>
      <c r="J92" s="10">
        <v>72400</v>
      </c>
      <c r="O92" s="10">
        <v>0</v>
      </c>
      <c r="P92" s="10" t="s">
        <v>1292</v>
      </c>
      <c r="Q92" s="10">
        <v>70106</v>
      </c>
      <c r="R92" s="10">
        <v>80101</v>
      </c>
      <c r="S92" s="10">
        <v>210406</v>
      </c>
      <c r="U92" s="10" t="s">
        <v>1287</v>
      </c>
    </row>
    <row r="93" spans="1:21" x14ac:dyDescent="0.25">
      <c r="A93" s="10">
        <v>89</v>
      </c>
      <c r="B93" s="325">
        <v>42405</v>
      </c>
      <c r="C93" s="10">
        <v>9</v>
      </c>
      <c r="D93" s="10" t="s">
        <v>1306</v>
      </c>
      <c r="E93" s="10">
        <v>9015639</v>
      </c>
      <c r="F93" s="10" t="s">
        <v>1307</v>
      </c>
      <c r="G93" s="10">
        <v>5327004758</v>
      </c>
      <c r="H93" s="10">
        <v>41312</v>
      </c>
      <c r="I93" s="10">
        <v>31211</v>
      </c>
      <c r="J93" s="10">
        <v>220000</v>
      </c>
      <c r="O93" s="10">
        <v>0</v>
      </c>
      <c r="P93" s="10" t="s">
        <v>1347</v>
      </c>
      <c r="Q93" s="10">
        <v>70106</v>
      </c>
      <c r="R93" s="10">
        <v>80103</v>
      </c>
      <c r="S93" s="10">
        <v>210201</v>
      </c>
      <c r="U93" s="10" t="s">
        <v>1287</v>
      </c>
    </row>
    <row r="94" spans="1:21" x14ac:dyDescent="0.25">
      <c r="A94" s="10">
        <v>90</v>
      </c>
      <c r="B94" s="325">
        <v>42405</v>
      </c>
      <c r="C94" s="10">
        <v>9</v>
      </c>
      <c r="D94" s="10" t="s">
        <v>1306</v>
      </c>
      <c r="E94" s="10">
        <v>9015639</v>
      </c>
      <c r="F94" s="10" t="s">
        <v>1307</v>
      </c>
      <c r="G94" s="10">
        <v>5327004758</v>
      </c>
      <c r="H94" s="10">
        <v>41312</v>
      </c>
      <c r="I94" s="10">
        <v>31211</v>
      </c>
      <c r="J94" s="10">
        <v>1560215</v>
      </c>
      <c r="O94" s="10">
        <v>0</v>
      </c>
      <c r="P94" s="10" t="s">
        <v>1347</v>
      </c>
      <c r="Q94" s="10">
        <v>70106</v>
      </c>
      <c r="R94" s="10">
        <v>80101</v>
      </c>
      <c r="S94" s="10">
        <v>210201</v>
      </c>
      <c r="U94" s="10" t="s">
        <v>1287</v>
      </c>
    </row>
    <row r="95" spans="1:21" x14ac:dyDescent="0.25">
      <c r="A95" s="10">
        <v>91</v>
      </c>
      <c r="B95" s="325">
        <v>42405</v>
      </c>
      <c r="C95" s="10">
        <v>9</v>
      </c>
      <c r="D95" s="10" t="s">
        <v>1306</v>
      </c>
      <c r="E95" s="10">
        <v>9015639</v>
      </c>
      <c r="F95" s="10" t="s">
        <v>1307</v>
      </c>
      <c r="G95" s="10">
        <v>5327004758</v>
      </c>
      <c r="H95" s="10">
        <v>41312</v>
      </c>
      <c r="I95" s="10">
        <v>31211</v>
      </c>
      <c r="J95" s="10">
        <v>1601284</v>
      </c>
      <c r="O95" s="10">
        <v>0</v>
      </c>
      <c r="P95" s="10" t="s">
        <v>1347</v>
      </c>
      <c r="Q95" s="10">
        <v>70106</v>
      </c>
      <c r="R95" s="10">
        <v>80101</v>
      </c>
      <c r="S95" s="10">
        <v>210101</v>
      </c>
      <c r="U95" s="10" t="s">
        <v>1287</v>
      </c>
    </row>
    <row r="96" spans="1:21" x14ac:dyDescent="0.25">
      <c r="A96" s="10">
        <v>92</v>
      </c>
      <c r="B96" s="325">
        <v>42425</v>
      </c>
      <c r="C96" s="10">
        <v>1</v>
      </c>
      <c r="D96" s="10" t="s">
        <v>1348</v>
      </c>
      <c r="E96" s="10">
        <v>3249271</v>
      </c>
      <c r="H96" s="10">
        <v>35410</v>
      </c>
      <c r="I96" s="10">
        <v>41361</v>
      </c>
      <c r="J96" s="10">
        <v>75000</v>
      </c>
      <c r="K96" s="10">
        <v>90002959</v>
      </c>
      <c r="L96" s="10" t="s">
        <v>1268</v>
      </c>
      <c r="M96" s="10">
        <v>1</v>
      </c>
      <c r="N96" s="10" t="s">
        <v>1260</v>
      </c>
      <c r="P96" s="10" t="s">
        <v>1268</v>
      </c>
      <c r="T96" s="10" t="s">
        <v>1261</v>
      </c>
      <c r="U96" s="10" t="s">
        <v>1262</v>
      </c>
    </row>
    <row r="97" spans="1:21" x14ac:dyDescent="0.25">
      <c r="A97" s="10">
        <v>93</v>
      </c>
      <c r="B97" s="325">
        <v>42425</v>
      </c>
      <c r="C97" s="10">
        <v>1</v>
      </c>
      <c r="D97" s="10" t="s">
        <v>1348</v>
      </c>
      <c r="E97" s="10">
        <v>3249271</v>
      </c>
      <c r="H97" s="10">
        <v>35410</v>
      </c>
      <c r="I97" s="10">
        <v>41361</v>
      </c>
      <c r="J97" s="10">
        <v>10000</v>
      </c>
      <c r="K97" s="10">
        <v>90002499</v>
      </c>
      <c r="L97" s="10" t="s">
        <v>1270</v>
      </c>
      <c r="M97" s="10">
        <v>1</v>
      </c>
      <c r="N97" s="10" t="s">
        <v>1260</v>
      </c>
      <c r="P97" s="10" t="s">
        <v>1270</v>
      </c>
      <c r="T97" s="10" t="s">
        <v>1261</v>
      </c>
      <c r="U97" s="10" t="s">
        <v>1262</v>
      </c>
    </row>
    <row r="98" spans="1:21" x14ac:dyDescent="0.25">
      <c r="A98" s="10">
        <v>94</v>
      </c>
      <c r="B98" s="325">
        <v>42425</v>
      </c>
      <c r="C98" s="10">
        <v>1</v>
      </c>
      <c r="D98" s="10" t="s">
        <v>1348</v>
      </c>
      <c r="E98" s="10">
        <v>3249271</v>
      </c>
      <c r="H98" s="10">
        <v>35410</v>
      </c>
      <c r="I98" s="10">
        <v>41361</v>
      </c>
      <c r="J98" s="10">
        <v>25000</v>
      </c>
      <c r="K98" s="10">
        <v>90002957</v>
      </c>
      <c r="L98" s="10" t="s">
        <v>1264</v>
      </c>
      <c r="M98" s="10">
        <v>2</v>
      </c>
      <c r="N98" s="10" t="s">
        <v>1260</v>
      </c>
      <c r="P98" s="10" t="s">
        <v>1264</v>
      </c>
      <c r="T98" s="10" t="s">
        <v>1261</v>
      </c>
      <c r="U98" s="10" t="s">
        <v>1262</v>
      </c>
    </row>
    <row r="99" spans="1:21" x14ac:dyDescent="0.25">
      <c r="A99" s="10">
        <v>95</v>
      </c>
      <c r="B99" s="325">
        <v>42425</v>
      </c>
      <c r="C99" s="10">
        <v>2</v>
      </c>
      <c r="D99" s="10" t="s">
        <v>1272</v>
      </c>
      <c r="E99" s="10">
        <v>2625105</v>
      </c>
      <c r="H99" s="10">
        <v>35410</v>
      </c>
      <c r="I99" s="10">
        <v>41361</v>
      </c>
      <c r="J99" s="10">
        <v>4950</v>
      </c>
      <c r="K99" s="10">
        <v>90002961</v>
      </c>
      <c r="L99" s="10" t="s">
        <v>1349</v>
      </c>
      <c r="M99" s="10">
        <v>30</v>
      </c>
      <c r="N99" s="10" t="s">
        <v>1260</v>
      </c>
      <c r="P99" s="10" t="s">
        <v>1349</v>
      </c>
      <c r="T99" s="10" t="s">
        <v>1261</v>
      </c>
      <c r="U99" s="10" t="s">
        <v>1262</v>
      </c>
    </row>
    <row r="100" spans="1:21" x14ac:dyDescent="0.25">
      <c r="A100" s="10">
        <v>96</v>
      </c>
      <c r="B100" s="325">
        <v>42425</v>
      </c>
      <c r="C100" s="10">
        <v>2</v>
      </c>
      <c r="D100" s="10" t="s">
        <v>1272</v>
      </c>
      <c r="E100" s="10">
        <v>2625105</v>
      </c>
      <c r="H100" s="10">
        <v>35410</v>
      </c>
      <c r="I100" s="10">
        <v>41361</v>
      </c>
      <c r="J100" s="10">
        <v>12100</v>
      </c>
      <c r="K100" s="10">
        <v>90002731</v>
      </c>
      <c r="L100" s="10" t="s">
        <v>1273</v>
      </c>
      <c r="M100" s="10">
        <v>110</v>
      </c>
      <c r="N100" s="10" t="s">
        <v>1260</v>
      </c>
      <c r="P100" s="10" t="s">
        <v>1273</v>
      </c>
      <c r="T100" s="10" t="s">
        <v>1261</v>
      </c>
      <c r="U100" s="10" t="s">
        <v>1262</v>
      </c>
    </row>
    <row r="101" spans="1:21" x14ac:dyDescent="0.25">
      <c r="A101" s="10">
        <v>97</v>
      </c>
      <c r="B101" s="325">
        <v>42425</v>
      </c>
      <c r="C101" s="10">
        <v>2</v>
      </c>
      <c r="D101" s="10" t="s">
        <v>1272</v>
      </c>
      <c r="E101" s="10">
        <v>2625105</v>
      </c>
      <c r="H101" s="10">
        <v>35410</v>
      </c>
      <c r="I101" s="10">
        <v>41361</v>
      </c>
      <c r="J101" s="10">
        <v>6600</v>
      </c>
      <c r="K101" s="10">
        <v>90002732</v>
      </c>
      <c r="L101" s="10" t="s">
        <v>1274</v>
      </c>
      <c r="M101" s="10">
        <v>40</v>
      </c>
      <c r="N101" s="10" t="s">
        <v>1260</v>
      </c>
      <c r="P101" s="10" t="s">
        <v>1274</v>
      </c>
      <c r="T101" s="10" t="s">
        <v>1261</v>
      </c>
      <c r="U101" s="10" t="s">
        <v>1262</v>
      </c>
    </row>
    <row r="102" spans="1:21" x14ac:dyDescent="0.25">
      <c r="A102" s="10">
        <v>98</v>
      </c>
      <c r="B102" s="325">
        <v>42425</v>
      </c>
      <c r="C102" s="10">
        <v>3</v>
      </c>
      <c r="D102" s="10" t="s">
        <v>1275</v>
      </c>
      <c r="H102" s="10">
        <v>35440</v>
      </c>
      <c r="I102" s="10">
        <v>41362</v>
      </c>
      <c r="J102" s="10">
        <v>60000</v>
      </c>
      <c r="K102" s="10">
        <v>90002413</v>
      </c>
      <c r="L102" s="10" t="s">
        <v>1276</v>
      </c>
      <c r="M102" s="10">
        <v>12</v>
      </c>
      <c r="N102" s="10" t="s">
        <v>1260</v>
      </c>
      <c r="P102" s="10" t="s">
        <v>1276</v>
      </c>
      <c r="T102" s="10" t="s">
        <v>1261</v>
      </c>
      <c r="U102" s="10" t="s">
        <v>1262</v>
      </c>
    </row>
    <row r="103" spans="1:21" x14ac:dyDescent="0.25">
      <c r="A103" s="10">
        <v>99</v>
      </c>
      <c r="B103" s="325">
        <v>42425</v>
      </c>
      <c r="C103" s="10">
        <v>3</v>
      </c>
      <c r="D103" s="10" t="s">
        <v>1275</v>
      </c>
      <c r="H103" s="10">
        <v>35440</v>
      </c>
      <c r="I103" s="10">
        <v>41362</v>
      </c>
      <c r="J103" s="10">
        <v>2240000</v>
      </c>
      <c r="K103" s="10">
        <v>90002413</v>
      </c>
      <c r="L103" s="10" t="s">
        <v>1276</v>
      </c>
      <c r="M103" s="10">
        <v>16</v>
      </c>
      <c r="N103" s="10" t="s">
        <v>1260</v>
      </c>
      <c r="P103" s="10" t="s">
        <v>1276</v>
      </c>
      <c r="T103" s="10" t="s">
        <v>1261</v>
      </c>
      <c r="U103" s="10" t="s">
        <v>1262</v>
      </c>
    </row>
    <row r="104" spans="1:21" x14ac:dyDescent="0.25">
      <c r="A104" s="10">
        <v>100</v>
      </c>
      <c r="B104" s="325">
        <v>42425</v>
      </c>
      <c r="C104" s="10">
        <v>5</v>
      </c>
      <c r="D104" s="10" t="s">
        <v>1278</v>
      </c>
      <c r="H104" s="10">
        <v>35440</v>
      </c>
      <c r="I104" s="10">
        <v>41361</v>
      </c>
      <c r="J104" s="10">
        <v>160000</v>
      </c>
      <c r="K104" s="10">
        <v>90002974</v>
      </c>
      <c r="L104" s="10" t="s">
        <v>1350</v>
      </c>
      <c r="M104" s="10">
        <v>80</v>
      </c>
      <c r="N104" s="10" t="s">
        <v>1280</v>
      </c>
      <c r="P104" s="10" t="s">
        <v>1350</v>
      </c>
      <c r="T104" s="10" t="s">
        <v>1261</v>
      </c>
      <c r="U104" s="10" t="s">
        <v>1262</v>
      </c>
    </row>
    <row r="105" spans="1:21" x14ac:dyDescent="0.25">
      <c r="A105" s="10">
        <v>101</v>
      </c>
      <c r="B105" s="325">
        <v>42425</v>
      </c>
      <c r="C105" s="10">
        <v>5</v>
      </c>
      <c r="D105" s="10" t="s">
        <v>1278</v>
      </c>
      <c r="H105" s="10">
        <v>35440</v>
      </c>
      <c r="I105" s="10">
        <v>41361</v>
      </c>
      <c r="J105" s="10">
        <v>1181500</v>
      </c>
      <c r="K105" s="10">
        <v>3</v>
      </c>
      <c r="L105" s="10" t="s">
        <v>1279</v>
      </c>
      <c r="M105" s="10">
        <v>695</v>
      </c>
      <c r="N105" s="10" t="s">
        <v>1280</v>
      </c>
      <c r="P105" s="10" t="s">
        <v>1279</v>
      </c>
      <c r="T105" s="10" t="s">
        <v>1261</v>
      </c>
      <c r="U105" s="10" t="s">
        <v>1262</v>
      </c>
    </row>
    <row r="106" spans="1:21" x14ac:dyDescent="0.25">
      <c r="A106" s="10">
        <v>102</v>
      </c>
      <c r="B106" s="325">
        <v>42428</v>
      </c>
      <c r="C106" s="10">
        <v>1</v>
      </c>
      <c r="D106" s="10" t="s">
        <v>1290</v>
      </c>
      <c r="H106" s="10">
        <v>35420</v>
      </c>
      <c r="I106" s="10">
        <v>41362</v>
      </c>
      <c r="J106" s="10">
        <v>494400</v>
      </c>
      <c r="K106" s="10">
        <v>90002486</v>
      </c>
      <c r="L106" s="10" t="s">
        <v>1351</v>
      </c>
      <c r="M106" s="10">
        <v>100</v>
      </c>
      <c r="N106" s="10" t="s">
        <v>1260</v>
      </c>
      <c r="P106" s="10" t="s">
        <v>1351</v>
      </c>
      <c r="T106" s="10" t="s">
        <v>1261</v>
      </c>
      <c r="U106" s="10" t="s">
        <v>1262</v>
      </c>
    </row>
    <row r="107" spans="1:21" x14ac:dyDescent="0.25">
      <c r="A107" s="10">
        <v>103</v>
      </c>
      <c r="B107" s="325">
        <v>42428</v>
      </c>
      <c r="C107" s="10">
        <v>2</v>
      </c>
      <c r="D107" s="10" t="s">
        <v>1267</v>
      </c>
      <c r="E107" s="10">
        <v>3247929</v>
      </c>
      <c r="H107" s="10">
        <v>35420</v>
      </c>
      <c r="I107" s="10">
        <v>41361</v>
      </c>
      <c r="J107" s="10">
        <v>212000</v>
      </c>
      <c r="K107" s="10">
        <v>90002554</v>
      </c>
      <c r="L107" s="10" t="s">
        <v>1352</v>
      </c>
      <c r="M107" s="10">
        <v>212</v>
      </c>
      <c r="N107" s="10" t="s">
        <v>1260</v>
      </c>
      <c r="P107" s="10" t="s">
        <v>1352</v>
      </c>
      <c r="T107" s="10" t="s">
        <v>1261</v>
      </c>
      <c r="U107" s="10" t="s">
        <v>1262</v>
      </c>
    </row>
    <row r="108" spans="1:21" x14ac:dyDescent="0.25">
      <c r="A108" s="10">
        <v>104</v>
      </c>
      <c r="B108" s="325">
        <v>42428</v>
      </c>
      <c r="C108" s="10">
        <v>3</v>
      </c>
      <c r="D108" s="10" t="s">
        <v>1353</v>
      </c>
      <c r="E108" s="10">
        <v>3247791</v>
      </c>
      <c r="H108" s="10">
        <v>35470</v>
      </c>
      <c r="I108" s="10">
        <v>41361</v>
      </c>
      <c r="J108" s="10">
        <v>200000</v>
      </c>
      <c r="K108" s="10">
        <v>90002992</v>
      </c>
      <c r="L108" s="10" t="s">
        <v>1354</v>
      </c>
      <c r="M108" s="10">
        <v>100</v>
      </c>
      <c r="N108" s="10" t="s">
        <v>1280</v>
      </c>
      <c r="P108" s="10" t="s">
        <v>1354</v>
      </c>
      <c r="T108" s="10" t="s">
        <v>1261</v>
      </c>
      <c r="U108" s="10" t="s">
        <v>1262</v>
      </c>
    </row>
    <row r="109" spans="1:21" x14ac:dyDescent="0.25">
      <c r="A109" s="10">
        <v>105</v>
      </c>
      <c r="B109" s="325">
        <v>42428</v>
      </c>
      <c r="C109" s="10">
        <v>3</v>
      </c>
      <c r="D109" s="10" t="s">
        <v>1353</v>
      </c>
      <c r="E109" s="10">
        <v>3247791</v>
      </c>
      <c r="H109" s="10">
        <v>35420</v>
      </c>
      <c r="I109" s="10">
        <v>41361</v>
      </c>
      <c r="J109" s="10">
        <v>70000</v>
      </c>
      <c r="K109" s="10">
        <v>90002986</v>
      </c>
      <c r="L109" s="10" t="s">
        <v>1355</v>
      </c>
      <c r="M109" s="10">
        <v>20</v>
      </c>
      <c r="N109" s="10" t="s">
        <v>1260</v>
      </c>
      <c r="P109" s="10" t="s">
        <v>1355</v>
      </c>
      <c r="T109" s="10" t="s">
        <v>1261</v>
      </c>
      <c r="U109" s="10" t="s">
        <v>1262</v>
      </c>
    </row>
    <row r="110" spans="1:21" x14ac:dyDescent="0.25">
      <c r="A110" s="10">
        <v>106</v>
      </c>
      <c r="B110" s="325">
        <v>42428</v>
      </c>
      <c r="C110" s="10">
        <v>4</v>
      </c>
      <c r="D110" s="10" t="s">
        <v>1356</v>
      </c>
      <c r="E110" s="10">
        <v>3249387</v>
      </c>
      <c r="H110" s="10">
        <v>35420</v>
      </c>
      <c r="I110" s="10">
        <v>41361</v>
      </c>
      <c r="J110" s="10">
        <v>82000</v>
      </c>
      <c r="K110" s="10">
        <v>90002952</v>
      </c>
      <c r="L110" s="10" t="s">
        <v>1357</v>
      </c>
      <c r="M110" s="10">
        <v>41</v>
      </c>
      <c r="N110" s="10" t="s">
        <v>1260</v>
      </c>
      <c r="P110" s="10" t="s">
        <v>1357</v>
      </c>
      <c r="T110" s="10" t="s">
        <v>1261</v>
      </c>
      <c r="U110" s="10" t="s">
        <v>1262</v>
      </c>
    </row>
    <row r="111" spans="1:21" x14ac:dyDescent="0.25">
      <c r="A111" s="10">
        <v>107</v>
      </c>
      <c r="B111" s="325">
        <v>42428</v>
      </c>
      <c r="C111" s="10">
        <v>5</v>
      </c>
      <c r="D111" s="10" t="s">
        <v>1358</v>
      </c>
      <c r="H111" s="10">
        <v>35420</v>
      </c>
      <c r="I111" s="10">
        <v>41362</v>
      </c>
      <c r="J111" s="10">
        <v>82000</v>
      </c>
      <c r="K111" s="10">
        <v>90002486</v>
      </c>
      <c r="L111" s="10" t="s">
        <v>1351</v>
      </c>
      <c r="M111" s="10">
        <v>4</v>
      </c>
      <c r="N111" s="10" t="s">
        <v>1260</v>
      </c>
      <c r="P111" s="10" t="s">
        <v>1351</v>
      </c>
      <c r="T111" s="10" t="s">
        <v>1261</v>
      </c>
      <c r="U111" s="10" t="s">
        <v>1262</v>
      </c>
    </row>
    <row r="112" spans="1:21" x14ac:dyDescent="0.25">
      <c r="A112" s="10">
        <v>108</v>
      </c>
      <c r="B112" s="325">
        <v>42428</v>
      </c>
      <c r="C112" s="10">
        <v>5</v>
      </c>
      <c r="D112" s="10" t="s">
        <v>1358</v>
      </c>
      <c r="H112" s="10">
        <v>35420</v>
      </c>
      <c r="I112" s="10">
        <v>41362</v>
      </c>
      <c r="J112" s="10">
        <v>26000</v>
      </c>
      <c r="K112" s="10">
        <v>90002988</v>
      </c>
      <c r="L112" s="10" t="s">
        <v>1359</v>
      </c>
      <c r="M112" s="10">
        <v>2</v>
      </c>
      <c r="N112" s="10" t="s">
        <v>1260</v>
      </c>
      <c r="P112" s="10" t="s">
        <v>1359</v>
      </c>
      <c r="T112" s="10" t="s">
        <v>1261</v>
      </c>
      <c r="U112" s="10" t="s">
        <v>1262</v>
      </c>
    </row>
    <row r="113" spans="1:21" x14ac:dyDescent="0.25">
      <c r="A113" s="10">
        <v>109</v>
      </c>
      <c r="B113" s="325">
        <v>42428</v>
      </c>
      <c r="C113" s="10">
        <v>5</v>
      </c>
      <c r="D113" s="10" t="s">
        <v>1358</v>
      </c>
      <c r="H113" s="10">
        <v>35420</v>
      </c>
      <c r="I113" s="10">
        <v>41362</v>
      </c>
      <c r="J113" s="10">
        <v>8000</v>
      </c>
      <c r="K113" s="10">
        <v>90002989</v>
      </c>
      <c r="L113" s="10" t="s">
        <v>1360</v>
      </c>
      <c r="M113" s="10">
        <v>10</v>
      </c>
      <c r="N113" s="10" t="s">
        <v>1260</v>
      </c>
      <c r="P113" s="10" t="s">
        <v>1360</v>
      </c>
      <c r="T113" s="10" t="s">
        <v>1261</v>
      </c>
      <c r="U113" s="10" t="s">
        <v>1262</v>
      </c>
    </row>
    <row r="114" spans="1:21" x14ac:dyDescent="0.25">
      <c r="A114" s="10">
        <v>110</v>
      </c>
      <c r="B114" s="325">
        <v>42428</v>
      </c>
      <c r="C114" s="10">
        <v>5</v>
      </c>
      <c r="D114" s="10" t="s">
        <v>1358</v>
      </c>
      <c r="H114" s="10">
        <v>35420</v>
      </c>
      <c r="I114" s="10">
        <v>41362</v>
      </c>
      <c r="J114" s="10">
        <v>80000</v>
      </c>
      <c r="K114" s="10">
        <v>90002987</v>
      </c>
      <c r="L114" s="10" t="s">
        <v>1361</v>
      </c>
      <c r="M114" s="10">
        <v>1</v>
      </c>
      <c r="N114" s="10" t="s">
        <v>1260</v>
      </c>
      <c r="P114" s="10" t="s">
        <v>1361</v>
      </c>
      <c r="T114" s="10" t="s">
        <v>1261</v>
      </c>
      <c r="U114" s="10" t="s">
        <v>1262</v>
      </c>
    </row>
    <row r="115" spans="1:21" x14ac:dyDescent="0.25">
      <c r="A115" s="10">
        <v>111</v>
      </c>
      <c r="B115" s="325">
        <v>42428</v>
      </c>
      <c r="C115" s="10">
        <v>5</v>
      </c>
      <c r="D115" s="10" t="s">
        <v>1358</v>
      </c>
      <c r="H115" s="10">
        <v>35420</v>
      </c>
      <c r="I115" s="10">
        <v>41362</v>
      </c>
      <c r="J115" s="10">
        <v>7600</v>
      </c>
      <c r="K115" s="10">
        <v>90002991</v>
      </c>
      <c r="L115" s="10" t="s">
        <v>1362</v>
      </c>
      <c r="M115" s="10">
        <v>1</v>
      </c>
      <c r="N115" s="10" t="s">
        <v>1260</v>
      </c>
      <c r="P115" s="10" t="s">
        <v>1362</v>
      </c>
      <c r="T115" s="10" t="s">
        <v>1261</v>
      </c>
      <c r="U115" s="10" t="s">
        <v>1262</v>
      </c>
    </row>
    <row r="116" spans="1:21" x14ac:dyDescent="0.25">
      <c r="A116" s="10">
        <v>112</v>
      </c>
      <c r="B116" s="325">
        <v>42428</v>
      </c>
      <c r="C116" s="10">
        <v>5</v>
      </c>
      <c r="D116" s="10" t="s">
        <v>1358</v>
      </c>
      <c r="H116" s="10">
        <v>35420</v>
      </c>
      <c r="I116" s="10">
        <v>41362</v>
      </c>
      <c r="J116" s="10">
        <v>8000</v>
      </c>
      <c r="K116" s="10">
        <v>90002638</v>
      </c>
      <c r="L116" s="10" t="s">
        <v>1363</v>
      </c>
      <c r="M116" s="10">
        <v>1</v>
      </c>
      <c r="N116" s="10" t="s">
        <v>1260</v>
      </c>
      <c r="P116" s="10" t="s">
        <v>1363</v>
      </c>
      <c r="T116" s="10" t="s">
        <v>1261</v>
      </c>
      <c r="U116" s="10" t="s">
        <v>1262</v>
      </c>
    </row>
    <row r="117" spans="1:21" x14ac:dyDescent="0.25">
      <c r="A117" s="10">
        <v>113</v>
      </c>
      <c r="B117" s="325">
        <v>42428</v>
      </c>
      <c r="C117" s="10">
        <v>5</v>
      </c>
      <c r="D117" s="10" t="s">
        <v>1358</v>
      </c>
      <c r="H117" s="10">
        <v>35420</v>
      </c>
      <c r="I117" s="10">
        <v>41362</v>
      </c>
      <c r="J117" s="10">
        <v>90000</v>
      </c>
      <c r="K117" s="10">
        <v>90002990</v>
      </c>
      <c r="L117" s="10" t="s">
        <v>1364</v>
      </c>
      <c r="M117" s="10">
        <v>15</v>
      </c>
      <c r="N117" s="10" t="s">
        <v>1260</v>
      </c>
      <c r="P117" s="10" t="s">
        <v>1364</v>
      </c>
      <c r="T117" s="10" t="s">
        <v>1261</v>
      </c>
      <c r="U117" s="10" t="s">
        <v>1262</v>
      </c>
    </row>
    <row r="118" spans="1:21" x14ac:dyDescent="0.25">
      <c r="A118" s="10">
        <v>114</v>
      </c>
      <c r="B118" s="325">
        <v>42428</v>
      </c>
      <c r="C118" s="10">
        <v>6</v>
      </c>
      <c r="D118" s="10" t="s">
        <v>1365</v>
      </c>
      <c r="E118" s="10">
        <v>3249018</v>
      </c>
      <c r="H118" s="10">
        <v>35470</v>
      </c>
      <c r="I118" s="10">
        <v>41361</v>
      </c>
      <c r="J118" s="10">
        <v>500000</v>
      </c>
      <c r="K118" s="10">
        <v>90002992</v>
      </c>
      <c r="L118" s="10" t="s">
        <v>1354</v>
      </c>
      <c r="M118" s="10">
        <v>250</v>
      </c>
      <c r="N118" s="10" t="s">
        <v>1280</v>
      </c>
      <c r="P118" s="10" t="s">
        <v>1354</v>
      </c>
      <c r="T118" s="10" t="s">
        <v>1261</v>
      </c>
      <c r="U118" s="10" t="s">
        <v>1262</v>
      </c>
    </row>
    <row r="119" spans="1:21" x14ac:dyDescent="0.25">
      <c r="A119" s="10">
        <v>115</v>
      </c>
      <c r="B119" s="325">
        <v>42428</v>
      </c>
      <c r="C119" s="10" t="s">
        <v>1315</v>
      </c>
      <c r="D119" s="10" t="s">
        <v>1257</v>
      </c>
      <c r="E119" s="10">
        <v>9017445</v>
      </c>
      <c r="H119" s="10">
        <v>210101</v>
      </c>
      <c r="I119" s="10">
        <v>41311</v>
      </c>
      <c r="J119" s="10">
        <v>16395476</v>
      </c>
      <c r="P119" s="10" t="s">
        <v>1366</v>
      </c>
      <c r="U119" s="10" t="s">
        <v>1317</v>
      </c>
    </row>
    <row r="120" spans="1:21" x14ac:dyDescent="0.25">
      <c r="A120" s="10">
        <v>116</v>
      </c>
      <c r="B120" s="325">
        <v>42429</v>
      </c>
      <c r="C120" s="10">
        <v>1</v>
      </c>
      <c r="D120" s="10" t="s">
        <v>1257</v>
      </c>
      <c r="E120" s="10">
        <v>9017445</v>
      </c>
      <c r="H120" s="10">
        <v>210401</v>
      </c>
      <c r="I120" s="10">
        <v>35410</v>
      </c>
      <c r="J120" s="10">
        <v>4950</v>
      </c>
      <c r="K120" s="10">
        <v>90002961</v>
      </c>
      <c r="L120" s="10" t="s">
        <v>1349</v>
      </c>
      <c r="M120" s="10">
        <v>30</v>
      </c>
      <c r="P120" s="10" t="s">
        <v>1349</v>
      </c>
      <c r="T120" s="10" t="s">
        <v>1310</v>
      </c>
      <c r="U120" s="10" t="s">
        <v>1311</v>
      </c>
    </row>
    <row r="121" spans="1:21" x14ac:dyDescent="0.25">
      <c r="A121" s="10">
        <v>117</v>
      </c>
      <c r="B121" s="325">
        <v>42429</v>
      </c>
      <c r="C121" s="10">
        <v>1</v>
      </c>
      <c r="D121" s="10" t="s">
        <v>1257</v>
      </c>
      <c r="E121" s="10">
        <v>9017445</v>
      </c>
      <c r="H121" s="10">
        <v>210401</v>
      </c>
      <c r="I121" s="10">
        <v>35410</v>
      </c>
      <c r="J121" s="10">
        <v>13200</v>
      </c>
      <c r="K121" s="10">
        <v>90002731</v>
      </c>
      <c r="L121" s="10" t="s">
        <v>1273</v>
      </c>
      <c r="M121" s="10">
        <v>120</v>
      </c>
      <c r="P121" s="10" t="s">
        <v>1273</v>
      </c>
      <c r="T121" s="10" t="s">
        <v>1310</v>
      </c>
      <c r="U121" s="10" t="s">
        <v>1311</v>
      </c>
    </row>
    <row r="122" spans="1:21" x14ac:dyDescent="0.25">
      <c r="A122" s="10">
        <v>118</v>
      </c>
      <c r="B122" s="325">
        <v>42429</v>
      </c>
      <c r="C122" s="10">
        <v>1</v>
      </c>
      <c r="D122" s="10" t="s">
        <v>1257</v>
      </c>
      <c r="E122" s="10">
        <v>9017445</v>
      </c>
      <c r="H122" s="10">
        <v>210401</v>
      </c>
      <c r="I122" s="10">
        <v>35410</v>
      </c>
      <c r="J122" s="10">
        <v>9900</v>
      </c>
      <c r="K122" s="10">
        <v>90002732</v>
      </c>
      <c r="L122" s="10" t="s">
        <v>1274</v>
      </c>
      <c r="M122" s="10">
        <v>60</v>
      </c>
      <c r="P122" s="10" t="s">
        <v>1274</v>
      </c>
      <c r="T122" s="10" t="s">
        <v>1310</v>
      </c>
      <c r="U122" s="10" t="s">
        <v>1311</v>
      </c>
    </row>
    <row r="123" spans="1:21" x14ac:dyDescent="0.25">
      <c r="A123" s="10">
        <v>119</v>
      </c>
      <c r="B123" s="325">
        <v>42429</v>
      </c>
      <c r="C123" s="10">
        <v>1</v>
      </c>
      <c r="D123" s="10" t="s">
        <v>1257</v>
      </c>
      <c r="E123" s="10">
        <v>9017445</v>
      </c>
      <c r="H123" s="10">
        <v>210401</v>
      </c>
      <c r="I123" s="10">
        <v>35410</v>
      </c>
      <c r="J123" s="10">
        <v>10000</v>
      </c>
      <c r="K123" s="10">
        <v>90002499</v>
      </c>
      <c r="L123" s="10" t="s">
        <v>1270</v>
      </c>
      <c r="M123" s="10">
        <v>1</v>
      </c>
      <c r="P123" s="10" t="s">
        <v>1270</v>
      </c>
      <c r="T123" s="10" t="s">
        <v>1310</v>
      </c>
      <c r="U123" s="10" t="s">
        <v>1311</v>
      </c>
    </row>
    <row r="124" spans="1:21" x14ac:dyDescent="0.25">
      <c r="A124" s="10">
        <v>120</v>
      </c>
      <c r="B124" s="325">
        <v>42429</v>
      </c>
      <c r="C124" s="10">
        <v>1</v>
      </c>
      <c r="D124" s="10" t="s">
        <v>1257</v>
      </c>
      <c r="E124" s="10">
        <v>9017445</v>
      </c>
      <c r="H124" s="10">
        <v>210401</v>
      </c>
      <c r="I124" s="10">
        <v>35410</v>
      </c>
      <c r="J124" s="10">
        <v>25000</v>
      </c>
      <c r="K124" s="10">
        <v>90002957</v>
      </c>
      <c r="L124" s="10" t="s">
        <v>1264</v>
      </c>
      <c r="M124" s="10">
        <v>2</v>
      </c>
      <c r="P124" s="10" t="s">
        <v>1264</v>
      </c>
      <c r="T124" s="10" t="s">
        <v>1310</v>
      </c>
      <c r="U124" s="10" t="s">
        <v>1311</v>
      </c>
    </row>
    <row r="125" spans="1:21" x14ac:dyDescent="0.25">
      <c r="A125" s="10">
        <v>121</v>
      </c>
      <c r="B125" s="325">
        <v>42429</v>
      </c>
      <c r="C125" s="10">
        <v>1</v>
      </c>
      <c r="D125" s="10" t="s">
        <v>1257</v>
      </c>
      <c r="E125" s="10">
        <v>9017445</v>
      </c>
      <c r="H125" s="10">
        <v>210401</v>
      </c>
      <c r="I125" s="10">
        <v>35410</v>
      </c>
      <c r="J125" s="10">
        <v>47500</v>
      </c>
      <c r="K125" s="10">
        <v>90002499</v>
      </c>
      <c r="L125" s="10" t="s">
        <v>1270</v>
      </c>
      <c r="M125" s="10">
        <v>5</v>
      </c>
      <c r="P125" s="10" t="s">
        <v>1270</v>
      </c>
      <c r="T125" s="10" t="s">
        <v>1310</v>
      </c>
      <c r="U125" s="10" t="s">
        <v>1311</v>
      </c>
    </row>
    <row r="126" spans="1:21" x14ac:dyDescent="0.25">
      <c r="A126" s="10">
        <v>122</v>
      </c>
      <c r="B126" s="325">
        <v>42429</v>
      </c>
      <c r="C126" s="10">
        <v>1</v>
      </c>
      <c r="D126" s="10" t="s">
        <v>1257</v>
      </c>
      <c r="E126" s="10">
        <v>9017445</v>
      </c>
      <c r="H126" s="10">
        <v>210302</v>
      </c>
      <c r="I126" s="10">
        <v>35440</v>
      </c>
      <c r="J126" s="10">
        <v>60000</v>
      </c>
      <c r="K126" s="10">
        <v>90002413</v>
      </c>
      <c r="L126" s="10" t="s">
        <v>1276</v>
      </c>
      <c r="M126" s="10">
        <v>12</v>
      </c>
      <c r="P126" s="10" t="s">
        <v>1276</v>
      </c>
      <c r="T126" s="10" t="s">
        <v>1310</v>
      </c>
      <c r="U126" s="10" t="s">
        <v>1311</v>
      </c>
    </row>
    <row r="127" spans="1:21" x14ac:dyDescent="0.25">
      <c r="A127" s="10">
        <v>123</v>
      </c>
      <c r="B127" s="325">
        <v>42429</v>
      </c>
      <c r="C127" s="10">
        <v>1</v>
      </c>
      <c r="D127" s="10" t="s">
        <v>1257</v>
      </c>
      <c r="E127" s="10">
        <v>9017445</v>
      </c>
      <c r="H127" s="10">
        <v>210302</v>
      </c>
      <c r="I127" s="10">
        <v>35440</v>
      </c>
      <c r="J127" s="10">
        <v>2800000</v>
      </c>
      <c r="K127" s="10">
        <v>90002413</v>
      </c>
      <c r="L127" s="10" t="s">
        <v>1276</v>
      </c>
      <c r="M127" s="10">
        <v>20</v>
      </c>
      <c r="P127" s="10" t="s">
        <v>1276</v>
      </c>
      <c r="T127" s="10" t="s">
        <v>1310</v>
      </c>
      <c r="U127" s="10" t="s">
        <v>1311</v>
      </c>
    </row>
    <row r="128" spans="1:21" x14ac:dyDescent="0.25">
      <c r="A128" s="10">
        <v>124</v>
      </c>
      <c r="B128" s="325">
        <v>42429</v>
      </c>
      <c r="C128" s="10">
        <v>1</v>
      </c>
      <c r="D128" s="10" t="s">
        <v>1257</v>
      </c>
      <c r="E128" s="10">
        <v>9017445</v>
      </c>
      <c r="H128" s="10">
        <v>210402</v>
      </c>
      <c r="I128" s="10">
        <v>35440</v>
      </c>
      <c r="J128" s="10">
        <v>160000</v>
      </c>
      <c r="K128" s="10">
        <v>90002974</v>
      </c>
      <c r="L128" s="10" t="s">
        <v>1350</v>
      </c>
      <c r="M128" s="10">
        <v>80</v>
      </c>
      <c r="P128" s="10" t="s">
        <v>1350</v>
      </c>
      <c r="T128" s="10" t="s">
        <v>1310</v>
      </c>
      <c r="U128" s="10" t="s">
        <v>1311</v>
      </c>
    </row>
    <row r="129" spans="1:21" x14ac:dyDescent="0.25">
      <c r="A129" s="10">
        <v>125</v>
      </c>
      <c r="B129" s="325">
        <v>42429</v>
      </c>
      <c r="C129" s="10">
        <v>1</v>
      </c>
      <c r="D129" s="10" t="s">
        <v>1257</v>
      </c>
      <c r="E129" s="10">
        <v>9017445</v>
      </c>
      <c r="H129" s="10">
        <v>210302</v>
      </c>
      <c r="I129" s="10">
        <v>35440</v>
      </c>
      <c r="J129" s="10">
        <v>700000</v>
      </c>
      <c r="K129" s="10">
        <v>90002413</v>
      </c>
      <c r="L129" s="10" t="s">
        <v>1276</v>
      </c>
      <c r="M129" s="10">
        <v>5</v>
      </c>
      <c r="P129" s="10" t="s">
        <v>1276</v>
      </c>
      <c r="T129" s="10" t="s">
        <v>1310</v>
      </c>
      <c r="U129" s="10" t="s">
        <v>1311</v>
      </c>
    </row>
    <row r="130" spans="1:21" x14ac:dyDescent="0.25">
      <c r="A130" s="10">
        <v>126</v>
      </c>
      <c r="B130" s="325">
        <v>42429</v>
      </c>
      <c r="C130" s="10">
        <v>1</v>
      </c>
      <c r="D130" s="10" t="s">
        <v>1257</v>
      </c>
      <c r="E130" s="10">
        <v>9017445</v>
      </c>
      <c r="H130" s="10">
        <v>210402</v>
      </c>
      <c r="I130" s="10">
        <v>35440</v>
      </c>
      <c r="J130" s="10">
        <v>1181500</v>
      </c>
      <c r="K130" s="10">
        <v>3</v>
      </c>
      <c r="L130" s="10" t="s">
        <v>1279</v>
      </c>
      <c r="M130" s="10">
        <v>695</v>
      </c>
      <c r="P130" s="10" t="s">
        <v>1279</v>
      </c>
      <c r="T130" s="10" t="s">
        <v>1310</v>
      </c>
      <c r="U130" s="10" t="s">
        <v>1311</v>
      </c>
    </row>
    <row r="131" spans="1:21" x14ac:dyDescent="0.25">
      <c r="A131" s="10">
        <v>127</v>
      </c>
      <c r="B131" s="325">
        <v>42429</v>
      </c>
      <c r="C131" s="10" t="s">
        <v>1318</v>
      </c>
      <c r="D131" s="10" t="s">
        <v>1257</v>
      </c>
      <c r="E131" s="10">
        <v>9017445</v>
      </c>
      <c r="H131" s="10">
        <v>41311</v>
      </c>
      <c r="I131" s="10">
        <v>41312</v>
      </c>
      <c r="J131" s="10">
        <v>1601283</v>
      </c>
      <c r="P131" s="10" t="s">
        <v>1367</v>
      </c>
      <c r="U131" s="10" t="s">
        <v>1317</v>
      </c>
    </row>
    <row r="132" spans="1:21" x14ac:dyDescent="0.25">
      <c r="A132" s="10">
        <v>128</v>
      </c>
      <c r="B132" s="325">
        <v>42429</v>
      </c>
      <c r="C132" s="10" t="s">
        <v>1320</v>
      </c>
      <c r="D132" s="10" t="s">
        <v>1257</v>
      </c>
      <c r="E132" s="10">
        <v>9017445</v>
      </c>
      <c r="H132" s="10">
        <v>210201</v>
      </c>
      <c r="I132" s="10">
        <v>41312</v>
      </c>
      <c r="J132" s="10">
        <v>1147683.31</v>
      </c>
      <c r="P132" s="10" t="s">
        <v>1368</v>
      </c>
      <c r="U132" s="10" t="s">
        <v>1317</v>
      </c>
    </row>
    <row r="133" spans="1:21" x14ac:dyDescent="0.25">
      <c r="A133" s="10">
        <v>129</v>
      </c>
      <c r="B133" s="325">
        <v>42429</v>
      </c>
      <c r="C133" s="10" t="s">
        <v>1322</v>
      </c>
      <c r="D133" s="10" t="s">
        <v>1257</v>
      </c>
      <c r="E133" s="10">
        <v>9017445</v>
      </c>
      <c r="H133" s="10">
        <v>210202</v>
      </c>
      <c r="I133" s="10">
        <v>41312</v>
      </c>
      <c r="J133" s="10">
        <v>131163.80799999999</v>
      </c>
      <c r="P133" s="10" t="s">
        <v>1369</v>
      </c>
      <c r="U133" s="10" t="s">
        <v>1317</v>
      </c>
    </row>
    <row r="134" spans="1:21" x14ac:dyDescent="0.25">
      <c r="A134" s="10">
        <v>130</v>
      </c>
      <c r="B134" s="325">
        <v>42429</v>
      </c>
      <c r="C134" s="10" t="s">
        <v>1324</v>
      </c>
      <c r="D134" s="10" t="s">
        <v>1257</v>
      </c>
      <c r="E134" s="10">
        <v>9017445</v>
      </c>
      <c r="H134" s="10">
        <v>210205</v>
      </c>
      <c r="I134" s="10">
        <v>41312</v>
      </c>
      <c r="J134" s="10">
        <v>293124.38</v>
      </c>
      <c r="P134" s="10" t="s">
        <v>1370</v>
      </c>
      <c r="U134" s="10" t="s">
        <v>1317</v>
      </c>
    </row>
    <row r="135" spans="1:21" x14ac:dyDescent="0.25">
      <c r="A135" s="10">
        <v>131</v>
      </c>
      <c r="B135" s="325">
        <v>42429</v>
      </c>
      <c r="C135" s="10" t="s">
        <v>1326</v>
      </c>
      <c r="D135" s="10" t="s">
        <v>1257</v>
      </c>
      <c r="E135" s="10">
        <v>9017445</v>
      </c>
      <c r="H135" s="10">
        <v>210204</v>
      </c>
      <c r="I135" s="10">
        <v>41312</v>
      </c>
      <c r="J135" s="10">
        <v>29312.437999999998</v>
      </c>
      <c r="P135" s="10" t="s">
        <v>1371</v>
      </c>
      <c r="U135" s="10" t="s">
        <v>1317</v>
      </c>
    </row>
    <row r="136" spans="1:21" x14ac:dyDescent="0.25">
      <c r="A136" s="10">
        <v>132</v>
      </c>
      <c r="B136" s="325">
        <v>42429</v>
      </c>
      <c r="C136" s="10" t="s">
        <v>1328</v>
      </c>
      <c r="D136" s="10" t="s">
        <v>1257</v>
      </c>
      <c r="E136" s="10">
        <v>9017445</v>
      </c>
      <c r="H136" s="10">
        <v>210203</v>
      </c>
      <c r="I136" s="10">
        <v>41312</v>
      </c>
      <c r="J136" s="10">
        <v>163954.76</v>
      </c>
      <c r="P136" s="10" t="s">
        <v>1372</v>
      </c>
      <c r="U136" s="10" t="s">
        <v>1317</v>
      </c>
    </row>
    <row r="137" spans="1:21" x14ac:dyDescent="0.25">
      <c r="A137" s="10">
        <v>133</v>
      </c>
      <c r="B137" s="325">
        <v>42429</v>
      </c>
      <c r="C137" s="10" t="s">
        <v>1330</v>
      </c>
      <c r="D137" s="10" t="s">
        <v>1257</v>
      </c>
      <c r="E137" s="10">
        <v>9017445</v>
      </c>
      <c r="H137" s="10">
        <v>41311</v>
      </c>
      <c r="I137" s="10">
        <v>41313</v>
      </c>
      <c r="J137" s="10">
        <v>1326321</v>
      </c>
      <c r="P137" s="10" t="s">
        <v>1373</v>
      </c>
      <c r="U137" s="10" t="s">
        <v>1317</v>
      </c>
    </row>
    <row r="138" spans="1:21" x14ac:dyDescent="0.25">
      <c r="A138" s="10">
        <v>134</v>
      </c>
      <c r="B138" s="325">
        <v>42429</v>
      </c>
      <c r="C138" s="10" t="s">
        <v>1374</v>
      </c>
      <c r="D138" s="10" t="s">
        <v>1257</v>
      </c>
      <c r="E138" s="10">
        <v>9017445</v>
      </c>
      <c r="H138" s="10">
        <v>41311</v>
      </c>
      <c r="I138" s="10">
        <v>33101</v>
      </c>
      <c r="J138" s="10">
        <v>69000</v>
      </c>
      <c r="P138" s="10" t="s">
        <v>1375</v>
      </c>
      <c r="U138" s="10" t="s">
        <v>1317</v>
      </c>
    </row>
    <row r="139" spans="1:21" x14ac:dyDescent="0.25">
      <c r="A139" s="10">
        <v>135</v>
      </c>
      <c r="B139" s="325">
        <v>42429</v>
      </c>
      <c r="C139" s="10" t="s">
        <v>1334</v>
      </c>
      <c r="D139" s="10" t="s">
        <v>1257</v>
      </c>
      <c r="E139" s="10">
        <v>9017445</v>
      </c>
      <c r="H139" s="10">
        <v>210903</v>
      </c>
      <c r="I139" s="10">
        <v>39202</v>
      </c>
      <c r="J139" s="10">
        <v>4320739.87</v>
      </c>
      <c r="P139" s="10" t="s">
        <v>1335</v>
      </c>
      <c r="U139" s="10" t="s">
        <v>1336</v>
      </c>
    </row>
    <row r="140" spans="1:21" x14ac:dyDescent="0.25">
      <c r="A140" s="10">
        <v>136</v>
      </c>
      <c r="B140" s="325">
        <v>42429</v>
      </c>
      <c r="C140" s="10" t="s">
        <v>1334</v>
      </c>
      <c r="D140" s="10" t="s">
        <v>1257</v>
      </c>
      <c r="E140" s="10">
        <v>9017445</v>
      </c>
      <c r="H140" s="10">
        <v>210903</v>
      </c>
      <c r="I140" s="10">
        <v>39204</v>
      </c>
      <c r="J140" s="10">
        <v>1604425</v>
      </c>
      <c r="P140" s="10" t="s">
        <v>1335</v>
      </c>
      <c r="U140" s="10" t="s">
        <v>1336</v>
      </c>
    </row>
    <row r="141" spans="1:21" x14ac:dyDescent="0.25">
      <c r="A141" s="10">
        <v>137</v>
      </c>
      <c r="B141" s="325">
        <v>42429</v>
      </c>
      <c r="C141" s="10" t="s">
        <v>1334</v>
      </c>
      <c r="D141" s="10" t="s">
        <v>1257</v>
      </c>
      <c r="E141" s="10">
        <v>9017445</v>
      </c>
      <c r="H141" s="10">
        <v>210903</v>
      </c>
      <c r="I141" s="10">
        <v>39206</v>
      </c>
      <c r="J141" s="10">
        <v>1519706.8</v>
      </c>
      <c r="P141" s="10" t="s">
        <v>1335</v>
      </c>
      <c r="U141" s="10" t="s">
        <v>1336</v>
      </c>
    </row>
    <row r="142" spans="1:21" x14ac:dyDescent="0.25">
      <c r="A142" s="10">
        <v>138</v>
      </c>
      <c r="B142" s="325">
        <v>42429</v>
      </c>
      <c r="C142" s="10" t="s">
        <v>1334</v>
      </c>
      <c r="D142" s="10" t="s">
        <v>1257</v>
      </c>
      <c r="E142" s="10">
        <v>9017445</v>
      </c>
      <c r="H142" s="10">
        <v>210903</v>
      </c>
      <c r="I142" s="10">
        <v>39208</v>
      </c>
      <c r="J142" s="10">
        <v>609976.74</v>
      </c>
      <c r="P142" s="10" t="s">
        <v>1335</v>
      </c>
      <c r="U142" s="10" t="s">
        <v>1336</v>
      </c>
    </row>
    <row r="143" spans="1:21" x14ac:dyDescent="0.25">
      <c r="A143" s="10">
        <v>139</v>
      </c>
      <c r="B143" s="325">
        <v>42430</v>
      </c>
      <c r="C143" s="10">
        <v>38</v>
      </c>
      <c r="D143" s="10" t="s">
        <v>1376</v>
      </c>
      <c r="F143" s="10" t="s">
        <v>1291</v>
      </c>
      <c r="G143" s="10">
        <v>5315402302</v>
      </c>
      <c r="H143" s="10">
        <v>210403</v>
      </c>
      <c r="I143" s="10">
        <v>31211</v>
      </c>
      <c r="J143" s="10">
        <v>35000</v>
      </c>
      <c r="O143" s="10">
        <v>0</v>
      </c>
      <c r="P143" s="10" t="s">
        <v>1377</v>
      </c>
      <c r="Q143" s="10">
        <v>70106</v>
      </c>
      <c r="R143" s="10">
        <v>80101</v>
      </c>
      <c r="S143" s="10">
        <v>210403</v>
      </c>
      <c r="U143" s="10" t="s">
        <v>1287</v>
      </c>
    </row>
    <row r="144" spans="1:21" x14ac:dyDescent="0.25">
      <c r="A144" s="10">
        <v>140</v>
      </c>
      <c r="B144" s="325">
        <v>42432</v>
      </c>
      <c r="C144" s="10">
        <v>20</v>
      </c>
      <c r="D144" s="10" t="s">
        <v>1378</v>
      </c>
      <c r="E144" s="10" t="s">
        <v>1379</v>
      </c>
      <c r="F144" s="10" t="s">
        <v>1380</v>
      </c>
      <c r="G144" s="10">
        <v>5327003709</v>
      </c>
      <c r="H144" s="10">
        <v>210702</v>
      </c>
      <c r="I144" s="10">
        <v>31211</v>
      </c>
      <c r="J144" s="10">
        <v>58000</v>
      </c>
      <c r="O144" s="10">
        <v>0</v>
      </c>
      <c r="P144" s="10" t="s">
        <v>1381</v>
      </c>
      <c r="Q144" s="10">
        <v>70106</v>
      </c>
      <c r="R144" s="10">
        <v>80101</v>
      </c>
      <c r="S144" s="10">
        <v>210702</v>
      </c>
      <c r="U144" s="10" t="s">
        <v>1287</v>
      </c>
    </row>
    <row r="145" spans="1:21" x14ac:dyDescent="0.25">
      <c r="A145" s="10">
        <v>141</v>
      </c>
      <c r="B145" s="325">
        <v>42432</v>
      </c>
      <c r="C145" s="10">
        <v>21</v>
      </c>
      <c r="D145" s="10" t="s">
        <v>1382</v>
      </c>
      <c r="E145" s="10" t="s">
        <v>1383</v>
      </c>
      <c r="F145" s="10" t="s">
        <v>1380</v>
      </c>
      <c r="G145" s="10">
        <v>5327002230</v>
      </c>
      <c r="H145" s="10">
        <v>210702</v>
      </c>
      <c r="I145" s="10">
        <v>31211</v>
      </c>
      <c r="J145" s="10">
        <v>58000</v>
      </c>
      <c r="O145" s="10">
        <v>0</v>
      </c>
      <c r="P145" s="10" t="s">
        <v>1381</v>
      </c>
      <c r="Q145" s="10">
        <v>70106</v>
      </c>
      <c r="R145" s="10">
        <v>80101</v>
      </c>
      <c r="S145" s="10">
        <v>210702</v>
      </c>
      <c r="U145" s="10" t="s">
        <v>1287</v>
      </c>
    </row>
    <row r="146" spans="1:21" x14ac:dyDescent="0.25">
      <c r="A146" s="10">
        <v>142</v>
      </c>
      <c r="B146" s="325">
        <v>42440</v>
      </c>
      <c r="C146" s="10">
        <v>22</v>
      </c>
      <c r="D146" s="10" t="s">
        <v>1257</v>
      </c>
      <c r="E146" s="10">
        <v>9017445</v>
      </c>
      <c r="F146" s="10" t="s">
        <v>1281</v>
      </c>
      <c r="G146" s="10">
        <v>51255001</v>
      </c>
      <c r="H146" s="10">
        <v>33101</v>
      </c>
      <c r="I146" s="10">
        <v>31211</v>
      </c>
      <c r="J146" s="10">
        <v>1500000</v>
      </c>
      <c r="O146" s="10">
        <v>0</v>
      </c>
      <c r="P146" s="10" t="s">
        <v>1341</v>
      </c>
      <c r="Q146" s="10">
        <v>70106</v>
      </c>
      <c r="R146" s="10">
        <v>80101</v>
      </c>
      <c r="S146" s="10">
        <v>210101</v>
      </c>
      <c r="U146" s="10" t="s">
        <v>1287</v>
      </c>
    </row>
    <row r="147" spans="1:21" x14ac:dyDescent="0.25">
      <c r="A147" s="10">
        <v>143</v>
      </c>
      <c r="B147" s="325">
        <v>42440</v>
      </c>
      <c r="C147" s="10">
        <v>23</v>
      </c>
      <c r="D147" s="10" t="s">
        <v>1257</v>
      </c>
      <c r="E147" s="10">
        <v>9017445</v>
      </c>
      <c r="F147" s="10" t="s">
        <v>1281</v>
      </c>
      <c r="G147" s="10">
        <v>51255001</v>
      </c>
      <c r="H147" s="10">
        <v>33101</v>
      </c>
      <c r="I147" s="10">
        <v>31211</v>
      </c>
      <c r="J147" s="10">
        <v>1000000</v>
      </c>
      <c r="O147" s="10">
        <v>0</v>
      </c>
      <c r="P147" s="10" t="s">
        <v>1341</v>
      </c>
      <c r="Q147" s="10">
        <v>70106</v>
      </c>
      <c r="R147" s="10">
        <v>80101</v>
      </c>
      <c r="S147" s="10">
        <v>210101</v>
      </c>
      <c r="U147" s="10" t="s">
        <v>1287</v>
      </c>
    </row>
    <row r="148" spans="1:21" x14ac:dyDescent="0.25">
      <c r="A148" s="10">
        <v>144</v>
      </c>
      <c r="B148" s="325">
        <v>42443</v>
      </c>
      <c r="C148" s="10">
        <v>24</v>
      </c>
      <c r="D148" s="10" t="s">
        <v>1257</v>
      </c>
      <c r="E148" s="10">
        <v>9017445</v>
      </c>
      <c r="F148" s="10" t="s">
        <v>1281</v>
      </c>
      <c r="G148" s="10">
        <v>51255001</v>
      </c>
      <c r="H148" s="10">
        <v>33101</v>
      </c>
      <c r="I148" s="10">
        <v>31211</v>
      </c>
      <c r="J148" s="10">
        <v>600000</v>
      </c>
      <c r="O148" s="10">
        <v>0</v>
      </c>
      <c r="P148" s="10" t="s">
        <v>1341</v>
      </c>
      <c r="Q148" s="10">
        <v>70106</v>
      </c>
      <c r="R148" s="10">
        <v>80101</v>
      </c>
      <c r="S148" s="10">
        <v>210101</v>
      </c>
      <c r="U148" s="10" t="s">
        <v>1287</v>
      </c>
    </row>
    <row r="149" spans="1:21" x14ac:dyDescent="0.25">
      <c r="A149" s="10">
        <v>145</v>
      </c>
      <c r="B149" s="325">
        <v>42454</v>
      </c>
      <c r="C149" s="10">
        <v>1</v>
      </c>
      <c r="D149" s="10" t="s">
        <v>1348</v>
      </c>
      <c r="E149" s="10">
        <v>3249271</v>
      </c>
      <c r="H149" s="10">
        <v>35410</v>
      </c>
      <c r="I149" s="10">
        <v>41361</v>
      </c>
      <c r="J149" s="10">
        <v>75000</v>
      </c>
      <c r="K149" s="10">
        <v>90002959</v>
      </c>
      <c r="L149" s="10" t="s">
        <v>1268</v>
      </c>
      <c r="M149" s="10">
        <v>1</v>
      </c>
      <c r="N149" s="10" t="s">
        <v>1260</v>
      </c>
      <c r="P149" s="10" t="s">
        <v>1268</v>
      </c>
      <c r="T149" s="10" t="s">
        <v>1261</v>
      </c>
      <c r="U149" s="10" t="s">
        <v>1262</v>
      </c>
    </row>
    <row r="150" spans="1:21" x14ac:dyDescent="0.25">
      <c r="A150" s="10">
        <v>146</v>
      </c>
      <c r="B150" s="325">
        <v>42454</v>
      </c>
      <c r="C150" s="10">
        <v>2</v>
      </c>
      <c r="D150" s="10" t="s">
        <v>1267</v>
      </c>
      <c r="E150" s="10">
        <v>3247929</v>
      </c>
      <c r="H150" s="10">
        <v>35410</v>
      </c>
      <c r="I150" s="10">
        <v>41361</v>
      </c>
      <c r="J150" s="10">
        <v>100000</v>
      </c>
      <c r="K150" s="10">
        <v>90002499</v>
      </c>
      <c r="L150" s="10" t="s">
        <v>1270</v>
      </c>
      <c r="M150" s="10">
        <v>10</v>
      </c>
      <c r="N150" s="10" t="s">
        <v>1260</v>
      </c>
      <c r="P150" s="10" t="s">
        <v>1270</v>
      </c>
      <c r="T150" s="10" t="s">
        <v>1261</v>
      </c>
      <c r="U150" s="10" t="s">
        <v>1262</v>
      </c>
    </row>
    <row r="151" spans="1:21" x14ac:dyDescent="0.25">
      <c r="A151" s="10">
        <v>147</v>
      </c>
      <c r="B151" s="325">
        <v>42454</v>
      </c>
      <c r="C151" s="10">
        <v>3</v>
      </c>
      <c r="D151" s="10" t="s">
        <v>1272</v>
      </c>
      <c r="E151" s="10">
        <v>2625105</v>
      </c>
      <c r="H151" s="10">
        <v>35410</v>
      </c>
      <c r="I151" s="10">
        <v>41361</v>
      </c>
      <c r="J151" s="10">
        <v>4950</v>
      </c>
      <c r="K151" s="10">
        <v>90002784</v>
      </c>
      <c r="L151" s="10" t="s">
        <v>1312</v>
      </c>
      <c r="M151" s="10">
        <v>30</v>
      </c>
      <c r="N151" s="10" t="s">
        <v>1260</v>
      </c>
      <c r="P151" s="10" t="s">
        <v>1312</v>
      </c>
      <c r="T151" s="10" t="s">
        <v>1261</v>
      </c>
      <c r="U151" s="10" t="s">
        <v>1262</v>
      </c>
    </row>
    <row r="152" spans="1:21" x14ac:dyDescent="0.25">
      <c r="A152" s="10">
        <v>148</v>
      </c>
      <c r="B152" s="325">
        <v>42454</v>
      </c>
      <c r="C152" s="10">
        <v>5</v>
      </c>
      <c r="D152" s="10" t="s">
        <v>1278</v>
      </c>
      <c r="H152" s="10">
        <v>35440</v>
      </c>
      <c r="I152" s="10">
        <v>41361</v>
      </c>
      <c r="J152" s="10">
        <v>1288600</v>
      </c>
      <c r="K152" s="10">
        <v>3</v>
      </c>
      <c r="L152" s="10" t="s">
        <v>1279</v>
      </c>
      <c r="M152" s="10">
        <v>758</v>
      </c>
      <c r="N152" s="10" t="s">
        <v>1280</v>
      </c>
      <c r="P152" s="10" t="s">
        <v>1279</v>
      </c>
      <c r="T152" s="10" t="s">
        <v>1261</v>
      </c>
      <c r="U152" s="10" t="s">
        <v>1262</v>
      </c>
    </row>
    <row r="153" spans="1:21" x14ac:dyDescent="0.25">
      <c r="A153" s="10">
        <v>149</v>
      </c>
      <c r="B153" s="325">
        <v>42457</v>
      </c>
      <c r="C153" s="10">
        <v>25</v>
      </c>
      <c r="D153" s="10" t="s">
        <v>1257</v>
      </c>
      <c r="E153" s="10">
        <v>9017445</v>
      </c>
      <c r="F153" s="10" t="s">
        <v>1281</v>
      </c>
      <c r="G153" s="10">
        <v>51255001</v>
      </c>
      <c r="H153" s="10">
        <v>41311</v>
      </c>
      <c r="I153" s="10">
        <v>31211</v>
      </c>
      <c r="J153" s="10">
        <v>1510285</v>
      </c>
      <c r="O153" s="10">
        <v>0</v>
      </c>
      <c r="P153" s="10" t="s">
        <v>1295</v>
      </c>
      <c r="Q153" s="10">
        <v>70106</v>
      </c>
      <c r="R153" s="10">
        <v>80103</v>
      </c>
      <c r="S153" s="10">
        <v>210105</v>
      </c>
      <c r="U153" s="10" t="s">
        <v>1287</v>
      </c>
    </row>
    <row r="154" spans="1:21" x14ac:dyDescent="0.25">
      <c r="A154" s="10">
        <v>150</v>
      </c>
      <c r="B154" s="325">
        <v>42457</v>
      </c>
      <c r="C154" s="10">
        <v>25</v>
      </c>
      <c r="D154" s="10" t="s">
        <v>1257</v>
      </c>
      <c r="E154" s="10">
        <v>9017445</v>
      </c>
      <c r="F154" s="10" t="s">
        <v>1281</v>
      </c>
      <c r="G154" s="10">
        <v>51255001</v>
      </c>
      <c r="H154" s="10">
        <v>41311</v>
      </c>
      <c r="I154" s="10">
        <v>31211</v>
      </c>
      <c r="J154" s="10">
        <v>9467549</v>
      </c>
      <c r="O154" s="10">
        <v>0</v>
      </c>
      <c r="P154" s="10" t="s">
        <v>1295</v>
      </c>
      <c r="Q154" s="10">
        <v>70106</v>
      </c>
      <c r="R154" s="10">
        <v>80101</v>
      </c>
      <c r="S154" s="10">
        <v>210101</v>
      </c>
      <c r="U154" s="10" t="s">
        <v>1287</v>
      </c>
    </row>
    <row r="155" spans="1:21" x14ac:dyDescent="0.25">
      <c r="A155" s="10">
        <v>151</v>
      </c>
      <c r="B155" s="325">
        <v>42457</v>
      </c>
      <c r="C155" s="10">
        <v>26</v>
      </c>
      <c r="D155" s="10" t="s">
        <v>1281</v>
      </c>
      <c r="H155" s="10">
        <v>31211</v>
      </c>
      <c r="I155" s="10">
        <v>132001</v>
      </c>
      <c r="J155" s="10">
        <v>250000</v>
      </c>
      <c r="O155" s="10">
        <v>0</v>
      </c>
      <c r="P155" s="10" t="s">
        <v>1282</v>
      </c>
      <c r="Q155" s="10">
        <v>70106</v>
      </c>
      <c r="R155" s="10">
        <v>80205</v>
      </c>
      <c r="S155" s="10">
        <v>320001</v>
      </c>
      <c r="U155" s="10" t="s">
        <v>1283</v>
      </c>
    </row>
    <row r="156" spans="1:21" x14ac:dyDescent="0.25">
      <c r="A156" s="10">
        <v>152</v>
      </c>
      <c r="B156" s="325">
        <v>42457</v>
      </c>
      <c r="C156" s="10">
        <v>26</v>
      </c>
      <c r="D156" s="10" t="s">
        <v>1281</v>
      </c>
      <c r="H156" s="10">
        <v>31211</v>
      </c>
      <c r="I156" s="10">
        <v>132001</v>
      </c>
      <c r="J156" s="10">
        <v>469200</v>
      </c>
      <c r="O156" s="10">
        <v>0</v>
      </c>
      <c r="P156" s="10" t="s">
        <v>1282</v>
      </c>
      <c r="Q156" s="10">
        <v>70106</v>
      </c>
      <c r="R156" s="10">
        <v>81102</v>
      </c>
      <c r="S156" s="10">
        <v>320001</v>
      </c>
      <c r="U156" s="10" t="s">
        <v>1283</v>
      </c>
    </row>
    <row r="157" spans="1:21" x14ac:dyDescent="0.25">
      <c r="A157" s="10">
        <v>153</v>
      </c>
      <c r="B157" s="325">
        <v>42457</v>
      </c>
      <c r="C157" s="10">
        <v>26</v>
      </c>
      <c r="D157" s="10" t="s">
        <v>1281</v>
      </c>
      <c r="H157" s="10">
        <v>31211</v>
      </c>
      <c r="I157" s="10">
        <v>132001</v>
      </c>
      <c r="J157" s="10">
        <v>2226300</v>
      </c>
      <c r="O157" s="10">
        <v>0</v>
      </c>
      <c r="P157" s="10" t="s">
        <v>1282</v>
      </c>
      <c r="Q157" s="10">
        <v>70106</v>
      </c>
      <c r="R157" s="10">
        <v>80103</v>
      </c>
      <c r="S157" s="10">
        <v>320001</v>
      </c>
      <c r="U157" s="10" t="s">
        <v>1283</v>
      </c>
    </row>
    <row r="158" spans="1:21" x14ac:dyDescent="0.25">
      <c r="A158" s="10">
        <v>154</v>
      </c>
      <c r="B158" s="325">
        <v>42457</v>
      </c>
      <c r="C158" s="10">
        <v>26</v>
      </c>
      <c r="D158" s="10" t="s">
        <v>1281</v>
      </c>
      <c r="H158" s="10">
        <v>31211</v>
      </c>
      <c r="I158" s="10">
        <v>132001</v>
      </c>
      <c r="J158" s="10">
        <v>21035700</v>
      </c>
      <c r="O158" s="10">
        <v>0</v>
      </c>
      <c r="P158" s="10" t="s">
        <v>1282</v>
      </c>
      <c r="Q158" s="10">
        <v>70106</v>
      </c>
      <c r="R158" s="10">
        <v>80101</v>
      </c>
      <c r="S158" s="10">
        <v>320001</v>
      </c>
      <c r="U158" s="10" t="s">
        <v>1283</v>
      </c>
    </row>
    <row r="159" spans="1:21" x14ac:dyDescent="0.25">
      <c r="A159" s="10">
        <v>155</v>
      </c>
      <c r="B159" s="325">
        <v>42457</v>
      </c>
      <c r="C159" s="10">
        <v>27</v>
      </c>
      <c r="D159" s="10" t="s">
        <v>1257</v>
      </c>
      <c r="E159" s="10">
        <v>9017445</v>
      </c>
      <c r="F159" s="10" t="s">
        <v>1281</v>
      </c>
      <c r="G159" s="10">
        <v>51255001</v>
      </c>
      <c r="H159" s="10">
        <v>210105</v>
      </c>
      <c r="I159" s="10">
        <v>31211</v>
      </c>
      <c r="J159" s="10">
        <v>12000</v>
      </c>
      <c r="O159" s="10">
        <v>0</v>
      </c>
      <c r="P159" s="10" t="s">
        <v>1309</v>
      </c>
      <c r="Q159" s="10">
        <v>70106</v>
      </c>
      <c r="R159" s="10">
        <v>80103</v>
      </c>
      <c r="S159" s="10">
        <v>210105</v>
      </c>
      <c r="U159" s="10" t="s">
        <v>1287</v>
      </c>
    </row>
    <row r="160" spans="1:21" x14ac:dyDescent="0.25">
      <c r="A160" s="10">
        <v>156</v>
      </c>
      <c r="B160" s="325">
        <v>42457</v>
      </c>
      <c r="C160" s="10">
        <v>27</v>
      </c>
      <c r="D160" s="10" t="s">
        <v>1384</v>
      </c>
      <c r="E160" s="10" t="s">
        <v>1385</v>
      </c>
      <c r="F160" s="10" t="s">
        <v>1285</v>
      </c>
      <c r="G160" s="10">
        <v>5327003222</v>
      </c>
      <c r="H160" s="10">
        <v>210101</v>
      </c>
      <c r="I160" s="10">
        <v>31211</v>
      </c>
      <c r="J160" s="10">
        <v>57000</v>
      </c>
      <c r="O160" s="10">
        <v>0</v>
      </c>
      <c r="P160" s="10" t="s">
        <v>1309</v>
      </c>
      <c r="Q160" s="10">
        <v>70106</v>
      </c>
      <c r="R160" s="10">
        <v>80101</v>
      </c>
      <c r="S160" s="10">
        <v>210101</v>
      </c>
      <c r="U160" s="10" t="s">
        <v>1287</v>
      </c>
    </row>
    <row r="161" spans="1:21" x14ac:dyDescent="0.25">
      <c r="A161" s="10">
        <v>157</v>
      </c>
      <c r="B161" s="325">
        <v>42457</v>
      </c>
      <c r="C161" s="10">
        <v>28</v>
      </c>
      <c r="D161" s="10" t="s">
        <v>1257</v>
      </c>
      <c r="E161" s="10">
        <v>9017445</v>
      </c>
      <c r="F161" s="10" t="s">
        <v>1281</v>
      </c>
      <c r="G161" s="10">
        <v>51255001</v>
      </c>
      <c r="H161" s="10">
        <v>41311</v>
      </c>
      <c r="I161" s="10">
        <v>31211</v>
      </c>
      <c r="J161" s="10">
        <v>10000</v>
      </c>
      <c r="O161" s="10">
        <v>0</v>
      </c>
      <c r="P161" s="10" t="s">
        <v>1309</v>
      </c>
      <c r="Q161" s="10">
        <v>70106</v>
      </c>
      <c r="R161" s="10">
        <v>80103</v>
      </c>
      <c r="S161" s="10">
        <v>210105</v>
      </c>
      <c r="U161" s="10" t="s">
        <v>1287</v>
      </c>
    </row>
    <row r="162" spans="1:21" x14ac:dyDescent="0.25">
      <c r="A162" s="10">
        <v>158</v>
      </c>
      <c r="B162" s="325">
        <v>42457</v>
      </c>
      <c r="C162" s="10">
        <v>28</v>
      </c>
      <c r="D162" s="10" t="s">
        <v>1257</v>
      </c>
      <c r="E162" s="10">
        <v>9017445</v>
      </c>
      <c r="F162" s="10" t="s">
        <v>1281</v>
      </c>
      <c r="G162" s="10">
        <v>51255001</v>
      </c>
      <c r="H162" s="10">
        <v>41311</v>
      </c>
      <c r="I162" s="10">
        <v>31211</v>
      </c>
      <c r="J162" s="10">
        <v>20000</v>
      </c>
      <c r="O162" s="10">
        <v>0</v>
      </c>
      <c r="P162" s="10" t="s">
        <v>1309</v>
      </c>
      <c r="Q162" s="10">
        <v>70106</v>
      </c>
      <c r="R162" s="10">
        <v>80101</v>
      </c>
      <c r="S162" s="10">
        <v>210101</v>
      </c>
      <c r="U162" s="10" t="s">
        <v>1287</v>
      </c>
    </row>
    <row r="163" spans="1:21" x14ac:dyDescent="0.25">
      <c r="A163" s="10">
        <v>159</v>
      </c>
      <c r="B163" s="325">
        <v>42457</v>
      </c>
      <c r="C163" s="10">
        <v>29</v>
      </c>
      <c r="D163" s="10" t="s">
        <v>1303</v>
      </c>
      <c r="F163" s="10" t="s">
        <v>1281</v>
      </c>
      <c r="G163" s="10">
        <v>50000901</v>
      </c>
      <c r="H163" s="10">
        <v>41313</v>
      </c>
      <c r="I163" s="10">
        <v>31211</v>
      </c>
      <c r="J163" s="10">
        <v>163809</v>
      </c>
      <c r="O163" s="10">
        <v>0</v>
      </c>
      <c r="P163" s="10" t="s">
        <v>1304</v>
      </c>
      <c r="Q163" s="10">
        <v>70106</v>
      </c>
      <c r="R163" s="10">
        <v>80103</v>
      </c>
      <c r="S163" s="10">
        <v>210105</v>
      </c>
      <c r="U163" s="10" t="s">
        <v>1287</v>
      </c>
    </row>
    <row r="164" spans="1:21" x14ac:dyDescent="0.25">
      <c r="A164" s="10">
        <v>160</v>
      </c>
      <c r="B164" s="325">
        <v>42457</v>
      </c>
      <c r="C164" s="10">
        <v>29</v>
      </c>
      <c r="D164" s="10" t="s">
        <v>1303</v>
      </c>
      <c r="F164" s="10" t="s">
        <v>1281</v>
      </c>
      <c r="G164" s="10">
        <v>50000901</v>
      </c>
      <c r="H164" s="10">
        <v>41313</v>
      </c>
      <c r="I164" s="10">
        <v>31211</v>
      </c>
      <c r="J164" s="10">
        <v>1198793</v>
      </c>
      <c r="O164" s="10">
        <v>0</v>
      </c>
      <c r="P164" s="10" t="s">
        <v>1304</v>
      </c>
      <c r="Q164" s="10">
        <v>70106</v>
      </c>
      <c r="R164" s="10">
        <v>80101</v>
      </c>
      <c r="S164" s="10">
        <v>210101</v>
      </c>
      <c r="U164" s="10" t="s">
        <v>1287</v>
      </c>
    </row>
    <row r="165" spans="1:21" x14ac:dyDescent="0.25">
      <c r="A165" s="10">
        <v>161</v>
      </c>
      <c r="B165" s="325">
        <v>42457</v>
      </c>
      <c r="C165" s="10">
        <v>30</v>
      </c>
      <c r="D165" s="10" t="s">
        <v>1306</v>
      </c>
      <c r="E165" s="10">
        <v>9015639</v>
      </c>
      <c r="F165" s="10" t="s">
        <v>1307</v>
      </c>
      <c r="G165" s="10">
        <v>5327004758</v>
      </c>
      <c r="H165" s="10">
        <v>41312</v>
      </c>
      <c r="I165" s="10">
        <v>31211</v>
      </c>
      <c r="J165" s="10">
        <v>220677</v>
      </c>
      <c r="O165" s="10">
        <v>0</v>
      </c>
      <c r="P165" s="10" t="s">
        <v>1347</v>
      </c>
      <c r="Q165" s="10">
        <v>70106</v>
      </c>
      <c r="R165" s="10">
        <v>80103</v>
      </c>
      <c r="S165" s="10">
        <v>210105</v>
      </c>
      <c r="U165" s="10" t="s">
        <v>1287</v>
      </c>
    </row>
    <row r="166" spans="1:21" x14ac:dyDescent="0.25">
      <c r="A166" s="10">
        <v>162</v>
      </c>
      <c r="B166" s="325">
        <v>42457</v>
      </c>
      <c r="C166" s="10">
        <v>30</v>
      </c>
      <c r="D166" s="10" t="s">
        <v>1306</v>
      </c>
      <c r="E166" s="10">
        <v>9015639</v>
      </c>
      <c r="F166" s="10" t="s">
        <v>1307</v>
      </c>
      <c r="G166" s="10">
        <v>5327004758</v>
      </c>
      <c r="H166" s="10">
        <v>41312</v>
      </c>
      <c r="I166" s="10">
        <v>31211</v>
      </c>
      <c r="J166" s="10">
        <v>221745</v>
      </c>
      <c r="O166" s="10">
        <v>0</v>
      </c>
      <c r="P166" s="10" t="s">
        <v>1347</v>
      </c>
      <c r="Q166" s="10">
        <v>70106</v>
      </c>
      <c r="R166" s="10">
        <v>80103</v>
      </c>
      <c r="S166" s="10">
        <v>210201</v>
      </c>
      <c r="U166" s="10" t="s">
        <v>1287</v>
      </c>
    </row>
    <row r="167" spans="1:21" x14ac:dyDescent="0.25">
      <c r="A167" s="10">
        <v>163</v>
      </c>
      <c r="B167" s="325">
        <v>42457</v>
      </c>
      <c r="C167" s="10">
        <v>30</v>
      </c>
      <c r="D167" s="10" t="s">
        <v>1306</v>
      </c>
      <c r="E167" s="10">
        <v>9015639</v>
      </c>
      <c r="F167" s="10" t="s">
        <v>1307</v>
      </c>
      <c r="G167" s="10">
        <v>5327004758</v>
      </c>
      <c r="H167" s="10">
        <v>41312</v>
      </c>
      <c r="I167" s="10">
        <v>31211</v>
      </c>
      <c r="J167" s="10">
        <v>1428478</v>
      </c>
      <c r="O167" s="10">
        <v>0</v>
      </c>
      <c r="P167" s="10" t="s">
        <v>1347</v>
      </c>
      <c r="Q167" s="10">
        <v>70106</v>
      </c>
      <c r="R167" s="10">
        <v>80101</v>
      </c>
      <c r="S167" s="10">
        <v>210101</v>
      </c>
      <c r="U167" s="10" t="s">
        <v>1287</v>
      </c>
    </row>
    <row r="168" spans="1:21" x14ac:dyDescent="0.25">
      <c r="A168" s="10">
        <v>164</v>
      </c>
      <c r="B168" s="325">
        <v>42457</v>
      </c>
      <c r="C168" s="10">
        <v>30</v>
      </c>
      <c r="D168" s="10" t="s">
        <v>1306</v>
      </c>
      <c r="E168" s="10">
        <v>9015639</v>
      </c>
      <c r="F168" s="10" t="s">
        <v>1307</v>
      </c>
      <c r="G168" s="10">
        <v>5327004758</v>
      </c>
      <c r="H168" s="10">
        <v>41312</v>
      </c>
      <c r="I168" s="10">
        <v>31211</v>
      </c>
      <c r="J168" s="10">
        <v>1575197</v>
      </c>
      <c r="O168" s="10">
        <v>0</v>
      </c>
      <c r="P168" s="10" t="s">
        <v>1347</v>
      </c>
      <c r="Q168" s="10">
        <v>70106</v>
      </c>
      <c r="R168" s="10">
        <v>80101</v>
      </c>
      <c r="S168" s="10">
        <v>210201</v>
      </c>
      <c r="U168" s="10" t="s">
        <v>1287</v>
      </c>
    </row>
    <row r="169" spans="1:21" x14ac:dyDescent="0.25">
      <c r="A169" s="10">
        <v>165</v>
      </c>
      <c r="B169" s="325">
        <v>42457</v>
      </c>
      <c r="C169" s="10">
        <v>31</v>
      </c>
      <c r="D169" s="10" t="s">
        <v>1275</v>
      </c>
      <c r="F169" s="10" t="s">
        <v>1291</v>
      </c>
      <c r="G169" s="10">
        <v>5025388431</v>
      </c>
      <c r="H169" s="10">
        <v>41362</v>
      </c>
      <c r="I169" s="10">
        <v>31211</v>
      </c>
      <c r="J169" s="10">
        <v>1500000</v>
      </c>
      <c r="O169" s="10">
        <v>0</v>
      </c>
      <c r="P169" s="10" t="s">
        <v>1299</v>
      </c>
      <c r="Q169" s="10">
        <v>70106</v>
      </c>
      <c r="R169" s="10">
        <v>80101</v>
      </c>
      <c r="S169" s="10">
        <v>210302</v>
      </c>
      <c r="U169" s="10" t="s">
        <v>1287</v>
      </c>
    </row>
    <row r="170" spans="1:21" x14ac:dyDescent="0.25">
      <c r="A170" s="10">
        <v>166</v>
      </c>
      <c r="B170" s="325">
        <v>42457</v>
      </c>
      <c r="C170" s="10">
        <v>31</v>
      </c>
      <c r="D170" s="10" t="s">
        <v>1293</v>
      </c>
      <c r="E170" s="10">
        <v>3490777</v>
      </c>
      <c r="F170" s="10" t="s">
        <v>1285</v>
      </c>
      <c r="G170" s="10">
        <v>5315364240</v>
      </c>
      <c r="H170" s="10">
        <v>210301</v>
      </c>
      <c r="I170" s="10">
        <v>31211</v>
      </c>
      <c r="J170" s="10">
        <v>158300</v>
      </c>
      <c r="O170" s="10">
        <v>0</v>
      </c>
      <c r="P170" s="10" t="s">
        <v>1294</v>
      </c>
      <c r="Q170" s="10">
        <v>70106</v>
      </c>
      <c r="R170" s="10">
        <v>80101</v>
      </c>
      <c r="S170" s="10">
        <v>210301</v>
      </c>
      <c r="U170" s="10" t="s">
        <v>1287</v>
      </c>
    </row>
    <row r="171" spans="1:21" x14ac:dyDescent="0.25">
      <c r="A171" s="10">
        <v>167</v>
      </c>
      <c r="B171" s="325">
        <v>42457</v>
      </c>
      <c r="C171" s="10">
        <v>32</v>
      </c>
      <c r="D171" s="10" t="s">
        <v>1267</v>
      </c>
      <c r="E171" s="10">
        <v>3247929</v>
      </c>
      <c r="F171" s="10" t="s">
        <v>1285</v>
      </c>
      <c r="G171" s="10">
        <v>5315518395</v>
      </c>
      <c r="H171" s="10">
        <v>210801</v>
      </c>
      <c r="I171" s="10">
        <v>31211</v>
      </c>
      <c r="J171" s="10">
        <v>250000</v>
      </c>
      <c r="O171" s="10">
        <v>0</v>
      </c>
      <c r="P171" s="10" t="s">
        <v>1292</v>
      </c>
      <c r="Q171" s="10">
        <v>70106</v>
      </c>
      <c r="R171" s="10">
        <v>80205</v>
      </c>
      <c r="S171" s="10">
        <v>210801</v>
      </c>
      <c r="U171" s="10" t="s">
        <v>1287</v>
      </c>
    </row>
    <row r="172" spans="1:21" x14ac:dyDescent="0.25">
      <c r="A172" s="10">
        <v>168</v>
      </c>
      <c r="B172" s="325">
        <v>42457</v>
      </c>
      <c r="C172" s="10">
        <v>32</v>
      </c>
      <c r="D172" s="10" t="s">
        <v>1267</v>
      </c>
      <c r="E172" s="10">
        <v>3247929</v>
      </c>
      <c r="F172" s="10" t="s">
        <v>1285</v>
      </c>
      <c r="G172" s="10">
        <v>5315518395</v>
      </c>
      <c r="H172" s="10">
        <v>41361</v>
      </c>
      <c r="I172" s="10">
        <v>31211</v>
      </c>
      <c r="J172" s="10">
        <v>70000</v>
      </c>
      <c r="O172" s="10">
        <v>0</v>
      </c>
      <c r="P172" s="10" t="s">
        <v>1292</v>
      </c>
      <c r="Q172" s="10">
        <v>70106</v>
      </c>
      <c r="R172" s="10">
        <v>80101</v>
      </c>
      <c r="S172" s="10">
        <v>210406</v>
      </c>
      <c r="U172" s="10" t="s">
        <v>1287</v>
      </c>
    </row>
    <row r="173" spans="1:21" x14ac:dyDescent="0.25">
      <c r="A173" s="10">
        <v>169</v>
      </c>
      <c r="B173" s="325">
        <v>42457</v>
      </c>
      <c r="C173" s="10">
        <v>32</v>
      </c>
      <c r="D173" s="10" t="s">
        <v>1267</v>
      </c>
      <c r="E173" s="10">
        <v>3247929</v>
      </c>
      <c r="F173" s="10" t="s">
        <v>1285</v>
      </c>
      <c r="G173" s="10">
        <v>5315518395</v>
      </c>
      <c r="H173" s="10">
        <v>41361</v>
      </c>
      <c r="I173" s="10">
        <v>31211</v>
      </c>
      <c r="J173" s="10">
        <v>100000</v>
      </c>
      <c r="O173" s="10">
        <v>0</v>
      </c>
      <c r="P173" s="10" t="s">
        <v>1292</v>
      </c>
      <c r="Q173" s="10">
        <v>70106</v>
      </c>
      <c r="R173" s="10">
        <v>80101</v>
      </c>
      <c r="S173" s="10">
        <v>210401</v>
      </c>
      <c r="U173" s="10" t="s">
        <v>1287</v>
      </c>
    </row>
    <row r="174" spans="1:21" x14ac:dyDescent="0.25">
      <c r="A174" s="10">
        <v>170</v>
      </c>
      <c r="B174" s="325">
        <v>42457</v>
      </c>
      <c r="C174" s="10">
        <v>33</v>
      </c>
      <c r="D174" s="10" t="s">
        <v>1278</v>
      </c>
      <c r="F174" s="10" t="s">
        <v>1288</v>
      </c>
      <c r="G174" s="10">
        <v>5315100208</v>
      </c>
      <c r="H174" s="10">
        <v>41361</v>
      </c>
      <c r="I174" s="10">
        <v>31211</v>
      </c>
      <c r="J174" s="10">
        <v>1288600</v>
      </c>
      <c r="O174" s="10">
        <v>0</v>
      </c>
      <c r="P174" s="10" t="s">
        <v>1289</v>
      </c>
      <c r="Q174" s="10">
        <v>70106</v>
      </c>
      <c r="R174" s="10">
        <v>80101</v>
      </c>
      <c r="S174" s="10">
        <v>210402</v>
      </c>
      <c r="U174" s="10" t="s">
        <v>1287</v>
      </c>
    </row>
    <row r="175" spans="1:21" x14ac:dyDescent="0.25">
      <c r="A175" s="10">
        <v>171</v>
      </c>
      <c r="B175" s="325">
        <v>42457</v>
      </c>
      <c r="C175" s="10">
        <v>34</v>
      </c>
      <c r="D175" s="10" t="s">
        <v>1386</v>
      </c>
      <c r="F175" s="10" t="s">
        <v>1281</v>
      </c>
      <c r="G175" s="10">
        <v>51200910</v>
      </c>
      <c r="H175" s="10">
        <v>210405</v>
      </c>
      <c r="I175" s="10">
        <v>31211</v>
      </c>
      <c r="J175" s="10">
        <v>15000</v>
      </c>
      <c r="O175" s="10">
        <v>0</v>
      </c>
      <c r="P175" s="10" t="s">
        <v>1387</v>
      </c>
      <c r="Q175" s="10">
        <v>70106</v>
      </c>
      <c r="R175" s="10">
        <v>80101</v>
      </c>
      <c r="S175" s="10">
        <v>210405</v>
      </c>
      <c r="U175" s="10" t="s">
        <v>1287</v>
      </c>
    </row>
    <row r="176" spans="1:21" x14ac:dyDescent="0.25">
      <c r="A176" s="10">
        <v>172</v>
      </c>
      <c r="B176" s="325">
        <v>42457</v>
      </c>
      <c r="C176" s="10">
        <v>35</v>
      </c>
      <c r="D176" s="10" t="s">
        <v>1342</v>
      </c>
      <c r="F176" s="10" t="s">
        <v>1285</v>
      </c>
      <c r="G176" s="10">
        <v>5327000016</v>
      </c>
      <c r="H176" s="10">
        <v>210403</v>
      </c>
      <c r="I176" s="10">
        <v>31211</v>
      </c>
      <c r="J176" s="10">
        <v>125000</v>
      </c>
      <c r="O176" s="10">
        <v>0</v>
      </c>
      <c r="P176" s="10" t="s">
        <v>1344</v>
      </c>
      <c r="Q176" s="10">
        <v>70106</v>
      </c>
      <c r="R176" s="10">
        <v>80101</v>
      </c>
      <c r="S176" s="10">
        <v>210403</v>
      </c>
      <c r="U176" s="10" t="s">
        <v>1287</v>
      </c>
    </row>
    <row r="177" spans="1:21" x14ac:dyDescent="0.25">
      <c r="A177" s="10">
        <v>173</v>
      </c>
      <c r="B177" s="325">
        <v>42457</v>
      </c>
      <c r="C177" s="10">
        <v>35</v>
      </c>
      <c r="D177" s="10" t="s">
        <v>1342</v>
      </c>
      <c r="F177" s="10" t="s">
        <v>1285</v>
      </c>
      <c r="G177" s="10">
        <v>5327000016</v>
      </c>
      <c r="H177" s="10">
        <v>210901</v>
      </c>
      <c r="I177" s="10">
        <v>31211</v>
      </c>
      <c r="J177" s="10">
        <v>57000</v>
      </c>
      <c r="O177" s="10">
        <v>0</v>
      </c>
      <c r="P177" s="10" t="s">
        <v>1292</v>
      </c>
      <c r="Q177" s="10">
        <v>70106</v>
      </c>
      <c r="R177" s="10">
        <v>81102</v>
      </c>
      <c r="S177" s="10">
        <v>210901</v>
      </c>
      <c r="U177" s="10" t="s">
        <v>1287</v>
      </c>
    </row>
    <row r="178" spans="1:21" x14ac:dyDescent="0.25">
      <c r="A178" s="10">
        <v>174</v>
      </c>
      <c r="B178" s="325">
        <v>42457</v>
      </c>
      <c r="C178" s="10">
        <v>35</v>
      </c>
      <c r="D178" s="10" t="s">
        <v>1342</v>
      </c>
      <c r="F178" s="10" t="s">
        <v>1285</v>
      </c>
      <c r="G178" s="10">
        <v>5327000016</v>
      </c>
      <c r="H178" s="10">
        <v>210702</v>
      </c>
      <c r="I178" s="10">
        <v>31211</v>
      </c>
      <c r="J178" s="10">
        <v>551000</v>
      </c>
      <c r="O178" s="10">
        <v>0</v>
      </c>
      <c r="P178" s="10" t="s">
        <v>1381</v>
      </c>
      <c r="Q178" s="10">
        <v>70106</v>
      </c>
      <c r="R178" s="10">
        <v>80101</v>
      </c>
      <c r="S178" s="10">
        <v>210702</v>
      </c>
      <c r="U178" s="10" t="s">
        <v>1287</v>
      </c>
    </row>
    <row r="179" spans="1:21" x14ac:dyDescent="0.25">
      <c r="A179" s="10">
        <v>175</v>
      </c>
      <c r="B179" s="325">
        <v>42458</v>
      </c>
      <c r="C179" s="10">
        <v>1</v>
      </c>
      <c r="D179" s="10" t="s">
        <v>1257</v>
      </c>
      <c r="E179" s="10">
        <v>9017445</v>
      </c>
      <c r="H179" s="10">
        <v>210401</v>
      </c>
      <c r="I179" s="10">
        <v>35410</v>
      </c>
      <c r="J179" s="10">
        <v>5500</v>
      </c>
      <c r="K179" s="10">
        <v>90002731</v>
      </c>
      <c r="L179" s="10" t="s">
        <v>1273</v>
      </c>
      <c r="M179" s="10">
        <v>50</v>
      </c>
      <c r="P179" s="10" t="s">
        <v>1273</v>
      </c>
      <c r="T179" s="10" t="s">
        <v>1310</v>
      </c>
      <c r="U179" s="10" t="s">
        <v>1311</v>
      </c>
    </row>
    <row r="180" spans="1:21" x14ac:dyDescent="0.25">
      <c r="A180" s="10">
        <v>176</v>
      </c>
      <c r="B180" s="325">
        <v>42458</v>
      </c>
      <c r="C180" s="10">
        <v>1</v>
      </c>
      <c r="D180" s="10" t="s">
        <v>1257</v>
      </c>
      <c r="E180" s="10">
        <v>9017445</v>
      </c>
      <c r="H180" s="10">
        <v>210401</v>
      </c>
      <c r="I180" s="10">
        <v>35410</v>
      </c>
      <c r="J180" s="10">
        <v>150000</v>
      </c>
      <c r="K180" s="10">
        <v>90002959</v>
      </c>
      <c r="L180" s="10" t="s">
        <v>1268</v>
      </c>
      <c r="M180" s="10">
        <v>2</v>
      </c>
      <c r="P180" s="10" t="s">
        <v>1268</v>
      </c>
      <c r="T180" s="10" t="s">
        <v>1310</v>
      </c>
      <c r="U180" s="10" t="s">
        <v>1311</v>
      </c>
    </row>
    <row r="181" spans="1:21" x14ac:dyDescent="0.25">
      <c r="A181" s="10">
        <v>177</v>
      </c>
      <c r="B181" s="325">
        <v>42458</v>
      </c>
      <c r="C181" s="10">
        <v>1</v>
      </c>
      <c r="D181" s="10" t="s">
        <v>1257</v>
      </c>
      <c r="E181" s="10">
        <v>9017445</v>
      </c>
      <c r="H181" s="10">
        <v>210401</v>
      </c>
      <c r="I181" s="10">
        <v>35410</v>
      </c>
      <c r="J181" s="10">
        <v>4950</v>
      </c>
      <c r="K181" s="10">
        <v>90002784</v>
      </c>
      <c r="L181" s="10" t="s">
        <v>1312</v>
      </c>
      <c r="M181" s="10">
        <v>30</v>
      </c>
      <c r="P181" s="10" t="s">
        <v>1312</v>
      </c>
      <c r="T181" s="10" t="s">
        <v>1310</v>
      </c>
      <c r="U181" s="10" t="s">
        <v>1311</v>
      </c>
    </row>
    <row r="182" spans="1:21" x14ac:dyDescent="0.25">
      <c r="A182" s="10">
        <v>178</v>
      </c>
      <c r="B182" s="325">
        <v>42458</v>
      </c>
      <c r="C182" s="10">
        <v>1</v>
      </c>
      <c r="D182" s="10" t="s">
        <v>1257</v>
      </c>
      <c r="E182" s="10">
        <v>9017445</v>
      </c>
      <c r="H182" s="10">
        <v>210401</v>
      </c>
      <c r="I182" s="10">
        <v>35410</v>
      </c>
      <c r="J182" s="10">
        <v>50000</v>
      </c>
      <c r="K182" s="10">
        <v>90002499</v>
      </c>
      <c r="L182" s="10" t="s">
        <v>1270</v>
      </c>
      <c r="M182" s="10">
        <v>5</v>
      </c>
      <c r="P182" s="10" t="s">
        <v>1270</v>
      </c>
      <c r="T182" s="10" t="s">
        <v>1310</v>
      </c>
      <c r="U182" s="10" t="s">
        <v>1311</v>
      </c>
    </row>
    <row r="183" spans="1:21" x14ac:dyDescent="0.25">
      <c r="A183" s="10">
        <v>179</v>
      </c>
      <c r="B183" s="325">
        <v>42458</v>
      </c>
      <c r="C183" s="10">
        <v>1</v>
      </c>
      <c r="D183" s="10" t="s">
        <v>1257</v>
      </c>
      <c r="E183" s="10">
        <v>9017445</v>
      </c>
      <c r="H183" s="10">
        <v>210302</v>
      </c>
      <c r="I183" s="10">
        <v>35440</v>
      </c>
      <c r="J183" s="10">
        <v>700000</v>
      </c>
      <c r="K183" s="10">
        <v>90002413</v>
      </c>
      <c r="L183" s="10" t="s">
        <v>1276</v>
      </c>
      <c r="M183" s="10">
        <v>5</v>
      </c>
      <c r="P183" s="10" t="s">
        <v>1276</v>
      </c>
      <c r="T183" s="10" t="s">
        <v>1310</v>
      </c>
      <c r="U183" s="10" t="s">
        <v>1311</v>
      </c>
    </row>
    <row r="184" spans="1:21" x14ac:dyDescent="0.25">
      <c r="A184" s="10">
        <v>180</v>
      </c>
      <c r="B184" s="325">
        <v>42458</v>
      </c>
      <c r="C184" s="10">
        <v>1</v>
      </c>
      <c r="D184" s="10" t="s">
        <v>1257</v>
      </c>
      <c r="E184" s="10">
        <v>9017445</v>
      </c>
      <c r="H184" s="10">
        <v>210402</v>
      </c>
      <c r="I184" s="10">
        <v>35440</v>
      </c>
      <c r="J184" s="10">
        <v>1288600</v>
      </c>
      <c r="K184" s="10">
        <v>3</v>
      </c>
      <c r="L184" s="10" t="s">
        <v>1279</v>
      </c>
      <c r="M184" s="10">
        <v>758</v>
      </c>
      <c r="P184" s="10" t="s">
        <v>1279</v>
      </c>
      <c r="T184" s="10" t="s">
        <v>1310</v>
      </c>
      <c r="U184" s="10" t="s">
        <v>1311</v>
      </c>
    </row>
    <row r="185" spans="1:21" x14ac:dyDescent="0.25">
      <c r="A185" s="10">
        <v>181</v>
      </c>
      <c r="B185" s="325">
        <v>42459</v>
      </c>
      <c r="C185" s="10">
        <v>36</v>
      </c>
      <c r="D185" s="10" t="s">
        <v>1388</v>
      </c>
      <c r="E185" s="10" t="s">
        <v>1389</v>
      </c>
      <c r="F185" s="10" t="s">
        <v>1285</v>
      </c>
      <c r="G185" s="10">
        <v>5327043936</v>
      </c>
      <c r="H185" s="10">
        <v>213209</v>
      </c>
      <c r="I185" s="10">
        <v>31211</v>
      </c>
      <c r="J185" s="10">
        <v>70000</v>
      </c>
      <c r="O185" s="10">
        <v>0</v>
      </c>
      <c r="P185" s="10" t="s">
        <v>1292</v>
      </c>
      <c r="Q185" s="10">
        <v>70106</v>
      </c>
      <c r="R185" s="10">
        <v>80802</v>
      </c>
      <c r="S185" s="10">
        <v>213209</v>
      </c>
      <c r="U185" s="10" t="s">
        <v>1287</v>
      </c>
    </row>
    <row r="186" spans="1:21" x14ac:dyDescent="0.25">
      <c r="A186" s="10">
        <v>182</v>
      </c>
      <c r="B186" s="325">
        <v>42459</v>
      </c>
      <c r="C186" s="10">
        <v>37</v>
      </c>
      <c r="D186" s="10" t="s">
        <v>1390</v>
      </c>
      <c r="F186" s="10" t="s">
        <v>1285</v>
      </c>
      <c r="G186" s="10">
        <v>5327002229</v>
      </c>
      <c r="H186" s="10">
        <v>210702</v>
      </c>
      <c r="I186" s="10">
        <v>31211</v>
      </c>
      <c r="J186" s="10">
        <v>58000</v>
      </c>
      <c r="O186" s="10">
        <v>0</v>
      </c>
      <c r="P186" s="10" t="s">
        <v>1381</v>
      </c>
      <c r="Q186" s="10">
        <v>70106</v>
      </c>
      <c r="R186" s="10">
        <v>80101</v>
      </c>
      <c r="S186" s="10">
        <v>210702</v>
      </c>
      <c r="U186" s="10" t="s">
        <v>1287</v>
      </c>
    </row>
    <row r="187" spans="1:21" x14ac:dyDescent="0.25">
      <c r="A187" s="10">
        <v>183</v>
      </c>
      <c r="B187" s="325">
        <v>42460</v>
      </c>
      <c r="C187" s="10" t="s">
        <v>1315</v>
      </c>
      <c r="D187" s="10" t="s">
        <v>1257</v>
      </c>
      <c r="E187" s="10">
        <v>9017445</v>
      </c>
      <c r="H187" s="10">
        <v>210101</v>
      </c>
      <c r="I187" s="10">
        <v>41311</v>
      </c>
      <c r="J187" s="10">
        <v>16778592</v>
      </c>
      <c r="P187" s="10" t="s">
        <v>1391</v>
      </c>
      <c r="U187" s="10" t="s">
        <v>1317</v>
      </c>
    </row>
    <row r="188" spans="1:21" x14ac:dyDescent="0.25">
      <c r="A188" s="10">
        <v>184</v>
      </c>
      <c r="B188" s="325">
        <v>42460</v>
      </c>
      <c r="C188" s="10" t="s">
        <v>1318</v>
      </c>
      <c r="D188" s="10" t="s">
        <v>1257</v>
      </c>
      <c r="E188" s="10">
        <v>9017445</v>
      </c>
      <c r="H188" s="10">
        <v>41311</v>
      </c>
      <c r="I188" s="10">
        <v>41312</v>
      </c>
      <c r="J188" s="10">
        <v>1639154</v>
      </c>
      <c r="P188" s="10" t="s">
        <v>1392</v>
      </c>
      <c r="U188" s="10" t="s">
        <v>1317</v>
      </c>
    </row>
    <row r="189" spans="1:21" x14ac:dyDescent="0.25">
      <c r="A189" s="10">
        <v>185</v>
      </c>
      <c r="B189" s="325">
        <v>42460</v>
      </c>
      <c r="C189" s="10" t="s">
        <v>1320</v>
      </c>
      <c r="D189" s="10" t="s">
        <v>1257</v>
      </c>
      <c r="E189" s="10">
        <v>9017445</v>
      </c>
      <c r="H189" s="10">
        <v>210201</v>
      </c>
      <c r="I189" s="10">
        <v>41312</v>
      </c>
      <c r="J189" s="10">
        <v>1174501.44</v>
      </c>
      <c r="P189" s="10" t="s">
        <v>1393</v>
      </c>
      <c r="U189" s="10" t="s">
        <v>1317</v>
      </c>
    </row>
    <row r="190" spans="1:21" x14ac:dyDescent="0.25">
      <c r="A190" s="10">
        <v>186</v>
      </c>
      <c r="B190" s="325">
        <v>42460</v>
      </c>
      <c r="C190" s="10" t="s">
        <v>1322</v>
      </c>
      <c r="D190" s="10" t="s">
        <v>1257</v>
      </c>
      <c r="E190" s="10">
        <v>9017445</v>
      </c>
      <c r="H190" s="10">
        <v>210202</v>
      </c>
      <c r="I190" s="10">
        <v>41312</v>
      </c>
      <c r="J190" s="10">
        <v>134228.736</v>
      </c>
      <c r="P190" s="10" t="s">
        <v>1394</v>
      </c>
      <c r="U190" s="10" t="s">
        <v>1317</v>
      </c>
    </row>
    <row r="191" spans="1:21" x14ac:dyDescent="0.25">
      <c r="A191" s="10">
        <v>187</v>
      </c>
      <c r="B191" s="325">
        <v>42460</v>
      </c>
      <c r="C191" s="10" t="s">
        <v>1324</v>
      </c>
      <c r="D191" s="10" t="s">
        <v>1257</v>
      </c>
      <c r="E191" s="10">
        <v>9017445</v>
      </c>
      <c r="H191" s="10">
        <v>210205</v>
      </c>
      <c r="I191" s="10">
        <v>41312</v>
      </c>
      <c r="J191" s="10">
        <v>300386.7</v>
      </c>
      <c r="P191" s="10" t="s">
        <v>1395</v>
      </c>
      <c r="U191" s="10" t="s">
        <v>1317</v>
      </c>
    </row>
    <row r="192" spans="1:21" x14ac:dyDescent="0.25">
      <c r="A192" s="10">
        <v>188</v>
      </c>
      <c r="B192" s="325">
        <v>42460</v>
      </c>
      <c r="C192" s="10" t="s">
        <v>1326</v>
      </c>
      <c r="D192" s="10" t="s">
        <v>1257</v>
      </c>
      <c r="E192" s="10">
        <v>9017445</v>
      </c>
      <c r="H192" s="10">
        <v>210204</v>
      </c>
      <c r="I192" s="10">
        <v>41312</v>
      </c>
      <c r="J192" s="10">
        <v>30038.67</v>
      </c>
      <c r="P192" s="10" t="s">
        <v>1396</v>
      </c>
      <c r="U192" s="10" t="s">
        <v>1317</v>
      </c>
    </row>
    <row r="193" spans="1:21" x14ac:dyDescent="0.25">
      <c r="A193" s="10">
        <v>189</v>
      </c>
      <c r="B193" s="325">
        <v>42460</v>
      </c>
      <c r="C193" s="10" t="s">
        <v>1328</v>
      </c>
      <c r="D193" s="10" t="s">
        <v>1257</v>
      </c>
      <c r="E193" s="10">
        <v>9017445</v>
      </c>
      <c r="H193" s="10">
        <v>210203</v>
      </c>
      <c r="I193" s="10">
        <v>41312</v>
      </c>
      <c r="J193" s="10">
        <v>167785.92</v>
      </c>
      <c r="P193" s="10" t="s">
        <v>1397</v>
      </c>
      <c r="U193" s="10" t="s">
        <v>1317</v>
      </c>
    </row>
    <row r="194" spans="1:21" x14ac:dyDescent="0.25">
      <c r="A194" s="10">
        <v>190</v>
      </c>
      <c r="B194" s="325">
        <v>42460</v>
      </c>
      <c r="C194" s="10" t="s">
        <v>1330</v>
      </c>
      <c r="D194" s="10" t="s">
        <v>1257</v>
      </c>
      <c r="E194" s="10">
        <v>9017445</v>
      </c>
      <c r="H194" s="10">
        <v>41311</v>
      </c>
      <c r="I194" s="10">
        <v>41313</v>
      </c>
      <c r="J194" s="10">
        <v>1362601</v>
      </c>
      <c r="P194" s="10" t="s">
        <v>1398</v>
      </c>
      <c r="U194" s="10" t="s">
        <v>1317</v>
      </c>
    </row>
    <row r="195" spans="1:21" x14ac:dyDescent="0.25">
      <c r="A195" s="10">
        <v>191</v>
      </c>
      <c r="B195" s="325">
        <v>42460</v>
      </c>
      <c r="C195" s="10" t="s">
        <v>1332</v>
      </c>
      <c r="D195" s="10" t="s">
        <v>1257</v>
      </c>
      <c r="E195" s="10">
        <v>9017445</v>
      </c>
      <c r="H195" s="10">
        <v>41311</v>
      </c>
      <c r="I195" s="10">
        <v>33101</v>
      </c>
      <c r="J195" s="10">
        <v>2799000</v>
      </c>
      <c r="P195" s="10" t="s">
        <v>1399</v>
      </c>
      <c r="U195" s="10" t="s">
        <v>1317</v>
      </c>
    </row>
    <row r="196" spans="1:21" x14ac:dyDescent="0.25">
      <c r="A196" s="10">
        <v>192</v>
      </c>
      <c r="B196" s="325">
        <v>42460</v>
      </c>
      <c r="C196" s="10" t="s">
        <v>1334</v>
      </c>
      <c r="D196" s="10" t="s">
        <v>1257</v>
      </c>
      <c r="E196" s="10">
        <v>9017445</v>
      </c>
      <c r="H196" s="10">
        <v>210903</v>
      </c>
      <c r="I196" s="10">
        <v>39202</v>
      </c>
      <c r="J196" s="10">
        <v>4320739.87</v>
      </c>
      <c r="P196" s="10" t="s">
        <v>1335</v>
      </c>
      <c r="U196" s="10" t="s">
        <v>1336</v>
      </c>
    </row>
    <row r="197" spans="1:21" x14ac:dyDescent="0.25">
      <c r="A197" s="10">
        <v>193</v>
      </c>
      <c r="B197" s="325">
        <v>42460</v>
      </c>
      <c r="C197" s="10" t="s">
        <v>1334</v>
      </c>
      <c r="D197" s="10" t="s">
        <v>1257</v>
      </c>
      <c r="E197" s="10">
        <v>9017445</v>
      </c>
      <c r="H197" s="10">
        <v>210903</v>
      </c>
      <c r="I197" s="10">
        <v>39204</v>
      </c>
      <c r="J197" s="10">
        <v>1604425</v>
      </c>
      <c r="P197" s="10" t="s">
        <v>1335</v>
      </c>
      <c r="U197" s="10" t="s">
        <v>1336</v>
      </c>
    </row>
    <row r="198" spans="1:21" x14ac:dyDescent="0.25">
      <c r="A198" s="10">
        <v>194</v>
      </c>
      <c r="B198" s="325">
        <v>42460</v>
      </c>
      <c r="C198" s="10" t="s">
        <v>1334</v>
      </c>
      <c r="D198" s="10" t="s">
        <v>1257</v>
      </c>
      <c r="E198" s="10">
        <v>9017445</v>
      </c>
      <c r="H198" s="10">
        <v>210903</v>
      </c>
      <c r="I198" s="10">
        <v>39206</v>
      </c>
      <c r="J198" s="10">
        <v>1518456.8</v>
      </c>
      <c r="P198" s="10" t="s">
        <v>1335</v>
      </c>
      <c r="U198" s="10" t="s">
        <v>1336</v>
      </c>
    </row>
    <row r="199" spans="1:21" x14ac:dyDescent="0.25">
      <c r="A199" s="10">
        <v>195</v>
      </c>
      <c r="B199" s="325">
        <v>42460</v>
      </c>
      <c r="C199" s="10" t="s">
        <v>1334</v>
      </c>
      <c r="D199" s="10" t="s">
        <v>1257</v>
      </c>
      <c r="E199" s="10">
        <v>9017445</v>
      </c>
      <c r="H199" s="10">
        <v>210903</v>
      </c>
      <c r="I199" s="10">
        <v>39208</v>
      </c>
      <c r="J199" s="10">
        <v>609976.74</v>
      </c>
      <c r="P199" s="10" t="s">
        <v>1335</v>
      </c>
      <c r="U199" s="10" t="s">
        <v>1336</v>
      </c>
    </row>
    <row r="200" spans="1:21" x14ac:dyDescent="0.25">
      <c r="A200" s="10">
        <v>196</v>
      </c>
      <c r="B200" s="325">
        <v>42466</v>
      </c>
      <c r="C200" s="10">
        <v>105</v>
      </c>
      <c r="D200" s="10" t="s">
        <v>1382</v>
      </c>
      <c r="E200" s="10" t="s">
        <v>1383</v>
      </c>
      <c r="F200" s="10" t="s">
        <v>1380</v>
      </c>
      <c r="G200" s="10">
        <v>5327002230</v>
      </c>
      <c r="H200" s="10">
        <v>210702</v>
      </c>
      <c r="I200" s="10">
        <v>31211</v>
      </c>
      <c r="J200" s="10">
        <v>145000</v>
      </c>
      <c r="O200" s="10">
        <v>0</v>
      </c>
      <c r="P200" s="10" t="s">
        <v>1343</v>
      </c>
      <c r="Q200" s="10">
        <v>70106</v>
      </c>
      <c r="R200" s="10">
        <v>80101</v>
      </c>
      <c r="S200" s="10">
        <v>210702</v>
      </c>
      <c r="U200" s="10" t="s">
        <v>1287</v>
      </c>
    </row>
    <row r="201" spans="1:21" x14ac:dyDescent="0.25">
      <c r="A201" s="10">
        <v>197</v>
      </c>
      <c r="B201" s="325">
        <v>42468</v>
      </c>
      <c r="C201" s="10">
        <v>106</v>
      </c>
      <c r="D201" s="10" t="s">
        <v>1257</v>
      </c>
      <c r="E201" s="10">
        <v>9017445</v>
      </c>
      <c r="F201" s="10" t="s">
        <v>1281</v>
      </c>
      <c r="G201" s="10">
        <v>51255001</v>
      </c>
      <c r="H201" s="10">
        <v>33101</v>
      </c>
      <c r="I201" s="10">
        <v>31211</v>
      </c>
      <c r="J201" s="10">
        <v>150000</v>
      </c>
      <c r="O201" s="10">
        <v>0</v>
      </c>
      <c r="P201" s="10" t="s">
        <v>1341</v>
      </c>
      <c r="Q201" s="10">
        <v>70106</v>
      </c>
      <c r="R201" s="10">
        <v>80101</v>
      </c>
      <c r="S201" s="10">
        <v>210101</v>
      </c>
      <c r="U201" s="10" t="s">
        <v>1287</v>
      </c>
    </row>
    <row r="202" spans="1:21" x14ac:dyDescent="0.25">
      <c r="A202" s="10">
        <v>198</v>
      </c>
      <c r="B202" s="325">
        <v>42468</v>
      </c>
      <c r="C202" s="10">
        <v>81</v>
      </c>
      <c r="D202" s="10" t="s">
        <v>1400</v>
      </c>
      <c r="F202" s="10" t="s">
        <v>1288</v>
      </c>
      <c r="G202" s="10">
        <v>5315003725</v>
      </c>
      <c r="H202" s="10">
        <v>210403</v>
      </c>
      <c r="I202" s="10">
        <v>31211</v>
      </c>
      <c r="J202" s="10">
        <v>108900</v>
      </c>
      <c r="O202" s="10">
        <v>0</v>
      </c>
      <c r="P202" s="10" t="s">
        <v>1401</v>
      </c>
      <c r="Q202" s="10">
        <v>70106</v>
      </c>
      <c r="R202" s="10">
        <v>80101</v>
      </c>
      <c r="S202" s="10">
        <v>210403</v>
      </c>
      <c r="U202" s="10" t="s">
        <v>1287</v>
      </c>
    </row>
    <row r="203" spans="1:21" x14ac:dyDescent="0.25">
      <c r="A203" s="10">
        <v>199</v>
      </c>
      <c r="B203" s="325">
        <v>42471</v>
      </c>
      <c r="C203" s="10">
        <v>60</v>
      </c>
      <c r="D203" s="10" t="s">
        <v>1257</v>
      </c>
      <c r="E203" s="10">
        <v>9017445</v>
      </c>
      <c r="F203" s="10" t="s">
        <v>1281</v>
      </c>
      <c r="G203" s="10">
        <v>51255001</v>
      </c>
      <c r="H203" s="10">
        <v>33101</v>
      </c>
      <c r="I203" s="10">
        <v>31211</v>
      </c>
      <c r="J203" s="10">
        <v>100000</v>
      </c>
      <c r="O203" s="10">
        <v>0</v>
      </c>
      <c r="P203" s="10" t="s">
        <v>1341</v>
      </c>
      <c r="Q203" s="10">
        <v>70106</v>
      </c>
      <c r="R203" s="10">
        <v>80103</v>
      </c>
      <c r="S203" s="10">
        <v>210105</v>
      </c>
      <c r="U203" s="10" t="s">
        <v>1287</v>
      </c>
    </row>
    <row r="204" spans="1:21" x14ac:dyDescent="0.25">
      <c r="A204" s="10">
        <v>200</v>
      </c>
      <c r="B204" s="325">
        <v>42478</v>
      </c>
      <c r="C204" s="10">
        <v>38</v>
      </c>
      <c r="D204" s="10" t="s">
        <v>1257</v>
      </c>
      <c r="E204" s="10">
        <v>9017445</v>
      </c>
      <c r="F204" s="10" t="s">
        <v>1281</v>
      </c>
      <c r="G204" s="10">
        <v>51255001</v>
      </c>
      <c r="H204" s="10">
        <v>33101</v>
      </c>
      <c r="I204" s="10">
        <v>31211</v>
      </c>
      <c r="J204" s="10">
        <v>100000</v>
      </c>
      <c r="O204" s="10">
        <v>0</v>
      </c>
      <c r="P204" s="10" t="s">
        <v>1402</v>
      </c>
      <c r="Q204" s="10">
        <v>70106</v>
      </c>
      <c r="R204" s="10">
        <v>80101</v>
      </c>
      <c r="S204" s="10">
        <v>210101</v>
      </c>
      <c r="U204" s="10" t="s">
        <v>1287</v>
      </c>
    </row>
    <row r="205" spans="1:21" x14ac:dyDescent="0.25">
      <c r="A205" s="10">
        <v>201</v>
      </c>
      <c r="B205" s="325">
        <v>42478</v>
      </c>
      <c r="C205" s="10">
        <v>39</v>
      </c>
      <c r="D205" s="10" t="s">
        <v>1403</v>
      </c>
      <c r="E205" s="10">
        <v>9018239</v>
      </c>
      <c r="F205" s="10" t="s">
        <v>1404</v>
      </c>
      <c r="G205" s="10">
        <v>240000028082</v>
      </c>
      <c r="H205" s="10">
        <v>213209</v>
      </c>
      <c r="I205" s="10">
        <v>31211</v>
      </c>
      <c r="J205" s="10">
        <v>30402</v>
      </c>
      <c r="O205" s="10">
        <v>0</v>
      </c>
      <c r="P205" s="10" t="s">
        <v>1405</v>
      </c>
      <c r="Q205" s="10">
        <v>70106</v>
      </c>
      <c r="R205" s="10">
        <v>80802</v>
      </c>
      <c r="S205" s="10">
        <v>213209</v>
      </c>
      <c r="U205" s="10" t="s">
        <v>1287</v>
      </c>
    </row>
    <row r="206" spans="1:21" x14ac:dyDescent="0.25">
      <c r="A206" s="10">
        <v>202</v>
      </c>
      <c r="B206" s="325">
        <v>42479</v>
      </c>
      <c r="C206" s="10">
        <v>40</v>
      </c>
      <c r="D206" s="10" t="s">
        <v>1257</v>
      </c>
      <c r="E206" s="10">
        <v>9017445</v>
      </c>
      <c r="F206" s="10" t="s">
        <v>1281</v>
      </c>
      <c r="G206" s="10">
        <v>51255001</v>
      </c>
      <c r="H206" s="10">
        <v>33101</v>
      </c>
      <c r="I206" s="10">
        <v>31211</v>
      </c>
      <c r="J206" s="10">
        <v>100000</v>
      </c>
      <c r="O206" s="10">
        <v>0</v>
      </c>
      <c r="P206" s="10" t="s">
        <v>1341</v>
      </c>
      <c r="Q206" s="10">
        <v>70106</v>
      </c>
      <c r="R206" s="10">
        <v>80101</v>
      </c>
      <c r="S206" s="10">
        <v>210101</v>
      </c>
      <c r="U206" s="10" t="s">
        <v>1287</v>
      </c>
    </row>
    <row r="207" spans="1:21" x14ac:dyDescent="0.25">
      <c r="A207" s="10">
        <v>203</v>
      </c>
      <c r="B207" s="325">
        <v>42481</v>
      </c>
      <c r="C207" s="10">
        <v>107</v>
      </c>
      <c r="D207" s="10" t="s">
        <v>1257</v>
      </c>
      <c r="E207" s="10">
        <v>9017445</v>
      </c>
      <c r="F207" s="10" t="s">
        <v>1281</v>
      </c>
      <c r="G207" s="10">
        <v>51255001</v>
      </c>
      <c r="H207" s="10">
        <v>33101</v>
      </c>
      <c r="I207" s="10">
        <v>31211</v>
      </c>
      <c r="J207" s="10">
        <v>600000</v>
      </c>
      <c r="O207" s="10">
        <v>0</v>
      </c>
      <c r="P207" s="10" t="s">
        <v>1341</v>
      </c>
      <c r="Q207" s="10">
        <v>70106</v>
      </c>
      <c r="R207" s="10">
        <v>80101</v>
      </c>
      <c r="S207" s="10">
        <v>210101</v>
      </c>
      <c r="U207" s="10" t="s">
        <v>1287</v>
      </c>
    </row>
    <row r="208" spans="1:21" x14ac:dyDescent="0.25">
      <c r="A208" s="10">
        <v>204</v>
      </c>
      <c r="B208" s="325">
        <v>42485</v>
      </c>
      <c r="C208" s="10">
        <v>1</v>
      </c>
      <c r="D208" s="10" t="s">
        <v>1406</v>
      </c>
      <c r="E208" s="10" t="s">
        <v>1407</v>
      </c>
      <c r="H208" s="10">
        <v>35410</v>
      </c>
      <c r="I208" s="10">
        <v>41362</v>
      </c>
      <c r="J208" s="10">
        <v>9000</v>
      </c>
      <c r="K208" s="10">
        <v>90002499</v>
      </c>
      <c r="L208" s="10" t="s">
        <v>1270</v>
      </c>
      <c r="M208" s="10">
        <v>1</v>
      </c>
      <c r="N208" s="10" t="s">
        <v>1260</v>
      </c>
      <c r="P208" s="10" t="s">
        <v>1270</v>
      </c>
      <c r="T208" s="10" t="s">
        <v>1261</v>
      </c>
      <c r="U208" s="10" t="s">
        <v>1262</v>
      </c>
    </row>
    <row r="209" spans="1:21" x14ac:dyDescent="0.25">
      <c r="A209" s="10">
        <v>205</v>
      </c>
      <c r="B209" s="325">
        <v>42485</v>
      </c>
      <c r="C209" s="10">
        <v>1</v>
      </c>
      <c r="D209" s="10" t="s">
        <v>1406</v>
      </c>
      <c r="E209" s="10" t="s">
        <v>1407</v>
      </c>
      <c r="H209" s="10">
        <v>35410</v>
      </c>
      <c r="I209" s="10">
        <v>41362</v>
      </c>
      <c r="J209" s="10">
        <v>11000</v>
      </c>
      <c r="K209" s="10">
        <v>90002957</v>
      </c>
      <c r="L209" s="10" t="s">
        <v>1264</v>
      </c>
      <c r="M209" s="10">
        <v>1</v>
      </c>
      <c r="N209" s="10" t="s">
        <v>1260</v>
      </c>
      <c r="P209" s="10" t="s">
        <v>1264</v>
      </c>
      <c r="T209" s="10" t="s">
        <v>1261</v>
      </c>
      <c r="U209" s="10" t="s">
        <v>1262</v>
      </c>
    </row>
    <row r="210" spans="1:21" x14ac:dyDescent="0.25">
      <c r="A210" s="10">
        <v>206</v>
      </c>
      <c r="B210" s="325">
        <v>42485</v>
      </c>
      <c r="C210" s="10">
        <v>1</v>
      </c>
      <c r="D210" s="10" t="s">
        <v>1297</v>
      </c>
      <c r="E210" s="10">
        <v>9017445</v>
      </c>
      <c r="H210" s="10">
        <v>39205</v>
      </c>
      <c r="I210" s="10">
        <v>41361</v>
      </c>
      <c r="J210" s="10">
        <v>123000</v>
      </c>
      <c r="K210" s="10">
        <v>90002981</v>
      </c>
      <c r="L210" s="10" t="s">
        <v>1408</v>
      </c>
      <c r="M210" s="10">
        <v>1</v>
      </c>
      <c r="N210" s="10" t="s">
        <v>1260</v>
      </c>
      <c r="P210" s="10" t="s">
        <v>1408</v>
      </c>
      <c r="T210" s="10" t="s">
        <v>1261</v>
      </c>
      <c r="U210" s="10" t="s">
        <v>1262</v>
      </c>
    </row>
    <row r="211" spans="1:21" x14ac:dyDescent="0.25">
      <c r="A211" s="10">
        <v>207</v>
      </c>
      <c r="B211" s="325">
        <v>42485</v>
      </c>
      <c r="C211" s="10">
        <v>1</v>
      </c>
      <c r="D211" s="10" t="s">
        <v>1297</v>
      </c>
      <c r="E211" s="10">
        <v>9017445</v>
      </c>
      <c r="H211" s="10">
        <v>39205</v>
      </c>
      <c r="I211" s="10">
        <v>41361</v>
      </c>
      <c r="J211" s="10">
        <v>1150000</v>
      </c>
      <c r="K211" s="10">
        <v>90002982</v>
      </c>
      <c r="L211" s="10" t="s">
        <v>1409</v>
      </c>
      <c r="M211" s="10">
        <v>1</v>
      </c>
      <c r="N211" s="10" t="s">
        <v>1260</v>
      </c>
      <c r="P211" s="10" t="s">
        <v>1409</v>
      </c>
      <c r="T211" s="10" t="s">
        <v>1261</v>
      </c>
      <c r="U211" s="10" t="s">
        <v>1262</v>
      </c>
    </row>
    <row r="212" spans="1:21" x14ac:dyDescent="0.25">
      <c r="A212" s="10">
        <v>208</v>
      </c>
      <c r="B212" s="325">
        <v>42485</v>
      </c>
      <c r="C212" s="10">
        <v>1</v>
      </c>
      <c r="D212" s="10" t="s">
        <v>1297</v>
      </c>
      <c r="E212" s="10">
        <v>9017445</v>
      </c>
      <c r="H212" s="10">
        <v>39205</v>
      </c>
      <c r="I212" s="10">
        <v>41361</v>
      </c>
      <c r="J212" s="10">
        <v>1180000</v>
      </c>
      <c r="K212" s="10">
        <v>90002920</v>
      </c>
      <c r="L212" s="10" t="s">
        <v>1410</v>
      </c>
      <c r="M212" s="10">
        <v>1</v>
      </c>
      <c r="N212" s="10" t="s">
        <v>1260</v>
      </c>
      <c r="P212" s="10" t="s">
        <v>1410</v>
      </c>
      <c r="T212" s="10" t="s">
        <v>1261</v>
      </c>
      <c r="U212" s="10" t="s">
        <v>1262</v>
      </c>
    </row>
    <row r="213" spans="1:21" x14ac:dyDescent="0.25">
      <c r="A213" s="10">
        <v>209</v>
      </c>
      <c r="B213" s="325">
        <v>42485</v>
      </c>
      <c r="C213" s="10">
        <v>1</v>
      </c>
      <c r="D213" s="10" t="s">
        <v>1297</v>
      </c>
      <c r="E213" s="10">
        <v>9017445</v>
      </c>
      <c r="H213" s="10">
        <v>39205</v>
      </c>
      <c r="I213" s="10">
        <v>41361</v>
      </c>
      <c r="J213" s="10">
        <v>350000</v>
      </c>
      <c r="K213" s="10">
        <v>90002948</v>
      </c>
      <c r="L213" s="10" t="s">
        <v>1411</v>
      </c>
      <c r="M213" s="10">
        <v>1</v>
      </c>
      <c r="N213" s="10" t="s">
        <v>1260</v>
      </c>
      <c r="P213" s="10" t="s">
        <v>1411</v>
      </c>
      <c r="T213" s="10" t="s">
        <v>1261</v>
      </c>
      <c r="U213" s="10" t="s">
        <v>1262</v>
      </c>
    </row>
    <row r="214" spans="1:21" x14ac:dyDescent="0.25">
      <c r="A214" s="10">
        <v>210</v>
      </c>
      <c r="B214" s="325">
        <v>42485</v>
      </c>
      <c r="C214" s="10">
        <v>1</v>
      </c>
      <c r="D214" s="10" t="s">
        <v>1297</v>
      </c>
      <c r="E214" s="10">
        <v>9017445</v>
      </c>
      <c r="H214" s="10">
        <v>39205</v>
      </c>
      <c r="I214" s="10">
        <v>41361</v>
      </c>
      <c r="J214" s="10">
        <v>399000</v>
      </c>
      <c r="K214" s="10">
        <v>90002948</v>
      </c>
      <c r="L214" s="10" t="s">
        <v>1411</v>
      </c>
      <c r="M214" s="10">
        <v>1</v>
      </c>
      <c r="N214" s="10" t="s">
        <v>1260</v>
      </c>
      <c r="P214" s="10" t="s">
        <v>1411</v>
      </c>
      <c r="T214" s="10" t="s">
        <v>1261</v>
      </c>
      <c r="U214" s="10" t="s">
        <v>1262</v>
      </c>
    </row>
    <row r="215" spans="1:21" x14ac:dyDescent="0.25">
      <c r="A215" s="10">
        <v>211</v>
      </c>
      <c r="B215" s="325">
        <v>42485</v>
      </c>
      <c r="C215" s="10">
        <v>1</v>
      </c>
      <c r="D215" s="10" t="s">
        <v>1297</v>
      </c>
      <c r="E215" s="10">
        <v>9017445</v>
      </c>
      <c r="H215" s="10">
        <v>39205</v>
      </c>
      <c r="I215" s="10">
        <v>41361</v>
      </c>
      <c r="J215" s="10">
        <v>698000</v>
      </c>
      <c r="K215" s="10">
        <v>90002948</v>
      </c>
      <c r="L215" s="10" t="s">
        <v>1411</v>
      </c>
      <c r="M215" s="10">
        <v>2</v>
      </c>
      <c r="N215" s="10" t="s">
        <v>1260</v>
      </c>
      <c r="P215" s="10" t="s">
        <v>1411</v>
      </c>
      <c r="T215" s="10" t="s">
        <v>1261</v>
      </c>
      <c r="U215" s="10" t="s">
        <v>1262</v>
      </c>
    </row>
    <row r="216" spans="1:21" x14ac:dyDescent="0.25">
      <c r="A216" s="10">
        <v>212</v>
      </c>
      <c r="B216" s="325">
        <v>42485</v>
      </c>
      <c r="C216" s="10">
        <v>1</v>
      </c>
      <c r="D216" s="10" t="s">
        <v>1297</v>
      </c>
      <c r="E216" s="10">
        <v>9017445</v>
      </c>
      <c r="H216" s="10">
        <v>39205</v>
      </c>
      <c r="I216" s="10">
        <v>41361</v>
      </c>
      <c r="J216" s="10">
        <v>800000</v>
      </c>
      <c r="K216" s="10">
        <v>90002983</v>
      </c>
      <c r="L216" s="10" t="s">
        <v>1412</v>
      </c>
      <c r="M216" s="10">
        <v>1</v>
      </c>
      <c r="N216" s="10" t="s">
        <v>1260</v>
      </c>
      <c r="P216" s="10" t="s">
        <v>1412</v>
      </c>
      <c r="T216" s="10" t="s">
        <v>1261</v>
      </c>
      <c r="U216" s="10" t="s">
        <v>1262</v>
      </c>
    </row>
    <row r="217" spans="1:21" x14ac:dyDescent="0.25">
      <c r="A217" s="10">
        <v>213</v>
      </c>
      <c r="B217" s="325">
        <v>42485</v>
      </c>
      <c r="C217" s="10">
        <v>1</v>
      </c>
      <c r="D217" s="10" t="s">
        <v>1297</v>
      </c>
      <c r="E217" s="10">
        <v>9017445</v>
      </c>
      <c r="H217" s="10">
        <v>39207</v>
      </c>
      <c r="I217" s="10">
        <v>1200045</v>
      </c>
      <c r="J217" s="10">
        <v>1500000</v>
      </c>
      <c r="K217" s="10">
        <v>90002985</v>
      </c>
      <c r="L217" s="10" t="s">
        <v>1413</v>
      </c>
      <c r="M217" s="10">
        <v>1</v>
      </c>
      <c r="N217" s="10" t="s">
        <v>1260</v>
      </c>
      <c r="P217" s="10" t="s">
        <v>1413</v>
      </c>
      <c r="T217" s="10" t="s">
        <v>1414</v>
      </c>
      <c r="U217" s="10" t="s">
        <v>1262</v>
      </c>
    </row>
    <row r="218" spans="1:21" x14ac:dyDescent="0.25">
      <c r="A218" s="10">
        <v>214</v>
      </c>
      <c r="B218" s="325">
        <v>42485</v>
      </c>
      <c r="C218" s="10">
        <v>1</v>
      </c>
      <c r="D218" s="10" t="s">
        <v>1297</v>
      </c>
      <c r="E218" s="10">
        <v>9017445</v>
      </c>
      <c r="H218" s="10">
        <v>39205</v>
      </c>
      <c r="I218" s="10">
        <v>1200045</v>
      </c>
      <c r="J218" s="10">
        <v>5000000</v>
      </c>
      <c r="K218" s="10">
        <v>90002525</v>
      </c>
      <c r="L218" s="10" t="s">
        <v>1415</v>
      </c>
      <c r="M218" s="10">
        <v>5</v>
      </c>
      <c r="N218" s="10" t="s">
        <v>1260</v>
      </c>
      <c r="P218" s="10" t="s">
        <v>1415</v>
      </c>
      <c r="T218" s="10" t="s">
        <v>1416</v>
      </c>
      <c r="U218" s="10" t="s">
        <v>1262</v>
      </c>
    </row>
    <row r="219" spans="1:21" x14ac:dyDescent="0.25">
      <c r="A219" s="10">
        <v>215</v>
      </c>
      <c r="B219" s="325">
        <v>42485</v>
      </c>
      <c r="C219" s="10">
        <v>1</v>
      </c>
      <c r="D219" s="10" t="s">
        <v>1297</v>
      </c>
      <c r="E219" s="10">
        <v>9017445</v>
      </c>
      <c r="H219" s="10">
        <v>39205</v>
      </c>
      <c r="I219" s="10">
        <v>1200045</v>
      </c>
      <c r="J219" s="10">
        <v>750000</v>
      </c>
      <c r="K219" s="10">
        <v>90002984</v>
      </c>
      <c r="L219" s="10" t="s">
        <v>1417</v>
      </c>
      <c r="M219" s="10">
        <v>1</v>
      </c>
      <c r="N219" s="10" t="s">
        <v>1260</v>
      </c>
      <c r="P219" s="10" t="s">
        <v>1417</v>
      </c>
      <c r="T219" s="10" t="s">
        <v>1416</v>
      </c>
      <c r="U219" s="10" t="s">
        <v>1262</v>
      </c>
    </row>
    <row r="220" spans="1:21" x14ac:dyDescent="0.25">
      <c r="A220" s="10">
        <v>216</v>
      </c>
      <c r="B220" s="325">
        <v>42485</v>
      </c>
      <c r="C220" s="10">
        <v>1</v>
      </c>
      <c r="D220" s="10" t="s">
        <v>1297</v>
      </c>
      <c r="E220" s="10">
        <v>9017445</v>
      </c>
      <c r="H220" s="10">
        <v>39201</v>
      </c>
      <c r="I220" s="10">
        <v>1200045</v>
      </c>
      <c r="J220" s="10">
        <v>40000000</v>
      </c>
      <c r="K220" s="10">
        <v>90002791</v>
      </c>
      <c r="L220" s="10" t="s">
        <v>1418</v>
      </c>
      <c r="M220" s="10">
        <v>40</v>
      </c>
      <c r="N220" s="10" t="s">
        <v>1260</v>
      </c>
      <c r="P220" s="10" t="s">
        <v>1418</v>
      </c>
      <c r="T220" s="10" t="s">
        <v>1416</v>
      </c>
      <c r="U220" s="10" t="s">
        <v>1262</v>
      </c>
    </row>
    <row r="221" spans="1:21" x14ac:dyDescent="0.25">
      <c r="A221" s="10">
        <v>217</v>
      </c>
      <c r="B221" s="325">
        <v>42485</v>
      </c>
      <c r="C221" s="10">
        <v>2</v>
      </c>
      <c r="D221" s="10" t="s">
        <v>1267</v>
      </c>
      <c r="E221" s="10">
        <v>3247929</v>
      </c>
      <c r="H221" s="10">
        <v>35410</v>
      </c>
      <c r="I221" s="10">
        <v>41361</v>
      </c>
      <c r="J221" s="10">
        <v>30000</v>
      </c>
      <c r="K221" s="10">
        <v>90002499</v>
      </c>
      <c r="L221" s="10" t="s">
        <v>1270</v>
      </c>
      <c r="M221" s="10">
        <v>3</v>
      </c>
      <c r="N221" s="10" t="s">
        <v>1260</v>
      </c>
      <c r="P221" s="10" t="s">
        <v>1270</v>
      </c>
      <c r="T221" s="10" t="s">
        <v>1261</v>
      </c>
      <c r="U221" s="10" t="s">
        <v>1262</v>
      </c>
    </row>
    <row r="222" spans="1:21" x14ac:dyDescent="0.25">
      <c r="A222" s="10">
        <v>218</v>
      </c>
      <c r="B222" s="325">
        <v>42485</v>
      </c>
      <c r="C222" s="10">
        <v>2</v>
      </c>
      <c r="D222" s="10" t="s">
        <v>1267</v>
      </c>
      <c r="E222" s="10">
        <v>3247929</v>
      </c>
      <c r="H222" s="10">
        <v>35410</v>
      </c>
      <c r="I222" s="10">
        <v>41361</v>
      </c>
      <c r="J222" s="10">
        <v>70000</v>
      </c>
      <c r="K222" s="10">
        <v>90002962</v>
      </c>
      <c r="L222" s="10" t="s">
        <v>1419</v>
      </c>
      <c r="M222" s="10">
        <v>1</v>
      </c>
      <c r="N222" s="10" t="s">
        <v>1260</v>
      </c>
      <c r="P222" s="10" t="s">
        <v>1419</v>
      </c>
      <c r="T222" s="10" t="s">
        <v>1261</v>
      </c>
      <c r="U222" s="10" t="s">
        <v>1262</v>
      </c>
    </row>
    <row r="223" spans="1:21" x14ac:dyDescent="0.25">
      <c r="A223" s="10">
        <v>219</v>
      </c>
      <c r="B223" s="325">
        <v>42485</v>
      </c>
      <c r="C223" s="10">
        <v>3</v>
      </c>
      <c r="D223" s="10" t="s">
        <v>1420</v>
      </c>
      <c r="E223" s="10">
        <v>2116545</v>
      </c>
      <c r="H223" s="10">
        <v>35410</v>
      </c>
      <c r="I223" s="10">
        <v>41361</v>
      </c>
      <c r="J223" s="10">
        <v>8000</v>
      </c>
      <c r="K223" s="10">
        <v>90002582</v>
      </c>
      <c r="L223" s="10" t="s">
        <v>1313</v>
      </c>
      <c r="M223" s="10">
        <v>50</v>
      </c>
      <c r="N223" s="10" t="s">
        <v>1260</v>
      </c>
      <c r="P223" s="10" t="s">
        <v>1313</v>
      </c>
      <c r="T223" s="10" t="s">
        <v>1261</v>
      </c>
      <c r="U223" s="10" t="s">
        <v>1262</v>
      </c>
    </row>
    <row r="224" spans="1:21" x14ac:dyDescent="0.25">
      <c r="A224" s="10">
        <v>220</v>
      </c>
      <c r="B224" s="325">
        <v>42485</v>
      </c>
      <c r="C224" s="10">
        <v>3</v>
      </c>
      <c r="D224" s="10" t="s">
        <v>1420</v>
      </c>
      <c r="E224" s="10">
        <v>2116545</v>
      </c>
      <c r="H224" s="10">
        <v>35410</v>
      </c>
      <c r="I224" s="10">
        <v>41361</v>
      </c>
      <c r="J224" s="10">
        <v>11000</v>
      </c>
      <c r="K224" s="10">
        <v>90002582</v>
      </c>
      <c r="L224" s="10" t="s">
        <v>1313</v>
      </c>
      <c r="M224" s="10">
        <v>50</v>
      </c>
      <c r="N224" s="10" t="s">
        <v>1260</v>
      </c>
      <c r="P224" s="10" t="s">
        <v>1313</v>
      </c>
      <c r="T224" s="10" t="s">
        <v>1261</v>
      </c>
      <c r="U224" s="10" t="s">
        <v>1262</v>
      </c>
    </row>
    <row r="225" spans="1:21" x14ac:dyDescent="0.25">
      <c r="A225" s="10">
        <v>221</v>
      </c>
      <c r="B225" s="325">
        <v>42485</v>
      </c>
      <c r="C225" s="10">
        <v>3</v>
      </c>
      <c r="D225" s="10" t="s">
        <v>1420</v>
      </c>
      <c r="E225" s="10">
        <v>2116545</v>
      </c>
      <c r="H225" s="10">
        <v>35410</v>
      </c>
      <c r="I225" s="10">
        <v>41361</v>
      </c>
      <c r="J225" s="10">
        <v>57000</v>
      </c>
      <c r="K225" s="10">
        <v>90002499</v>
      </c>
      <c r="L225" s="10" t="s">
        <v>1270</v>
      </c>
      <c r="M225" s="10">
        <v>6</v>
      </c>
      <c r="N225" s="10" t="s">
        <v>1260</v>
      </c>
      <c r="P225" s="10" t="s">
        <v>1270</v>
      </c>
      <c r="T225" s="10" t="s">
        <v>1261</v>
      </c>
      <c r="U225" s="10" t="s">
        <v>1262</v>
      </c>
    </row>
    <row r="226" spans="1:21" x14ac:dyDescent="0.25">
      <c r="A226" s="10">
        <v>222</v>
      </c>
      <c r="B226" s="325">
        <v>42485</v>
      </c>
      <c r="C226" s="10">
        <v>3</v>
      </c>
      <c r="D226" s="10" t="s">
        <v>1420</v>
      </c>
      <c r="E226" s="10">
        <v>2116545</v>
      </c>
      <c r="H226" s="10">
        <v>35410</v>
      </c>
      <c r="I226" s="10">
        <v>41361</v>
      </c>
      <c r="J226" s="10">
        <v>1900</v>
      </c>
      <c r="K226" s="10">
        <v>90002964</v>
      </c>
      <c r="L226" s="10" t="s">
        <v>1421</v>
      </c>
      <c r="M226" s="10">
        <v>10</v>
      </c>
      <c r="N226" s="10" t="s">
        <v>1260</v>
      </c>
      <c r="P226" s="10" t="s">
        <v>1421</v>
      </c>
      <c r="T226" s="10" t="s">
        <v>1261</v>
      </c>
      <c r="U226" s="10" t="s">
        <v>1262</v>
      </c>
    </row>
    <row r="227" spans="1:21" x14ac:dyDescent="0.25">
      <c r="A227" s="10">
        <v>223</v>
      </c>
      <c r="B227" s="325">
        <v>42485</v>
      </c>
      <c r="C227" s="10">
        <v>4</v>
      </c>
      <c r="D227" s="10" t="s">
        <v>1278</v>
      </c>
      <c r="H227" s="10">
        <v>35440</v>
      </c>
      <c r="I227" s="10">
        <v>41361</v>
      </c>
      <c r="J227" s="10">
        <v>501500</v>
      </c>
      <c r="K227" s="10">
        <v>3</v>
      </c>
      <c r="L227" s="10" t="s">
        <v>1279</v>
      </c>
      <c r="M227" s="10">
        <v>295</v>
      </c>
      <c r="N227" s="10" t="s">
        <v>1280</v>
      </c>
      <c r="P227" s="10" t="s">
        <v>1279</v>
      </c>
      <c r="T227" s="10" t="s">
        <v>1261</v>
      </c>
      <c r="U227" s="10" t="s">
        <v>1262</v>
      </c>
    </row>
    <row r="228" spans="1:21" x14ac:dyDescent="0.25">
      <c r="A228" s="10">
        <v>224</v>
      </c>
      <c r="B228" s="325">
        <v>42485</v>
      </c>
      <c r="C228" s="10">
        <v>4</v>
      </c>
      <c r="D228" s="10" t="s">
        <v>1278</v>
      </c>
      <c r="H228" s="10">
        <v>35440</v>
      </c>
      <c r="I228" s="10">
        <v>41361</v>
      </c>
      <c r="J228" s="10">
        <v>728000</v>
      </c>
      <c r="K228" s="10">
        <v>3</v>
      </c>
      <c r="L228" s="10" t="s">
        <v>1279</v>
      </c>
      <c r="M228" s="10">
        <v>455</v>
      </c>
      <c r="N228" s="10" t="s">
        <v>1280</v>
      </c>
      <c r="P228" s="10" t="s">
        <v>1279</v>
      </c>
      <c r="T228" s="10" t="s">
        <v>1261</v>
      </c>
      <c r="U228" s="10" t="s">
        <v>1262</v>
      </c>
    </row>
    <row r="229" spans="1:21" x14ac:dyDescent="0.25">
      <c r="A229" s="10">
        <v>225</v>
      </c>
      <c r="B229" s="325">
        <v>42485</v>
      </c>
      <c r="C229" s="10">
        <v>47</v>
      </c>
      <c r="D229" s="10" t="s">
        <v>1390</v>
      </c>
      <c r="F229" s="10" t="s">
        <v>1285</v>
      </c>
      <c r="G229" s="10">
        <v>5327002229</v>
      </c>
      <c r="H229" s="10">
        <v>210702</v>
      </c>
      <c r="I229" s="10">
        <v>31211</v>
      </c>
      <c r="J229" s="10">
        <v>58000</v>
      </c>
      <c r="O229" s="10">
        <v>0</v>
      </c>
      <c r="P229" s="10" t="s">
        <v>1381</v>
      </c>
      <c r="Q229" s="10">
        <v>70106</v>
      </c>
      <c r="R229" s="10">
        <v>80101</v>
      </c>
      <c r="S229" s="10">
        <v>210702</v>
      </c>
      <c r="U229" s="10" t="s">
        <v>1287</v>
      </c>
    </row>
    <row r="230" spans="1:21" x14ac:dyDescent="0.25">
      <c r="A230" s="10">
        <v>226</v>
      </c>
      <c r="B230" s="325">
        <v>42486</v>
      </c>
      <c r="C230" s="10">
        <v>1</v>
      </c>
      <c r="D230" s="10" t="s">
        <v>1422</v>
      </c>
      <c r="E230" s="10">
        <v>5992206</v>
      </c>
      <c r="H230" s="10">
        <v>39301</v>
      </c>
      <c r="I230" s="10">
        <v>41361</v>
      </c>
      <c r="J230" s="10">
        <v>490000</v>
      </c>
      <c r="K230" s="10">
        <v>90003000</v>
      </c>
      <c r="L230" s="10" t="s">
        <v>1423</v>
      </c>
      <c r="M230" s="10">
        <v>1</v>
      </c>
      <c r="N230" s="10" t="s">
        <v>1260</v>
      </c>
      <c r="P230" s="10" t="s">
        <v>1423</v>
      </c>
      <c r="T230" s="10" t="s">
        <v>1261</v>
      </c>
      <c r="U230" s="10" t="s">
        <v>1262</v>
      </c>
    </row>
    <row r="231" spans="1:21" x14ac:dyDescent="0.25">
      <c r="A231" s="10">
        <v>227</v>
      </c>
      <c r="B231" s="325">
        <v>42486</v>
      </c>
      <c r="C231" s="10">
        <v>48</v>
      </c>
      <c r="D231" s="10" t="s">
        <v>1281</v>
      </c>
      <c r="H231" s="10">
        <v>31211</v>
      </c>
      <c r="I231" s="10">
        <v>132001</v>
      </c>
      <c r="J231" s="10">
        <v>7117300</v>
      </c>
      <c r="O231" s="10">
        <v>0</v>
      </c>
      <c r="P231" s="10" t="s">
        <v>1282</v>
      </c>
      <c r="Q231" s="10">
        <v>70106</v>
      </c>
      <c r="R231" s="10">
        <v>80101</v>
      </c>
      <c r="S231" s="10">
        <v>320001</v>
      </c>
      <c r="U231" s="10" t="s">
        <v>1283</v>
      </c>
    </row>
    <row r="232" spans="1:21" x14ac:dyDescent="0.25">
      <c r="A232" s="10">
        <v>228</v>
      </c>
      <c r="B232" s="325">
        <v>42486</v>
      </c>
      <c r="C232" s="10">
        <v>49</v>
      </c>
      <c r="D232" s="10" t="s">
        <v>1281</v>
      </c>
      <c r="H232" s="10">
        <v>31211</v>
      </c>
      <c r="I232" s="10">
        <v>132001</v>
      </c>
      <c r="J232" s="10">
        <v>19372600</v>
      </c>
      <c r="O232" s="10">
        <v>0</v>
      </c>
      <c r="P232" s="10" t="s">
        <v>1282</v>
      </c>
      <c r="Q232" s="10">
        <v>70106</v>
      </c>
      <c r="R232" s="10">
        <v>80101</v>
      </c>
      <c r="S232" s="10">
        <v>350003</v>
      </c>
      <c r="U232" s="10" t="s">
        <v>1283</v>
      </c>
    </row>
    <row r="233" spans="1:21" x14ac:dyDescent="0.25">
      <c r="A233" s="10">
        <v>229</v>
      </c>
      <c r="B233" s="325">
        <v>42486</v>
      </c>
      <c r="C233" s="10">
        <v>50</v>
      </c>
      <c r="D233" s="10" t="s">
        <v>1281</v>
      </c>
      <c r="H233" s="10">
        <v>31211</v>
      </c>
      <c r="I233" s="10">
        <v>132001</v>
      </c>
      <c r="J233" s="10">
        <v>2226300</v>
      </c>
      <c r="O233" s="10">
        <v>0</v>
      </c>
      <c r="P233" s="10" t="s">
        <v>1282</v>
      </c>
      <c r="Q233" s="10">
        <v>70106</v>
      </c>
      <c r="R233" s="10">
        <v>80103</v>
      </c>
      <c r="S233" s="10">
        <v>320001</v>
      </c>
      <c r="U233" s="10" t="s">
        <v>1283</v>
      </c>
    </row>
    <row r="234" spans="1:21" x14ac:dyDescent="0.25">
      <c r="A234" s="10">
        <v>230</v>
      </c>
      <c r="B234" s="325">
        <v>42486</v>
      </c>
      <c r="C234" s="10">
        <v>51</v>
      </c>
      <c r="D234" s="10" t="s">
        <v>1281</v>
      </c>
      <c r="H234" s="10">
        <v>31211</v>
      </c>
      <c r="I234" s="10">
        <v>132001</v>
      </c>
      <c r="J234" s="10">
        <v>10859700</v>
      </c>
      <c r="O234" s="10">
        <v>0</v>
      </c>
      <c r="P234" s="10" t="s">
        <v>1282</v>
      </c>
      <c r="Q234" s="10">
        <v>70106</v>
      </c>
      <c r="R234" s="10">
        <v>80802</v>
      </c>
      <c r="S234" s="10">
        <v>320001</v>
      </c>
      <c r="U234" s="10" t="s">
        <v>1283</v>
      </c>
    </row>
    <row r="235" spans="1:21" x14ac:dyDescent="0.25">
      <c r="A235" s="10">
        <v>231</v>
      </c>
      <c r="B235" s="325">
        <v>42486</v>
      </c>
      <c r="C235" s="10">
        <v>52</v>
      </c>
      <c r="D235" s="10" t="s">
        <v>1281</v>
      </c>
      <c r="H235" s="10">
        <v>31211</v>
      </c>
      <c r="I235" s="10">
        <v>132001</v>
      </c>
      <c r="J235" s="10">
        <v>839200</v>
      </c>
      <c r="O235" s="10">
        <v>0</v>
      </c>
      <c r="P235" s="10" t="s">
        <v>1282</v>
      </c>
      <c r="Q235" s="10">
        <v>70106</v>
      </c>
      <c r="R235" s="10">
        <v>81102</v>
      </c>
      <c r="S235" s="10">
        <v>320001</v>
      </c>
      <c r="U235" s="10" t="s">
        <v>1283</v>
      </c>
    </row>
    <row r="236" spans="1:21" x14ac:dyDescent="0.25">
      <c r="A236" s="10">
        <v>232</v>
      </c>
      <c r="B236" s="325">
        <v>42486</v>
      </c>
      <c r="C236" s="10">
        <v>53</v>
      </c>
      <c r="D236" s="10" t="s">
        <v>1281</v>
      </c>
      <c r="H236" s="10">
        <v>31211</v>
      </c>
      <c r="I236" s="10">
        <v>132001</v>
      </c>
      <c r="J236" s="10">
        <v>120000</v>
      </c>
      <c r="O236" s="10">
        <v>0</v>
      </c>
      <c r="P236" s="10" t="s">
        <v>1282</v>
      </c>
      <c r="Q236" s="10">
        <v>70106</v>
      </c>
      <c r="R236" s="10">
        <v>80205</v>
      </c>
      <c r="S236" s="10">
        <v>320001</v>
      </c>
      <c r="U236" s="10" t="s">
        <v>1283</v>
      </c>
    </row>
    <row r="237" spans="1:21" x14ac:dyDescent="0.25">
      <c r="A237" s="10">
        <v>233</v>
      </c>
      <c r="B237" s="325">
        <v>42486</v>
      </c>
      <c r="C237" s="10">
        <v>54</v>
      </c>
      <c r="D237" s="10" t="s">
        <v>1257</v>
      </c>
      <c r="E237" s="10">
        <v>9017445</v>
      </c>
      <c r="F237" s="10" t="s">
        <v>1281</v>
      </c>
      <c r="G237" s="10">
        <v>51255001</v>
      </c>
      <c r="H237" s="10">
        <v>41311</v>
      </c>
      <c r="I237" s="10">
        <v>31211</v>
      </c>
      <c r="J237" s="10">
        <v>1260295</v>
      </c>
      <c r="O237" s="10">
        <v>0</v>
      </c>
      <c r="P237" s="10" t="s">
        <v>1295</v>
      </c>
      <c r="Q237" s="10">
        <v>70106</v>
      </c>
      <c r="R237" s="10">
        <v>80103</v>
      </c>
      <c r="S237" s="10">
        <v>210105</v>
      </c>
      <c r="U237" s="10" t="s">
        <v>1287</v>
      </c>
    </row>
    <row r="238" spans="1:21" x14ac:dyDescent="0.25">
      <c r="A238" s="10">
        <v>234</v>
      </c>
      <c r="B238" s="325">
        <v>42486</v>
      </c>
      <c r="C238" s="10">
        <v>54</v>
      </c>
      <c r="D238" s="10" t="s">
        <v>1257</v>
      </c>
      <c r="E238" s="10">
        <v>9017445</v>
      </c>
      <c r="F238" s="10" t="s">
        <v>1281</v>
      </c>
      <c r="G238" s="10">
        <v>51255001</v>
      </c>
      <c r="H238" s="10">
        <v>41311</v>
      </c>
      <c r="I238" s="10">
        <v>31211</v>
      </c>
      <c r="J238" s="10">
        <v>8905889</v>
      </c>
      <c r="O238" s="10">
        <v>0</v>
      </c>
      <c r="P238" s="10" t="s">
        <v>1295</v>
      </c>
      <c r="Q238" s="10">
        <v>70106</v>
      </c>
      <c r="R238" s="10">
        <v>80101</v>
      </c>
      <c r="S238" s="10">
        <v>210101</v>
      </c>
      <c r="U238" s="10" t="s">
        <v>1287</v>
      </c>
    </row>
    <row r="239" spans="1:21" x14ac:dyDescent="0.25">
      <c r="A239" s="10">
        <v>235</v>
      </c>
      <c r="B239" s="325">
        <v>42486</v>
      </c>
      <c r="C239" s="10">
        <v>55</v>
      </c>
      <c r="D239" s="10" t="s">
        <v>1303</v>
      </c>
      <c r="F239" s="10" t="s">
        <v>1281</v>
      </c>
      <c r="G239" s="10">
        <v>50000901</v>
      </c>
      <c r="H239" s="10">
        <v>41313</v>
      </c>
      <c r="I239" s="10">
        <v>31211</v>
      </c>
      <c r="J239" s="10">
        <v>145922</v>
      </c>
      <c r="O239" s="10">
        <v>0</v>
      </c>
      <c r="P239" s="10" t="s">
        <v>1304</v>
      </c>
      <c r="Q239" s="10">
        <v>70106</v>
      </c>
      <c r="R239" s="10">
        <v>80103</v>
      </c>
      <c r="S239" s="10">
        <v>210105</v>
      </c>
      <c r="U239" s="10" t="s">
        <v>1287</v>
      </c>
    </row>
    <row r="240" spans="1:21" x14ac:dyDescent="0.25">
      <c r="A240" s="10">
        <v>236</v>
      </c>
      <c r="B240" s="325">
        <v>42486</v>
      </c>
      <c r="C240" s="10">
        <v>55</v>
      </c>
      <c r="D240" s="10" t="s">
        <v>1303</v>
      </c>
      <c r="F240" s="10" t="s">
        <v>1281</v>
      </c>
      <c r="G240" s="10">
        <v>50000901</v>
      </c>
      <c r="H240" s="10">
        <v>41313</v>
      </c>
      <c r="I240" s="10">
        <v>31211</v>
      </c>
      <c r="J240" s="10">
        <v>1223995</v>
      </c>
      <c r="O240" s="10">
        <v>0</v>
      </c>
      <c r="P240" s="10" t="s">
        <v>1304</v>
      </c>
      <c r="Q240" s="10">
        <v>70106</v>
      </c>
      <c r="R240" s="10">
        <v>80101</v>
      </c>
      <c r="S240" s="10">
        <v>210101</v>
      </c>
      <c r="U240" s="10" t="s">
        <v>1287</v>
      </c>
    </row>
    <row r="241" spans="1:21" x14ac:dyDescent="0.25">
      <c r="A241" s="10">
        <v>237</v>
      </c>
      <c r="B241" s="325">
        <v>42486</v>
      </c>
      <c r="C241" s="10">
        <v>56</v>
      </c>
      <c r="D241" s="10" t="s">
        <v>1306</v>
      </c>
      <c r="E241" s="10">
        <v>9015639</v>
      </c>
      <c r="F241" s="10" t="s">
        <v>1307</v>
      </c>
      <c r="G241" s="10">
        <v>5327004758</v>
      </c>
      <c r="H241" s="10">
        <v>41312</v>
      </c>
      <c r="I241" s="10">
        <v>31211</v>
      </c>
      <c r="J241" s="10">
        <v>190913</v>
      </c>
      <c r="O241" s="10">
        <v>0</v>
      </c>
      <c r="P241" s="10" t="s">
        <v>1347</v>
      </c>
      <c r="Q241" s="10">
        <v>70106</v>
      </c>
      <c r="R241" s="10">
        <v>80103</v>
      </c>
      <c r="S241" s="10">
        <v>210105</v>
      </c>
      <c r="U241" s="10" t="s">
        <v>1287</v>
      </c>
    </row>
    <row r="242" spans="1:21" x14ac:dyDescent="0.25">
      <c r="A242" s="10">
        <v>238</v>
      </c>
      <c r="B242" s="325">
        <v>42486</v>
      </c>
      <c r="C242" s="10">
        <v>56</v>
      </c>
      <c r="D242" s="10" t="s">
        <v>1306</v>
      </c>
      <c r="E242" s="10">
        <v>9015639</v>
      </c>
      <c r="F242" s="10" t="s">
        <v>1307</v>
      </c>
      <c r="G242" s="10">
        <v>5327004758</v>
      </c>
      <c r="H242" s="10">
        <v>41312</v>
      </c>
      <c r="I242" s="10">
        <v>31211</v>
      </c>
      <c r="J242" s="10">
        <v>210004</v>
      </c>
      <c r="O242" s="10">
        <v>0</v>
      </c>
      <c r="P242" s="10" t="s">
        <v>1347</v>
      </c>
      <c r="Q242" s="10">
        <v>70106</v>
      </c>
      <c r="R242" s="10">
        <v>80103</v>
      </c>
      <c r="S242" s="10">
        <v>210201</v>
      </c>
      <c r="U242" s="10" t="s">
        <v>1287</v>
      </c>
    </row>
    <row r="243" spans="1:21" x14ac:dyDescent="0.25">
      <c r="A243" s="10">
        <v>239</v>
      </c>
      <c r="B243" s="325">
        <v>42486</v>
      </c>
      <c r="C243" s="10">
        <v>56</v>
      </c>
      <c r="D243" s="10" t="s">
        <v>1306</v>
      </c>
      <c r="E243" s="10">
        <v>9015639</v>
      </c>
      <c r="F243" s="10" t="s">
        <v>1307</v>
      </c>
      <c r="G243" s="10">
        <v>5327004758</v>
      </c>
      <c r="H243" s="10">
        <v>41312</v>
      </c>
      <c r="I243" s="10">
        <v>31211</v>
      </c>
      <c r="J243" s="10">
        <v>1454064</v>
      </c>
      <c r="O243" s="10">
        <v>0</v>
      </c>
      <c r="P243" s="10" t="s">
        <v>1347</v>
      </c>
      <c r="Q243" s="10">
        <v>70106</v>
      </c>
      <c r="R243" s="10">
        <v>80101</v>
      </c>
      <c r="S243" s="10">
        <v>210101</v>
      </c>
      <c r="U243" s="10" t="s">
        <v>1287</v>
      </c>
    </row>
    <row r="244" spans="1:21" x14ac:dyDescent="0.25">
      <c r="A244" s="10">
        <v>240</v>
      </c>
      <c r="B244" s="325">
        <v>42486</v>
      </c>
      <c r="C244" s="10">
        <v>56</v>
      </c>
      <c r="D244" s="10" t="s">
        <v>1306</v>
      </c>
      <c r="E244" s="10">
        <v>9015639</v>
      </c>
      <c r="F244" s="10" t="s">
        <v>1307</v>
      </c>
      <c r="G244" s="10">
        <v>5327004758</v>
      </c>
      <c r="H244" s="10">
        <v>41312</v>
      </c>
      <c r="I244" s="10">
        <v>31211</v>
      </c>
      <c r="J244" s="10">
        <v>1603330</v>
      </c>
      <c r="O244" s="10">
        <v>0</v>
      </c>
      <c r="P244" s="10" t="s">
        <v>1347</v>
      </c>
      <c r="Q244" s="10">
        <v>70106</v>
      </c>
      <c r="R244" s="10">
        <v>80101</v>
      </c>
      <c r="S244" s="10">
        <v>210201</v>
      </c>
      <c r="U244" s="10" t="s">
        <v>1287</v>
      </c>
    </row>
    <row r="245" spans="1:21" x14ac:dyDescent="0.25">
      <c r="A245" s="10">
        <v>241</v>
      </c>
      <c r="B245" s="325">
        <v>42486</v>
      </c>
      <c r="C245" s="10">
        <v>57</v>
      </c>
      <c r="D245" s="10" t="s">
        <v>1257</v>
      </c>
      <c r="E245" s="10">
        <v>9017445</v>
      </c>
      <c r="F245" s="10" t="s">
        <v>1281</v>
      </c>
      <c r="G245" s="10">
        <v>51255001</v>
      </c>
      <c r="H245" s="10">
        <v>210105</v>
      </c>
      <c r="I245" s="10">
        <v>31211</v>
      </c>
      <c r="J245" s="10">
        <v>12000</v>
      </c>
      <c r="O245" s="10">
        <v>0</v>
      </c>
      <c r="P245" s="10" t="s">
        <v>1309</v>
      </c>
      <c r="Q245" s="10">
        <v>70106</v>
      </c>
      <c r="R245" s="10">
        <v>80103</v>
      </c>
      <c r="S245" s="10">
        <v>210105</v>
      </c>
      <c r="U245" s="10" t="s">
        <v>1287</v>
      </c>
    </row>
    <row r="246" spans="1:21" x14ac:dyDescent="0.25">
      <c r="A246" s="10">
        <v>242</v>
      </c>
      <c r="B246" s="325">
        <v>42486</v>
      </c>
      <c r="C246" s="10">
        <v>57</v>
      </c>
      <c r="D246" s="10" t="s">
        <v>1257</v>
      </c>
      <c r="E246" s="10">
        <v>9017445</v>
      </c>
      <c r="F246" s="10" t="s">
        <v>1281</v>
      </c>
      <c r="G246" s="10">
        <v>51255001</v>
      </c>
      <c r="H246" s="10">
        <v>210101</v>
      </c>
      <c r="I246" s="10">
        <v>31211</v>
      </c>
      <c r="J246" s="10">
        <v>57000</v>
      </c>
      <c r="O246" s="10">
        <v>0</v>
      </c>
      <c r="P246" s="10" t="s">
        <v>1309</v>
      </c>
      <c r="Q246" s="10">
        <v>70106</v>
      </c>
      <c r="R246" s="10">
        <v>80101</v>
      </c>
      <c r="S246" s="10">
        <v>210101</v>
      </c>
      <c r="U246" s="10" t="s">
        <v>1287</v>
      </c>
    </row>
    <row r="247" spans="1:21" x14ac:dyDescent="0.25">
      <c r="A247" s="10">
        <v>243</v>
      </c>
      <c r="B247" s="325">
        <v>42486</v>
      </c>
      <c r="C247" s="10">
        <v>58</v>
      </c>
      <c r="D247" s="10" t="s">
        <v>1257</v>
      </c>
      <c r="E247" s="10">
        <v>9017445</v>
      </c>
      <c r="F247" s="10" t="s">
        <v>1281</v>
      </c>
      <c r="G247" s="10">
        <v>51255001</v>
      </c>
      <c r="H247" s="10">
        <v>41311</v>
      </c>
      <c r="I247" s="10">
        <v>31211</v>
      </c>
      <c r="J247" s="10">
        <v>732628</v>
      </c>
      <c r="O247" s="10">
        <v>0</v>
      </c>
      <c r="P247" s="10" t="s">
        <v>1295</v>
      </c>
      <c r="Q247" s="10">
        <v>70106</v>
      </c>
      <c r="R247" s="10">
        <v>80101</v>
      </c>
      <c r="S247" s="10">
        <v>210101</v>
      </c>
      <c r="U247" s="10" t="s">
        <v>1287</v>
      </c>
    </row>
    <row r="248" spans="1:21" x14ac:dyDescent="0.25">
      <c r="A248" s="10">
        <v>244</v>
      </c>
      <c r="B248" s="325">
        <v>42486</v>
      </c>
      <c r="C248" s="10">
        <v>63</v>
      </c>
      <c r="D248" s="10" t="s">
        <v>1293</v>
      </c>
      <c r="E248" s="10">
        <v>3490777</v>
      </c>
      <c r="F248" s="10" t="s">
        <v>1285</v>
      </c>
      <c r="G248" s="10">
        <v>5315364240</v>
      </c>
      <c r="H248" s="10">
        <v>210301</v>
      </c>
      <c r="I248" s="10">
        <v>31211</v>
      </c>
      <c r="J248" s="10">
        <v>158300</v>
      </c>
      <c r="O248" s="10">
        <v>0</v>
      </c>
      <c r="P248" s="10" t="s">
        <v>1424</v>
      </c>
      <c r="Q248" s="10">
        <v>70106</v>
      </c>
      <c r="R248" s="10">
        <v>80101</v>
      </c>
      <c r="S248" s="10">
        <v>210301</v>
      </c>
      <c r="U248" s="10" t="s">
        <v>1287</v>
      </c>
    </row>
    <row r="249" spans="1:21" x14ac:dyDescent="0.25">
      <c r="A249" s="10">
        <v>245</v>
      </c>
      <c r="B249" s="325">
        <v>42486</v>
      </c>
      <c r="C249" s="10">
        <v>64</v>
      </c>
      <c r="D249" s="10" t="s">
        <v>1420</v>
      </c>
      <c r="E249" s="10">
        <v>2116545</v>
      </c>
      <c r="F249" s="10" t="s">
        <v>1425</v>
      </c>
      <c r="G249" s="10">
        <v>240000027197</v>
      </c>
      <c r="H249" s="10">
        <v>41361</v>
      </c>
      <c r="I249" s="10">
        <v>31211</v>
      </c>
      <c r="J249" s="10">
        <v>57000</v>
      </c>
      <c r="O249" s="10">
        <v>0</v>
      </c>
      <c r="P249" s="10" t="s">
        <v>1426</v>
      </c>
      <c r="Q249" s="10">
        <v>70106</v>
      </c>
      <c r="R249" s="10">
        <v>80101</v>
      </c>
      <c r="S249" s="10">
        <v>210401</v>
      </c>
      <c r="U249" s="10" t="s">
        <v>1287</v>
      </c>
    </row>
    <row r="250" spans="1:21" x14ac:dyDescent="0.25">
      <c r="A250" s="10">
        <v>246</v>
      </c>
      <c r="B250" s="325">
        <v>42486</v>
      </c>
      <c r="C250" s="10">
        <v>65</v>
      </c>
      <c r="D250" s="10" t="s">
        <v>1420</v>
      </c>
      <c r="E250" s="10">
        <v>2116545</v>
      </c>
      <c r="F250" s="10" t="s">
        <v>1425</v>
      </c>
      <c r="G250" s="10">
        <v>240000027197</v>
      </c>
      <c r="H250" s="10">
        <v>41361</v>
      </c>
      <c r="I250" s="10">
        <v>31211</v>
      </c>
      <c r="J250" s="10">
        <v>20900</v>
      </c>
      <c r="O250" s="10">
        <v>0</v>
      </c>
      <c r="P250" s="10" t="s">
        <v>1427</v>
      </c>
      <c r="Q250" s="10">
        <v>70106</v>
      </c>
      <c r="R250" s="10">
        <v>80101</v>
      </c>
      <c r="S250" s="10">
        <v>210401</v>
      </c>
      <c r="U250" s="10" t="s">
        <v>1287</v>
      </c>
    </row>
    <row r="251" spans="1:21" x14ac:dyDescent="0.25">
      <c r="A251" s="10">
        <v>247</v>
      </c>
      <c r="B251" s="325">
        <v>42486</v>
      </c>
      <c r="C251" s="10">
        <v>66</v>
      </c>
      <c r="D251" s="10" t="s">
        <v>1353</v>
      </c>
      <c r="E251" s="10">
        <v>3247791</v>
      </c>
      <c r="F251" s="10" t="s">
        <v>1285</v>
      </c>
      <c r="G251" s="10">
        <v>5327055034</v>
      </c>
      <c r="H251" s="10">
        <v>41361</v>
      </c>
      <c r="I251" s="10">
        <v>31211</v>
      </c>
      <c r="J251" s="10">
        <v>64600</v>
      </c>
      <c r="O251" s="10">
        <v>0</v>
      </c>
      <c r="P251" s="10" t="s">
        <v>1296</v>
      </c>
      <c r="Q251" s="10">
        <v>70106</v>
      </c>
      <c r="R251" s="10">
        <v>80101</v>
      </c>
      <c r="S251" s="10">
        <v>210401</v>
      </c>
      <c r="U251" s="10" t="s">
        <v>1287</v>
      </c>
    </row>
    <row r="252" spans="1:21" x14ac:dyDescent="0.25">
      <c r="A252" s="10">
        <v>248</v>
      </c>
      <c r="B252" s="325">
        <v>42486</v>
      </c>
      <c r="C252" s="10">
        <v>66</v>
      </c>
      <c r="D252" s="10" t="s">
        <v>1353</v>
      </c>
      <c r="E252" s="10">
        <v>3247791</v>
      </c>
      <c r="F252" s="10" t="s">
        <v>1285</v>
      </c>
      <c r="G252" s="10">
        <v>5327055034</v>
      </c>
      <c r="H252" s="10">
        <v>41361</v>
      </c>
      <c r="I252" s="10">
        <v>31211</v>
      </c>
      <c r="J252" s="10">
        <v>205000</v>
      </c>
      <c r="O252" s="10">
        <v>0</v>
      </c>
      <c r="P252" s="10" t="s">
        <v>1296</v>
      </c>
      <c r="Q252" s="10">
        <v>70106</v>
      </c>
      <c r="R252" s="10">
        <v>80101</v>
      </c>
      <c r="S252" s="10">
        <v>210405</v>
      </c>
      <c r="U252" s="10" t="s">
        <v>1287</v>
      </c>
    </row>
    <row r="253" spans="1:21" x14ac:dyDescent="0.25">
      <c r="A253" s="10">
        <v>249</v>
      </c>
      <c r="B253" s="325">
        <v>42486</v>
      </c>
      <c r="C253" s="10">
        <v>67</v>
      </c>
      <c r="D253" s="10" t="s">
        <v>1428</v>
      </c>
      <c r="F253" s="10" t="s">
        <v>1404</v>
      </c>
      <c r="G253" s="10">
        <v>241200007630</v>
      </c>
      <c r="H253" s="10">
        <v>41362</v>
      </c>
      <c r="I253" s="10">
        <v>31211</v>
      </c>
      <c r="J253" s="10">
        <v>750000</v>
      </c>
      <c r="O253" s="10">
        <v>0</v>
      </c>
      <c r="P253" s="10" t="s">
        <v>1296</v>
      </c>
      <c r="Q253" s="10">
        <v>70106</v>
      </c>
      <c r="R253" s="10">
        <v>80101</v>
      </c>
      <c r="S253" s="10">
        <v>210503</v>
      </c>
      <c r="U253" s="10" t="s">
        <v>1287</v>
      </c>
    </row>
    <row r="254" spans="1:21" x14ac:dyDescent="0.25">
      <c r="A254" s="10">
        <v>250</v>
      </c>
      <c r="B254" s="325">
        <v>42486</v>
      </c>
      <c r="C254" s="10">
        <v>68</v>
      </c>
      <c r="D254" s="10" t="s">
        <v>1403</v>
      </c>
      <c r="E254" s="10">
        <v>9018239</v>
      </c>
      <c r="F254" s="10" t="s">
        <v>1404</v>
      </c>
      <c r="G254" s="10">
        <v>240000028082</v>
      </c>
      <c r="H254" s="10">
        <v>213209</v>
      </c>
      <c r="I254" s="10">
        <v>31211</v>
      </c>
      <c r="J254" s="10">
        <v>1046774</v>
      </c>
      <c r="O254" s="10">
        <v>0</v>
      </c>
      <c r="P254" s="10" t="s">
        <v>1429</v>
      </c>
      <c r="Q254" s="10">
        <v>70106</v>
      </c>
      <c r="R254" s="10">
        <v>80802</v>
      </c>
      <c r="S254" s="10">
        <v>213209</v>
      </c>
      <c r="U254" s="10" t="s">
        <v>1287</v>
      </c>
    </row>
    <row r="255" spans="1:21" x14ac:dyDescent="0.25">
      <c r="A255" s="10">
        <v>251</v>
      </c>
      <c r="B255" s="325">
        <v>42486</v>
      </c>
      <c r="C255" s="10">
        <v>69</v>
      </c>
      <c r="D255" s="10" t="s">
        <v>1272</v>
      </c>
      <c r="E255" s="10">
        <v>2625105</v>
      </c>
      <c r="F255" s="10" t="s">
        <v>1288</v>
      </c>
      <c r="G255" s="10">
        <v>5315323917</v>
      </c>
      <c r="H255" s="10">
        <v>41361</v>
      </c>
      <c r="I255" s="10">
        <v>31211</v>
      </c>
      <c r="J255" s="10">
        <v>48400</v>
      </c>
      <c r="O255" s="10">
        <v>0</v>
      </c>
      <c r="P255" s="10" t="s">
        <v>1430</v>
      </c>
      <c r="Q255" s="10">
        <v>70106</v>
      </c>
      <c r="R255" s="10">
        <v>80101</v>
      </c>
      <c r="S255" s="10">
        <v>210401</v>
      </c>
      <c r="U255" s="10" t="s">
        <v>1287</v>
      </c>
    </row>
    <row r="256" spans="1:21" x14ac:dyDescent="0.25">
      <c r="A256" s="10">
        <v>252</v>
      </c>
      <c r="B256" s="325">
        <v>42486</v>
      </c>
      <c r="C256" s="10">
        <v>70</v>
      </c>
      <c r="D256" s="10" t="s">
        <v>1422</v>
      </c>
      <c r="E256" s="10">
        <v>5992206</v>
      </c>
      <c r="F256" s="10" t="s">
        <v>1431</v>
      </c>
      <c r="G256" s="10">
        <v>109500114494</v>
      </c>
      <c r="H256" s="10">
        <v>41361</v>
      </c>
      <c r="I256" s="10">
        <v>31211</v>
      </c>
      <c r="J256" s="10">
        <v>490000</v>
      </c>
      <c r="O256" s="10">
        <v>0</v>
      </c>
      <c r="P256" s="10" t="s">
        <v>1432</v>
      </c>
      <c r="Q256" s="10">
        <v>70106</v>
      </c>
      <c r="R256" s="10">
        <v>80101</v>
      </c>
      <c r="S256" s="10">
        <v>210806</v>
      </c>
      <c r="U256" s="10" t="s">
        <v>1287</v>
      </c>
    </row>
    <row r="257" spans="1:21" x14ac:dyDescent="0.25">
      <c r="A257" s="10">
        <v>253</v>
      </c>
      <c r="B257" s="325">
        <v>42486</v>
      </c>
      <c r="C257" s="10">
        <v>71</v>
      </c>
      <c r="D257" s="10" t="s">
        <v>1348</v>
      </c>
      <c r="E257" s="10">
        <v>3249271</v>
      </c>
      <c r="F257" s="10" t="s">
        <v>1291</v>
      </c>
      <c r="G257" s="10">
        <v>5315592153</v>
      </c>
      <c r="H257" s="10">
        <v>41361</v>
      </c>
      <c r="I257" s="10">
        <v>31211</v>
      </c>
      <c r="J257" s="10">
        <v>75000</v>
      </c>
      <c r="O257" s="10">
        <v>0</v>
      </c>
      <c r="P257" s="10" t="s">
        <v>1433</v>
      </c>
      <c r="Q257" s="10">
        <v>70106</v>
      </c>
      <c r="R257" s="10">
        <v>80101</v>
      </c>
      <c r="S257" s="10">
        <v>210401</v>
      </c>
      <c r="U257" s="10" t="s">
        <v>1287</v>
      </c>
    </row>
    <row r="258" spans="1:21" x14ac:dyDescent="0.25">
      <c r="A258" s="10">
        <v>254</v>
      </c>
      <c r="B258" s="325">
        <v>42486</v>
      </c>
      <c r="C258" s="10">
        <v>72</v>
      </c>
      <c r="D258" s="10" t="s">
        <v>1258</v>
      </c>
      <c r="E258" s="10">
        <v>3246108</v>
      </c>
      <c r="F258" s="10" t="s">
        <v>1285</v>
      </c>
      <c r="G258" s="10">
        <v>5315390032</v>
      </c>
      <c r="H258" s="10">
        <v>41361</v>
      </c>
      <c r="I258" s="10">
        <v>31211</v>
      </c>
      <c r="J258" s="10">
        <v>28400</v>
      </c>
      <c r="O258" s="10">
        <v>0</v>
      </c>
      <c r="P258" s="10" t="s">
        <v>1292</v>
      </c>
      <c r="Q258" s="10">
        <v>70106</v>
      </c>
      <c r="R258" s="10">
        <v>80101</v>
      </c>
      <c r="S258" s="10">
        <v>210401</v>
      </c>
      <c r="U258" s="10" t="s">
        <v>1287</v>
      </c>
    </row>
    <row r="259" spans="1:21" x14ac:dyDescent="0.25">
      <c r="A259" s="10">
        <v>255</v>
      </c>
      <c r="B259" s="325">
        <v>42486</v>
      </c>
      <c r="C259" s="10">
        <v>73</v>
      </c>
      <c r="D259" s="10" t="s">
        <v>1406</v>
      </c>
      <c r="E259" s="10" t="s">
        <v>1407</v>
      </c>
      <c r="F259" s="10" t="s">
        <v>1285</v>
      </c>
      <c r="G259" s="10">
        <v>5315427281</v>
      </c>
      <c r="H259" s="10">
        <v>41362</v>
      </c>
      <c r="I259" s="10">
        <v>31211</v>
      </c>
      <c r="J259" s="10">
        <v>20000</v>
      </c>
      <c r="O259" s="10">
        <v>0</v>
      </c>
      <c r="P259" s="10" t="s">
        <v>1292</v>
      </c>
      <c r="Q259" s="10">
        <v>70106</v>
      </c>
      <c r="R259" s="10">
        <v>80101</v>
      </c>
      <c r="S259" s="10">
        <v>210401</v>
      </c>
      <c r="U259" s="10" t="s">
        <v>1287</v>
      </c>
    </row>
    <row r="260" spans="1:21" x14ac:dyDescent="0.25">
      <c r="A260" s="10">
        <v>256</v>
      </c>
      <c r="B260" s="325">
        <v>42486</v>
      </c>
      <c r="C260" s="10">
        <v>74</v>
      </c>
      <c r="D260" s="10" t="s">
        <v>1342</v>
      </c>
      <c r="F260" s="10" t="s">
        <v>1285</v>
      </c>
      <c r="G260" s="10">
        <v>5327000016</v>
      </c>
      <c r="H260" s="10">
        <v>210702</v>
      </c>
      <c r="I260" s="10">
        <v>31211</v>
      </c>
      <c r="J260" s="10">
        <v>518000</v>
      </c>
      <c r="O260" s="10">
        <v>0</v>
      </c>
      <c r="P260" s="10" t="s">
        <v>1343</v>
      </c>
      <c r="Q260" s="10">
        <v>70106</v>
      </c>
      <c r="R260" s="10">
        <v>80101</v>
      </c>
      <c r="S260" s="10">
        <v>210702</v>
      </c>
      <c r="U260" s="10" t="s">
        <v>1287</v>
      </c>
    </row>
    <row r="261" spans="1:21" x14ac:dyDescent="0.25">
      <c r="A261" s="10">
        <v>257</v>
      </c>
      <c r="B261" s="325">
        <v>42486</v>
      </c>
      <c r="C261" s="10">
        <v>74</v>
      </c>
      <c r="D261" s="10" t="s">
        <v>1342</v>
      </c>
      <c r="F261" s="10" t="s">
        <v>1285</v>
      </c>
      <c r="G261" s="10">
        <v>5327000016</v>
      </c>
      <c r="H261" s="10">
        <v>210403</v>
      </c>
      <c r="I261" s="10">
        <v>31211</v>
      </c>
      <c r="J261" s="10">
        <v>130000</v>
      </c>
      <c r="O261" s="10">
        <v>0</v>
      </c>
      <c r="P261" s="10" t="s">
        <v>1344</v>
      </c>
      <c r="Q261" s="10">
        <v>70106</v>
      </c>
      <c r="R261" s="10">
        <v>80101</v>
      </c>
      <c r="S261" s="10">
        <v>210403</v>
      </c>
      <c r="U261" s="10" t="s">
        <v>1287</v>
      </c>
    </row>
    <row r="262" spans="1:21" x14ac:dyDescent="0.25">
      <c r="A262" s="10">
        <v>258</v>
      </c>
      <c r="B262" s="325">
        <v>42486</v>
      </c>
      <c r="C262" s="10">
        <v>75</v>
      </c>
      <c r="D262" s="10" t="s">
        <v>1290</v>
      </c>
      <c r="F262" s="10" t="s">
        <v>1291</v>
      </c>
      <c r="G262" s="10">
        <v>5315241401</v>
      </c>
      <c r="H262" s="10">
        <v>210405</v>
      </c>
      <c r="I262" s="10">
        <v>31211</v>
      </c>
      <c r="J262" s="10">
        <v>17000</v>
      </c>
      <c r="O262" s="10">
        <v>0</v>
      </c>
      <c r="P262" s="10" t="s">
        <v>1292</v>
      </c>
      <c r="Q262" s="10">
        <v>70106</v>
      </c>
      <c r="R262" s="10">
        <v>80101</v>
      </c>
      <c r="S262" s="10">
        <v>210405</v>
      </c>
      <c r="U262" s="10" t="s">
        <v>1287</v>
      </c>
    </row>
    <row r="263" spans="1:21" x14ac:dyDescent="0.25">
      <c r="A263" s="10">
        <v>259</v>
      </c>
      <c r="B263" s="325">
        <v>42486</v>
      </c>
      <c r="C263" s="10">
        <v>75</v>
      </c>
      <c r="D263" s="10" t="s">
        <v>1290</v>
      </c>
      <c r="F263" s="10" t="s">
        <v>1291</v>
      </c>
      <c r="G263" s="10">
        <v>5315241401</v>
      </c>
      <c r="H263" s="10">
        <v>41362</v>
      </c>
      <c r="I263" s="10">
        <v>31211</v>
      </c>
      <c r="J263" s="10">
        <v>73000</v>
      </c>
      <c r="O263" s="10">
        <v>0</v>
      </c>
      <c r="P263" s="10" t="s">
        <v>1292</v>
      </c>
      <c r="Q263" s="10">
        <v>70106</v>
      </c>
      <c r="R263" s="10">
        <v>80101</v>
      </c>
      <c r="S263" s="10">
        <v>210406</v>
      </c>
      <c r="U263" s="10" t="s">
        <v>1287</v>
      </c>
    </row>
    <row r="264" spans="1:21" x14ac:dyDescent="0.25">
      <c r="A264" s="10">
        <v>260</v>
      </c>
      <c r="B264" s="325">
        <v>42487</v>
      </c>
      <c r="C264" s="10">
        <v>131</v>
      </c>
      <c r="D264" s="10" t="s">
        <v>1434</v>
      </c>
      <c r="H264" s="10">
        <v>41361</v>
      </c>
      <c r="I264" s="10">
        <v>31211</v>
      </c>
      <c r="J264" s="10">
        <v>950000</v>
      </c>
      <c r="O264" s="10">
        <v>0</v>
      </c>
      <c r="P264" s="10" t="s">
        <v>1296</v>
      </c>
      <c r="Q264" s="10">
        <v>70106</v>
      </c>
      <c r="R264" s="10">
        <v>80101</v>
      </c>
      <c r="S264" s="10">
        <v>210601</v>
      </c>
      <c r="U264" s="10" t="s">
        <v>1287</v>
      </c>
    </row>
    <row r="265" spans="1:21" x14ac:dyDescent="0.25">
      <c r="A265" s="10">
        <v>261</v>
      </c>
      <c r="B265" s="325">
        <v>42487</v>
      </c>
      <c r="C265" s="10">
        <v>42</v>
      </c>
      <c r="D265" s="10" t="s">
        <v>1258</v>
      </c>
      <c r="E265" s="10">
        <v>3246108</v>
      </c>
      <c r="F265" s="10" t="s">
        <v>1285</v>
      </c>
      <c r="G265" s="10">
        <v>5315390032</v>
      </c>
      <c r="H265" s="10">
        <v>41361</v>
      </c>
      <c r="I265" s="10">
        <v>31211</v>
      </c>
      <c r="J265" s="10">
        <v>546900</v>
      </c>
      <c r="O265" s="10">
        <v>0</v>
      </c>
      <c r="P265" s="10" t="s">
        <v>1296</v>
      </c>
      <c r="Q265" s="10">
        <v>70106</v>
      </c>
      <c r="R265" s="10">
        <v>80101</v>
      </c>
      <c r="S265" s="10">
        <v>210401</v>
      </c>
      <c r="U265" s="10" t="s">
        <v>1287</v>
      </c>
    </row>
    <row r="266" spans="1:21" x14ac:dyDescent="0.25">
      <c r="A266" s="10">
        <v>262</v>
      </c>
      <c r="B266" s="325">
        <v>42487</v>
      </c>
      <c r="C266" s="10">
        <v>43</v>
      </c>
      <c r="D266" s="10" t="s">
        <v>1435</v>
      </c>
      <c r="F266" s="10" t="s">
        <v>1285</v>
      </c>
      <c r="G266" s="10" t="s">
        <v>1436</v>
      </c>
      <c r="H266" s="10">
        <v>41362</v>
      </c>
      <c r="I266" s="10">
        <v>31211</v>
      </c>
      <c r="J266" s="10">
        <v>381500</v>
      </c>
      <c r="O266" s="10">
        <v>0</v>
      </c>
      <c r="P266" s="10" t="s">
        <v>1296</v>
      </c>
      <c r="Q266" s="10">
        <v>70106</v>
      </c>
      <c r="R266" s="10">
        <v>80101</v>
      </c>
      <c r="S266" s="10">
        <v>210604</v>
      </c>
      <c r="U266" s="10" t="s">
        <v>1287</v>
      </c>
    </row>
    <row r="267" spans="1:21" x14ac:dyDescent="0.25">
      <c r="A267" s="10">
        <v>263</v>
      </c>
      <c r="B267" s="325">
        <v>42487</v>
      </c>
      <c r="C267" s="10">
        <v>44</v>
      </c>
      <c r="D267" s="10" t="s">
        <v>1267</v>
      </c>
      <c r="E267" s="10">
        <v>3247929</v>
      </c>
      <c r="F267" s="10" t="s">
        <v>1285</v>
      </c>
      <c r="G267" s="10">
        <v>5315518395</v>
      </c>
      <c r="H267" s="10">
        <v>41361</v>
      </c>
      <c r="I267" s="10">
        <v>31211</v>
      </c>
      <c r="J267" s="10">
        <v>197000</v>
      </c>
      <c r="O267" s="10">
        <v>0</v>
      </c>
      <c r="P267" s="10" t="s">
        <v>1296</v>
      </c>
      <c r="Q267" s="10">
        <v>70106</v>
      </c>
      <c r="R267" s="10">
        <v>80101</v>
      </c>
      <c r="S267" s="10">
        <v>210406</v>
      </c>
      <c r="U267" s="10" t="s">
        <v>1287</v>
      </c>
    </row>
    <row r="268" spans="1:21" x14ac:dyDescent="0.25">
      <c r="A268" s="10">
        <v>264</v>
      </c>
      <c r="B268" s="325">
        <v>42487</v>
      </c>
      <c r="C268" s="10">
        <v>44</v>
      </c>
      <c r="D268" s="10" t="s">
        <v>1267</v>
      </c>
      <c r="E268" s="10">
        <v>3247929</v>
      </c>
      <c r="F268" s="10" t="s">
        <v>1285</v>
      </c>
      <c r="G268" s="10">
        <v>5315518395</v>
      </c>
      <c r="H268" s="10">
        <v>41361</v>
      </c>
      <c r="I268" s="10">
        <v>31211</v>
      </c>
      <c r="J268" s="10">
        <v>280000</v>
      </c>
      <c r="O268" s="10">
        <v>0</v>
      </c>
      <c r="P268" s="10" t="s">
        <v>1296</v>
      </c>
      <c r="Q268" s="10">
        <v>70106</v>
      </c>
      <c r="R268" s="10">
        <v>80101</v>
      </c>
      <c r="S268" s="10">
        <v>210604</v>
      </c>
      <c r="U268" s="10" t="s">
        <v>1287</v>
      </c>
    </row>
    <row r="269" spans="1:21" x14ac:dyDescent="0.25">
      <c r="A269" s="10">
        <v>265</v>
      </c>
      <c r="B269" s="325">
        <v>42487</v>
      </c>
      <c r="C269" s="10">
        <v>45</v>
      </c>
      <c r="D269" s="10" t="s">
        <v>1437</v>
      </c>
      <c r="E269" s="10" t="s">
        <v>1438</v>
      </c>
      <c r="F269" s="10" t="s">
        <v>1291</v>
      </c>
      <c r="G269" s="10">
        <v>5327065360</v>
      </c>
      <c r="H269" s="10">
        <v>41362</v>
      </c>
      <c r="I269" s="10">
        <v>31211</v>
      </c>
      <c r="J269" s="10">
        <v>109000</v>
      </c>
      <c r="O269" s="10">
        <v>0</v>
      </c>
      <c r="P269" s="10" t="s">
        <v>1296</v>
      </c>
      <c r="Q269" s="10">
        <v>70106</v>
      </c>
      <c r="R269" s="10">
        <v>80101</v>
      </c>
      <c r="S269" s="10">
        <v>210604</v>
      </c>
      <c r="U269" s="10" t="s">
        <v>1287</v>
      </c>
    </row>
    <row r="270" spans="1:21" x14ac:dyDescent="0.25">
      <c r="A270" s="10">
        <v>266</v>
      </c>
      <c r="B270" s="325">
        <v>42487</v>
      </c>
      <c r="C270" s="10">
        <v>46</v>
      </c>
      <c r="D270" s="10" t="s">
        <v>1439</v>
      </c>
      <c r="F270" s="10" t="s">
        <v>1291</v>
      </c>
      <c r="G270" s="10">
        <v>5336007838</v>
      </c>
      <c r="H270" s="10">
        <v>41362</v>
      </c>
      <c r="I270" s="10">
        <v>31211</v>
      </c>
      <c r="J270" s="10">
        <v>9500</v>
      </c>
      <c r="O270" s="10">
        <v>0</v>
      </c>
      <c r="P270" s="10" t="s">
        <v>1296</v>
      </c>
      <c r="Q270" s="10">
        <v>70106</v>
      </c>
      <c r="R270" s="10">
        <v>80101</v>
      </c>
      <c r="S270" s="10">
        <v>210604</v>
      </c>
      <c r="U270" s="10" t="s">
        <v>1287</v>
      </c>
    </row>
    <row r="271" spans="1:21" x14ac:dyDescent="0.25">
      <c r="A271" s="10">
        <v>267</v>
      </c>
      <c r="B271" s="325">
        <v>42487</v>
      </c>
      <c r="C271" s="10">
        <v>61</v>
      </c>
      <c r="D271" s="10" t="s">
        <v>1297</v>
      </c>
      <c r="E271" s="10">
        <v>9017445</v>
      </c>
      <c r="F271" s="10" t="s">
        <v>1291</v>
      </c>
      <c r="G271" s="10">
        <v>5327070266</v>
      </c>
      <c r="H271" s="10">
        <v>41361</v>
      </c>
      <c r="I271" s="10">
        <v>31211</v>
      </c>
      <c r="J271" s="10">
        <v>2400000</v>
      </c>
      <c r="O271" s="10">
        <v>2400000</v>
      </c>
      <c r="P271" s="10" t="s">
        <v>1440</v>
      </c>
      <c r="Q271" s="10">
        <v>70106</v>
      </c>
      <c r="R271" s="10">
        <v>80101</v>
      </c>
      <c r="S271" s="10">
        <v>210601</v>
      </c>
      <c r="U271" s="10" t="s">
        <v>1287</v>
      </c>
    </row>
    <row r="272" spans="1:21" x14ac:dyDescent="0.25">
      <c r="A272" s="10">
        <v>268</v>
      </c>
      <c r="B272" s="325">
        <v>42487</v>
      </c>
      <c r="C272" s="10">
        <v>62</v>
      </c>
      <c r="D272" s="10" t="s">
        <v>1257</v>
      </c>
      <c r="E272" s="10">
        <v>9017445</v>
      </c>
      <c r="F272" s="10" t="s">
        <v>1281</v>
      </c>
      <c r="G272" s="10">
        <v>51255001</v>
      </c>
      <c r="H272" s="10">
        <v>33101</v>
      </c>
      <c r="I272" s="10">
        <v>31211</v>
      </c>
      <c r="J272" s="10">
        <v>50000</v>
      </c>
      <c r="O272" s="10">
        <v>0</v>
      </c>
      <c r="P272" s="10" t="s">
        <v>1341</v>
      </c>
      <c r="Q272" s="10">
        <v>70106</v>
      </c>
      <c r="R272" s="10">
        <v>80101</v>
      </c>
      <c r="S272" s="10">
        <v>210101</v>
      </c>
      <c r="U272" s="10" t="s">
        <v>1287</v>
      </c>
    </row>
    <row r="273" spans="1:21" x14ac:dyDescent="0.25">
      <c r="A273" s="10">
        <v>269</v>
      </c>
      <c r="B273" s="325">
        <v>42487</v>
      </c>
      <c r="C273" s="10">
        <v>62</v>
      </c>
      <c r="D273" s="10" t="s">
        <v>1441</v>
      </c>
      <c r="E273" s="10" t="s">
        <v>1442</v>
      </c>
      <c r="F273" s="10" t="s">
        <v>1307</v>
      </c>
      <c r="G273" s="10">
        <v>5327001010</v>
      </c>
      <c r="H273" s="10">
        <v>210702</v>
      </c>
      <c r="I273" s="10">
        <v>31211</v>
      </c>
      <c r="J273" s="10">
        <v>42000</v>
      </c>
      <c r="O273" s="10">
        <v>0</v>
      </c>
      <c r="P273" s="10" t="s">
        <v>1443</v>
      </c>
      <c r="Q273" s="10">
        <v>70106</v>
      </c>
      <c r="R273" s="10">
        <v>80101</v>
      </c>
      <c r="S273" s="10">
        <v>210702</v>
      </c>
      <c r="U273" s="10" t="s">
        <v>1287</v>
      </c>
    </row>
    <row r="274" spans="1:21" x14ac:dyDescent="0.25">
      <c r="A274" s="10">
        <v>270</v>
      </c>
      <c r="B274" s="325">
        <v>42487</v>
      </c>
      <c r="C274" s="10">
        <v>76</v>
      </c>
      <c r="D274" s="10" t="s">
        <v>1444</v>
      </c>
      <c r="E274" s="10" t="s">
        <v>1445</v>
      </c>
      <c r="F274" s="10" t="s">
        <v>1307</v>
      </c>
      <c r="G274" s="10">
        <v>5327005479</v>
      </c>
      <c r="H274" s="10">
        <v>41362</v>
      </c>
      <c r="I274" s="10">
        <v>31211</v>
      </c>
      <c r="J274" s="10">
        <v>64550</v>
      </c>
      <c r="O274" s="10">
        <v>0</v>
      </c>
      <c r="P274" s="10" t="s">
        <v>1296</v>
      </c>
      <c r="Q274" s="10">
        <v>70106</v>
      </c>
      <c r="R274" s="10">
        <v>80101</v>
      </c>
      <c r="S274" s="10">
        <v>210803</v>
      </c>
      <c r="U274" s="10" t="s">
        <v>1287</v>
      </c>
    </row>
    <row r="275" spans="1:21" x14ac:dyDescent="0.25">
      <c r="A275" s="10">
        <v>271</v>
      </c>
      <c r="B275" s="325">
        <v>42487</v>
      </c>
      <c r="C275" s="10">
        <v>77</v>
      </c>
      <c r="D275" s="10" t="s">
        <v>1278</v>
      </c>
      <c r="F275" s="10" t="s">
        <v>1288</v>
      </c>
      <c r="G275" s="10">
        <v>5315100208</v>
      </c>
      <c r="H275" s="10">
        <v>41361</v>
      </c>
      <c r="I275" s="10">
        <v>31211</v>
      </c>
      <c r="J275" s="10">
        <v>1076500</v>
      </c>
      <c r="O275" s="10">
        <v>0</v>
      </c>
      <c r="P275" s="10" t="s">
        <v>1289</v>
      </c>
      <c r="Q275" s="10">
        <v>70106</v>
      </c>
      <c r="R275" s="10">
        <v>80101</v>
      </c>
      <c r="S275" s="10">
        <v>210402</v>
      </c>
      <c r="U275" s="10" t="s">
        <v>1287</v>
      </c>
    </row>
    <row r="276" spans="1:21" x14ac:dyDescent="0.25">
      <c r="A276" s="10">
        <v>272</v>
      </c>
      <c r="B276" s="325">
        <v>42487</v>
      </c>
      <c r="C276" s="10">
        <v>77</v>
      </c>
      <c r="D276" s="10" t="s">
        <v>1257</v>
      </c>
      <c r="E276" s="10">
        <v>9017445</v>
      </c>
      <c r="F276" s="10" t="s">
        <v>1281</v>
      </c>
      <c r="G276" s="10">
        <v>51255001</v>
      </c>
      <c r="H276" s="10">
        <v>41311</v>
      </c>
      <c r="I276" s="10">
        <v>31211</v>
      </c>
      <c r="J276" s="10">
        <v>153000</v>
      </c>
      <c r="O276" s="10">
        <v>0</v>
      </c>
      <c r="P276" s="10" t="s">
        <v>1289</v>
      </c>
      <c r="Q276" s="10">
        <v>70106</v>
      </c>
      <c r="R276" s="10">
        <v>80101</v>
      </c>
      <c r="S276" s="10">
        <v>210101</v>
      </c>
      <c r="U276" s="10" t="s">
        <v>1287</v>
      </c>
    </row>
    <row r="277" spans="1:21" x14ac:dyDescent="0.25">
      <c r="A277" s="10">
        <v>273</v>
      </c>
      <c r="B277" s="325">
        <v>42487</v>
      </c>
      <c r="C277" s="10">
        <v>78</v>
      </c>
      <c r="D277" s="10" t="s">
        <v>1297</v>
      </c>
      <c r="E277" s="10">
        <v>9017445</v>
      </c>
      <c r="F277" s="10" t="s">
        <v>1291</v>
      </c>
      <c r="G277" s="10">
        <v>5327070266</v>
      </c>
      <c r="H277" s="10">
        <v>210901</v>
      </c>
      <c r="I277" s="10">
        <v>31211</v>
      </c>
      <c r="J277" s="10">
        <v>200000</v>
      </c>
      <c r="O277" s="10">
        <v>0</v>
      </c>
      <c r="P277" s="10" t="s">
        <v>1298</v>
      </c>
      <c r="Q277" s="10">
        <v>70106</v>
      </c>
      <c r="R277" s="10">
        <v>81102</v>
      </c>
      <c r="S277" s="10">
        <v>210901</v>
      </c>
      <c r="U277" s="10" t="s">
        <v>1287</v>
      </c>
    </row>
    <row r="278" spans="1:21" x14ac:dyDescent="0.25">
      <c r="A278" s="10">
        <v>274</v>
      </c>
      <c r="B278" s="325">
        <v>42487</v>
      </c>
      <c r="C278" s="10">
        <v>78</v>
      </c>
      <c r="D278" s="10" t="s">
        <v>1446</v>
      </c>
      <c r="F278" s="10" t="s">
        <v>1447</v>
      </c>
      <c r="G278" s="10">
        <v>5323020582</v>
      </c>
      <c r="H278" s="10">
        <v>41362</v>
      </c>
      <c r="I278" s="10">
        <v>31211</v>
      </c>
      <c r="J278" s="10">
        <v>120000</v>
      </c>
      <c r="O278" s="10">
        <v>0</v>
      </c>
      <c r="P278" s="10" t="s">
        <v>1296</v>
      </c>
      <c r="Q278" s="10">
        <v>70106</v>
      </c>
      <c r="R278" s="10">
        <v>80101</v>
      </c>
      <c r="S278" s="10">
        <v>210803</v>
      </c>
      <c r="U278" s="10" t="s">
        <v>1287</v>
      </c>
    </row>
    <row r="279" spans="1:21" x14ac:dyDescent="0.25">
      <c r="A279" s="10">
        <v>275</v>
      </c>
      <c r="B279" s="325">
        <v>42488</v>
      </c>
      <c r="C279" s="10">
        <v>79</v>
      </c>
      <c r="D279" s="10" t="s">
        <v>1257</v>
      </c>
      <c r="E279" s="10">
        <v>9017445</v>
      </c>
      <c r="F279" s="10" t="s">
        <v>1281</v>
      </c>
      <c r="G279" s="10">
        <v>51255001</v>
      </c>
      <c r="H279" s="10">
        <v>33101</v>
      </c>
      <c r="I279" s="10">
        <v>31211</v>
      </c>
      <c r="J279" s="10">
        <v>1800000</v>
      </c>
      <c r="O279" s="10">
        <v>0</v>
      </c>
      <c r="P279" s="10" t="s">
        <v>1341</v>
      </c>
      <c r="Q279" s="10">
        <v>70106</v>
      </c>
      <c r="R279" s="10">
        <v>80101</v>
      </c>
      <c r="S279" s="10">
        <v>210101</v>
      </c>
      <c r="U279" s="10" t="s">
        <v>1287</v>
      </c>
    </row>
    <row r="280" spans="1:21" x14ac:dyDescent="0.25">
      <c r="A280" s="10">
        <v>276</v>
      </c>
      <c r="B280" s="325">
        <v>42489</v>
      </c>
      <c r="C280" s="10">
        <v>1</v>
      </c>
      <c r="D280" s="10" t="s">
        <v>1257</v>
      </c>
      <c r="E280" s="10">
        <v>9017445</v>
      </c>
      <c r="H280" s="10">
        <v>210401</v>
      </c>
      <c r="I280" s="10">
        <v>35410</v>
      </c>
      <c r="J280" s="10">
        <v>4800</v>
      </c>
      <c r="K280" s="10">
        <v>90002582</v>
      </c>
      <c r="L280" s="10" t="s">
        <v>1313</v>
      </c>
      <c r="M280" s="10">
        <v>30</v>
      </c>
      <c r="P280" s="10" t="s">
        <v>1313</v>
      </c>
      <c r="T280" s="10" t="s">
        <v>1310</v>
      </c>
      <c r="U280" s="10" t="s">
        <v>1311</v>
      </c>
    </row>
    <row r="281" spans="1:21" x14ac:dyDescent="0.25">
      <c r="A281" s="10">
        <v>277</v>
      </c>
      <c r="B281" s="325">
        <v>42489</v>
      </c>
      <c r="C281" s="10">
        <v>1</v>
      </c>
      <c r="D281" s="10" t="s">
        <v>1257</v>
      </c>
      <c r="E281" s="10">
        <v>9017445</v>
      </c>
      <c r="H281" s="10">
        <v>210401</v>
      </c>
      <c r="I281" s="10">
        <v>35410</v>
      </c>
      <c r="J281" s="10">
        <v>6600</v>
      </c>
      <c r="K281" s="10">
        <v>90002582</v>
      </c>
      <c r="L281" s="10" t="s">
        <v>1313</v>
      </c>
      <c r="M281" s="10">
        <v>30</v>
      </c>
      <c r="P281" s="10" t="s">
        <v>1313</v>
      </c>
      <c r="T281" s="10" t="s">
        <v>1310</v>
      </c>
      <c r="U281" s="10" t="s">
        <v>1311</v>
      </c>
    </row>
    <row r="282" spans="1:21" x14ac:dyDescent="0.25">
      <c r="A282" s="10">
        <v>278</v>
      </c>
      <c r="B282" s="325">
        <v>42489</v>
      </c>
      <c r="C282" s="10">
        <v>1</v>
      </c>
      <c r="D282" s="10" t="s">
        <v>1257</v>
      </c>
      <c r="E282" s="10">
        <v>9017445</v>
      </c>
      <c r="H282" s="10">
        <v>210401</v>
      </c>
      <c r="I282" s="10">
        <v>35410</v>
      </c>
      <c r="J282" s="10">
        <v>9000</v>
      </c>
      <c r="K282" s="10">
        <v>90002499</v>
      </c>
      <c r="L282" s="10" t="s">
        <v>1270</v>
      </c>
      <c r="M282" s="10">
        <v>1</v>
      </c>
      <c r="P282" s="10" t="s">
        <v>1270</v>
      </c>
      <c r="T282" s="10" t="s">
        <v>1310</v>
      </c>
      <c r="U282" s="10" t="s">
        <v>1311</v>
      </c>
    </row>
    <row r="283" spans="1:21" x14ac:dyDescent="0.25">
      <c r="A283" s="10">
        <v>279</v>
      </c>
      <c r="B283" s="325">
        <v>42489</v>
      </c>
      <c r="C283" s="10">
        <v>1</v>
      </c>
      <c r="D283" s="10" t="s">
        <v>1257</v>
      </c>
      <c r="E283" s="10">
        <v>9017445</v>
      </c>
      <c r="H283" s="10">
        <v>210401</v>
      </c>
      <c r="I283" s="10">
        <v>35410</v>
      </c>
      <c r="J283" s="10">
        <v>80000</v>
      </c>
      <c r="K283" s="10">
        <v>90002499</v>
      </c>
      <c r="L283" s="10" t="s">
        <v>1270</v>
      </c>
      <c r="M283" s="10">
        <v>8</v>
      </c>
      <c r="P283" s="10" t="s">
        <v>1270</v>
      </c>
      <c r="T283" s="10" t="s">
        <v>1310</v>
      </c>
      <c r="U283" s="10" t="s">
        <v>1311</v>
      </c>
    </row>
    <row r="284" spans="1:21" x14ac:dyDescent="0.25">
      <c r="A284" s="10">
        <v>280</v>
      </c>
      <c r="B284" s="325">
        <v>42489</v>
      </c>
      <c r="C284" s="10">
        <v>1</v>
      </c>
      <c r="D284" s="10" t="s">
        <v>1257</v>
      </c>
      <c r="E284" s="10">
        <v>9017445</v>
      </c>
      <c r="H284" s="10">
        <v>210401</v>
      </c>
      <c r="I284" s="10">
        <v>35410</v>
      </c>
      <c r="J284" s="10">
        <v>11000</v>
      </c>
      <c r="K284" s="10">
        <v>90002957</v>
      </c>
      <c r="L284" s="10" t="s">
        <v>1264</v>
      </c>
      <c r="M284" s="10">
        <v>1</v>
      </c>
      <c r="P284" s="10" t="s">
        <v>1264</v>
      </c>
      <c r="T284" s="10" t="s">
        <v>1310</v>
      </c>
      <c r="U284" s="10" t="s">
        <v>1311</v>
      </c>
    </row>
    <row r="285" spans="1:21" x14ac:dyDescent="0.25">
      <c r="A285" s="10">
        <v>281</v>
      </c>
      <c r="B285" s="325">
        <v>42489</v>
      </c>
      <c r="C285" s="10">
        <v>1</v>
      </c>
      <c r="D285" s="10" t="s">
        <v>1257</v>
      </c>
      <c r="E285" s="10">
        <v>9017445</v>
      </c>
      <c r="H285" s="10">
        <v>210401</v>
      </c>
      <c r="I285" s="10">
        <v>35410</v>
      </c>
      <c r="J285" s="10">
        <v>70000</v>
      </c>
      <c r="K285" s="10">
        <v>90002962</v>
      </c>
      <c r="L285" s="10" t="s">
        <v>1419</v>
      </c>
      <c r="M285" s="10">
        <v>1</v>
      </c>
      <c r="P285" s="10" t="s">
        <v>1419</v>
      </c>
      <c r="T285" s="10" t="s">
        <v>1310</v>
      </c>
      <c r="U285" s="10" t="s">
        <v>1311</v>
      </c>
    </row>
    <row r="286" spans="1:21" x14ac:dyDescent="0.25">
      <c r="A286" s="10">
        <v>282</v>
      </c>
      <c r="B286" s="325">
        <v>42489</v>
      </c>
      <c r="C286" s="10">
        <v>1</v>
      </c>
      <c r="D286" s="10" t="s">
        <v>1257</v>
      </c>
      <c r="E286" s="10">
        <v>9017445</v>
      </c>
      <c r="H286" s="10">
        <v>210401</v>
      </c>
      <c r="I286" s="10">
        <v>35410</v>
      </c>
      <c r="J286" s="10">
        <v>1900</v>
      </c>
      <c r="K286" s="10">
        <v>90002964</v>
      </c>
      <c r="L286" s="10" t="s">
        <v>1421</v>
      </c>
      <c r="M286" s="10">
        <v>10</v>
      </c>
      <c r="P286" s="10" t="s">
        <v>1421</v>
      </c>
      <c r="T286" s="10" t="s">
        <v>1310</v>
      </c>
      <c r="U286" s="10" t="s">
        <v>1311</v>
      </c>
    </row>
    <row r="287" spans="1:21" x14ac:dyDescent="0.25">
      <c r="A287" s="10">
        <v>283</v>
      </c>
      <c r="B287" s="325">
        <v>42489</v>
      </c>
      <c r="C287" s="10">
        <v>1</v>
      </c>
      <c r="D287" s="10" t="s">
        <v>1257</v>
      </c>
      <c r="E287" s="10">
        <v>9017445</v>
      </c>
      <c r="H287" s="10">
        <v>210402</v>
      </c>
      <c r="I287" s="10">
        <v>35440</v>
      </c>
      <c r="J287" s="10">
        <v>501500</v>
      </c>
      <c r="K287" s="10">
        <v>3</v>
      </c>
      <c r="L287" s="10" t="s">
        <v>1279</v>
      </c>
      <c r="M287" s="10">
        <v>295</v>
      </c>
      <c r="P287" s="10" t="s">
        <v>1279</v>
      </c>
      <c r="T287" s="10" t="s">
        <v>1310</v>
      </c>
      <c r="U287" s="10" t="s">
        <v>1311</v>
      </c>
    </row>
    <row r="288" spans="1:21" x14ac:dyDescent="0.25">
      <c r="A288" s="10">
        <v>284</v>
      </c>
      <c r="B288" s="325">
        <v>42489</v>
      </c>
      <c r="C288" s="10">
        <v>1</v>
      </c>
      <c r="D288" s="10" t="s">
        <v>1257</v>
      </c>
      <c r="E288" s="10">
        <v>9017445</v>
      </c>
      <c r="H288" s="10">
        <v>210402</v>
      </c>
      <c r="I288" s="10">
        <v>35440</v>
      </c>
      <c r="J288" s="10">
        <v>728000</v>
      </c>
      <c r="K288" s="10">
        <v>3</v>
      </c>
      <c r="L288" s="10" t="s">
        <v>1279</v>
      </c>
      <c r="M288" s="10">
        <v>455</v>
      </c>
      <c r="P288" s="10" t="s">
        <v>1279</v>
      </c>
      <c r="T288" s="10" t="s">
        <v>1310</v>
      </c>
      <c r="U288" s="10" t="s">
        <v>1311</v>
      </c>
    </row>
    <row r="289" spans="1:21" x14ac:dyDescent="0.25">
      <c r="A289" s="10">
        <v>285</v>
      </c>
      <c r="B289" s="325">
        <v>42489</v>
      </c>
      <c r="C289" s="10">
        <v>1</v>
      </c>
      <c r="D289" s="10" t="s">
        <v>1257</v>
      </c>
      <c r="E289" s="10">
        <v>9017445</v>
      </c>
      <c r="H289" s="10">
        <v>210302</v>
      </c>
      <c r="I289" s="10">
        <v>35440</v>
      </c>
      <c r="J289" s="10">
        <v>560000</v>
      </c>
      <c r="K289" s="10">
        <v>90002413</v>
      </c>
      <c r="L289" s="10" t="s">
        <v>1276</v>
      </c>
      <c r="M289" s="10">
        <v>4</v>
      </c>
      <c r="P289" s="10" t="s">
        <v>1276</v>
      </c>
      <c r="T289" s="10" t="s">
        <v>1310</v>
      </c>
      <c r="U289" s="10" t="s">
        <v>1311</v>
      </c>
    </row>
    <row r="290" spans="1:21" x14ac:dyDescent="0.25">
      <c r="A290" s="10">
        <v>286</v>
      </c>
      <c r="B290" s="325">
        <v>42489</v>
      </c>
      <c r="C290" s="10">
        <v>80</v>
      </c>
      <c r="D290" s="10" t="s">
        <v>1257</v>
      </c>
      <c r="E290" s="10">
        <v>9017445</v>
      </c>
      <c r="F290" s="10" t="s">
        <v>1281</v>
      </c>
      <c r="G290" s="10">
        <v>51255001</v>
      </c>
      <c r="H290" s="10">
        <v>33101</v>
      </c>
      <c r="I290" s="10">
        <v>31211</v>
      </c>
      <c r="J290" s="10">
        <v>200000</v>
      </c>
      <c r="O290" s="10">
        <v>0</v>
      </c>
      <c r="P290" s="10" t="s">
        <v>1341</v>
      </c>
      <c r="Q290" s="10">
        <v>70106</v>
      </c>
      <c r="R290" s="10">
        <v>80101</v>
      </c>
      <c r="S290" s="10">
        <v>210101</v>
      </c>
      <c r="U290" s="10" t="s">
        <v>1287</v>
      </c>
    </row>
    <row r="291" spans="1:21" x14ac:dyDescent="0.25">
      <c r="A291" s="10">
        <v>287</v>
      </c>
      <c r="B291" s="325">
        <v>42490</v>
      </c>
      <c r="C291" s="10" t="s">
        <v>1315</v>
      </c>
      <c r="D291" s="10" t="s">
        <v>1257</v>
      </c>
      <c r="E291" s="10">
        <v>9017445</v>
      </c>
      <c r="H291" s="10">
        <v>210101</v>
      </c>
      <c r="I291" s="10">
        <v>41311</v>
      </c>
      <c r="J291" s="10">
        <v>16835707</v>
      </c>
      <c r="P291" s="10" t="s">
        <v>1448</v>
      </c>
      <c r="U291" s="10" t="s">
        <v>1317</v>
      </c>
    </row>
    <row r="292" spans="1:21" x14ac:dyDescent="0.25">
      <c r="A292" s="10">
        <v>288</v>
      </c>
      <c r="B292" s="325">
        <v>42490</v>
      </c>
      <c r="C292" s="10" t="s">
        <v>1318</v>
      </c>
      <c r="D292" s="10" t="s">
        <v>1257</v>
      </c>
      <c r="E292" s="10">
        <v>9017445</v>
      </c>
      <c r="H292" s="10">
        <v>41311</v>
      </c>
      <c r="I292" s="10">
        <v>41312</v>
      </c>
      <c r="J292" s="10">
        <v>1644976</v>
      </c>
      <c r="P292" s="10" t="s">
        <v>1449</v>
      </c>
      <c r="U292" s="10" t="s">
        <v>1317</v>
      </c>
    </row>
    <row r="293" spans="1:21" x14ac:dyDescent="0.25">
      <c r="A293" s="10">
        <v>289</v>
      </c>
      <c r="B293" s="325">
        <v>42490</v>
      </c>
      <c r="C293" s="10" t="s">
        <v>1320</v>
      </c>
      <c r="D293" s="10" t="s">
        <v>1257</v>
      </c>
      <c r="E293" s="10">
        <v>9017445</v>
      </c>
      <c r="H293" s="10">
        <v>210201</v>
      </c>
      <c r="I293" s="10">
        <v>41312</v>
      </c>
      <c r="J293" s="10">
        <v>1178499.49</v>
      </c>
      <c r="P293" s="10" t="s">
        <v>1450</v>
      </c>
      <c r="U293" s="10" t="s">
        <v>1317</v>
      </c>
    </row>
    <row r="294" spans="1:21" x14ac:dyDescent="0.25">
      <c r="A294" s="10">
        <v>290</v>
      </c>
      <c r="B294" s="325">
        <v>42490</v>
      </c>
      <c r="C294" s="10" t="s">
        <v>1322</v>
      </c>
      <c r="D294" s="10" t="s">
        <v>1257</v>
      </c>
      <c r="E294" s="10">
        <v>9017445</v>
      </c>
      <c r="H294" s="10">
        <v>210202</v>
      </c>
      <c r="I294" s="10">
        <v>41312</v>
      </c>
      <c r="J294" s="10">
        <v>134685.65599999999</v>
      </c>
      <c r="P294" s="10" t="s">
        <v>1451</v>
      </c>
      <c r="U294" s="10" t="s">
        <v>1317</v>
      </c>
    </row>
    <row r="295" spans="1:21" x14ac:dyDescent="0.25">
      <c r="A295" s="10">
        <v>291</v>
      </c>
      <c r="B295" s="325">
        <v>42490</v>
      </c>
      <c r="C295" s="10" t="s">
        <v>1324</v>
      </c>
      <c r="D295" s="10" t="s">
        <v>1257</v>
      </c>
      <c r="E295" s="10">
        <v>9017445</v>
      </c>
      <c r="H295" s="10">
        <v>210205</v>
      </c>
      <c r="I295" s="10">
        <v>41312</v>
      </c>
      <c r="J295" s="10">
        <v>301629</v>
      </c>
      <c r="P295" s="10" t="s">
        <v>1452</v>
      </c>
      <c r="U295" s="10" t="s">
        <v>1317</v>
      </c>
    </row>
    <row r="296" spans="1:21" x14ac:dyDescent="0.25">
      <c r="A296" s="10">
        <v>292</v>
      </c>
      <c r="B296" s="325">
        <v>42490</v>
      </c>
      <c r="C296" s="10" t="s">
        <v>1326</v>
      </c>
      <c r="D296" s="10" t="s">
        <v>1257</v>
      </c>
      <c r="E296" s="10">
        <v>9017445</v>
      </c>
      <c r="H296" s="10">
        <v>210204</v>
      </c>
      <c r="I296" s="10">
        <v>41312</v>
      </c>
      <c r="J296" s="10">
        <v>30162.9</v>
      </c>
      <c r="P296" s="10" t="s">
        <v>1453</v>
      </c>
      <c r="U296" s="10" t="s">
        <v>1317</v>
      </c>
    </row>
    <row r="297" spans="1:21" x14ac:dyDescent="0.25">
      <c r="A297" s="10">
        <v>293</v>
      </c>
      <c r="B297" s="325">
        <v>42490</v>
      </c>
      <c r="C297" s="10" t="s">
        <v>1328</v>
      </c>
      <c r="D297" s="10" t="s">
        <v>1257</v>
      </c>
      <c r="E297" s="10">
        <v>9017445</v>
      </c>
      <c r="H297" s="10">
        <v>210203</v>
      </c>
      <c r="I297" s="10">
        <v>41312</v>
      </c>
      <c r="J297" s="10">
        <v>168357.07</v>
      </c>
      <c r="P297" s="10" t="s">
        <v>1454</v>
      </c>
      <c r="U297" s="10" t="s">
        <v>1317</v>
      </c>
    </row>
    <row r="298" spans="1:21" x14ac:dyDescent="0.25">
      <c r="A298" s="10">
        <v>294</v>
      </c>
      <c r="B298" s="325">
        <v>42490</v>
      </c>
      <c r="C298" s="10" t="s">
        <v>1330</v>
      </c>
      <c r="D298" s="10" t="s">
        <v>1257</v>
      </c>
      <c r="E298" s="10">
        <v>9017445</v>
      </c>
      <c r="H298" s="10">
        <v>41311</v>
      </c>
      <c r="I298" s="10">
        <v>41313</v>
      </c>
      <c r="J298" s="10">
        <v>1369916</v>
      </c>
      <c r="P298" s="10" t="s">
        <v>1455</v>
      </c>
      <c r="U298" s="10" t="s">
        <v>1317</v>
      </c>
    </row>
    <row r="299" spans="1:21" x14ac:dyDescent="0.25">
      <c r="A299" s="10">
        <v>295</v>
      </c>
      <c r="B299" s="325">
        <v>42490</v>
      </c>
      <c r="C299" s="10" t="s">
        <v>1332</v>
      </c>
      <c r="D299" s="10" t="s">
        <v>1257</v>
      </c>
      <c r="E299" s="10">
        <v>9017445</v>
      </c>
      <c r="H299" s="10">
        <v>41311</v>
      </c>
      <c r="I299" s="10">
        <v>33101</v>
      </c>
      <c r="J299" s="10">
        <v>2922000</v>
      </c>
      <c r="P299" s="10" t="s">
        <v>1456</v>
      </c>
      <c r="U299" s="10" t="s">
        <v>1317</v>
      </c>
    </row>
    <row r="300" spans="1:21" x14ac:dyDescent="0.25">
      <c r="A300" s="10">
        <v>296</v>
      </c>
      <c r="B300" s="325">
        <v>42490</v>
      </c>
      <c r="C300" s="10" t="s">
        <v>1334</v>
      </c>
      <c r="D300" s="10" t="s">
        <v>1257</v>
      </c>
      <c r="E300" s="10">
        <v>9017445</v>
      </c>
      <c r="H300" s="10">
        <v>210903</v>
      </c>
      <c r="I300" s="10">
        <v>39202</v>
      </c>
      <c r="J300" s="10">
        <v>4320739.87</v>
      </c>
      <c r="P300" s="10" t="s">
        <v>1335</v>
      </c>
      <c r="U300" s="10" t="s">
        <v>1336</v>
      </c>
    </row>
    <row r="301" spans="1:21" x14ac:dyDescent="0.25">
      <c r="A301" s="10">
        <v>297</v>
      </c>
      <c r="B301" s="325">
        <v>42490</v>
      </c>
      <c r="C301" s="10" t="s">
        <v>1334</v>
      </c>
      <c r="D301" s="10" t="s">
        <v>1257</v>
      </c>
      <c r="E301" s="10">
        <v>9017445</v>
      </c>
      <c r="H301" s="10">
        <v>210903</v>
      </c>
      <c r="I301" s="10">
        <v>39204</v>
      </c>
      <c r="J301" s="10">
        <v>1604425</v>
      </c>
      <c r="P301" s="10" t="s">
        <v>1335</v>
      </c>
      <c r="U301" s="10" t="s">
        <v>1336</v>
      </c>
    </row>
    <row r="302" spans="1:21" x14ac:dyDescent="0.25">
      <c r="A302" s="10">
        <v>298</v>
      </c>
      <c r="B302" s="325">
        <v>42490</v>
      </c>
      <c r="C302" s="10" t="s">
        <v>1334</v>
      </c>
      <c r="D302" s="10" t="s">
        <v>1257</v>
      </c>
      <c r="E302" s="10">
        <v>9017445</v>
      </c>
      <c r="H302" s="10">
        <v>210903</v>
      </c>
      <c r="I302" s="10">
        <v>39206</v>
      </c>
      <c r="J302" s="10">
        <v>1518456.8</v>
      </c>
      <c r="P302" s="10" t="s">
        <v>1335</v>
      </c>
      <c r="U302" s="10" t="s">
        <v>1336</v>
      </c>
    </row>
    <row r="303" spans="1:21" x14ac:dyDescent="0.25">
      <c r="A303" s="10">
        <v>299</v>
      </c>
      <c r="B303" s="325">
        <v>42490</v>
      </c>
      <c r="C303" s="10" t="s">
        <v>1334</v>
      </c>
      <c r="D303" s="10" t="s">
        <v>1257</v>
      </c>
      <c r="E303" s="10">
        <v>9017445</v>
      </c>
      <c r="H303" s="10">
        <v>210903</v>
      </c>
      <c r="I303" s="10">
        <v>39208</v>
      </c>
      <c r="J303" s="10">
        <v>609976.74</v>
      </c>
      <c r="P303" s="10" t="s">
        <v>1335</v>
      </c>
      <c r="U303" s="10" t="s">
        <v>1336</v>
      </c>
    </row>
    <row r="304" spans="1:21" x14ac:dyDescent="0.25">
      <c r="A304" s="10">
        <v>300</v>
      </c>
      <c r="B304" s="325">
        <v>42495</v>
      </c>
      <c r="C304" s="10">
        <v>108</v>
      </c>
      <c r="D304" s="10" t="s">
        <v>1382</v>
      </c>
      <c r="E304" s="10" t="s">
        <v>1383</v>
      </c>
      <c r="F304" s="10" t="s">
        <v>1380</v>
      </c>
      <c r="G304" s="10">
        <v>5327002230</v>
      </c>
      <c r="H304" s="10">
        <v>210702</v>
      </c>
      <c r="I304" s="10">
        <v>31211</v>
      </c>
      <c r="J304" s="10">
        <v>29000</v>
      </c>
      <c r="O304" s="10">
        <v>0</v>
      </c>
      <c r="P304" s="10" t="s">
        <v>1343</v>
      </c>
      <c r="Q304" s="10">
        <v>70106</v>
      </c>
      <c r="R304" s="10">
        <v>80101</v>
      </c>
      <c r="S304" s="10">
        <v>210702</v>
      </c>
      <c r="U304" s="10" t="s">
        <v>1287</v>
      </c>
    </row>
    <row r="305" spans="1:21" x14ac:dyDescent="0.25">
      <c r="A305" s="10">
        <v>301</v>
      </c>
      <c r="B305" s="325">
        <v>42502</v>
      </c>
      <c r="C305" s="10">
        <v>81</v>
      </c>
      <c r="D305" s="10" t="s">
        <v>1297</v>
      </c>
      <c r="E305" s="10">
        <v>9017445</v>
      </c>
      <c r="F305" s="10" t="s">
        <v>1291</v>
      </c>
      <c r="G305" s="10">
        <v>5327070266</v>
      </c>
      <c r="H305" s="10">
        <v>210901</v>
      </c>
      <c r="I305" s="10">
        <v>31211</v>
      </c>
      <c r="J305" s="10">
        <v>584500</v>
      </c>
      <c r="O305" s="10">
        <v>0</v>
      </c>
      <c r="P305" s="10" t="s">
        <v>1457</v>
      </c>
      <c r="Q305" s="10">
        <v>70106</v>
      </c>
      <c r="R305" s="10">
        <v>81102</v>
      </c>
      <c r="S305" s="10">
        <v>210901</v>
      </c>
      <c r="U305" s="10" t="s">
        <v>1287</v>
      </c>
    </row>
    <row r="306" spans="1:21" x14ac:dyDescent="0.25">
      <c r="A306" s="10">
        <v>302</v>
      </c>
      <c r="B306" s="325">
        <v>42502</v>
      </c>
      <c r="C306" s="10">
        <v>82</v>
      </c>
      <c r="D306" s="10" t="s">
        <v>1386</v>
      </c>
      <c r="F306" s="10" t="s">
        <v>1281</v>
      </c>
      <c r="G306" s="10">
        <v>51200910</v>
      </c>
      <c r="H306" s="10">
        <v>210901</v>
      </c>
      <c r="I306" s="10">
        <v>31211</v>
      </c>
      <c r="J306" s="10">
        <v>20500</v>
      </c>
      <c r="O306" s="10">
        <v>0</v>
      </c>
      <c r="P306" s="10" t="s">
        <v>1458</v>
      </c>
      <c r="Q306" s="10">
        <v>70106</v>
      </c>
      <c r="R306" s="10">
        <v>81102</v>
      </c>
      <c r="S306" s="10">
        <v>210901</v>
      </c>
      <c r="U306" s="10" t="s">
        <v>1287</v>
      </c>
    </row>
    <row r="307" spans="1:21" x14ac:dyDescent="0.25">
      <c r="A307" s="10">
        <v>303</v>
      </c>
      <c r="B307" s="325">
        <v>42502</v>
      </c>
      <c r="C307" s="10">
        <v>83</v>
      </c>
      <c r="D307" s="10" t="s">
        <v>1257</v>
      </c>
      <c r="E307" s="10">
        <v>9017445</v>
      </c>
      <c r="F307" s="10" t="s">
        <v>1281</v>
      </c>
      <c r="G307" s="10">
        <v>51255001</v>
      </c>
      <c r="H307" s="10">
        <v>33101</v>
      </c>
      <c r="I307" s="10">
        <v>31211</v>
      </c>
      <c r="J307" s="10">
        <v>100000</v>
      </c>
      <c r="O307" s="10">
        <v>0</v>
      </c>
      <c r="P307" s="10" t="s">
        <v>1402</v>
      </c>
      <c r="Q307" s="10">
        <v>70106</v>
      </c>
      <c r="R307" s="10">
        <v>80101</v>
      </c>
      <c r="S307" s="10">
        <v>210101</v>
      </c>
      <c r="U307" s="10" t="s">
        <v>1287</v>
      </c>
    </row>
    <row r="308" spans="1:21" x14ac:dyDescent="0.25">
      <c r="A308" s="10">
        <v>304</v>
      </c>
      <c r="B308" s="325">
        <v>42503</v>
      </c>
      <c r="C308" s="10">
        <v>84</v>
      </c>
      <c r="D308" s="10" t="s">
        <v>1403</v>
      </c>
      <c r="E308" s="10">
        <v>9018239</v>
      </c>
      <c r="F308" s="10" t="s">
        <v>1404</v>
      </c>
      <c r="G308" s="10">
        <v>240000028082</v>
      </c>
      <c r="H308" s="10">
        <v>213209</v>
      </c>
      <c r="I308" s="10">
        <v>31211</v>
      </c>
      <c r="J308" s="10">
        <v>2601546</v>
      </c>
      <c r="O308" s="10">
        <v>0</v>
      </c>
      <c r="P308" s="10" t="s">
        <v>1459</v>
      </c>
      <c r="Q308" s="10">
        <v>70106</v>
      </c>
      <c r="R308" s="10">
        <v>80802</v>
      </c>
      <c r="S308" s="10">
        <v>213209</v>
      </c>
      <c r="U308" s="10" t="s">
        <v>1287</v>
      </c>
    </row>
    <row r="309" spans="1:21" x14ac:dyDescent="0.25">
      <c r="A309" s="10">
        <v>305</v>
      </c>
      <c r="B309" s="325">
        <v>42515</v>
      </c>
      <c r="C309" s="10">
        <v>1</v>
      </c>
      <c r="D309" s="10" t="s">
        <v>1272</v>
      </c>
      <c r="E309" s="10">
        <v>2625105</v>
      </c>
      <c r="H309" s="10">
        <v>35410</v>
      </c>
      <c r="I309" s="10">
        <v>41361</v>
      </c>
      <c r="J309" s="10">
        <v>22000</v>
      </c>
      <c r="K309" s="10">
        <v>90002966</v>
      </c>
      <c r="L309" s="10" t="s">
        <v>1460</v>
      </c>
      <c r="M309" s="10">
        <v>200</v>
      </c>
      <c r="N309" s="10" t="s">
        <v>1260</v>
      </c>
      <c r="P309" s="10" t="s">
        <v>1460</v>
      </c>
      <c r="T309" s="10" t="s">
        <v>1261</v>
      </c>
      <c r="U309" s="10" t="s">
        <v>1262</v>
      </c>
    </row>
    <row r="310" spans="1:21" x14ac:dyDescent="0.25">
      <c r="A310" s="10">
        <v>306</v>
      </c>
      <c r="B310" s="325">
        <v>42515</v>
      </c>
      <c r="C310" s="10">
        <v>1</v>
      </c>
      <c r="D310" s="10" t="s">
        <v>1272</v>
      </c>
      <c r="E310" s="10">
        <v>2625105</v>
      </c>
      <c r="H310" s="10">
        <v>35410</v>
      </c>
      <c r="I310" s="10">
        <v>41361</v>
      </c>
      <c r="J310" s="10">
        <v>3300</v>
      </c>
      <c r="K310" s="10">
        <v>90002784</v>
      </c>
      <c r="L310" s="10" t="s">
        <v>1312</v>
      </c>
      <c r="M310" s="10">
        <v>20</v>
      </c>
      <c r="N310" s="10" t="s">
        <v>1260</v>
      </c>
      <c r="P310" s="10" t="s">
        <v>1312</v>
      </c>
      <c r="T310" s="10" t="s">
        <v>1261</v>
      </c>
      <c r="U310" s="10" t="s">
        <v>1262</v>
      </c>
    </row>
    <row r="311" spans="1:21" x14ac:dyDescent="0.25">
      <c r="A311" s="10">
        <v>307</v>
      </c>
      <c r="B311" s="325">
        <v>42515</v>
      </c>
      <c r="C311" s="10">
        <v>1</v>
      </c>
      <c r="D311" s="10" t="s">
        <v>1272</v>
      </c>
      <c r="E311" s="10">
        <v>2625105</v>
      </c>
      <c r="H311" s="10">
        <v>35410</v>
      </c>
      <c r="I311" s="10">
        <v>41361</v>
      </c>
      <c r="J311" s="10">
        <v>8250</v>
      </c>
      <c r="K311" s="10">
        <v>90002965</v>
      </c>
      <c r="L311" s="10" t="s">
        <v>1461</v>
      </c>
      <c r="M311" s="10">
        <v>50</v>
      </c>
      <c r="N311" s="10" t="s">
        <v>1260</v>
      </c>
      <c r="P311" s="10" t="s">
        <v>1461</v>
      </c>
      <c r="T311" s="10" t="s">
        <v>1261</v>
      </c>
      <c r="U311" s="10" t="s">
        <v>1262</v>
      </c>
    </row>
    <row r="312" spans="1:21" x14ac:dyDescent="0.25">
      <c r="A312" s="10">
        <v>308</v>
      </c>
      <c r="B312" s="325">
        <v>42515</v>
      </c>
      <c r="C312" s="10">
        <v>2</v>
      </c>
      <c r="D312" s="10" t="s">
        <v>1348</v>
      </c>
      <c r="E312" s="10">
        <v>3249271</v>
      </c>
      <c r="H312" s="10">
        <v>35410</v>
      </c>
      <c r="I312" s="10">
        <v>41361</v>
      </c>
      <c r="J312" s="10">
        <v>30000</v>
      </c>
      <c r="K312" s="10">
        <v>90002967</v>
      </c>
      <c r="L312" s="10" t="s">
        <v>1462</v>
      </c>
      <c r="M312" s="10">
        <v>4</v>
      </c>
      <c r="N312" s="10" t="s">
        <v>1260</v>
      </c>
      <c r="P312" s="10" t="s">
        <v>1462</v>
      </c>
      <c r="T312" s="10" t="s">
        <v>1261</v>
      </c>
      <c r="U312" s="10" t="s">
        <v>1262</v>
      </c>
    </row>
    <row r="313" spans="1:21" x14ac:dyDescent="0.25">
      <c r="A313" s="10">
        <v>309</v>
      </c>
      <c r="B313" s="325">
        <v>42515</v>
      </c>
      <c r="C313" s="10">
        <v>2</v>
      </c>
      <c r="D313" s="10" t="s">
        <v>1348</v>
      </c>
      <c r="E313" s="10">
        <v>3249271</v>
      </c>
      <c r="H313" s="10">
        <v>35410</v>
      </c>
      <c r="I313" s="10">
        <v>41361</v>
      </c>
      <c r="J313" s="10">
        <v>7000</v>
      </c>
      <c r="K313" s="10">
        <v>90002969</v>
      </c>
      <c r="L313" s="10" t="s">
        <v>1463</v>
      </c>
      <c r="M313" s="10">
        <v>2</v>
      </c>
      <c r="N313" s="10" t="s">
        <v>1260</v>
      </c>
      <c r="P313" s="10" t="s">
        <v>1463</v>
      </c>
      <c r="T313" s="10" t="s">
        <v>1261</v>
      </c>
      <c r="U313" s="10" t="s">
        <v>1262</v>
      </c>
    </row>
    <row r="314" spans="1:21" x14ac:dyDescent="0.25">
      <c r="A314" s="10">
        <v>310</v>
      </c>
      <c r="B314" s="325">
        <v>42515</v>
      </c>
      <c r="C314" s="10">
        <v>2</v>
      </c>
      <c r="D314" s="10" t="s">
        <v>1348</v>
      </c>
      <c r="E314" s="10">
        <v>3249271</v>
      </c>
      <c r="H314" s="10">
        <v>35410</v>
      </c>
      <c r="I314" s="10">
        <v>41361</v>
      </c>
      <c r="J314" s="10">
        <v>24000</v>
      </c>
      <c r="K314" s="10">
        <v>90002968</v>
      </c>
      <c r="L314" s="10" t="s">
        <v>1464</v>
      </c>
      <c r="M314" s="10">
        <v>6</v>
      </c>
      <c r="N314" s="10" t="s">
        <v>1260</v>
      </c>
      <c r="P314" s="10" t="s">
        <v>1464</v>
      </c>
      <c r="T314" s="10" t="s">
        <v>1261</v>
      </c>
      <c r="U314" s="10" t="s">
        <v>1262</v>
      </c>
    </row>
    <row r="315" spans="1:21" x14ac:dyDescent="0.25">
      <c r="A315" s="10">
        <v>311</v>
      </c>
      <c r="B315" s="325">
        <v>42515</v>
      </c>
      <c r="C315" s="10">
        <v>4</v>
      </c>
      <c r="D315" s="10" t="s">
        <v>1278</v>
      </c>
      <c r="H315" s="10">
        <v>35440</v>
      </c>
      <c r="I315" s="10">
        <v>41361</v>
      </c>
      <c r="J315" s="10">
        <v>180000</v>
      </c>
      <c r="K315" s="10">
        <v>90002974</v>
      </c>
      <c r="L315" s="10" t="s">
        <v>1350</v>
      </c>
      <c r="M315" s="10">
        <v>100</v>
      </c>
      <c r="N315" s="10" t="s">
        <v>1280</v>
      </c>
      <c r="P315" s="10" t="s">
        <v>1350</v>
      </c>
      <c r="T315" s="10" t="s">
        <v>1261</v>
      </c>
      <c r="U315" s="10" t="s">
        <v>1262</v>
      </c>
    </row>
    <row r="316" spans="1:21" x14ac:dyDescent="0.25">
      <c r="A316" s="10">
        <v>312</v>
      </c>
      <c r="B316" s="325">
        <v>42515</v>
      </c>
      <c r="C316" s="10">
        <v>4</v>
      </c>
      <c r="D316" s="10" t="s">
        <v>1278</v>
      </c>
      <c r="H316" s="10">
        <v>35440</v>
      </c>
      <c r="I316" s="10">
        <v>41361</v>
      </c>
      <c r="J316" s="10">
        <v>1216000</v>
      </c>
      <c r="K316" s="10">
        <v>3</v>
      </c>
      <c r="L316" s="10" t="s">
        <v>1279</v>
      </c>
      <c r="M316" s="10">
        <v>760</v>
      </c>
      <c r="N316" s="10" t="s">
        <v>1280</v>
      </c>
      <c r="P316" s="10" t="s">
        <v>1279</v>
      </c>
      <c r="T316" s="10" t="s">
        <v>1261</v>
      </c>
      <c r="U316" s="10" t="s">
        <v>1262</v>
      </c>
    </row>
    <row r="317" spans="1:21" x14ac:dyDescent="0.25">
      <c r="A317" s="10">
        <v>313</v>
      </c>
      <c r="B317" s="325">
        <v>42519</v>
      </c>
      <c r="C317" s="10">
        <v>1</v>
      </c>
      <c r="D317" s="10" t="s">
        <v>1257</v>
      </c>
      <c r="E317" s="10">
        <v>9017445</v>
      </c>
      <c r="H317" s="10">
        <v>210401</v>
      </c>
      <c r="I317" s="10">
        <v>35410</v>
      </c>
      <c r="J317" s="10">
        <v>11000</v>
      </c>
      <c r="K317" s="10">
        <v>90002966</v>
      </c>
      <c r="L317" s="10" t="s">
        <v>1460</v>
      </c>
      <c r="M317" s="10">
        <v>100</v>
      </c>
      <c r="P317" s="10" t="s">
        <v>1460</v>
      </c>
      <c r="T317" s="10" t="s">
        <v>1310</v>
      </c>
      <c r="U317" s="10" t="s">
        <v>1311</v>
      </c>
    </row>
    <row r="318" spans="1:21" x14ac:dyDescent="0.25">
      <c r="A318" s="10">
        <v>314</v>
      </c>
      <c r="B318" s="325">
        <v>42519</v>
      </c>
      <c r="C318" s="10">
        <v>1</v>
      </c>
      <c r="D318" s="10" t="s">
        <v>1257</v>
      </c>
      <c r="E318" s="10">
        <v>9017445</v>
      </c>
      <c r="H318" s="10">
        <v>210401</v>
      </c>
      <c r="I318" s="10">
        <v>35410</v>
      </c>
      <c r="J318" s="10">
        <v>1650</v>
      </c>
      <c r="K318" s="10">
        <v>90002784</v>
      </c>
      <c r="L318" s="10" t="s">
        <v>1312</v>
      </c>
      <c r="M318" s="10">
        <v>10</v>
      </c>
      <c r="P318" s="10" t="s">
        <v>1312</v>
      </c>
      <c r="T318" s="10" t="s">
        <v>1310</v>
      </c>
      <c r="U318" s="10" t="s">
        <v>1311</v>
      </c>
    </row>
    <row r="319" spans="1:21" x14ac:dyDescent="0.25">
      <c r="A319" s="10">
        <v>315</v>
      </c>
      <c r="B319" s="325">
        <v>42519</v>
      </c>
      <c r="C319" s="10">
        <v>1</v>
      </c>
      <c r="D319" s="10" t="s">
        <v>1257</v>
      </c>
      <c r="E319" s="10">
        <v>9017445</v>
      </c>
      <c r="H319" s="10">
        <v>210401</v>
      </c>
      <c r="I319" s="10">
        <v>35410</v>
      </c>
      <c r="J319" s="10">
        <v>3200</v>
      </c>
      <c r="K319" s="10">
        <v>90002582</v>
      </c>
      <c r="L319" s="10" t="s">
        <v>1313</v>
      </c>
      <c r="M319" s="10">
        <v>20</v>
      </c>
      <c r="P319" s="10" t="s">
        <v>1313</v>
      </c>
      <c r="T319" s="10" t="s">
        <v>1310</v>
      </c>
      <c r="U319" s="10" t="s">
        <v>1311</v>
      </c>
    </row>
    <row r="320" spans="1:21" x14ac:dyDescent="0.25">
      <c r="A320" s="10">
        <v>316</v>
      </c>
      <c r="B320" s="325">
        <v>42519</v>
      </c>
      <c r="C320" s="10">
        <v>1</v>
      </c>
      <c r="D320" s="10" t="s">
        <v>1257</v>
      </c>
      <c r="E320" s="10">
        <v>9017445</v>
      </c>
      <c r="H320" s="10">
        <v>210401</v>
      </c>
      <c r="I320" s="10">
        <v>35410</v>
      </c>
      <c r="J320" s="10">
        <v>4400</v>
      </c>
      <c r="K320" s="10">
        <v>90002582</v>
      </c>
      <c r="L320" s="10" t="s">
        <v>1313</v>
      </c>
      <c r="M320" s="10">
        <v>20</v>
      </c>
      <c r="P320" s="10" t="s">
        <v>1313</v>
      </c>
      <c r="T320" s="10" t="s">
        <v>1310</v>
      </c>
      <c r="U320" s="10" t="s">
        <v>1311</v>
      </c>
    </row>
    <row r="321" spans="1:21" x14ac:dyDescent="0.25">
      <c r="A321" s="10">
        <v>317</v>
      </c>
      <c r="B321" s="325">
        <v>42519</v>
      </c>
      <c r="C321" s="10">
        <v>1</v>
      </c>
      <c r="D321" s="10" t="s">
        <v>1257</v>
      </c>
      <c r="E321" s="10">
        <v>9017445</v>
      </c>
      <c r="H321" s="10">
        <v>210401</v>
      </c>
      <c r="I321" s="10">
        <v>35410</v>
      </c>
      <c r="J321" s="10">
        <v>38000</v>
      </c>
      <c r="K321" s="10">
        <v>90002499</v>
      </c>
      <c r="L321" s="10" t="s">
        <v>1270</v>
      </c>
      <c r="M321" s="10">
        <v>4</v>
      </c>
      <c r="P321" s="10" t="s">
        <v>1270</v>
      </c>
      <c r="T321" s="10" t="s">
        <v>1310</v>
      </c>
      <c r="U321" s="10" t="s">
        <v>1311</v>
      </c>
    </row>
    <row r="322" spans="1:21" x14ac:dyDescent="0.25">
      <c r="A322" s="10">
        <v>318</v>
      </c>
      <c r="B322" s="325">
        <v>42519</v>
      </c>
      <c r="C322" s="10">
        <v>1</v>
      </c>
      <c r="D322" s="10" t="s">
        <v>1257</v>
      </c>
      <c r="E322" s="10">
        <v>9017445</v>
      </c>
      <c r="H322" s="10">
        <v>210401</v>
      </c>
      <c r="I322" s="10">
        <v>35410</v>
      </c>
      <c r="J322" s="10">
        <v>30000</v>
      </c>
      <c r="K322" s="10">
        <v>90002967</v>
      </c>
      <c r="L322" s="10" t="s">
        <v>1462</v>
      </c>
      <c r="M322" s="10">
        <v>4</v>
      </c>
      <c r="P322" s="10" t="s">
        <v>1462</v>
      </c>
      <c r="T322" s="10" t="s">
        <v>1310</v>
      </c>
      <c r="U322" s="10" t="s">
        <v>1311</v>
      </c>
    </row>
    <row r="323" spans="1:21" x14ac:dyDescent="0.25">
      <c r="A323" s="10">
        <v>319</v>
      </c>
      <c r="B323" s="325">
        <v>42519</v>
      </c>
      <c r="C323" s="10">
        <v>1</v>
      </c>
      <c r="D323" s="10" t="s">
        <v>1257</v>
      </c>
      <c r="E323" s="10">
        <v>9017445</v>
      </c>
      <c r="H323" s="10">
        <v>210401</v>
      </c>
      <c r="I323" s="10">
        <v>35410</v>
      </c>
      <c r="J323" s="10">
        <v>7000</v>
      </c>
      <c r="K323" s="10">
        <v>90002969</v>
      </c>
      <c r="L323" s="10" t="s">
        <v>1463</v>
      </c>
      <c r="M323" s="10">
        <v>2</v>
      </c>
      <c r="P323" s="10" t="s">
        <v>1463</v>
      </c>
      <c r="T323" s="10" t="s">
        <v>1310</v>
      </c>
      <c r="U323" s="10" t="s">
        <v>1311</v>
      </c>
    </row>
    <row r="324" spans="1:21" x14ac:dyDescent="0.25">
      <c r="A324" s="10">
        <v>320</v>
      </c>
      <c r="B324" s="325">
        <v>42519</v>
      </c>
      <c r="C324" s="10">
        <v>1</v>
      </c>
      <c r="D324" s="10" t="s">
        <v>1257</v>
      </c>
      <c r="E324" s="10">
        <v>9017445</v>
      </c>
      <c r="H324" s="10">
        <v>210401</v>
      </c>
      <c r="I324" s="10">
        <v>35410</v>
      </c>
      <c r="J324" s="10">
        <v>4950</v>
      </c>
      <c r="K324" s="10">
        <v>90002965</v>
      </c>
      <c r="L324" s="10" t="s">
        <v>1461</v>
      </c>
      <c r="M324" s="10">
        <v>30</v>
      </c>
      <c r="P324" s="10" t="s">
        <v>1461</v>
      </c>
      <c r="T324" s="10" t="s">
        <v>1310</v>
      </c>
      <c r="U324" s="10" t="s">
        <v>1311</v>
      </c>
    </row>
    <row r="325" spans="1:21" x14ac:dyDescent="0.25">
      <c r="A325" s="10">
        <v>321</v>
      </c>
      <c r="B325" s="325">
        <v>42519</v>
      </c>
      <c r="C325" s="10">
        <v>1</v>
      </c>
      <c r="D325" s="10" t="s">
        <v>1257</v>
      </c>
      <c r="E325" s="10">
        <v>9017445</v>
      </c>
      <c r="H325" s="10">
        <v>210401</v>
      </c>
      <c r="I325" s="10">
        <v>35410</v>
      </c>
      <c r="J325" s="10">
        <v>24000</v>
      </c>
      <c r="K325" s="10">
        <v>90002968</v>
      </c>
      <c r="L325" s="10" t="s">
        <v>1464</v>
      </c>
      <c r="M325" s="10">
        <v>6</v>
      </c>
      <c r="P325" s="10" t="s">
        <v>1464</v>
      </c>
      <c r="T325" s="10" t="s">
        <v>1310</v>
      </c>
      <c r="U325" s="10" t="s">
        <v>1311</v>
      </c>
    </row>
    <row r="326" spans="1:21" x14ac:dyDescent="0.25">
      <c r="A326" s="10">
        <v>322</v>
      </c>
      <c r="B326" s="325">
        <v>42519</v>
      </c>
      <c r="C326" s="10">
        <v>1</v>
      </c>
      <c r="D326" s="10" t="s">
        <v>1257</v>
      </c>
      <c r="E326" s="10">
        <v>9017445</v>
      </c>
      <c r="H326" s="10">
        <v>210402</v>
      </c>
      <c r="I326" s="10">
        <v>35440</v>
      </c>
      <c r="J326" s="10">
        <v>180000</v>
      </c>
      <c r="K326" s="10">
        <v>90002974</v>
      </c>
      <c r="L326" s="10" t="s">
        <v>1350</v>
      </c>
      <c r="M326" s="10">
        <v>100</v>
      </c>
      <c r="P326" s="10" t="s">
        <v>1350</v>
      </c>
      <c r="T326" s="10" t="s">
        <v>1310</v>
      </c>
      <c r="U326" s="10" t="s">
        <v>1311</v>
      </c>
    </row>
    <row r="327" spans="1:21" x14ac:dyDescent="0.25">
      <c r="A327" s="10">
        <v>323</v>
      </c>
      <c r="B327" s="325">
        <v>42519</v>
      </c>
      <c r="C327" s="10">
        <v>1</v>
      </c>
      <c r="D327" s="10" t="s">
        <v>1257</v>
      </c>
      <c r="E327" s="10">
        <v>9017445</v>
      </c>
      <c r="H327" s="10">
        <v>210402</v>
      </c>
      <c r="I327" s="10">
        <v>35440</v>
      </c>
      <c r="J327" s="10">
        <v>1216000</v>
      </c>
      <c r="K327" s="10">
        <v>3</v>
      </c>
      <c r="L327" s="10" t="s">
        <v>1279</v>
      </c>
      <c r="M327" s="10">
        <v>760</v>
      </c>
      <c r="P327" s="10" t="s">
        <v>1279</v>
      </c>
      <c r="T327" s="10" t="s">
        <v>1310</v>
      </c>
      <c r="U327" s="10" t="s">
        <v>1311</v>
      </c>
    </row>
    <row r="328" spans="1:21" x14ac:dyDescent="0.25">
      <c r="A328" s="10">
        <v>324</v>
      </c>
      <c r="B328" s="325">
        <v>42519</v>
      </c>
      <c r="C328" s="10">
        <v>1</v>
      </c>
      <c r="D328" s="10" t="s">
        <v>1257</v>
      </c>
      <c r="E328" s="10">
        <v>9017445</v>
      </c>
      <c r="H328" s="10">
        <v>210302</v>
      </c>
      <c r="I328" s="10">
        <v>35440</v>
      </c>
      <c r="J328" s="10">
        <v>280000</v>
      </c>
      <c r="K328" s="10">
        <v>90002413</v>
      </c>
      <c r="L328" s="10" t="s">
        <v>1276</v>
      </c>
      <c r="M328" s="10">
        <v>2</v>
      </c>
      <c r="P328" s="10" t="s">
        <v>1276</v>
      </c>
      <c r="T328" s="10" t="s">
        <v>1310</v>
      </c>
      <c r="U328" s="10" t="s">
        <v>1311</v>
      </c>
    </row>
    <row r="329" spans="1:21" x14ac:dyDescent="0.25">
      <c r="A329" s="10">
        <v>325</v>
      </c>
      <c r="B329" s="325">
        <v>42519</v>
      </c>
      <c r="C329" s="10">
        <v>85</v>
      </c>
      <c r="D329" s="10" t="s">
        <v>1465</v>
      </c>
      <c r="E329" s="10">
        <v>0</v>
      </c>
      <c r="F329" s="10" t="s">
        <v>1281</v>
      </c>
      <c r="G329" s="10">
        <v>50000943</v>
      </c>
      <c r="H329" s="10">
        <v>31211</v>
      </c>
      <c r="I329" s="10">
        <v>132001</v>
      </c>
      <c r="J329" s="10">
        <v>2226300</v>
      </c>
      <c r="O329" s="10">
        <v>0</v>
      </c>
      <c r="P329" s="10" t="s">
        <v>1282</v>
      </c>
      <c r="Q329" s="10">
        <v>70106</v>
      </c>
      <c r="R329" s="10">
        <v>80103</v>
      </c>
      <c r="S329" s="10">
        <v>320001</v>
      </c>
      <c r="U329" s="10" t="s">
        <v>1283</v>
      </c>
    </row>
    <row r="330" spans="1:21" x14ac:dyDescent="0.25">
      <c r="A330" s="10">
        <v>326</v>
      </c>
      <c r="B330" s="325">
        <v>42519</v>
      </c>
      <c r="C330" s="10">
        <v>85</v>
      </c>
      <c r="D330" s="10" t="s">
        <v>1465</v>
      </c>
      <c r="E330" s="10">
        <v>0</v>
      </c>
      <c r="F330" s="10" t="s">
        <v>1281</v>
      </c>
      <c r="G330" s="10">
        <v>50000943</v>
      </c>
      <c r="H330" s="10">
        <v>31211</v>
      </c>
      <c r="I330" s="10">
        <v>132001</v>
      </c>
      <c r="J330" s="10">
        <v>21735700</v>
      </c>
      <c r="O330" s="10">
        <v>0</v>
      </c>
      <c r="P330" s="10" t="s">
        <v>1282</v>
      </c>
      <c r="Q330" s="10">
        <v>70106</v>
      </c>
      <c r="R330" s="10">
        <v>80101</v>
      </c>
      <c r="S330" s="10">
        <v>320001</v>
      </c>
      <c r="U330" s="10" t="s">
        <v>1283</v>
      </c>
    </row>
    <row r="331" spans="1:21" x14ac:dyDescent="0.25">
      <c r="A331" s="10">
        <v>327</v>
      </c>
      <c r="B331" s="325">
        <v>42519</v>
      </c>
      <c r="C331" s="10">
        <v>85</v>
      </c>
      <c r="D331" s="10" t="s">
        <v>1465</v>
      </c>
      <c r="E331" s="10">
        <v>0</v>
      </c>
      <c r="F331" s="10" t="s">
        <v>1281</v>
      </c>
      <c r="G331" s="10">
        <v>50000943</v>
      </c>
      <c r="H331" s="10">
        <v>31211</v>
      </c>
      <c r="I331" s="10">
        <v>132001</v>
      </c>
      <c r="J331" s="10">
        <v>469200</v>
      </c>
      <c r="O331" s="10">
        <v>0</v>
      </c>
      <c r="P331" s="10" t="s">
        <v>1282</v>
      </c>
      <c r="Q331" s="10">
        <v>70106</v>
      </c>
      <c r="R331" s="10">
        <v>81102</v>
      </c>
      <c r="S331" s="10">
        <v>320001</v>
      </c>
      <c r="U331" s="10" t="s">
        <v>1287</v>
      </c>
    </row>
    <row r="332" spans="1:21" x14ac:dyDescent="0.25">
      <c r="A332" s="10">
        <v>328</v>
      </c>
      <c r="B332" s="325">
        <v>42519</v>
      </c>
      <c r="C332" s="10">
        <v>86</v>
      </c>
      <c r="D332" s="10" t="s">
        <v>1293</v>
      </c>
      <c r="E332" s="10">
        <v>3490777</v>
      </c>
      <c r="F332" s="10" t="s">
        <v>1285</v>
      </c>
      <c r="G332" s="10">
        <v>5315364240</v>
      </c>
      <c r="H332" s="10">
        <v>210301</v>
      </c>
      <c r="I332" s="10">
        <v>31211</v>
      </c>
      <c r="J332" s="10">
        <v>158300</v>
      </c>
      <c r="O332" s="10">
        <v>0</v>
      </c>
      <c r="P332" s="10" t="s">
        <v>1424</v>
      </c>
      <c r="Q332" s="10">
        <v>70106</v>
      </c>
      <c r="R332" s="10">
        <v>80101</v>
      </c>
      <c r="S332" s="10">
        <v>210301</v>
      </c>
      <c r="U332" s="10" t="s">
        <v>1287</v>
      </c>
    </row>
    <row r="333" spans="1:21" x14ac:dyDescent="0.25">
      <c r="A333" s="10">
        <v>329</v>
      </c>
      <c r="B333" s="325">
        <v>42519</v>
      </c>
      <c r="C333" s="10">
        <v>87</v>
      </c>
      <c r="D333" s="10" t="s">
        <v>1400</v>
      </c>
      <c r="F333" s="10" t="s">
        <v>1288</v>
      </c>
      <c r="G333" s="10">
        <v>5315003725</v>
      </c>
      <c r="H333" s="10">
        <v>210403</v>
      </c>
      <c r="I333" s="10">
        <v>31211</v>
      </c>
      <c r="J333" s="10">
        <v>108900</v>
      </c>
      <c r="O333" s="10">
        <v>0</v>
      </c>
      <c r="P333" s="10" t="s">
        <v>1401</v>
      </c>
      <c r="Q333" s="10">
        <v>70106</v>
      </c>
      <c r="R333" s="10">
        <v>80101</v>
      </c>
      <c r="S333" s="10">
        <v>210403</v>
      </c>
      <c r="U333" s="10" t="s">
        <v>1287</v>
      </c>
    </row>
    <row r="334" spans="1:21" x14ac:dyDescent="0.25">
      <c r="A334" s="10">
        <v>330</v>
      </c>
      <c r="B334" s="325">
        <v>42520</v>
      </c>
      <c r="C334" s="10">
        <v>109</v>
      </c>
      <c r="D334" s="10" t="s">
        <v>1257</v>
      </c>
      <c r="E334" s="10">
        <v>9017445</v>
      </c>
      <c r="F334" s="10" t="s">
        <v>1281</v>
      </c>
      <c r="G334" s="10">
        <v>51255001</v>
      </c>
      <c r="H334" s="10">
        <v>33101</v>
      </c>
      <c r="I334" s="10">
        <v>31211</v>
      </c>
      <c r="J334" s="10">
        <v>240000</v>
      </c>
      <c r="O334" s="10">
        <v>0</v>
      </c>
      <c r="P334" s="10" t="s">
        <v>1466</v>
      </c>
      <c r="Q334" s="10">
        <v>70106</v>
      </c>
      <c r="R334" s="10">
        <v>80101</v>
      </c>
      <c r="S334" s="10">
        <v>210101</v>
      </c>
      <c r="U334" s="10" t="s">
        <v>1287</v>
      </c>
    </row>
    <row r="335" spans="1:21" x14ac:dyDescent="0.25">
      <c r="A335" s="10">
        <v>331</v>
      </c>
      <c r="B335" s="325">
        <v>42520</v>
      </c>
      <c r="C335" s="10">
        <v>88</v>
      </c>
      <c r="D335" s="10" t="s">
        <v>1257</v>
      </c>
      <c r="E335" s="10">
        <v>9017445</v>
      </c>
      <c r="F335" s="10" t="s">
        <v>1281</v>
      </c>
      <c r="G335" s="10">
        <v>51255001</v>
      </c>
      <c r="H335" s="10">
        <v>41311</v>
      </c>
      <c r="I335" s="10">
        <v>31211</v>
      </c>
      <c r="J335" s="10">
        <v>1672148</v>
      </c>
      <c r="O335" s="10">
        <v>0</v>
      </c>
      <c r="P335" s="10" t="s">
        <v>1295</v>
      </c>
      <c r="Q335" s="10">
        <v>70106</v>
      </c>
      <c r="R335" s="10">
        <v>80103</v>
      </c>
      <c r="S335" s="10">
        <v>210105</v>
      </c>
      <c r="U335" s="10" t="s">
        <v>1287</v>
      </c>
    </row>
    <row r="336" spans="1:21" x14ac:dyDescent="0.25">
      <c r="A336" s="10">
        <v>332</v>
      </c>
      <c r="B336" s="325">
        <v>42520</v>
      </c>
      <c r="C336" s="10">
        <v>88</v>
      </c>
      <c r="D336" s="10" t="s">
        <v>1257</v>
      </c>
      <c r="E336" s="10">
        <v>9017445</v>
      </c>
      <c r="F336" s="10" t="s">
        <v>1281</v>
      </c>
      <c r="G336" s="10">
        <v>51255001</v>
      </c>
      <c r="H336" s="10">
        <v>41311</v>
      </c>
      <c r="I336" s="10">
        <v>31211</v>
      </c>
      <c r="J336" s="10">
        <v>9731740</v>
      </c>
      <c r="O336" s="10">
        <v>0</v>
      </c>
      <c r="P336" s="10" t="s">
        <v>1295</v>
      </c>
      <c r="Q336" s="10">
        <v>70106</v>
      </c>
      <c r="R336" s="10">
        <v>80101</v>
      </c>
      <c r="S336" s="10">
        <v>210101</v>
      </c>
      <c r="U336" s="10" t="s">
        <v>1287</v>
      </c>
    </row>
    <row r="337" spans="1:21" x14ac:dyDescent="0.25">
      <c r="A337" s="10">
        <v>333</v>
      </c>
      <c r="B337" s="325">
        <v>42520</v>
      </c>
      <c r="C337" s="10">
        <v>89</v>
      </c>
      <c r="D337" s="10" t="s">
        <v>1257</v>
      </c>
      <c r="E337" s="10">
        <v>9017445</v>
      </c>
      <c r="F337" s="10" t="s">
        <v>1281</v>
      </c>
      <c r="G337" s="10">
        <v>51255001</v>
      </c>
      <c r="H337" s="10">
        <v>41311</v>
      </c>
      <c r="I337" s="10">
        <v>31211</v>
      </c>
      <c r="J337" s="10">
        <v>540135</v>
      </c>
      <c r="O337" s="10">
        <v>0</v>
      </c>
      <c r="P337" s="10" t="s">
        <v>1295</v>
      </c>
      <c r="Q337" s="10">
        <v>70106</v>
      </c>
      <c r="R337" s="10">
        <v>80101</v>
      </c>
      <c r="S337" s="10">
        <v>210101</v>
      </c>
      <c r="U337" s="10" t="s">
        <v>1287</v>
      </c>
    </row>
    <row r="338" spans="1:21" x14ac:dyDescent="0.25">
      <c r="A338" s="10">
        <v>334</v>
      </c>
      <c r="B338" s="325">
        <v>42520</v>
      </c>
      <c r="C338" s="10">
        <v>90</v>
      </c>
      <c r="D338" s="10" t="s">
        <v>1303</v>
      </c>
      <c r="F338" s="10" t="s">
        <v>1281</v>
      </c>
      <c r="G338" s="10">
        <v>50000901</v>
      </c>
      <c r="H338" s="10">
        <v>41313</v>
      </c>
      <c r="I338" s="10">
        <v>31211</v>
      </c>
      <c r="J338" s="10">
        <v>180683</v>
      </c>
      <c r="O338" s="10">
        <v>0</v>
      </c>
      <c r="P338" s="10" t="s">
        <v>1304</v>
      </c>
      <c r="Q338" s="10">
        <v>70106</v>
      </c>
      <c r="R338" s="10">
        <v>80103</v>
      </c>
      <c r="S338" s="10">
        <v>210105</v>
      </c>
      <c r="U338" s="10" t="s">
        <v>1287</v>
      </c>
    </row>
    <row r="339" spans="1:21" x14ac:dyDescent="0.25">
      <c r="A339" s="10">
        <v>335</v>
      </c>
      <c r="B339" s="325">
        <v>42520</v>
      </c>
      <c r="C339" s="10">
        <v>90</v>
      </c>
      <c r="D339" s="10" t="s">
        <v>1303</v>
      </c>
      <c r="F339" s="10" t="s">
        <v>1281</v>
      </c>
      <c r="G339" s="10">
        <v>50000901</v>
      </c>
      <c r="H339" s="10">
        <v>41313</v>
      </c>
      <c r="I339" s="10">
        <v>31211</v>
      </c>
      <c r="J339" s="10">
        <v>1205662</v>
      </c>
      <c r="O339" s="10">
        <v>0</v>
      </c>
      <c r="P339" s="10" t="s">
        <v>1304</v>
      </c>
      <c r="Q339" s="10">
        <v>70106</v>
      </c>
      <c r="R339" s="10">
        <v>80101</v>
      </c>
      <c r="S339" s="10">
        <v>210101</v>
      </c>
      <c r="U339" s="10" t="s">
        <v>1287</v>
      </c>
    </row>
    <row r="340" spans="1:21" x14ac:dyDescent="0.25">
      <c r="A340" s="10">
        <v>336</v>
      </c>
      <c r="B340" s="325">
        <v>42520</v>
      </c>
      <c r="C340" s="10">
        <v>91</v>
      </c>
      <c r="D340" s="10" t="s">
        <v>1257</v>
      </c>
      <c r="E340" s="10">
        <v>9017445</v>
      </c>
      <c r="F340" s="10" t="s">
        <v>1281</v>
      </c>
      <c r="G340" s="10">
        <v>51255001</v>
      </c>
      <c r="H340" s="10">
        <v>210105</v>
      </c>
      <c r="I340" s="10">
        <v>31211</v>
      </c>
      <c r="J340" s="10">
        <v>12000</v>
      </c>
      <c r="O340" s="10">
        <v>0</v>
      </c>
      <c r="P340" s="10" t="s">
        <v>1309</v>
      </c>
      <c r="Q340" s="10">
        <v>70106</v>
      </c>
      <c r="R340" s="10">
        <v>80103</v>
      </c>
      <c r="S340" s="10">
        <v>210105</v>
      </c>
      <c r="U340" s="10" t="s">
        <v>1287</v>
      </c>
    </row>
    <row r="341" spans="1:21" x14ac:dyDescent="0.25">
      <c r="A341" s="10">
        <v>337</v>
      </c>
      <c r="B341" s="325">
        <v>42520</v>
      </c>
      <c r="C341" s="10">
        <v>91</v>
      </c>
      <c r="D341" s="10" t="s">
        <v>1257</v>
      </c>
      <c r="E341" s="10">
        <v>9017445</v>
      </c>
      <c r="F341" s="10" t="s">
        <v>1281</v>
      </c>
      <c r="G341" s="10">
        <v>51255001</v>
      </c>
      <c r="H341" s="10">
        <v>210101</v>
      </c>
      <c r="I341" s="10">
        <v>31211</v>
      </c>
      <c r="J341" s="10">
        <v>57000</v>
      </c>
      <c r="O341" s="10">
        <v>0</v>
      </c>
      <c r="P341" s="10" t="s">
        <v>1309</v>
      </c>
      <c r="Q341" s="10">
        <v>70106</v>
      </c>
      <c r="R341" s="10">
        <v>80101</v>
      </c>
      <c r="S341" s="10">
        <v>210101</v>
      </c>
      <c r="U341" s="10" t="s">
        <v>1287</v>
      </c>
    </row>
    <row r="342" spans="1:21" x14ac:dyDescent="0.25">
      <c r="A342" s="10">
        <v>338</v>
      </c>
      <c r="B342" s="325">
        <v>42520</v>
      </c>
      <c r="C342" s="10">
        <v>92</v>
      </c>
      <c r="D342" s="10" t="s">
        <v>1306</v>
      </c>
      <c r="E342" s="10">
        <v>9015639</v>
      </c>
      <c r="F342" s="10" t="s">
        <v>1307</v>
      </c>
      <c r="G342" s="10">
        <v>5327004758</v>
      </c>
      <c r="H342" s="10">
        <v>41312</v>
      </c>
      <c r="I342" s="10">
        <v>31211</v>
      </c>
      <c r="J342" s="10">
        <v>230000</v>
      </c>
      <c r="O342" s="10">
        <v>0</v>
      </c>
      <c r="P342" s="10" t="s">
        <v>1347</v>
      </c>
      <c r="Q342" s="10">
        <v>70106</v>
      </c>
      <c r="R342" s="10">
        <v>80103</v>
      </c>
      <c r="S342" s="10">
        <v>210201</v>
      </c>
      <c r="U342" s="10" t="s">
        <v>1287</v>
      </c>
    </row>
    <row r="343" spans="1:21" x14ac:dyDescent="0.25">
      <c r="A343" s="10">
        <v>339</v>
      </c>
      <c r="B343" s="325">
        <v>42520</v>
      </c>
      <c r="C343" s="10">
        <v>92</v>
      </c>
      <c r="D343" s="10" t="s">
        <v>1306</v>
      </c>
      <c r="E343" s="10">
        <v>9015639</v>
      </c>
      <c r="F343" s="10" t="s">
        <v>1307</v>
      </c>
      <c r="G343" s="10">
        <v>5327004758</v>
      </c>
      <c r="H343" s="10">
        <v>41312</v>
      </c>
      <c r="I343" s="10">
        <v>31211</v>
      </c>
      <c r="J343" s="10">
        <v>251794</v>
      </c>
      <c r="O343" s="10">
        <v>0</v>
      </c>
      <c r="P343" s="10" t="s">
        <v>1347</v>
      </c>
      <c r="Q343" s="10">
        <v>70106</v>
      </c>
      <c r="R343" s="10">
        <v>80103</v>
      </c>
      <c r="S343" s="10">
        <v>210105</v>
      </c>
      <c r="U343" s="10" t="s">
        <v>1287</v>
      </c>
    </row>
    <row r="344" spans="1:21" x14ac:dyDescent="0.25">
      <c r="A344" s="10">
        <v>340</v>
      </c>
      <c r="B344" s="325">
        <v>42520</v>
      </c>
      <c r="C344" s="10">
        <v>92</v>
      </c>
      <c r="D344" s="10" t="s">
        <v>1306</v>
      </c>
      <c r="E344" s="10">
        <v>9015639</v>
      </c>
      <c r="F344" s="10" t="s">
        <v>1307</v>
      </c>
      <c r="G344" s="10">
        <v>5327004758</v>
      </c>
      <c r="H344" s="10">
        <v>41312</v>
      </c>
      <c r="I344" s="10">
        <v>31211</v>
      </c>
      <c r="J344" s="10">
        <v>1435841</v>
      </c>
      <c r="O344" s="10">
        <v>0</v>
      </c>
      <c r="P344" s="10" t="s">
        <v>1347</v>
      </c>
      <c r="Q344" s="10">
        <v>70106</v>
      </c>
      <c r="R344" s="10">
        <v>80101</v>
      </c>
      <c r="S344" s="10">
        <v>210101</v>
      </c>
      <c r="U344" s="10" t="s">
        <v>1287</v>
      </c>
    </row>
    <row r="345" spans="1:21" x14ac:dyDescent="0.25">
      <c r="A345" s="10">
        <v>341</v>
      </c>
      <c r="B345" s="325">
        <v>42520</v>
      </c>
      <c r="C345" s="10">
        <v>92</v>
      </c>
      <c r="D345" s="10" t="s">
        <v>1306</v>
      </c>
      <c r="E345" s="10">
        <v>9015639</v>
      </c>
      <c r="F345" s="10" t="s">
        <v>1307</v>
      </c>
      <c r="G345" s="10">
        <v>5327004758</v>
      </c>
      <c r="H345" s="10">
        <v>41312</v>
      </c>
      <c r="I345" s="10">
        <v>31211</v>
      </c>
      <c r="J345" s="10">
        <v>1581341</v>
      </c>
      <c r="O345" s="10">
        <v>0</v>
      </c>
      <c r="P345" s="10" t="s">
        <v>1347</v>
      </c>
      <c r="Q345" s="10">
        <v>70106</v>
      </c>
      <c r="R345" s="10">
        <v>80101</v>
      </c>
      <c r="S345" s="10">
        <v>210201</v>
      </c>
      <c r="U345" s="10" t="s">
        <v>1287</v>
      </c>
    </row>
    <row r="346" spans="1:21" x14ac:dyDescent="0.25">
      <c r="A346" s="10">
        <v>342</v>
      </c>
      <c r="B346" s="325">
        <v>42520</v>
      </c>
      <c r="C346" s="10">
        <v>93</v>
      </c>
      <c r="D346" s="10" t="s">
        <v>1278</v>
      </c>
      <c r="F346" s="10" t="s">
        <v>1288</v>
      </c>
      <c r="G346" s="10">
        <v>5315100208</v>
      </c>
      <c r="H346" s="10">
        <v>41361</v>
      </c>
      <c r="I346" s="10">
        <v>31211</v>
      </c>
      <c r="J346" s="10">
        <v>292000</v>
      </c>
      <c r="O346" s="10">
        <v>0</v>
      </c>
      <c r="P346" s="10" t="s">
        <v>1289</v>
      </c>
      <c r="Q346" s="10">
        <v>70106</v>
      </c>
      <c r="R346" s="10">
        <v>80101</v>
      </c>
      <c r="S346" s="10">
        <v>210402</v>
      </c>
      <c r="U346" s="10" t="s">
        <v>1287</v>
      </c>
    </row>
    <row r="347" spans="1:21" x14ac:dyDescent="0.25">
      <c r="A347" s="10">
        <v>343</v>
      </c>
      <c r="B347" s="325">
        <v>42520</v>
      </c>
      <c r="C347" s="10">
        <v>94</v>
      </c>
      <c r="D347" s="10" t="s">
        <v>1278</v>
      </c>
      <c r="F347" s="10" t="s">
        <v>1288</v>
      </c>
      <c r="G347" s="10">
        <v>5315100208</v>
      </c>
      <c r="H347" s="10">
        <v>41361</v>
      </c>
      <c r="I347" s="10">
        <v>31211</v>
      </c>
      <c r="J347" s="10">
        <v>979400</v>
      </c>
      <c r="O347" s="10">
        <v>0</v>
      </c>
      <c r="P347" s="10" t="s">
        <v>1289</v>
      </c>
      <c r="Q347" s="10">
        <v>70106</v>
      </c>
      <c r="R347" s="10">
        <v>80101</v>
      </c>
      <c r="S347" s="10">
        <v>210402</v>
      </c>
      <c r="U347" s="10" t="s">
        <v>1287</v>
      </c>
    </row>
    <row r="348" spans="1:21" x14ac:dyDescent="0.25">
      <c r="A348" s="10">
        <v>344</v>
      </c>
      <c r="B348" s="325">
        <v>42520</v>
      </c>
      <c r="C348" s="10">
        <v>95</v>
      </c>
      <c r="D348" s="10" t="s">
        <v>1467</v>
      </c>
      <c r="F348" s="10" t="s">
        <v>1468</v>
      </c>
      <c r="G348" s="10">
        <v>50000931</v>
      </c>
      <c r="H348" s="10">
        <v>210804</v>
      </c>
      <c r="I348" s="10">
        <v>31211</v>
      </c>
      <c r="J348" s="10">
        <v>83120</v>
      </c>
      <c r="O348" s="10">
        <v>0</v>
      </c>
      <c r="P348" s="10" t="s">
        <v>1469</v>
      </c>
      <c r="Q348" s="10">
        <v>70106</v>
      </c>
      <c r="R348" s="10">
        <v>80101</v>
      </c>
      <c r="S348" s="10">
        <v>210804</v>
      </c>
      <c r="U348" s="10" t="s">
        <v>1287</v>
      </c>
    </row>
    <row r="349" spans="1:21" x14ac:dyDescent="0.25">
      <c r="A349" s="10">
        <v>345</v>
      </c>
      <c r="B349" s="325">
        <v>42520</v>
      </c>
      <c r="C349" s="10">
        <v>97</v>
      </c>
      <c r="D349" s="10" t="s">
        <v>1345</v>
      </c>
      <c r="E349" s="10" t="s">
        <v>1346</v>
      </c>
      <c r="F349" s="10" t="s">
        <v>1291</v>
      </c>
      <c r="G349" s="10">
        <v>5327004259</v>
      </c>
      <c r="H349" s="10">
        <v>41362</v>
      </c>
      <c r="I349" s="10">
        <v>31211</v>
      </c>
      <c r="J349" s="10">
        <v>5944700</v>
      </c>
      <c r="O349" s="10">
        <v>0</v>
      </c>
      <c r="P349" s="10" t="s">
        <v>1339</v>
      </c>
      <c r="Q349" s="10">
        <v>70106</v>
      </c>
      <c r="R349" s="10">
        <v>80802</v>
      </c>
      <c r="S349" s="10">
        <v>213207</v>
      </c>
      <c r="U349" s="10" t="s">
        <v>1287</v>
      </c>
    </row>
    <row r="350" spans="1:21" x14ac:dyDescent="0.25">
      <c r="A350" s="10">
        <v>346</v>
      </c>
      <c r="B350" s="325">
        <v>42520</v>
      </c>
      <c r="C350" s="10">
        <v>98</v>
      </c>
      <c r="D350" s="10" t="s">
        <v>1342</v>
      </c>
      <c r="F350" s="10" t="s">
        <v>1285</v>
      </c>
      <c r="G350" s="10">
        <v>5327000016</v>
      </c>
      <c r="H350" s="10">
        <v>213209</v>
      </c>
      <c r="I350" s="10">
        <v>31211</v>
      </c>
      <c r="J350" s="10">
        <v>120000</v>
      </c>
      <c r="O350" s="10">
        <v>0</v>
      </c>
      <c r="P350" s="10" t="s">
        <v>1339</v>
      </c>
      <c r="Q350" s="10">
        <v>70106</v>
      </c>
      <c r="R350" s="10">
        <v>80802</v>
      </c>
      <c r="S350" s="10">
        <v>213209</v>
      </c>
      <c r="U350" s="10" t="s">
        <v>1287</v>
      </c>
    </row>
    <row r="351" spans="1:21" x14ac:dyDescent="0.25">
      <c r="A351" s="10">
        <v>347</v>
      </c>
      <c r="B351" s="325">
        <v>42520</v>
      </c>
      <c r="C351" s="10">
        <v>98</v>
      </c>
      <c r="D351" s="10" t="s">
        <v>1342</v>
      </c>
      <c r="F351" s="10" t="s">
        <v>1285</v>
      </c>
      <c r="G351" s="10">
        <v>5327000016</v>
      </c>
      <c r="H351" s="10">
        <v>210702</v>
      </c>
      <c r="I351" s="10">
        <v>31211</v>
      </c>
      <c r="J351" s="10">
        <v>610000</v>
      </c>
      <c r="O351" s="10">
        <v>0</v>
      </c>
      <c r="P351" s="10" t="s">
        <v>1343</v>
      </c>
      <c r="Q351" s="10">
        <v>70106</v>
      </c>
      <c r="R351" s="10">
        <v>80101</v>
      </c>
      <c r="S351" s="10">
        <v>210702</v>
      </c>
      <c r="U351" s="10" t="s">
        <v>1287</v>
      </c>
    </row>
    <row r="352" spans="1:21" x14ac:dyDescent="0.25">
      <c r="A352" s="10">
        <v>348</v>
      </c>
      <c r="B352" s="325">
        <v>42520</v>
      </c>
      <c r="C352" s="10">
        <v>99</v>
      </c>
      <c r="D352" s="10" t="s">
        <v>1267</v>
      </c>
      <c r="E352" s="10">
        <v>3247929</v>
      </c>
      <c r="F352" s="10" t="s">
        <v>1285</v>
      </c>
      <c r="G352" s="10">
        <v>5315518395</v>
      </c>
      <c r="H352" s="10">
        <v>41361</v>
      </c>
      <c r="I352" s="10">
        <v>31211</v>
      </c>
      <c r="J352" s="10">
        <v>50000</v>
      </c>
      <c r="O352" s="10">
        <v>0</v>
      </c>
      <c r="P352" s="10" t="s">
        <v>1292</v>
      </c>
      <c r="Q352" s="10">
        <v>70106</v>
      </c>
      <c r="R352" s="10">
        <v>80101</v>
      </c>
      <c r="S352" s="10">
        <v>210406</v>
      </c>
      <c r="U352" s="10" t="s">
        <v>1287</v>
      </c>
    </row>
    <row r="353" spans="1:21" x14ac:dyDescent="0.25">
      <c r="A353" s="10">
        <v>349</v>
      </c>
      <c r="B353" s="325">
        <v>42520</v>
      </c>
      <c r="C353" s="10">
        <v>99</v>
      </c>
      <c r="D353" s="10" t="s">
        <v>1267</v>
      </c>
      <c r="E353" s="10">
        <v>3247929</v>
      </c>
      <c r="F353" s="10" t="s">
        <v>1285</v>
      </c>
      <c r="G353" s="10">
        <v>5315518395</v>
      </c>
      <c r="H353" s="10">
        <v>41361</v>
      </c>
      <c r="I353" s="10">
        <v>31211</v>
      </c>
      <c r="J353" s="10">
        <v>100000</v>
      </c>
      <c r="O353" s="10">
        <v>0</v>
      </c>
      <c r="P353" s="10" t="s">
        <v>1292</v>
      </c>
      <c r="Q353" s="10">
        <v>70106</v>
      </c>
      <c r="R353" s="10">
        <v>80101</v>
      </c>
      <c r="S353" s="10">
        <v>210401</v>
      </c>
      <c r="U353" s="10" t="s">
        <v>1287</v>
      </c>
    </row>
    <row r="354" spans="1:21" x14ac:dyDescent="0.25">
      <c r="A354" s="10">
        <v>350</v>
      </c>
      <c r="B354" s="325">
        <v>42521</v>
      </c>
      <c r="C354" s="10" t="s">
        <v>1315</v>
      </c>
      <c r="D354" s="10" t="s">
        <v>1257</v>
      </c>
      <c r="E354" s="10">
        <v>9017445</v>
      </c>
      <c r="H354" s="10">
        <v>210101</v>
      </c>
      <c r="I354" s="10">
        <v>41311</v>
      </c>
      <c r="J354" s="10">
        <v>17014634</v>
      </c>
      <c r="P354" s="10" t="s">
        <v>1470</v>
      </c>
      <c r="U354" s="10" t="s">
        <v>1317</v>
      </c>
    </row>
    <row r="355" spans="1:21" x14ac:dyDescent="0.25">
      <c r="A355" s="10">
        <v>351</v>
      </c>
      <c r="B355" s="325">
        <v>42521</v>
      </c>
      <c r="C355" s="10" t="s">
        <v>1318</v>
      </c>
      <c r="D355" s="10" t="s">
        <v>1257</v>
      </c>
      <c r="E355" s="10">
        <v>9017445</v>
      </c>
      <c r="H355" s="10">
        <v>41311</v>
      </c>
      <c r="I355" s="10">
        <v>41312</v>
      </c>
      <c r="J355" s="10">
        <v>1665266</v>
      </c>
      <c r="P355" s="10" t="s">
        <v>1471</v>
      </c>
      <c r="U355" s="10" t="s">
        <v>1317</v>
      </c>
    </row>
    <row r="356" spans="1:21" x14ac:dyDescent="0.25">
      <c r="A356" s="10">
        <v>352</v>
      </c>
      <c r="B356" s="325">
        <v>42521</v>
      </c>
      <c r="C356" s="10" t="s">
        <v>1320</v>
      </c>
      <c r="D356" s="10" t="s">
        <v>1257</v>
      </c>
      <c r="E356" s="10">
        <v>9017445</v>
      </c>
      <c r="H356" s="10">
        <v>210201</v>
      </c>
      <c r="I356" s="10">
        <v>41312</v>
      </c>
      <c r="J356" s="10">
        <v>1191024.3799999999</v>
      </c>
      <c r="P356" s="10" t="s">
        <v>1472</v>
      </c>
      <c r="U356" s="10" t="s">
        <v>1317</v>
      </c>
    </row>
    <row r="357" spans="1:21" x14ac:dyDescent="0.25">
      <c r="A357" s="10">
        <v>353</v>
      </c>
      <c r="B357" s="325">
        <v>42521</v>
      </c>
      <c r="C357" s="10" t="s">
        <v>1322</v>
      </c>
      <c r="D357" s="10" t="s">
        <v>1257</v>
      </c>
      <c r="E357" s="10">
        <v>9017445</v>
      </c>
      <c r="H357" s="10">
        <v>210202</v>
      </c>
      <c r="I357" s="10">
        <v>41312</v>
      </c>
      <c r="J357" s="10">
        <v>136117.07199999999</v>
      </c>
      <c r="P357" s="10" t="s">
        <v>1473</v>
      </c>
      <c r="U357" s="10" t="s">
        <v>1317</v>
      </c>
    </row>
    <row r="358" spans="1:21" x14ac:dyDescent="0.25">
      <c r="A358" s="10">
        <v>354</v>
      </c>
      <c r="B358" s="325">
        <v>42521</v>
      </c>
      <c r="C358" s="10" t="s">
        <v>1324</v>
      </c>
      <c r="D358" s="10" t="s">
        <v>1257</v>
      </c>
      <c r="E358" s="10">
        <v>9017445</v>
      </c>
      <c r="H358" s="10">
        <v>210205</v>
      </c>
      <c r="I358" s="10">
        <v>41312</v>
      </c>
      <c r="J358" s="10">
        <v>307386.36</v>
      </c>
      <c r="P358" s="10" t="s">
        <v>1474</v>
      </c>
      <c r="U358" s="10" t="s">
        <v>1317</v>
      </c>
    </row>
    <row r="359" spans="1:21" x14ac:dyDescent="0.25">
      <c r="A359" s="10">
        <v>355</v>
      </c>
      <c r="B359" s="325">
        <v>42521</v>
      </c>
      <c r="C359" s="10" t="s">
        <v>1326</v>
      </c>
      <c r="D359" s="10" t="s">
        <v>1257</v>
      </c>
      <c r="E359" s="10">
        <v>9017445</v>
      </c>
      <c r="H359" s="10">
        <v>210204</v>
      </c>
      <c r="I359" s="10">
        <v>41312</v>
      </c>
      <c r="J359" s="10">
        <v>30738.635999999999</v>
      </c>
      <c r="P359" s="10" t="s">
        <v>1475</v>
      </c>
      <c r="U359" s="10" t="s">
        <v>1317</v>
      </c>
    </row>
    <row r="360" spans="1:21" x14ac:dyDescent="0.25">
      <c r="A360" s="10">
        <v>356</v>
      </c>
      <c r="B360" s="325">
        <v>42521</v>
      </c>
      <c r="C360" s="10" t="s">
        <v>1328</v>
      </c>
      <c r="D360" s="10" t="s">
        <v>1257</v>
      </c>
      <c r="E360" s="10">
        <v>9017445</v>
      </c>
      <c r="H360" s="10">
        <v>210203</v>
      </c>
      <c r="I360" s="10">
        <v>41312</v>
      </c>
      <c r="J360" s="10">
        <v>170146.34</v>
      </c>
      <c r="P360" s="10" t="s">
        <v>1476</v>
      </c>
      <c r="U360" s="10" t="s">
        <v>1317</v>
      </c>
    </row>
    <row r="361" spans="1:21" x14ac:dyDescent="0.25">
      <c r="A361" s="10">
        <v>357</v>
      </c>
      <c r="B361" s="325">
        <v>42521</v>
      </c>
      <c r="C361" s="10" t="s">
        <v>1330</v>
      </c>
      <c r="D361" s="10" t="s">
        <v>1257</v>
      </c>
      <c r="E361" s="10">
        <v>9017445</v>
      </c>
      <c r="H361" s="10">
        <v>41311</v>
      </c>
      <c r="I361" s="10">
        <v>41313</v>
      </c>
      <c r="J361" s="10">
        <v>1386344</v>
      </c>
      <c r="P361" s="10" t="s">
        <v>1477</v>
      </c>
      <c r="U361" s="10" t="s">
        <v>1317</v>
      </c>
    </row>
    <row r="362" spans="1:21" x14ac:dyDescent="0.25">
      <c r="A362" s="10">
        <v>358</v>
      </c>
      <c r="B362" s="325">
        <v>42521</v>
      </c>
      <c r="C362" s="10" t="s">
        <v>1332</v>
      </c>
      <c r="D362" s="10" t="s">
        <v>1257</v>
      </c>
      <c r="E362" s="10">
        <v>9017445</v>
      </c>
      <c r="H362" s="10">
        <v>41311</v>
      </c>
      <c r="I362" s="10">
        <v>33101</v>
      </c>
      <c r="J362" s="10">
        <v>2019000</v>
      </c>
      <c r="P362" s="10" t="s">
        <v>1478</v>
      </c>
      <c r="U362" s="10" t="s">
        <v>1317</v>
      </c>
    </row>
    <row r="363" spans="1:21" x14ac:dyDescent="0.25">
      <c r="A363" s="10">
        <v>359</v>
      </c>
      <c r="B363" s="325">
        <v>42521</v>
      </c>
      <c r="C363" s="10" t="s">
        <v>1334</v>
      </c>
      <c r="D363" s="10" t="s">
        <v>1257</v>
      </c>
      <c r="E363" s="10">
        <v>9017445</v>
      </c>
      <c r="H363" s="10">
        <v>210903</v>
      </c>
      <c r="I363" s="10">
        <v>39302</v>
      </c>
      <c r="J363" s="10">
        <v>10208.33</v>
      </c>
      <c r="P363" s="10" t="s">
        <v>1335</v>
      </c>
      <c r="U363" s="10" t="s">
        <v>1336</v>
      </c>
    </row>
    <row r="364" spans="1:21" x14ac:dyDescent="0.25">
      <c r="A364" s="10">
        <v>360</v>
      </c>
      <c r="B364" s="325">
        <v>42521</v>
      </c>
      <c r="C364" s="10" t="s">
        <v>1334</v>
      </c>
      <c r="D364" s="10" t="s">
        <v>1257</v>
      </c>
      <c r="E364" s="10">
        <v>9017445</v>
      </c>
      <c r="H364" s="10">
        <v>210903</v>
      </c>
      <c r="I364" s="10">
        <v>39202</v>
      </c>
      <c r="J364" s="10">
        <v>4320739.87</v>
      </c>
      <c r="P364" s="10" t="s">
        <v>1335</v>
      </c>
      <c r="U364" s="10" t="s">
        <v>1336</v>
      </c>
    </row>
    <row r="365" spans="1:21" x14ac:dyDescent="0.25">
      <c r="A365" s="10">
        <v>361</v>
      </c>
      <c r="B365" s="325">
        <v>42521</v>
      </c>
      <c r="C365" s="10" t="s">
        <v>1334</v>
      </c>
      <c r="D365" s="10" t="s">
        <v>1257</v>
      </c>
      <c r="E365" s="10">
        <v>9017445</v>
      </c>
      <c r="H365" s="10">
        <v>210903</v>
      </c>
      <c r="I365" s="10">
        <v>39204</v>
      </c>
      <c r="J365" s="10">
        <v>1604425</v>
      </c>
      <c r="P365" s="10" t="s">
        <v>1335</v>
      </c>
      <c r="U365" s="10" t="s">
        <v>1336</v>
      </c>
    </row>
    <row r="366" spans="1:21" x14ac:dyDescent="0.25">
      <c r="A366" s="10">
        <v>362</v>
      </c>
      <c r="B366" s="325">
        <v>42521</v>
      </c>
      <c r="C366" s="10" t="s">
        <v>1334</v>
      </c>
      <c r="D366" s="10" t="s">
        <v>1257</v>
      </c>
      <c r="E366" s="10">
        <v>9017445</v>
      </c>
      <c r="H366" s="10">
        <v>210903</v>
      </c>
      <c r="I366" s="10">
        <v>39206</v>
      </c>
      <c r="J366" s="10">
        <v>1518456.8</v>
      </c>
      <c r="P366" s="10" t="s">
        <v>1335</v>
      </c>
      <c r="U366" s="10" t="s">
        <v>1336</v>
      </c>
    </row>
    <row r="367" spans="1:21" x14ac:dyDescent="0.25">
      <c r="A367" s="10">
        <v>363</v>
      </c>
      <c r="B367" s="325">
        <v>42521</v>
      </c>
      <c r="C367" s="10" t="s">
        <v>1334</v>
      </c>
      <c r="D367" s="10" t="s">
        <v>1257</v>
      </c>
      <c r="E367" s="10">
        <v>9017445</v>
      </c>
      <c r="H367" s="10">
        <v>210903</v>
      </c>
      <c r="I367" s="10">
        <v>39208</v>
      </c>
      <c r="J367" s="10">
        <v>609976.74</v>
      </c>
      <c r="P367" s="10" t="s">
        <v>1335</v>
      </c>
      <c r="U367" s="10" t="s">
        <v>1336</v>
      </c>
    </row>
    <row r="368" spans="1:21" x14ac:dyDescent="0.25">
      <c r="A368" s="10">
        <v>364</v>
      </c>
      <c r="B368" s="325">
        <v>42523</v>
      </c>
      <c r="C368" s="10">
        <v>110</v>
      </c>
      <c r="D368" s="10" t="s">
        <v>1257</v>
      </c>
      <c r="E368" s="10">
        <v>9017445</v>
      </c>
      <c r="F368" s="10" t="s">
        <v>1281</v>
      </c>
      <c r="G368" s="10">
        <v>51255001</v>
      </c>
      <c r="H368" s="10">
        <v>33101</v>
      </c>
      <c r="I368" s="10">
        <v>31211</v>
      </c>
      <c r="J368" s="10">
        <v>700000</v>
      </c>
      <c r="O368" s="10">
        <v>0</v>
      </c>
      <c r="P368" s="10" t="s">
        <v>1341</v>
      </c>
      <c r="Q368" s="10">
        <v>70106</v>
      </c>
      <c r="R368" s="10">
        <v>80101</v>
      </c>
      <c r="S368" s="10">
        <v>210101</v>
      </c>
      <c r="U368" s="10" t="s">
        <v>1287</v>
      </c>
    </row>
    <row r="369" spans="1:21" x14ac:dyDescent="0.25">
      <c r="A369" s="10">
        <v>365</v>
      </c>
      <c r="B369" s="325">
        <v>42528</v>
      </c>
      <c r="C369" s="10">
        <v>100</v>
      </c>
      <c r="D369" s="10" t="s">
        <v>1479</v>
      </c>
      <c r="F369" s="10" t="s">
        <v>1285</v>
      </c>
      <c r="G369" s="10">
        <v>5327054041</v>
      </c>
      <c r="H369" s="10">
        <v>210702</v>
      </c>
      <c r="I369" s="10">
        <v>31211</v>
      </c>
      <c r="J369" s="10">
        <v>90000</v>
      </c>
      <c r="O369" s="10">
        <v>0</v>
      </c>
      <c r="P369" s="10" t="s">
        <v>1343</v>
      </c>
      <c r="Q369" s="10">
        <v>70106</v>
      </c>
      <c r="R369" s="10">
        <v>80101</v>
      </c>
      <c r="S369" s="10">
        <v>210702</v>
      </c>
      <c r="U369" s="10" t="s">
        <v>1287</v>
      </c>
    </row>
    <row r="370" spans="1:21" x14ac:dyDescent="0.25">
      <c r="A370" s="10">
        <v>366</v>
      </c>
      <c r="B370" s="325">
        <v>42529</v>
      </c>
      <c r="C370" s="10">
        <v>101</v>
      </c>
      <c r="D370" s="10" t="s">
        <v>1356</v>
      </c>
      <c r="E370" s="10">
        <v>3249387</v>
      </c>
      <c r="F370" s="10" t="s">
        <v>1431</v>
      </c>
      <c r="G370" s="10">
        <v>240000352528</v>
      </c>
      <c r="H370" s="10">
        <v>210901</v>
      </c>
      <c r="I370" s="10">
        <v>31211</v>
      </c>
      <c r="J370" s="10">
        <v>320000</v>
      </c>
      <c r="O370" s="10">
        <v>0</v>
      </c>
      <c r="P370" s="10" t="s">
        <v>1292</v>
      </c>
      <c r="Q370" s="10">
        <v>70106</v>
      </c>
      <c r="R370" s="10">
        <v>81102</v>
      </c>
      <c r="S370" s="10">
        <v>210901</v>
      </c>
      <c r="U370" s="10" t="s">
        <v>1287</v>
      </c>
    </row>
    <row r="371" spans="1:21" x14ac:dyDescent="0.25">
      <c r="A371" s="10">
        <v>367</v>
      </c>
      <c r="B371" s="325">
        <v>42529</v>
      </c>
      <c r="C371" s="10">
        <v>102</v>
      </c>
      <c r="D371" s="10" t="s">
        <v>1267</v>
      </c>
      <c r="E371" s="10">
        <v>3247929</v>
      </c>
      <c r="F371" s="10" t="s">
        <v>1285</v>
      </c>
      <c r="G371" s="10">
        <v>5315518395</v>
      </c>
      <c r="H371" s="10">
        <v>210405</v>
      </c>
      <c r="I371" s="10">
        <v>31211</v>
      </c>
      <c r="J371" s="10">
        <v>18000</v>
      </c>
      <c r="O371" s="10">
        <v>0</v>
      </c>
      <c r="P371" s="10" t="s">
        <v>1292</v>
      </c>
      <c r="Q371" s="10">
        <v>70106</v>
      </c>
      <c r="R371" s="10">
        <v>80101</v>
      </c>
      <c r="S371" s="10">
        <v>210405</v>
      </c>
      <c r="U371" s="10" t="s">
        <v>1287</v>
      </c>
    </row>
    <row r="372" spans="1:21" x14ac:dyDescent="0.25">
      <c r="A372" s="10">
        <v>368</v>
      </c>
      <c r="B372" s="325">
        <v>42529</v>
      </c>
      <c r="C372" s="10">
        <v>102</v>
      </c>
      <c r="D372" s="10" t="s">
        <v>1267</v>
      </c>
      <c r="E372" s="10">
        <v>3247929</v>
      </c>
      <c r="F372" s="10" t="s">
        <v>1285</v>
      </c>
      <c r="G372" s="10">
        <v>5315518395</v>
      </c>
      <c r="H372" s="10">
        <v>210901</v>
      </c>
      <c r="I372" s="10">
        <v>31211</v>
      </c>
      <c r="J372" s="10">
        <v>80000</v>
      </c>
      <c r="O372" s="10">
        <v>0</v>
      </c>
      <c r="P372" s="10" t="s">
        <v>1292</v>
      </c>
      <c r="Q372" s="10">
        <v>70106</v>
      </c>
      <c r="R372" s="10">
        <v>81102</v>
      </c>
      <c r="S372" s="10">
        <v>210901</v>
      </c>
      <c r="U372" s="10" t="s">
        <v>1287</v>
      </c>
    </row>
    <row r="373" spans="1:21" x14ac:dyDescent="0.25">
      <c r="A373" s="10">
        <v>369</v>
      </c>
      <c r="B373" s="325">
        <v>42529</v>
      </c>
      <c r="C373" s="10">
        <v>102</v>
      </c>
      <c r="D373" s="10" t="s">
        <v>1267</v>
      </c>
      <c r="E373" s="10">
        <v>3247929</v>
      </c>
      <c r="F373" s="10" t="s">
        <v>1285</v>
      </c>
      <c r="G373" s="10">
        <v>5315518395</v>
      </c>
      <c r="H373" s="10">
        <v>41361</v>
      </c>
      <c r="I373" s="10">
        <v>31211</v>
      </c>
      <c r="J373" s="10">
        <v>22000</v>
      </c>
      <c r="O373" s="10">
        <v>0</v>
      </c>
      <c r="P373" s="10" t="s">
        <v>1292</v>
      </c>
      <c r="Q373" s="10">
        <v>70106</v>
      </c>
      <c r="R373" s="10">
        <v>80101</v>
      </c>
      <c r="S373" s="10">
        <v>210406</v>
      </c>
      <c r="U373" s="10" t="s">
        <v>1287</v>
      </c>
    </row>
    <row r="374" spans="1:21" x14ac:dyDescent="0.25">
      <c r="A374" s="10">
        <v>370</v>
      </c>
      <c r="B374" s="325">
        <v>42529</v>
      </c>
      <c r="C374" s="10">
        <v>103</v>
      </c>
      <c r="D374" s="10" t="s">
        <v>1258</v>
      </c>
      <c r="E374" s="10">
        <v>3246108</v>
      </c>
      <c r="F374" s="10" t="s">
        <v>1285</v>
      </c>
      <c r="G374" s="10">
        <v>5315390032</v>
      </c>
      <c r="H374" s="10">
        <v>210801</v>
      </c>
      <c r="I374" s="10">
        <v>31211</v>
      </c>
      <c r="J374" s="10">
        <v>120000</v>
      </c>
      <c r="O374" s="10">
        <v>0</v>
      </c>
      <c r="P374" s="10" t="s">
        <v>1292</v>
      </c>
      <c r="Q374" s="10">
        <v>70106</v>
      </c>
      <c r="R374" s="10">
        <v>80205</v>
      </c>
      <c r="S374" s="10">
        <v>210801</v>
      </c>
      <c r="U374" s="10" t="s">
        <v>1287</v>
      </c>
    </row>
    <row r="375" spans="1:21" x14ac:dyDescent="0.25">
      <c r="A375" s="10">
        <v>371</v>
      </c>
      <c r="B375" s="325">
        <v>42529</v>
      </c>
      <c r="C375" s="10">
        <v>104</v>
      </c>
      <c r="D375" s="10" t="s">
        <v>1257</v>
      </c>
      <c r="E375" s="10">
        <v>9017445</v>
      </c>
      <c r="F375" s="10" t="s">
        <v>1281</v>
      </c>
      <c r="G375" s="10">
        <v>51255001</v>
      </c>
      <c r="H375" s="10">
        <v>33101</v>
      </c>
      <c r="I375" s="10">
        <v>31211</v>
      </c>
      <c r="J375" s="10">
        <v>1500000</v>
      </c>
      <c r="O375" s="10">
        <v>0</v>
      </c>
      <c r="P375" s="10" t="s">
        <v>1402</v>
      </c>
      <c r="Q375" s="10">
        <v>70106</v>
      </c>
      <c r="R375" s="10">
        <v>80101</v>
      </c>
      <c r="S375" s="10">
        <v>210101</v>
      </c>
      <c r="U375" s="10" t="s">
        <v>1287</v>
      </c>
    </row>
    <row r="376" spans="1:21" x14ac:dyDescent="0.25">
      <c r="A376" s="10">
        <v>372</v>
      </c>
      <c r="B376" s="325">
        <v>42534</v>
      </c>
      <c r="C376" s="10">
        <v>105</v>
      </c>
      <c r="D376" s="10" t="s">
        <v>1257</v>
      </c>
      <c r="E376" s="10">
        <v>9017445</v>
      </c>
      <c r="F376" s="10" t="s">
        <v>1281</v>
      </c>
      <c r="G376" s="10">
        <v>51255001</v>
      </c>
      <c r="H376" s="10">
        <v>33101</v>
      </c>
      <c r="I376" s="10">
        <v>31211</v>
      </c>
      <c r="J376" s="10">
        <v>700000</v>
      </c>
      <c r="O376" s="10">
        <v>0</v>
      </c>
      <c r="P376" s="10" t="s">
        <v>1402</v>
      </c>
      <c r="Q376" s="10">
        <v>70106</v>
      </c>
      <c r="R376" s="10">
        <v>80101</v>
      </c>
      <c r="S376" s="10">
        <v>210101</v>
      </c>
      <c r="U376" s="10" t="s">
        <v>1287</v>
      </c>
    </row>
    <row r="377" spans="1:21" x14ac:dyDescent="0.25">
      <c r="A377" s="10">
        <v>373</v>
      </c>
      <c r="B377" s="325">
        <v>42536</v>
      </c>
      <c r="C377" s="10">
        <v>106</v>
      </c>
      <c r="D377" s="10" t="s">
        <v>1257</v>
      </c>
      <c r="E377" s="10">
        <v>9017445</v>
      </c>
      <c r="F377" s="10" t="s">
        <v>1281</v>
      </c>
      <c r="G377" s="10">
        <v>51255001</v>
      </c>
      <c r="H377" s="10">
        <v>33101</v>
      </c>
      <c r="I377" s="10">
        <v>31211</v>
      </c>
      <c r="J377" s="10">
        <v>400000</v>
      </c>
      <c r="O377" s="10">
        <v>0</v>
      </c>
      <c r="P377" s="10" t="s">
        <v>1402</v>
      </c>
      <c r="Q377" s="10">
        <v>70106</v>
      </c>
      <c r="R377" s="10">
        <v>80101</v>
      </c>
      <c r="S377" s="10">
        <v>210101</v>
      </c>
      <c r="U377" s="10" t="s">
        <v>1287</v>
      </c>
    </row>
    <row r="378" spans="1:21" x14ac:dyDescent="0.25">
      <c r="A378" s="10">
        <v>374</v>
      </c>
      <c r="B378" s="325">
        <v>42536</v>
      </c>
      <c r="C378" s="10">
        <v>107</v>
      </c>
      <c r="D378" s="10" t="s">
        <v>1444</v>
      </c>
      <c r="E378" s="10" t="s">
        <v>1445</v>
      </c>
      <c r="F378" s="10" t="s">
        <v>1307</v>
      </c>
      <c r="G378" s="10">
        <v>5327005479</v>
      </c>
      <c r="H378" s="10">
        <v>213209</v>
      </c>
      <c r="I378" s="10">
        <v>31211</v>
      </c>
      <c r="J378" s="10">
        <v>2966808</v>
      </c>
      <c r="O378" s="10">
        <v>0</v>
      </c>
      <c r="P378" s="10" t="s">
        <v>1480</v>
      </c>
      <c r="Q378" s="10">
        <v>70106</v>
      </c>
      <c r="R378" s="10">
        <v>80802</v>
      </c>
      <c r="S378" s="10">
        <v>213209</v>
      </c>
      <c r="U378" s="10" t="s">
        <v>1287</v>
      </c>
    </row>
    <row r="379" spans="1:21" x14ac:dyDescent="0.25">
      <c r="A379" s="10">
        <v>375</v>
      </c>
      <c r="B379" s="325">
        <v>42536</v>
      </c>
      <c r="C379" s="10">
        <v>108</v>
      </c>
      <c r="D379" s="10" t="s">
        <v>1297</v>
      </c>
      <c r="E379" s="10">
        <v>9017445</v>
      </c>
      <c r="F379" s="10" t="s">
        <v>1291</v>
      </c>
      <c r="G379" s="10">
        <v>5327070266</v>
      </c>
      <c r="H379" s="10">
        <v>41361</v>
      </c>
      <c r="I379" s="10">
        <v>31211</v>
      </c>
      <c r="J379" s="10">
        <v>1500000</v>
      </c>
      <c r="O379" s="10">
        <v>1500000</v>
      </c>
      <c r="P379" s="10" t="s">
        <v>1481</v>
      </c>
      <c r="Q379" s="10">
        <v>70106</v>
      </c>
      <c r="R379" s="10">
        <v>80101</v>
      </c>
      <c r="S379" s="10">
        <v>210602</v>
      </c>
      <c r="U379" s="10" t="s">
        <v>1287</v>
      </c>
    </row>
    <row r="380" spans="1:21" x14ac:dyDescent="0.25">
      <c r="A380" s="10">
        <v>376</v>
      </c>
      <c r="B380" s="325">
        <v>42538</v>
      </c>
      <c r="C380" s="10">
        <v>109</v>
      </c>
      <c r="D380" s="10" t="s">
        <v>1257</v>
      </c>
      <c r="E380" s="10">
        <v>9017445</v>
      </c>
      <c r="F380" s="10" t="s">
        <v>1281</v>
      </c>
      <c r="G380" s="10">
        <v>51255001</v>
      </c>
      <c r="H380" s="10">
        <v>33101</v>
      </c>
      <c r="I380" s="10">
        <v>31211</v>
      </c>
      <c r="J380" s="10">
        <v>800000</v>
      </c>
      <c r="O380" s="10">
        <v>0</v>
      </c>
      <c r="P380" s="10" t="s">
        <v>1341</v>
      </c>
      <c r="Q380" s="10">
        <v>70106</v>
      </c>
      <c r="R380" s="10">
        <v>80101</v>
      </c>
      <c r="S380" s="10">
        <v>210101</v>
      </c>
      <c r="U380" s="10" t="s">
        <v>1287</v>
      </c>
    </row>
    <row r="381" spans="1:21" x14ac:dyDescent="0.25">
      <c r="A381" s="10">
        <v>377</v>
      </c>
      <c r="B381" s="325">
        <v>42546</v>
      </c>
      <c r="C381" s="10">
        <v>1</v>
      </c>
      <c r="D381" s="10" t="s">
        <v>1420</v>
      </c>
      <c r="E381" s="10">
        <v>2116545</v>
      </c>
      <c r="H381" s="10">
        <v>35410</v>
      </c>
      <c r="I381" s="10">
        <v>41361</v>
      </c>
      <c r="J381" s="10">
        <v>9500</v>
      </c>
      <c r="K381" s="10">
        <v>90002499</v>
      </c>
      <c r="L381" s="10" t="s">
        <v>1270</v>
      </c>
      <c r="M381" s="10">
        <v>1</v>
      </c>
      <c r="N381" s="10" t="s">
        <v>1260</v>
      </c>
      <c r="P381" s="10" t="s">
        <v>1270</v>
      </c>
      <c r="T381" s="10" t="s">
        <v>1261</v>
      </c>
      <c r="U381" s="10" t="s">
        <v>1262</v>
      </c>
    </row>
    <row r="382" spans="1:21" x14ac:dyDescent="0.25">
      <c r="A382" s="10">
        <v>378</v>
      </c>
      <c r="B382" s="325">
        <v>42546</v>
      </c>
      <c r="C382" s="10">
        <v>2</v>
      </c>
      <c r="D382" s="10" t="s">
        <v>1258</v>
      </c>
      <c r="E382" s="10">
        <v>3246108</v>
      </c>
      <c r="H382" s="10">
        <v>35410</v>
      </c>
      <c r="I382" s="10">
        <v>41361</v>
      </c>
      <c r="J382" s="10">
        <v>76000</v>
      </c>
      <c r="K382" s="10">
        <v>90002499</v>
      </c>
      <c r="L382" s="10" t="s">
        <v>1270</v>
      </c>
      <c r="M382" s="10">
        <v>8</v>
      </c>
      <c r="N382" s="10" t="s">
        <v>1260</v>
      </c>
      <c r="P382" s="10" t="s">
        <v>1270</v>
      </c>
      <c r="T382" s="10" t="s">
        <v>1261</v>
      </c>
      <c r="U382" s="10" t="s">
        <v>1262</v>
      </c>
    </row>
    <row r="383" spans="1:21" x14ac:dyDescent="0.25">
      <c r="A383" s="10">
        <v>379</v>
      </c>
      <c r="B383" s="325">
        <v>42546</v>
      </c>
      <c r="C383" s="10">
        <v>2</v>
      </c>
      <c r="D383" s="10" t="s">
        <v>1258</v>
      </c>
      <c r="E383" s="10">
        <v>3246108</v>
      </c>
      <c r="H383" s="10">
        <v>35410</v>
      </c>
      <c r="I383" s="10">
        <v>41361</v>
      </c>
      <c r="J383" s="10">
        <v>8000</v>
      </c>
      <c r="K383" s="10">
        <v>90002957</v>
      </c>
      <c r="L383" s="10" t="s">
        <v>1264</v>
      </c>
      <c r="M383" s="10">
        <v>1</v>
      </c>
      <c r="N383" s="10" t="s">
        <v>1260</v>
      </c>
      <c r="P383" s="10" t="s">
        <v>1264</v>
      </c>
      <c r="T383" s="10" t="s">
        <v>1261</v>
      </c>
      <c r="U383" s="10" t="s">
        <v>1262</v>
      </c>
    </row>
    <row r="384" spans="1:21" x14ac:dyDescent="0.25">
      <c r="A384" s="10">
        <v>380</v>
      </c>
      <c r="B384" s="325">
        <v>42546</v>
      </c>
      <c r="C384" s="10">
        <v>4</v>
      </c>
      <c r="D384" s="10" t="s">
        <v>1278</v>
      </c>
      <c r="H384" s="10">
        <v>35440</v>
      </c>
      <c r="I384" s="10">
        <v>41361</v>
      </c>
      <c r="J384" s="10">
        <v>848000</v>
      </c>
      <c r="K384" s="10">
        <v>3</v>
      </c>
      <c r="L384" s="10" t="s">
        <v>1279</v>
      </c>
      <c r="M384" s="10">
        <v>530</v>
      </c>
      <c r="N384" s="10" t="s">
        <v>1280</v>
      </c>
      <c r="P384" s="10" t="s">
        <v>1279</v>
      </c>
      <c r="T384" s="10" t="s">
        <v>1261</v>
      </c>
      <c r="U384" s="10" t="s">
        <v>1262</v>
      </c>
    </row>
    <row r="385" spans="1:21" x14ac:dyDescent="0.25">
      <c r="A385" s="10">
        <v>381</v>
      </c>
      <c r="B385" s="325">
        <v>42547</v>
      </c>
      <c r="C385" s="10">
        <v>111</v>
      </c>
      <c r="D385" s="10" t="s">
        <v>1306</v>
      </c>
      <c r="E385" s="10">
        <v>9015639</v>
      </c>
      <c r="F385" s="10" t="s">
        <v>1307</v>
      </c>
      <c r="G385" s="10">
        <v>5327004758</v>
      </c>
      <c r="H385" s="10">
        <v>41312</v>
      </c>
      <c r="I385" s="10">
        <v>31211</v>
      </c>
      <c r="J385" s="10">
        <v>151807</v>
      </c>
      <c r="O385" s="10">
        <v>0</v>
      </c>
      <c r="P385" s="10" t="s">
        <v>1347</v>
      </c>
      <c r="Q385" s="10">
        <v>70106</v>
      </c>
      <c r="R385" s="10">
        <v>80103</v>
      </c>
      <c r="S385" s="10">
        <v>210201</v>
      </c>
      <c r="U385" s="10" t="s">
        <v>1287</v>
      </c>
    </row>
    <row r="386" spans="1:21" x14ac:dyDescent="0.25">
      <c r="A386" s="10">
        <v>382</v>
      </c>
      <c r="B386" s="325">
        <v>42547</v>
      </c>
      <c r="C386" s="10">
        <v>116</v>
      </c>
      <c r="D386" s="10" t="s">
        <v>1306</v>
      </c>
      <c r="E386" s="10">
        <v>9015639</v>
      </c>
      <c r="F386" s="10" t="s">
        <v>1307</v>
      </c>
      <c r="G386" s="10">
        <v>5327004758</v>
      </c>
      <c r="H386" s="10">
        <v>41312</v>
      </c>
      <c r="I386" s="10">
        <v>31211</v>
      </c>
      <c r="J386" s="10">
        <v>138005</v>
      </c>
      <c r="O386" s="10">
        <v>0</v>
      </c>
      <c r="P386" s="10" t="s">
        <v>1347</v>
      </c>
      <c r="Q386" s="10">
        <v>70106</v>
      </c>
      <c r="R386" s="10">
        <v>80103</v>
      </c>
      <c r="S386" s="10">
        <v>210105</v>
      </c>
      <c r="U386" s="10" t="s">
        <v>1287</v>
      </c>
    </row>
    <row r="387" spans="1:21" x14ac:dyDescent="0.25">
      <c r="A387" s="10">
        <v>383</v>
      </c>
      <c r="B387" s="325">
        <v>42547</v>
      </c>
      <c r="C387" s="10">
        <v>116</v>
      </c>
      <c r="D387" s="10" t="s">
        <v>1306</v>
      </c>
      <c r="E387" s="10">
        <v>9015639</v>
      </c>
      <c r="F387" s="10" t="s">
        <v>1307</v>
      </c>
      <c r="G387" s="10">
        <v>5327004758</v>
      </c>
      <c r="H387" s="10">
        <v>41312</v>
      </c>
      <c r="I387" s="10">
        <v>31211</v>
      </c>
      <c r="J387" s="10">
        <v>1402867</v>
      </c>
      <c r="O387" s="10">
        <v>0</v>
      </c>
      <c r="P387" s="10" t="s">
        <v>1347</v>
      </c>
      <c r="Q387" s="10">
        <v>70106</v>
      </c>
      <c r="R387" s="10">
        <v>80101</v>
      </c>
      <c r="S387" s="10">
        <v>210101</v>
      </c>
      <c r="U387" s="10" t="s">
        <v>1287</v>
      </c>
    </row>
    <row r="388" spans="1:21" x14ac:dyDescent="0.25">
      <c r="A388" s="10">
        <v>384</v>
      </c>
      <c r="B388" s="325">
        <v>42547</v>
      </c>
      <c r="C388" s="10">
        <v>117</v>
      </c>
      <c r="D388" s="10" t="s">
        <v>1293</v>
      </c>
      <c r="E388" s="10">
        <v>3490777</v>
      </c>
      <c r="F388" s="10" t="s">
        <v>1285</v>
      </c>
      <c r="G388" s="10">
        <v>5315364240</v>
      </c>
      <c r="H388" s="10">
        <v>210301</v>
      </c>
      <c r="I388" s="10">
        <v>31211</v>
      </c>
      <c r="J388" s="10">
        <v>158300</v>
      </c>
      <c r="O388" s="10">
        <v>0</v>
      </c>
      <c r="P388" s="10" t="s">
        <v>1424</v>
      </c>
      <c r="Q388" s="10">
        <v>70106</v>
      </c>
      <c r="R388" s="10">
        <v>80101</v>
      </c>
      <c r="S388" s="10">
        <v>210301</v>
      </c>
      <c r="U388" s="10" t="s">
        <v>1287</v>
      </c>
    </row>
    <row r="389" spans="1:21" x14ac:dyDescent="0.25">
      <c r="A389" s="10">
        <v>385</v>
      </c>
      <c r="B389" s="325">
        <v>42548</v>
      </c>
      <c r="C389" s="10">
        <v>1</v>
      </c>
      <c r="D389" s="10" t="s">
        <v>1353</v>
      </c>
      <c r="E389" s="10">
        <v>3247791</v>
      </c>
      <c r="H389" s="10">
        <v>35450</v>
      </c>
      <c r="I389" s="10">
        <v>41361</v>
      </c>
      <c r="J389" s="10">
        <v>190000</v>
      </c>
      <c r="K389" s="10">
        <v>90002993</v>
      </c>
      <c r="L389" s="10" t="s">
        <v>1482</v>
      </c>
      <c r="M389" s="10">
        <v>10</v>
      </c>
      <c r="N389" s="10" t="s">
        <v>1483</v>
      </c>
      <c r="P389" s="10" t="s">
        <v>1482</v>
      </c>
      <c r="T389" s="10" t="s">
        <v>1261</v>
      </c>
      <c r="U389" s="10" t="s">
        <v>1262</v>
      </c>
    </row>
    <row r="390" spans="1:21" x14ac:dyDescent="0.25">
      <c r="A390" s="10">
        <v>386</v>
      </c>
      <c r="B390" s="325">
        <v>42548</v>
      </c>
      <c r="C390" s="10">
        <v>110</v>
      </c>
      <c r="D390" s="10" t="s">
        <v>1281</v>
      </c>
      <c r="H390" s="10">
        <v>31211</v>
      </c>
      <c r="I390" s="10">
        <v>132001</v>
      </c>
      <c r="J390" s="10">
        <v>220000</v>
      </c>
      <c r="O390" s="10">
        <v>0</v>
      </c>
      <c r="P390" s="10" t="s">
        <v>1282</v>
      </c>
      <c r="Q390" s="10">
        <v>70106</v>
      </c>
      <c r="R390" s="10">
        <v>80305</v>
      </c>
      <c r="S390" s="10">
        <v>320001</v>
      </c>
      <c r="U390" s="10" t="s">
        <v>1283</v>
      </c>
    </row>
    <row r="391" spans="1:21" x14ac:dyDescent="0.25">
      <c r="A391" s="10">
        <v>387</v>
      </c>
      <c r="B391" s="325">
        <v>42548</v>
      </c>
      <c r="C391" s="10">
        <v>110</v>
      </c>
      <c r="D391" s="10" t="s">
        <v>1281</v>
      </c>
      <c r="H391" s="10">
        <v>31211</v>
      </c>
      <c r="I391" s="10">
        <v>132001</v>
      </c>
      <c r="J391" s="10">
        <v>250000</v>
      </c>
      <c r="O391" s="10">
        <v>0</v>
      </c>
      <c r="P391" s="10" t="s">
        <v>1282</v>
      </c>
      <c r="Q391" s="10">
        <v>70106</v>
      </c>
      <c r="R391" s="10">
        <v>80205</v>
      </c>
      <c r="S391" s="10">
        <v>320001</v>
      </c>
      <c r="U391" s="10" t="s">
        <v>1283</v>
      </c>
    </row>
    <row r="392" spans="1:21" x14ac:dyDescent="0.25">
      <c r="A392" s="10">
        <v>388</v>
      </c>
      <c r="B392" s="325">
        <v>42548</v>
      </c>
      <c r="C392" s="10">
        <v>110</v>
      </c>
      <c r="D392" s="10" t="s">
        <v>1281</v>
      </c>
      <c r="H392" s="10">
        <v>31211</v>
      </c>
      <c r="I392" s="10">
        <v>132001</v>
      </c>
      <c r="J392" s="10">
        <v>469200</v>
      </c>
      <c r="O392" s="10">
        <v>0</v>
      </c>
      <c r="P392" s="10" t="s">
        <v>1282</v>
      </c>
      <c r="Q392" s="10">
        <v>70106</v>
      </c>
      <c r="R392" s="10">
        <v>81102</v>
      </c>
      <c r="S392" s="10">
        <v>320001</v>
      </c>
      <c r="U392" s="10" t="s">
        <v>1283</v>
      </c>
    </row>
    <row r="393" spans="1:21" x14ac:dyDescent="0.25">
      <c r="A393" s="10">
        <v>389</v>
      </c>
      <c r="B393" s="325">
        <v>42548</v>
      </c>
      <c r="C393" s="10">
        <v>110</v>
      </c>
      <c r="D393" s="10" t="s">
        <v>1281</v>
      </c>
      <c r="H393" s="10">
        <v>31211</v>
      </c>
      <c r="I393" s="10">
        <v>132001</v>
      </c>
      <c r="J393" s="10">
        <v>2226300</v>
      </c>
      <c r="O393" s="10">
        <v>0</v>
      </c>
      <c r="P393" s="10" t="s">
        <v>1282</v>
      </c>
      <c r="Q393" s="10">
        <v>70106</v>
      </c>
      <c r="R393" s="10">
        <v>80103</v>
      </c>
      <c r="S393" s="10">
        <v>320001</v>
      </c>
      <c r="U393" s="10" t="s">
        <v>1283</v>
      </c>
    </row>
    <row r="394" spans="1:21" x14ac:dyDescent="0.25">
      <c r="A394" s="10">
        <v>390</v>
      </c>
      <c r="B394" s="325">
        <v>42548</v>
      </c>
      <c r="C394" s="10">
        <v>110</v>
      </c>
      <c r="D394" s="10" t="s">
        <v>1281</v>
      </c>
      <c r="H394" s="10">
        <v>31211</v>
      </c>
      <c r="I394" s="10">
        <v>132001</v>
      </c>
      <c r="J394" s="10">
        <v>20535700</v>
      </c>
      <c r="O394" s="10">
        <v>0</v>
      </c>
      <c r="P394" s="10" t="s">
        <v>1282</v>
      </c>
      <c r="Q394" s="10">
        <v>70106</v>
      </c>
      <c r="R394" s="10">
        <v>80101</v>
      </c>
      <c r="S394" s="10">
        <v>320001</v>
      </c>
      <c r="U394" s="10" t="s">
        <v>1283</v>
      </c>
    </row>
    <row r="395" spans="1:21" x14ac:dyDescent="0.25">
      <c r="A395" s="10">
        <v>391</v>
      </c>
      <c r="B395" s="325">
        <v>42548</v>
      </c>
      <c r="C395" s="10">
        <v>111</v>
      </c>
      <c r="D395" s="10" t="s">
        <v>1257</v>
      </c>
      <c r="E395" s="10">
        <v>9017445</v>
      </c>
      <c r="F395" s="10" t="s">
        <v>1281</v>
      </c>
      <c r="G395" s="10">
        <v>51255001</v>
      </c>
      <c r="H395" s="10">
        <v>41311</v>
      </c>
      <c r="I395" s="10">
        <v>31211</v>
      </c>
      <c r="J395" s="10">
        <v>9241995</v>
      </c>
      <c r="O395" s="10">
        <v>0</v>
      </c>
      <c r="P395" s="10" t="s">
        <v>1295</v>
      </c>
      <c r="Q395" s="10">
        <v>70106</v>
      </c>
      <c r="R395" s="10">
        <v>80101</v>
      </c>
      <c r="S395" s="10">
        <v>210101</v>
      </c>
      <c r="U395" s="10" t="s">
        <v>1287</v>
      </c>
    </row>
    <row r="396" spans="1:21" x14ac:dyDescent="0.25">
      <c r="A396" s="10">
        <v>392</v>
      </c>
      <c r="B396" s="325">
        <v>42548</v>
      </c>
      <c r="C396" s="10">
        <v>111</v>
      </c>
      <c r="D396" s="10" t="s">
        <v>1257</v>
      </c>
      <c r="E396" s="10">
        <v>9017445</v>
      </c>
      <c r="F396" s="10" t="s">
        <v>1281</v>
      </c>
      <c r="G396" s="10">
        <v>51255001</v>
      </c>
      <c r="H396" s="10">
        <v>41311</v>
      </c>
      <c r="I396" s="10">
        <v>31211</v>
      </c>
      <c r="J396" s="10">
        <v>708596</v>
      </c>
      <c r="O396" s="10">
        <v>0</v>
      </c>
      <c r="P396" s="10" t="s">
        <v>1295</v>
      </c>
      <c r="Q396" s="10">
        <v>70106</v>
      </c>
      <c r="R396" s="10">
        <v>80103</v>
      </c>
      <c r="S396" s="10">
        <v>210105</v>
      </c>
      <c r="U396" s="10" t="s">
        <v>1287</v>
      </c>
    </row>
    <row r="397" spans="1:21" x14ac:dyDescent="0.25">
      <c r="A397" s="10">
        <v>393</v>
      </c>
      <c r="B397" s="325">
        <v>42548</v>
      </c>
      <c r="C397" s="10">
        <v>112</v>
      </c>
      <c r="D397" s="10" t="s">
        <v>1257</v>
      </c>
      <c r="E397" s="10">
        <v>9017445</v>
      </c>
      <c r="F397" s="10" t="s">
        <v>1281</v>
      </c>
      <c r="G397" s="10">
        <v>51255001</v>
      </c>
      <c r="H397" s="10">
        <v>41311</v>
      </c>
      <c r="I397" s="10">
        <v>31211</v>
      </c>
      <c r="J397" s="10">
        <v>405025</v>
      </c>
      <c r="O397" s="10">
        <v>0</v>
      </c>
      <c r="P397" s="10" t="s">
        <v>1295</v>
      </c>
      <c r="Q397" s="10">
        <v>70106</v>
      </c>
      <c r="R397" s="10">
        <v>80101</v>
      </c>
      <c r="S397" s="10">
        <v>210101</v>
      </c>
      <c r="U397" s="10" t="s">
        <v>1287</v>
      </c>
    </row>
    <row r="398" spans="1:21" x14ac:dyDescent="0.25">
      <c r="A398" s="10">
        <v>394</v>
      </c>
      <c r="B398" s="325">
        <v>42548</v>
      </c>
      <c r="C398" s="10">
        <v>113</v>
      </c>
      <c r="D398" s="10" t="s">
        <v>1384</v>
      </c>
      <c r="E398" s="10" t="s">
        <v>1385</v>
      </c>
      <c r="F398" s="10" t="s">
        <v>1285</v>
      </c>
      <c r="G398" s="10">
        <v>5327003222</v>
      </c>
      <c r="H398" s="10">
        <v>210105</v>
      </c>
      <c r="I398" s="10">
        <v>31211</v>
      </c>
      <c r="J398" s="10">
        <v>12000</v>
      </c>
      <c r="O398" s="10">
        <v>0</v>
      </c>
      <c r="P398" s="10" t="s">
        <v>1309</v>
      </c>
      <c r="Q398" s="10">
        <v>70106</v>
      </c>
      <c r="R398" s="10">
        <v>80103</v>
      </c>
      <c r="S398" s="10">
        <v>210105</v>
      </c>
      <c r="U398" s="10" t="s">
        <v>1287</v>
      </c>
    </row>
    <row r="399" spans="1:21" x14ac:dyDescent="0.25">
      <c r="A399" s="10">
        <v>395</v>
      </c>
      <c r="B399" s="325">
        <v>42548</v>
      </c>
      <c r="C399" s="10">
        <v>113</v>
      </c>
      <c r="D399" s="10" t="s">
        <v>1384</v>
      </c>
      <c r="E399" s="10" t="s">
        <v>1385</v>
      </c>
      <c r="F399" s="10" t="s">
        <v>1285</v>
      </c>
      <c r="G399" s="10">
        <v>5327003222</v>
      </c>
      <c r="H399" s="10">
        <v>210101</v>
      </c>
      <c r="I399" s="10">
        <v>31211</v>
      </c>
      <c r="J399" s="10">
        <v>57000</v>
      </c>
      <c r="O399" s="10">
        <v>0</v>
      </c>
      <c r="P399" s="10" t="s">
        <v>1309</v>
      </c>
      <c r="Q399" s="10">
        <v>70106</v>
      </c>
      <c r="R399" s="10">
        <v>80101</v>
      </c>
      <c r="S399" s="10">
        <v>210101</v>
      </c>
      <c r="U399" s="10" t="s">
        <v>1287</v>
      </c>
    </row>
    <row r="400" spans="1:21" x14ac:dyDescent="0.25">
      <c r="A400" s="10">
        <v>396</v>
      </c>
      <c r="B400" s="325">
        <v>42548</v>
      </c>
      <c r="C400" s="10">
        <v>114</v>
      </c>
      <c r="D400" s="10" t="s">
        <v>1303</v>
      </c>
      <c r="F400" s="10" t="s">
        <v>1281</v>
      </c>
      <c r="G400" s="10">
        <v>50000901</v>
      </c>
      <c r="H400" s="10">
        <v>41313</v>
      </c>
      <c r="I400" s="10">
        <v>31211</v>
      </c>
      <c r="J400" s="10">
        <v>97455</v>
      </c>
      <c r="O400" s="10">
        <v>0</v>
      </c>
      <c r="P400" s="10" t="s">
        <v>1304</v>
      </c>
      <c r="Q400" s="10">
        <v>70106</v>
      </c>
      <c r="R400" s="10">
        <v>80103</v>
      </c>
      <c r="S400" s="10">
        <v>210105</v>
      </c>
      <c r="U400" s="10" t="s">
        <v>1287</v>
      </c>
    </row>
    <row r="401" spans="1:21" x14ac:dyDescent="0.25">
      <c r="A401" s="10">
        <v>397</v>
      </c>
      <c r="B401" s="325">
        <v>42548</v>
      </c>
      <c r="C401" s="10">
        <v>114</v>
      </c>
      <c r="D401" s="10" t="s">
        <v>1303</v>
      </c>
      <c r="F401" s="10" t="s">
        <v>1281</v>
      </c>
      <c r="G401" s="10">
        <v>50000901</v>
      </c>
      <c r="H401" s="10">
        <v>41313</v>
      </c>
      <c r="I401" s="10">
        <v>31211</v>
      </c>
      <c r="J401" s="10">
        <v>1171838</v>
      </c>
      <c r="O401" s="10">
        <v>0</v>
      </c>
      <c r="P401" s="10" t="s">
        <v>1304</v>
      </c>
      <c r="Q401" s="10">
        <v>70106</v>
      </c>
      <c r="R401" s="10">
        <v>80101</v>
      </c>
      <c r="S401" s="10">
        <v>210101</v>
      </c>
      <c r="U401" s="10" t="s">
        <v>1287</v>
      </c>
    </row>
    <row r="402" spans="1:21" x14ac:dyDescent="0.25">
      <c r="A402" s="10">
        <v>398</v>
      </c>
      <c r="B402" s="325">
        <v>42548</v>
      </c>
      <c r="C402" s="10">
        <v>115</v>
      </c>
      <c r="D402" s="10" t="s">
        <v>1484</v>
      </c>
      <c r="F402" s="10" t="s">
        <v>1485</v>
      </c>
      <c r="G402" s="10">
        <v>50024401</v>
      </c>
      <c r="H402" s="10">
        <v>210105</v>
      </c>
      <c r="I402" s="10">
        <v>31211</v>
      </c>
      <c r="J402" s="10">
        <v>84000</v>
      </c>
      <c r="O402" s="10">
        <v>0</v>
      </c>
      <c r="P402" s="10" t="s">
        <v>1486</v>
      </c>
      <c r="Q402" s="10">
        <v>70106</v>
      </c>
      <c r="R402" s="10">
        <v>80103</v>
      </c>
      <c r="S402" s="10">
        <v>210105</v>
      </c>
      <c r="U402" s="10" t="s">
        <v>1287</v>
      </c>
    </row>
    <row r="403" spans="1:21" x14ac:dyDescent="0.25">
      <c r="A403" s="10">
        <v>399</v>
      </c>
      <c r="B403" s="325">
        <v>42548</v>
      </c>
      <c r="C403" s="10">
        <v>115</v>
      </c>
      <c r="D403" s="10" t="s">
        <v>1484</v>
      </c>
      <c r="F403" s="10" t="s">
        <v>1485</v>
      </c>
      <c r="G403" s="10">
        <v>50024401</v>
      </c>
      <c r="H403" s="10">
        <v>210101</v>
      </c>
      <c r="I403" s="10">
        <v>31211</v>
      </c>
      <c r="J403" s="10">
        <v>862000</v>
      </c>
      <c r="O403" s="10">
        <v>0</v>
      </c>
      <c r="P403" s="10" t="s">
        <v>1486</v>
      </c>
      <c r="Q403" s="10">
        <v>70106</v>
      </c>
      <c r="R403" s="10">
        <v>80101</v>
      </c>
      <c r="S403" s="10">
        <v>210101</v>
      </c>
      <c r="U403" s="10" t="s">
        <v>1287</v>
      </c>
    </row>
    <row r="404" spans="1:21" x14ac:dyDescent="0.25">
      <c r="A404" s="10">
        <v>400</v>
      </c>
      <c r="B404" s="325">
        <v>42548</v>
      </c>
      <c r="C404" s="10">
        <v>116</v>
      </c>
      <c r="D404" s="10" t="s">
        <v>1306</v>
      </c>
      <c r="E404" s="10">
        <v>9015639</v>
      </c>
      <c r="F404" s="10" t="s">
        <v>1307</v>
      </c>
      <c r="G404" s="10">
        <v>5327004758</v>
      </c>
      <c r="H404" s="10">
        <v>41312</v>
      </c>
      <c r="I404" s="10">
        <v>31211</v>
      </c>
      <c r="J404" s="10">
        <v>1546775</v>
      </c>
      <c r="O404" s="10">
        <v>0</v>
      </c>
      <c r="P404" s="10" t="s">
        <v>1347</v>
      </c>
      <c r="Q404" s="10">
        <v>70106</v>
      </c>
      <c r="R404" s="10">
        <v>80101</v>
      </c>
      <c r="S404" s="10">
        <v>210201</v>
      </c>
      <c r="U404" s="10" t="s">
        <v>1287</v>
      </c>
    </row>
    <row r="405" spans="1:21" x14ac:dyDescent="0.25">
      <c r="A405" s="10">
        <v>401</v>
      </c>
      <c r="B405" s="325">
        <v>42548</v>
      </c>
      <c r="C405" s="10">
        <v>118</v>
      </c>
      <c r="D405" s="10" t="s">
        <v>1342</v>
      </c>
      <c r="F405" s="10" t="s">
        <v>1285</v>
      </c>
      <c r="G405" s="10">
        <v>5327000016</v>
      </c>
      <c r="H405" s="10">
        <v>210702</v>
      </c>
      <c r="I405" s="10">
        <v>31211</v>
      </c>
      <c r="J405" s="10">
        <v>692000</v>
      </c>
      <c r="O405" s="10">
        <v>0</v>
      </c>
      <c r="P405" s="10" t="s">
        <v>1343</v>
      </c>
      <c r="Q405" s="10">
        <v>70106</v>
      </c>
      <c r="R405" s="10">
        <v>80101</v>
      </c>
      <c r="S405" s="10">
        <v>210702</v>
      </c>
      <c r="U405" s="10" t="s">
        <v>1287</v>
      </c>
    </row>
    <row r="406" spans="1:21" x14ac:dyDescent="0.25">
      <c r="A406" s="10">
        <v>402</v>
      </c>
      <c r="B406" s="325">
        <v>42548</v>
      </c>
      <c r="C406" s="10">
        <v>118</v>
      </c>
      <c r="D406" s="10" t="s">
        <v>1342</v>
      </c>
      <c r="F406" s="10" t="s">
        <v>1285</v>
      </c>
      <c r="G406" s="10">
        <v>5327000016</v>
      </c>
      <c r="H406" s="10">
        <v>210403</v>
      </c>
      <c r="I406" s="10">
        <v>31211</v>
      </c>
      <c r="J406" s="10">
        <v>155000</v>
      </c>
      <c r="O406" s="10">
        <v>0</v>
      </c>
      <c r="P406" s="10" t="s">
        <v>1344</v>
      </c>
      <c r="Q406" s="10">
        <v>70106</v>
      </c>
      <c r="R406" s="10">
        <v>80101</v>
      </c>
      <c r="S406" s="10">
        <v>210403</v>
      </c>
      <c r="U406" s="10" t="s">
        <v>1287</v>
      </c>
    </row>
    <row r="407" spans="1:21" x14ac:dyDescent="0.25">
      <c r="A407" s="10">
        <v>403</v>
      </c>
      <c r="B407" s="325">
        <v>42548</v>
      </c>
      <c r="C407" s="10">
        <v>119</v>
      </c>
      <c r="D407" s="10" t="s">
        <v>1258</v>
      </c>
      <c r="E407" s="10">
        <v>3246108</v>
      </c>
      <c r="F407" s="10" t="s">
        <v>1285</v>
      </c>
      <c r="G407" s="10">
        <v>5315390032</v>
      </c>
      <c r="H407" s="10">
        <v>41361</v>
      </c>
      <c r="I407" s="10">
        <v>31211</v>
      </c>
      <c r="J407" s="10">
        <v>197000</v>
      </c>
      <c r="O407" s="10">
        <v>0</v>
      </c>
      <c r="P407" s="10" t="s">
        <v>1292</v>
      </c>
      <c r="Q407" s="10">
        <v>70106</v>
      </c>
      <c r="R407" s="10">
        <v>80205</v>
      </c>
      <c r="S407" s="10">
        <v>210801</v>
      </c>
      <c r="U407" s="10" t="s">
        <v>1287</v>
      </c>
    </row>
    <row r="408" spans="1:21" x14ac:dyDescent="0.25">
      <c r="A408" s="10">
        <v>404</v>
      </c>
      <c r="B408" s="325">
        <v>42548</v>
      </c>
      <c r="C408" s="10">
        <v>120</v>
      </c>
      <c r="D408" s="10" t="s">
        <v>1420</v>
      </c>
      <c r="E408" s="10">
        <v>2116545</v>
      </c>
      <c r="F408" s="10" t="s">
        <v>1425</v>
      </c>
      <c r="G408" s="10">
        <v>240000027197</v>
      </c>
      <c r="H408" s="10">
        <v>41361</v>
      </c>
      <c r="I408" s="10">
        <v>31211</v>
      </c>
      <c r="J408" s="10">
        <v>9500</v>
      </c>
      <c r="O408" s="10">
        <v>0</v>
      </c>
      <c r="P408" s="10" t="s">
        <v>1426</v>
      </c>
      <c r="Q408" s="10">
        <v>70106</v>
      </c>
      <c r="R408" s="10">
        <v>80101</v>
      </c>
      <c r="S408" s="10">
        <v>210401</v>
      </c>
      <c r="U408" s="10" t="s">
        <v>1287</v>
      </c>
    </row>
    <row r="409" spans="1:21" x14ac:dyDescent="0.25">
      <c r="A409" s="10">
        <v>405</v>
      </c>
      <c r="B409" s="325">
        <v>42548</v>
      </c>
      <c r="C409" s="10">
        <v>121</v>
      </c>
      <c r="D409" s="10" t="s">
        <v>1420</v>
      </c>
      <c r="E409" s="10">
        <v>2116545</v>
      </c>
      <c r="F409" s="10" t="s">
        <v>1425</v>
      </c>
      <c r="G409" s="10">
        <v>240000027197</v>
      </c>
      <c r="H409" s="10">
        <v>210401</v>
      </c>
      <c r="I409" s="10">
        <v>31211</v>
      </c>
      <c r="J409" s="10">
        <v>15400</v>
      </c>
      <c r="O409" s="10">
        <v>0</v>
      </c>
      <c r="P409" s="10" t="s">
        <v>1487</v>
      </c>
      <c r="Q409" s="10">
        <v>70106</v>
      </c>
      <c r="R409" s="10">
        <v>80101</v>
      </c>
      <c r="S409" s="10">
        <v>210401</v>
      </c>
      <c r="U409" s="10" t="s">
        <v>1287</v>
      </c>
    </row>
    <row r="410" spans="1:21" x14ac:dyDescent="0.25">
      <c r="A410" s="10">
        <v>406</v>
      </c>
      <c r="B410" s="325">
        <v>42548</v>
      </c>
      <c r="C410" s="10">
        <v>122</v>
      </c>
      <c r="D410" s="10" t="s">
        <v>1348</v>
      </c>
      <c r="E410" s="10">
        <v>3249271</v>
      </c>
      <c r="F410" s="10" t="s">
        <v>1291</v>
      </c>
      <c r="G410" s="10">
        <v>5315592153</v>
      </c>
      <c r="H410" s="10">
        <v>41361</v>
      </c>
      <c r="I410" s="10">
        <v>31211</v>
      </c>
      <c r="J410" s="10">
        <v>61000</v>
      </c>
      <c r="O410" s="10">
        <v>0</v>
      </c>
      <c r="P410" s="10" t="s">
        <v>1292</v>
      </c>
      <c r="Q410" s="10">
        <v>70106</v>
      </c>
      <c r="R410" s="10">
        <v>80101</v>
      </c>
      <c r="S410" s="10">
        <v>210401</v>
      </c>
      <c r="U410" s="10" t="s">
        <v>1287</v>
      </c>
    </row>
    <row r="411" spans="1:21" x14ac:dyDescent="0.25">
      <c r="A411" s="10">
        <v>407</v>
      </c>
      <c r="B411" s="325">
        <v>42548</v>
      </c>
      <c r="C411" s="10">
        <v>123</v>
      </c>
      <c r="D411" s="10" t="s">
        <v>1386</v>
      </c>
      <c r="F411" s="10" t="s">
        <v>1281</v>
      </c>
      <c r="G411" s="10">
        <v>51200910</v>
      </c>
      <c r="H411" s="10">
        <v>210405</v>
      </c>
      <c r="I411" s="10">
        <v>31211</v>
      </c>
      <c r="J411" s="10">
        <v>15000</v>
      </c>
      <c r="O411" s="10">
        <v>0</v>
      </c>
      <c r="P411" s="10" t="s">
        <v>1387</v>
      </c>
      <c r="Q411" s="10">
        <v>70106</v>
      </c>
      <c r="R411" s="10">
        <v>80101</v>
      </c>
      <c r="S411" s="10">
        <v>210405</v>
      </c>
      <c r="U411" s="10" t="s">
        <v>1287</v>
      </c>
    </row>
    <row r="412" spans="1:21" x14ac:dyDescent="0.25">
      <c r="A412" s="10">
        <v>408</v>
      </c>
      <c r="B412" s="325">
        <v>42548</v>
      </c>
      <c r="C412" s="10">
        <v>124</v>
      </c>
      <c r="D412" s="10" t="s">
        <v>1488</v>
      </c>
      <c r="E412" s="10">
        <v>2062089</v>
      </c>
      <c r="F412" s="10" t="s">
        <v>1285</v>
      </c>
      <c r="G412" s="10">
        <v>5111045269</v>
      </c>
      <c r="H412" s="10">
        <v>210804</v>
      </c>
      <c r="I412" s="10">
        <v>31211</v>
      </c>
      <c r="J412" s="10">
        <v>100125</v>
      </c>
      <c r="O412" s="10">
        <v>0</v>
      </c>
      <c r="P412" s="10" t="s">
        <v>1489</v>
      </c>
      <c r="Q412" s="10">
        <v>70106</v>
      </c>
      <c r="R412" s="10">
        <v>80101</v>
      </c>
      <c r="S412" s="10">
        <v>210804</v>
      </c>
      <c r="U412" s="10" t="s">
        <v>1287</v>
      </c>
    </row>
    <row r="413" spans="1:21" x14ac:dyDescent="0.25">
      <c r="A413" s="10">
        <v>409</v>
      </c>
      <c r="B413" s="325">
        <v>42548</v>
      </c>
      <c r="C413" s="10">
        <v>125</v>
      </c>
      <c r="D413" s="10" t="s">
        <v>1490</v>
      </c>
      <c r="E413" s="10">
        <v>0</v>
      </c>
      <c r="F413" s="10" t="s">
        <v>1285</v>
      </c>
      <c r="G413" s="10">
        <v>5315093324</v>
      </c>
      <c r="H413" s="10">
        <v>210803</v>
      </c>
      <c r="I413" s="10">
        <v>31211</v>
      </c>
      <c r="J413" s="10">
        <v>10000</v>
      </c>
      <c r="O413" s="10">
        <v>0</v>
      </c>
      <c r="P413" s="10" t="s">
        <v>1491</v>
      </c>
      <c r="Q413" s="10">
        <v>70106</v>
      </c>
      <c r="R413" s="10">
        <v>80101</v>
      </c>
      <c r="S413" s="10">
        <v>210803</v>
      </c>
      <c r="U413" s="10" t="s">
        <v>1287</v>
      </c>
    </row>
    <row r="414" spans="1:21" x14ac:dyDescent="0.25">
      <c r="A414" s="10">
        <v>410</v>
      </c>
      <c r="B414" s="325">
        <v>42548</v>
      </c>
      <c r="C414" s="10">
        <v>126</v>
      </c>
      <c r="D414" s="10" t="s">
        <v>1278</v>
      </c>
      <c r="F414" s="10" t="s">
        <v>1288</v>
      </c>
      <c r="G414" s="10">
        <v>5315100208</v>
      </c>
      <c r="H414" s="10">
        <v>41361</v>
      </c>
      <c r="I414" s="10">
        <v>31211</v>
      </c>
      <c r="J414" s="10">
        <v>1125600</v>
      </c>
      <c r="O414" s="10">
        <v>0</v>
      </c>
      <c r="P414" s="10" t="s">
        <v>1289</v>
      </c>
      <c r="Q414" s="10">
        <v>70106</v>
      </c>
      <c r="R414" s="10">
        <v>80101</v>
      </c>
      <c r="S414" s="10">
        <v>210402</v>
      </c>
      <c r="U414" s="10" t="s">
        <v>1287</v>
      </c>
    </row>
    <row r="415" spans="1:21" x14ac:dyDescent="0.25">
      <c r="A415" s="10">
        <v>411</v>
      </c>
      <c r="B415" s="325">
        <v>42548</v>
      </c>
      <c r="C415" s="10">
        <v>127</v>
      </c>
      <c r="D415" s="10" t="s">
        <v>1267</v>
      </c>
      <c r="E415" s="10">
        <v>3247929</v>
      </c>
      <c r="F415" s="10" t="s">
        <v>1285</v>
      </c>
      <c r="G415" s="10">
        <v>5315518395</v>
      </c>
      <c r="H415" s="10">
        <v>210901</v>
      </c>
      <c r="I415" s="10">
        <v>31211</v>
      </c>
      <c r="J415" s="10">
        <v>200000</v>
      </c>
      <c r="O415" s="10">
        <v>0</v>
      </c>
      <c r="P415" s="10" t="s">
        <v>1292</v>
      </c>
      <c r="Q415" s="10">
        <v>70106</v>
      </c>
      <c r="R415" s="10">
        <v>80305</v>
      </c>
      <c r="S415" s="10">
        <v>210901</v>
      </c>
      <c r="U415" s="10" t="s">
        <v>1287</v>
      </c>
    </row>
    <row r="416" spans="1:21" x14ac:dyDescent="0.25">
      <c r="A416" s="10">
        <v>412</v>
      </c>
      <c r="B416" s="325">
        <v>42548</v>
      </c>
      <c r="C416" s="10">
        <v>128</v>
      </c>
      <c r="D416" s="10" t="s">
        <v>1353</v>
      </c>
      <c r="E416" s="10">
        <v>3247791</v>
      </c>
      <c r="F416" s="10" t="s">
        <v>1285</v>
      </c>
      <c r="G416" s="10">
        <v>5327055034</v>
      </c>
      <c r="H416" s="10">
        <v>210303</v>
      </c>
      <c r="I416" s="10">
        <v>31211</v>
      </c>
      <c r="J416" s="10">
        <v>40000</v>
      </c>
      <c r="O416" s="10">
        <v>0</v>
      </c>
      <c r="P416" s="10" t="s">
        <v>1292</v>
      </c>
      <c r="Q416" s="10">
        <v>70106</v>
      </c>
      <c r="R416" s="10">
        <v>80101</v>
      </c>
      <c r="S416" s="10">
        <v>210303</v>
      </c>
      <c r="U416" s="10" t="s">
        <v>1287</v>
      </c>
    </row>
    <row r="417" spans="1:21" x14ac:dyDescent="0.25">
      <c r="A417" s="10">
        <v>413</v>
      </c>
      <c r="B417" s="325">
        <v>42548</v>
      </c>
      <c r="C417" s="10">
        <v>128</v>
      </c>
      <c r="D417" s="10" t="s">
        <v>1353</v>
      </c>
      <c r="E417" s="10">
        <v>3247791</v>
      </c>
      <c r="F417" s="10" t="s">
        <v>1285</v>
      </c>
      <c r="G417" s="10">
        <v>5327055034</v>
      </c>
      <c r="H417" s="10">
        <v>41361</v>
      </c>
      <c r="I417" s="10">
        <v>31211</v>
      </c>
      <c r="J417" s="10">
        <v>70000</v>
      </c>
      <c r="O417" s="10">
        <v>0</v>
      </c>
      <c r="P417" s="10" t="s">
        <v>1292</v>
      </c>
      <c r="Q417" s="10">
        <v>70106</v>
      </c>
      <c r="R417" s="10">
        <v>80101</v>
      </c>
      <c r="S417" s="10">
        <v>210406</v>
      </c>
      <c r="U417" s="10" t="s">
        <v>1287</v>
      </c>
    </row>
    <row r="418" spans="1:21" x14ac:dyDescent="0.25">
      <c r="A418" s="10">
        <v>414</v>
      </c>
      <c r="B418" s="325">
        <v>42548</v>
      </c>
      <c r="C418" s="10">
        <v>128</v>
      </c>
      <c r="D418" s="10" t="s">
        <v>1353</v>
      </c>
      <c r="E418" s="10">
        <v>3247791</v>
      </c>
      <c r="F418" s="10" t="s">
        <v>1285</v>
      </c>
      <c r="G418" s="10">
        <v>5327055034</v>
      </c>
      <c r="H418" s="10">
        <v>41361</v>
      </c>
      <c r="I418" s="10">
        <v>31211</v>
      </c>
      <c r="J418" s="10">
        <v>190000</v>
      </c>
      <c r="O418" s="10">
        <v>0</v>
      </c>
      <c r="P418" s="10" t="s">
        <v>1292</v>
      </c>
      <c r="Q418" s="10">
        <v>70106</v>
      </c>
      <c r="R418" s="10">
        <v>80101</v>
      </c>
      <c r="S418" s="10">
        <v>210604</v>
      </c>
      <c r="U418" s="10" t="s">
        <v>1287</v>
      </c>
    </row>
    <row r="419" spans="1:21" x14ac:dyDescent="0.25">
      <c r="A419" s="10">
        <v>415</v>
      </c>
      <c r="B419" s="325">
        <v>42548</v>
      </c>
      <c r="C419" s="10">
        <v>129</v>
      </c>
      <c r="D419" s="10" t="s">
        <v>1444</v>
      </c>
      <c r="E419" s="10" t="s">
        <v>1445</v>
      </c>
      <c r="F419" s="10" t="s">
        <v>1307</v>
      </c>
      <c r="G419" s="10">
        <v>5327005479</v>
      </c>
      <c r="H419" s="10">
        <v>31211</v>
      </c>
      <c r="I419" s="10">
        <v>1200042</v>
      </c>
      <c r="J419" s="10">
        <v>617000</v>
      </c>
      <c r="O419" s="10">
        <v>0</v>
      </c>
      <c r="P419" s="10" t="s">
        <v>1492</v>
      </c>
      <c r="Q419" s="10">
        <v>70106</v>
      </c>
      <c r="R419" s="10">
        <v>80101</v>
      </c>
      <c r="S419" s="10">
        <v>350002</v>
      </c>
      <c r="U419" s="10" t="s">
        <v>1283</v>
      </c>
    </row>
    <row r="420" spans="1:21" x14ac:dyDescent="0.25">
      <c r="A420" s="10">
        <v>416</v>
      </c>
      <c r="B420" s="325">
        <v>42548</v>
      </c>
      <c r="C420" s="10">
        <v>130</v>
      </c>
      <c r="D420" s="10" t="s">
        <v>1258</v>
      </c>
      <c r="E420" s="10">
        <v>3246108</v>
      </c>
      <c r="F420" s="10" t="s">
        <v>1285</v>
      </c>
      <c r="G420" s="10">
        <v>5315390032</v>
      </c>
      <c r="H420" s="10">
        <v>210801</v>
      </c>
      <c r="I420" s="10">
        <v>31211</v>
      </c>
      <c r="J420" s="10">
        <v>53000</v>
      </c>
      <c r="O420" s="10">
        <v>0</v>
      </c>
      <c r="P420" s="10" t="s">
        <v>1292</v>
      </c>
      <c r="Q420" s="10">
        <v>70106</v>
      </c>
      <c r="R420" s="10">
        <v>80205</v>
      </c>
      <c r="S420" s="10">
        <v>210801</v>
      </c>
      <c r="U420" s="10" t="s">
        <v>1287</v>
      </c>
    </row>
    <row r="421" spans="1:21" x14ac:dyDescent="0.25">
      <c r="A421" s="10">
        <v>417</v>
      </c>
      <c r="B421" s="325">
        <v>42548</v>
      </c>
      <c r="C421" s="10">
        <v>2</v>
      </c>
      <c r="D421" s="10" t="s">
        <v>1358</v>
      </c>
      <c r="H421" s="10">
        <v>35450</v>
      </c>
      <c r="I421" s="10">
        <v>41362</v>
      </c>
      <c r="J421" s="10">
        <v>80000</v>
      </c>
      <c r="K421" s="10">
        <v>90002994</v>
      </c>
      <c r="L421" s="10" t="s">
        <v>1493</v>
      </c>
      <c r="M421" s="10">
        <v>40</v>
      </c>
      <c r="N421" s="10" t="s">
        <v>1494</v>
      </c>
      <c r="P421" s="10" t="s">
        <v>1493</v>
      </c>
      <c r="T421" s="10" t="s">
        <v>1261</v>
      </c>
      <c r="U421" s="10" t="s">
        <v>1262</v>
      </c>
    </row>
    <row r="422" spans="1:21" x14ac:dyDescent="0.25">
      <c r="A422" s="10">
        <v>418</v>
      </c>
      <c r="B422" s="325">
        <v>42548</v>
      </c>
      <c r="C422" s="10">
        <v>3</v>
      </c>
      <c r="D422" s="10" t="s">
        <v>1435</v>
      </c>
      <c r="H422" s="10">
        <v>35430</v>
      </c>
      <c r="I422" s="10">
        <v>41362</v>
      </c>
      <c r="J422" s="10">
        <v>729000</v>
      </c>
      <c r="K422" s="10">
        <v>90002582</v>
      </c>
      <c r="L422" s="10" t="s">
        <v>1313</v>
      </c>
      <c r="M422" s="10">
        <v>4</v>
      </c>
      <c r="N422" s="10" t="s">
        <v>1260</v>
      </c>
      <c r="P422" s="10" t="s">
        <v>1313</v>
      </c>
      <c r="T422" s="10" t="s">
        <v>1261</v>
      </c>
      <c r="U422" s="10" t="s">
        <v>1262</v>
      </c>
    </row>
    <row r="423" spans="1:21" x14ac:dyDescent="0.25">
      <c r="A423" s="10">
        <v>419</v>
      </c>
      <c r="B423" s="325">
        <v>42550</v>
      </c>
      <c r="C423" s="10">
        <v>1</v>
      </c>
      <c r="D423" s="10" t="s">
        <v>1257</v>
      </c>
      <c r="E423" s="10">
        <v>9017445</v>
      </c>
      <c r="H423" s="10">
        <v>210401</v>
      </c>
      <c r="I423" s="10">
        <v>35410</v>
      </c>
      <c r="J423" s="10">
        <v>11000</v>
      </c>
      <c r="K423" s="10">
        <v>90002966</v>
      </c>
      <c r="L423" s="10" t="s">
        <v>1460</v>
      </c>
      <c r="M423" s="10">
        <v>100</v>
      </c>
      <c r="P423" s="10" t="s">
        <v>1460</v>
      </c>
      <c r="T423" s="10" t="s">
        <v>1310</v>
      </c>
      <c r="U423" s="10" t="s">
        <v>1311</v>
      </c>
    </row>
    <row r="424" spans="1:21" x14ac:dyDescent="0.25">
      <c r="A424" s="10">
        <v>420</v>
      </c>
      <c r="B424" s="325">
        <v>42550</v>
      </c>
      <c r="C424" s="10">
        <v>1</v>
      </c>
      <c r="D424" s="10" t="s">
        <v>1257</v>
      </c>
      <c r="E424" s="10">
        <v>9017445</v>
      </c>
      <c r="H424" s="10">
        <v>210401</v>
      </c>
      <c r="I424" s="10">
        <v>35410</v>
      </c>
      <c r="J424" s="10">
        <v>1650</v>
      </c>
      <c r="K424" s="10">
        <v>90002784</v>
      </c>
      <c r="L424" s="10" t="s">
        <v>1312</v>
      </c>
      <c r="M424" s="10">
        <v>10</v>
      </c>
      <c r="P424" s="10" t="s">
        <v>1312</v>
      </c>
      <c r="T424" s="10" t="s">
        <v>1310</v>
      </c>
      <c r="U424" s="10" t="s">
        <v>1311</v>
      </c>
    </row>
    <row r="425" spans="1:21" x14ac:dyDescent="0.25">
      <c r="A425" s="10">
        <v>421</v>
      </c>
      <c r="B425" s="325">
        <v>42550</v>
      </c>
      <c r="C425" s="10">
        <v>1</v>
      </c>
      <c r="D425" s="10" t="s">
        <v>1257</v>
      </c>
      <c r="E425" s="10">
        <v>9017445</v>
      </c>
      <c r="H425" s="10">
        <v>210401</v>
      </c>
      <c r="I425" s="10">
        <v>35410</v>
      </c>
      <c r="J425" s="10">
        <v>57000</v>
      </c>
      <c r="K425" s="10">
        <v>90002499</v>
      </c>
      <c r="L425" s="10" t="s">
        <v>1270</v>
      </c>
      <c r="M425" s="10">
        <v>6</v>
      </c>
      <c r="P425" s="10" t="s">
        <v>1270</v>
      </c>
      <c r="T425" s="10" t="s">
        <v>1310</v>
      </c>
      <c r="U425" s="10" t="s">
        <v>1311</v>
      </c>
    </row>
    <row r="426" spans="1:21" x14ac:dyDescent="0.25">
      <c r="A426" s="10">
        <v>422</v>
      </c>
      <c r="B426" s="325">
        <v>42550</v>
      </c>
      <c r="C426" s="10">
        <v>1</v>
      </c>
      <c r="D426" s="10" t="s">
        <v>1257</v>
      </c>
      <c r="E426" s="10">
        <v>9017445</v>
      </c>
      <c r="H426" s="10">
        <v>210401</v>
      </c>
      <c r="I426" s="10">
        <v>35410</v>
      </c>
      <c r="J426" s="10">
        <v>8000</v>
      </c>
      <c r="K426" s="10">
        <v>90002957</v>
      </c>
      <c r="L426" s="10" t="s">
        <v>1264</v>
      </c>
      <c r="M426" s="10">
        <v>1</v>
      </c>
      <c r="P426" s="10" t="s">
        <v>1264</v>
      </c>
      <c r="T426" s="10" t="s">
        <v>1310</v>
      </c>
      <c r="U426" s="10" t="s">
        <v>1311</v>
      </c>
    </row>
    <row r="427" spans="1:21" x14ac:dyDescent="0.25">
      <c r="A427" s="10">
        <v>423</v>
      </c>
      <c r="B427" s="325">
        <v>42550</v>
      </c>
      <c r="C427" s="10">
        <v>1</v>
      </c>
      <c r="D427" s="10" t="s">
        <v>1257</v>
      </c>
      <c r="E427" s="10">
        <v>9017445</v>
      </c>
      <c r="H427" s="10">
        <v>210401</v>
      </c>
      <c r="I427" s="10">
        <v>35410</v>
      </c>
      <c r="J427" s="10">
        <v>3300</v>
      </c>
      <c r="K427" s="10">
        <v>90002965</v>
      </c>
      <c r="L427" s="10" t="s">
        <v>1461</v>
      </c>
      <c r="M427" s="10">
        <v>20</v>
      </c>
      <c r="P427" s="10" t="s">
        <v>1461</v>
      </c>
      <c r="T427" s="10" t="s">
        <v>1310</v>
      </c>
      <c r="U427" s="10" t="s">
        <v>1311</v>
      </c>
    </row>
    <row r="428" spans="1:21" x14ac:dyDescent="0.25">
      <c r="A428" s="10">
        <v>424</v>
      </c>
      <c r="B428" s="325">
        <v>42550</v>
      </c>
      <c r="C428" s="10">
        <v>1</v>
      </c>
      <c r="D428" s="10" t="s">
        <v>1257</v>
      </c>
      <c r="E428" s="10">
        <v>9017445</v>
      </c>
      <c r="H428" s="10">
        <v>210402</v>
      </c>
      <c r="I428" s="10">
        <v>35440</v>
      </c>
      <c r="J428" s="10">
        <v>848000</v>
      </c>
      <c r="K428" s="10">
        <v>3</v>
      </c>
      <c r="L428" s="10" t="s">
        <v>1279</v>
      </c>
      <c r="M428" s="10">
        <v>530</v>
      </c>
      <c r="P428" s="10" t="s">
        <v>1279</v>
      </c>
      <c r="T428" s="10" t="s">
        <v>1310</v>
      </c>
      <c r="U428" s="10" t="s">
        <v>1311</v>
      </c>
    </row>
    <row r="429" spans="1:21" x14ac:dyDescent="0.25">
      <c r="A429" s="10">
        <v>425</v>
      </c>
      <c r="B429" s="325">
        <v>42551</v>
      </c>
      <c r="C429" s="10" t="s">
        <v>1315</v>
      </c>
      <c r="D429" s="10" t="s">
        <v>1257</v>
      </c>
      <c r="E429" s="10">
        <v>9017445</v>
      </c>
      <c r="H429" s="10">
        <v>210101</v>
      </c>
      <c r="I429" s="10">
        <v>41311</v>
      </c>
      <c r="J429" s="10">
        <v>12493615.060000001</v>
      </c>
      <c r="P429" s="10" t="s">
        <v>1495</v>
      </c>
      <c r="U429" s="10" t="s">
        <v>1317</v>
      </c>
    </row>
    <row r="430" spans="1:21" x14ac:dyDescent="0.25">
      <c r="A430" s="10">
        <v>426</v>
      </c>
      <c r="B430" s="325">
        <v>42551</v>
      </c>
      <c r="C430" s="10" t="s">
        <v>1318</v>
      </c>
      <c r="D430" s="10" t="s">
        <v>1257</v>
      </c>
      <c r="E430" s="10">
        <v>9017445</v>
      </c>
      <c r="H430" s="10">
        <v>41311</v>
      </c>
      <c r="I430" s="10">
        <v>41312</v>
      </c>
      <c r="J430" s="10">
        <v>1540875</v>
      </c>
      <c r="P430" s="10" t="s">
        <v>1496</v>
      </c>
      <c r="U430" s="10" t="s">
        <v>1317</v>
      </c>
    </row>
    <row r="431" spans="1:21" x14ac:dyDescent="0.25">
      <c r="A431" s="10">
        <v>427</v>
      </c>
      <c r="B431" s="325">
        <v>42551</v>
      </c>
      <c r="C431" s="10" t="s">
        <v>1320</v>
      </c>
      <c r="D431" s="10" t="s">
        <v>1257</v>
      </c>
      <c r="E431" s="10">
        <v>9017445</v>
      </c>
      <c r="H431" s="10">
        <v>210201</v>
      </c>
      <c r="I431" s="10">
        <v>41312</v>
      </c>
      <c r="J431" s="10">
        <v>1103795.109984</v>
      </c>
      <c r="P431" s="10" t="s">
        <v>1497</v>
      </c>
      <c r="U431" s="10" t="s">
        <v>1317</v>
      </c>
    </row>
    <row r="432" spans="1:21" x14ac:dyDescent="0.25">
      <c r="A432" s="10">
        <v>428</v>
      </c>
      <c r="B432" s="325">
        <v>42551</v>
      </c>
      <c r="C432" s="10" t="s">
        <v>1322</v>
      </c>
      <c r="D432" s="10" t="s">
        <v>1257</v>
      </c>
      <c r="E432" s="10">
        <v>9017445</v>
      </c>
      <c r="H432" s="10">
        <v>210202</v>
      </c>
      <c r="I432" s="10">
        <v>41312</v>
      </c>
      <c r="J432" s="10">
        <v>126148.0125696</v>
      </c>
      <c r="P432" s="10" t="s">
        <v>1498</v>
      </c>
      <c r="U432" s="10" t="s">
        <v>1317</v>
      </c>
    </row>
    <row r="433" spans="1:21" x14ac:dyDescent="0.25">
      <c r="A433" s="10">
        <v>429</v>
      </c>
      <c r="B433" s="325">
        <v>42551</v>
      </c>
      <c r="C433" s="10" t="s">
        <v>1324</v>
      </c>
      <c r="D433" s="10" t="s">
        <v>1257</v>
      </c>
      <c r="E433" s="10">
        <v>9017445</v>
      </c>
      <c r="H433" s="10">
        <v>210205</v>
      </c>
      <c r="I433" s="10">
        <v>41312</v>
      </c>
      <c r="J433" s="10">
        <v>282663.71142399998</v>
      </c>
      <c r="P433" s="10" t="s">
        <v>1499</v>
      </c>
      <c r="U433" s="10" t="s">
        <v>1317</v>
      </c>
    </row>
    <row r="434" spans="1:21" x14ac:dyDescent="0.25">
      <c r="A434" s="10">
        <v>430</v>
      </c>
      <c r="B434" s="325">
        <v>42551</v>
      </c>
      <c r="C434" s="10" t="s">
        <v>1326</v>
      </c>
      <c r="D434" s="10" t="s">
        <v>1257</v>
      </c>
      <c r="E434" s="10">
        <v>9017445</v>
      </c>
      <c r="H434" s="10">
        <v>210204</v>
      </c>
      <c r="I434" s="10">
        <v>41312</v>
      </c>
      <c r="J434" s="10">
        <v>28266.371142399999</v>
      </c>
      <c r="P434" s="10" t="s">
        <v>1500</v>
      </c>
      <c r="U434" s="10" t="s">
        <v>1317</v>
      </c>
    </row>
    <row r="435" spans="1:21" x14ac:dyDescent="0.25">
      <c r="A435" s="10">
        <v>431</v>
      </c>
      <c r="B435" s="325">
        <v>42551</v>
      </c>
      <c r="C435" s="10" t="s">
        <v>1328</v>
      </c>
      <c r="D435" s="10" t="s">
        <v>1257</v>
      </c>
      <c r="E435" s="10">
        <v>9017445</v>
      </c>
      <c r="H435" s="10">
        <v>210203</v>
      </c>
      <c r="I435" s="10">
        <v>41312</v>
      </c>
      <c r="J435" s="10">
        <v>157685.01571199999</v>
      </c>
      <c r="P435" s="10" t="s">
        <v>1501</v>
      </c>
      <c r="U435" s="10" t="s">
        <v>1317</v>
      </c>
    </row>
    <row r="436" spans="1:21" x14ac:dyDescent="0.25">
      <c r="A436" s="10">
        <v>432</v>
      </c>
      <c r="B436" s="325">
        <v>42551</v>
      </c>
      <c r="C436" s="10" t="s">
        <v>1330</v>
      </c>
      <c r="D436" s="10" t="s">
        <v>1257</v>
      </c>
      <c r="E436" s="10">
        <v>9017445</v>
      </c>
      <c r="H436" s="10">
        <v>41311</v>
      </c>
      <c r="I436" s="10">
        <v>41313</v>
      </c>
      <c r="J436" s="10">
        <v>1269293</v>
      </c>
      <c r="P436" s="10" t="s">
        <v>1502</v>
      </c>
      <c r="U436" s="10" t="s">
        <v>1317</v>
      </c>
    </row>
    <row r="437" spans="1:21" x14ac:dyDescent="0.25">
      <c r="A437" s="10">
        <v>433</v>
      </c>
      <c r="B437" s="325">
        <v>42551</v>
      </c>
      <c r="C437" s="10" t="s">
        <v>1374</v>
      </c>
      <c r="D437" s="10" t="s">
        <v>1257</v>
      </c>
      <c r="E437" s="10">
        <v>9017445</v>
      </c>
      <c r="H437" s="10">
        <v>41311</v>
      </c>
      <c r="I437" s="10">
        <v>33101</v>
      </c>
      <c r="J437" s="10">
        <v>2275000</v>
      </c>
      <c r="P437" s="10" t="s">
        <v>1503</v>
      </c>
      <c r="U437" s="10" t="s">
        <v>1317</v>
      </c>
    </row>
    <row r="438" spans="1:21" x14ac:dyDescent="0.25">
      <c r="A438" s="10">
        <v>434</v>
      </c>
      <c r="B438" s="325">
        <v>42551</v>
      </c>
      <c r="C438" s="10" t="s">
        <v>1334</v>
      </c>
      <c r="D438" s="10" t="s">
        <v>1257</v>
      </c>
      <c r="E438" s="10">
        <v>9017445</v>
      </c>
      <c r="H438" s="10">
        <v>210903</v>
      </c>
      <c r="I438" s="10">
        <v>39302</v>
      </c>
      <c r="J438" s="10">
        <v>10208.33</v>
      </c>
      <c r="P438" s="10" t="s">
        <v>1335</v>
      </c>
      <c r="U438" s="10" t="s">
        <v>1336</v>
      </c>
    </row>
    <row r="439" spans="1:21" x14ac:dyDescent="0.25">
      <c r="A439" s="10">
        <v>435</v>
      </c>
      <c r="B439" s="325">
        <v>42551</v>
      </c>
      <c r="C439" s="10" t="s">
        <v>1334</v>
      </c>
      <c r="D439" s="10" t="s">
        <v>1257</v>
      </c>
      <c r="E439" s="10">
        <v>9017445</v>
      </c>
      <c r="H439" s="10">
        <v>210903</v>
      </c>
      <c r="I439" s="10">
        <v>39202</v>
      </c>
      <c r="J439" s="10">
        <v>4320739.87</v>
      </c>
      <c r="P439" s="10" t="s">
        <v>1335</v>
      </c>
      <c r="U439" s="10" t="s">
        <v>1336</v>
      </c>
    </row>
    <row r="440" spans="1:21" x14ac:dyDescent="0.25">
      <c r="A440" s="10">
        <v>436</v>
      </c>
      <c r="B440" s="325">
        <v>42551</v>
      </c>
      <c r="C440" s="10" t="s">
        <v>1334</v>
      </c>
      <c r="D440" s="10" t="s">
        <v>1257</v>
      </c>
      <c r="E440" s="10">
        <v>9017445</v>
      </c>
      <c r="H440" s="10">
        <v>210903</v>
      </c>
      <c r="I440" s="10">
        <v>39204</v>
      </c>
      <c r="J440" s="10">
        <v>1604425</v>
      </c>
      <c r="P440" s="10" t="s">
        <v>1335</v>
      </c>
      <c r="U440" s="10" t="s">
        <v>1336</v>
      </c>
    </row>
    <row r="441" spans="1:21" x14ac:dyDescent="0.25">
      <c r="A441" s="10">
        <v>437</v>
      </c>
      <c r="B441" s="325">
        <v>42551</v>
      </c>
      <c r="C441" s="10" t="s">
        <v>1334</v>
      </c>
      <c r="D441" s="10" t="s">
        <v>1257</v>
      </c>
      <c r="E441" s="10">
        <v>9017445</v>
      </c>
      <c r="H441" s="10">
        <v>210903</v>
      </c>
      <c r="I441" s="10">
        <v>39206</v>
      </c>
      <c r="J441" s="10">
        <v>1518456.8</v>
      </c>
      <c r="P441" s="10" t="s">
        <v>1335</v>
      </c>
      <c r="U441" s="10" t="s">
        <v>1336</v>
      </c>
    </row>
    <row r="442" spans="1:21" x14ac:dyDescent="0.25">
      <c r="A442" s="10">
        <v>438</v>
      </c>
      <c r="B442" s="325">
        <v>42551</v>
      </c>
      <c r="C442" s="10" t="s">
        <v>1334</v>
      </c>
      <c r="D442" s="10" t="s">
        <v>1257</v>
      </c>
      <c r="E442" s="10">
        <v>9017445</v>
      </c>
      <c r="H442" s="10">
        <v>210903</v>
      </c>
      <c r="I442" s="10">
        <v>39208</v>
      </c>
      <c r="J442" s="10">
        <v>609976.74</v>
      </c>
      <c r="P442" s="10" t="s">
        <v>1335</v>
      </c>
      <c r="U442" s="10" t="s">
        <v>1336</v>
      </c>
    </row>
    <row r="443" spans="1:21" x14ac:dyDescent="0.25">
      <c r="A443" s="10">
        <v>439</v>
      </c>
      <c r="B443" s="325">
        <v>42569</v>
      </c>
      <c r="C443" s="10">
        <v>174</v>
      </c>
      <c r="D443" s="10" t="s">
        <v>1257</v>
      </c>
      <c r="E443" s="10">
        <v>9017445</v>
      </c>
      <c r="F443" s="10" t="s">
        <v>1281</v>
      </c>
      <c r="G443" s="10">
        <v>51255001</v>
      </c>
      <c r="H443" s="10">
        <v>33101</v>
      </c>
      <c r="I443" s="10">
        <v>31211</v>
      </c>
      <c r="J443" s="10">
        <v>500000</v>
      </c>
      <c r="O443" s="10">
        <v>0</v>
      </c>
      <c r="P443" s="10" t="s">
        <v>1341</v>
      </c>
      <c r="Q443" s="10">
        <v>70106</v>
      </c>
      <c r="R443" s="10">
        <v>80101</v>
      </c>
      <c r="S443" s="10">
        <v>210101</v>
      </c>
      <c r="U443" s="10" t="s">
        <v>1287</v>
      </c>
    </row>
    <row r="444" spans="1:21" x14ac:dyDescent="0.25">
      <c r="A444" s="10">
        <v>440</v>
      </c>
      <c r="B444" s="325">
        <v>42571</v>
      </c>
      <c r="C444" s="10">
        <v>129</v>
      </c>
      <c r="D444" s="10" t="s">
        <v>1257</v>
      </c>
      <c r="E444" s="10">
        <v>9017445</v>
      </c>
      <c r="F444" s="10" t="s">
        <v>1281</v>
      </c>
      <c r="G444" s="10">
        <v>51255001</v>
      </c>
      <c r="H444" s="10">
        <v>33101</v>
      </c>
      <c r="I444" s="10">
        <v>31211</v>
      </c>
      <c r="J444" s="10">
        <v>250000</v>
      </c>
      <c r="O444" s="10">
        <v>0</v>
      </c>
      <c r="P444" s="10" t="s">
        <v>1341</v>
      </c>
      <c r="Q444" s="10">
        <v>70106</v>
      </c>
      <c r="R444" s="10">
        <v>80103</v>
      </c>
      <c r="S444" s="10">
        <v>210105</v>
      </c>
      <c r="U444" s="10" t="s">
        <v>1287</v>
      </c>
    </row>
    <row r="445" spans="1:21" x14ac:dyDescent="0.25">
      <c r="A445" s="10">
        <v>441</v>
      </c>
      <c r="B445" s="325">
        <v>42572</v>
      </c>
      <c r="C445" s="10">
        <v>130</v>
      </c>
      <c r="D445" s="10" t="s">
        <v>1257</v>
      </c>
      <c r="E445" s="10">
        <v>9017445</v>
      </c>
      <c r="F445" s="10" t="s">
        <v>1281</v>
      </c>
      <c r="G445" s="10">
        <v>51255001</v>
      </c>
      <c r="H445" s="10">
        <v>33101</v>
      </c>
      <c r="I445" s="10">
        <v>31211</v>
      </c>
      <c r="J445" s="10">
        <v>300000</v>
      </c>
      <c r="O445" s="10">
        <v>0</v>
      </c>
      <c r="P445" s="10" t="s">
        <v>1341</v>
      </c>
      <c r="Q445" s="10">
        <v>70106</v>
      </c>
      <c r="R445" s="10">
        <v>80101</v>
      </c>
      <c r="S445" s="10">
        <v>210101</v>
      </c>
      <c r="U445" s="10" t="s">
        <v>1287</v>
      </c>
    </row>
    <row r="446" spans="1:21" x14ac:dyDescent="0.25">
      <c r="A446" s="10">
        <v>442</v>
      </c>
      <c r="B446" s="325">
        <v>42576</v>
      </c>
      <c r="C446" s="10">
        <v>1</v>
      </c>
      <c r="D446" s="10" t="s">
        <v>1272</v>
      </c>
      <c r="E446" s="10">
        <v>2625105</v>
      </c>
      <c r="H446" s="10">
        <v>35410</v>
      </c>
      <c r="I446" s="10">
        <v>41361</v>
      </c>
      <c r="J446" s="10">
        <v>6600</v>
      </c>
      <c r="K446" s="10">
        <v>90002784</v>
      </c>
      <c r="L446" s="10" t="s">
        <v>1312</v>
      </c>
      <c r="M446" s="10">
        <v>40</v>
      </c>
      <c r="N446" s="10" t="s">
        <v>1260</v>
      </c>
      <c r="P446" s="10" t="s">
        <v>1312</v>
      </c>
      <c r="T446" s="10" t="s">
        <v>1261</v>
      </c>
      <c r="U446" s="10" t="s">
        <v>1262</v>
      </c>
    </row>
    <row r="447" spans="1:21" x14ac:dyDescent="0.25">
      <c r="A447" s="10">
        <v>443</v>
      </c>
      <c r="B447" s="325">
        <v>42576</v>
      </c>
      <c r="C447" s="10">
        <v>1</v>
      </c>
      <c r="D447" s="10" t="s">
        <v>1272</v>
      </c>
      <c r="E447" s="10">
        <v>2625105</v>
      </c>
      <c r="H447" s="10">
        <v>35410</v>
      </c>
      <c r="I447" s="10">
        <v>41361</v>
      </c>
      <c r="J447" s="10">
        <v>11000</v>
      </c>
      <c r="K447" s="10">
        <v>90002731</v>
      </c>
      <c r="L447" s="10" t="s">
        <v>1273</v>
      </c>
      <c r="M447" s="10">
        <v>100</v>
      </c>
      <c r="N447" s="10" t="s">
        <v>1260</v>
      </c>
      <c r="P447" s="10" t="s">
        <v>1273</v>
      </c>
      <c r="T447" s="10" t="s">
        <v>1261</v>
      </c>
      <c r="U447" s="10" t="s">
        <v>1262</v>
      </c>
    </row>
    <row r="448" spans="1:21" x14ac:dyDescent="0.25">
      <c r="A448" s="10">
        <v>444</v>
      </c>
      <c r="B448" s="325">
        <v>42576</v>
      </c>
      <c r="C448" s="10">
        <v>1</v>
      </c>
      <c r="D448" s="10" t="s">
        <v>1272</v>
      </c>
      <c r="E448" s="10">
        <v>2625105</v>
      </c>
      <c r="H448" s="10">
        <v>35410</v>
      </c>
      <c r="I448" s="10">
        <v>41361</v>
      </c>
      <c r="J448" s="10">
        <v>8250</v>
      </c>
      <c r="K448" s="10">
        <v>90002732</v>
      </c>
      <c r="L448" s="10" t="s">
        <v>1274</v>
      </c>
      <c r="M448" s="10">
        <v>50</v>
      </c>
      <c r="N448" s="10" t="s">
        <v>1260</v>
      </c>
      <c r="P448" s="10" t="s">
        <v>1274</v>
      </c>
      <c r="T448" s="10" t="s">
        <v>1261</v>
      </c>
      <c r="U448" s="10" t="s">
        <v>1262</v>
      </c>
    </row>
    <row r="449" spans="1:21" x14ac:dyDescent="0.25">
      <c r="A449" s="10">
        <v>445</v>
      </c>
      <c r="B449" s="325">
        <v>42576</v>
      </c>
      <c r="C449" s="10">
        <v>131</v>
      </c>
      <c r="D449" s="10" t="s">
        <v>1278</v>
      </c>
      <c r="F449" s="10" t="s">
        <v>1288</v>
      </c>
      <c r="G449" s="10">
        <v>5315100208</v>
      </c>
      <c r="H449" s="10">
        <v>41361</v>
      </c>
      <c r="I449" s="10">
        <v>31211</v>
      </c>
      <c r="J449" s="10">
        <v>1136000</v>
      </c>
      <c r="O449" s="10">
        <v>0</v>
      </c>
      <c r="P449" s="10" t="s">
        <v>1289</v>
      </c>
      <c r="Q449" s="10">
        <v>70106</v>
      </c>
      <c r="R449" s="10">
        <v>80101</v>
      </c>
      <c r="S449" s="10">
        <v>210402</v>
      </c>
      <c r="U449" s="10" t="s">
        <v>1287</v>
      </c>
    </row>
    <row r="450" spans="1:21" x14ac:dyDescent="0.25">
      <c r="A450" s="10">
        <v>446</v>
      </c>
      <c r="B450" s="325">
        <v>42576</v>
      </c>
      <c r="C450" s="10">
        <v>132</v>
      </c>
      <c r="D450" s="10" t="s">
        <v>1281</v>
      </c>
      <c r="H450" s="10">
        <v>31211</v>
      </c>
      <c r="I450" s="10">
        <v>132001</v>
      </c>
      <c r="J450" s="10">
        <v>2226300</v>
      </c>
      <c r="O450" s="10">
        <v>0</v>
      </c>
      <c r="P450" s="10" t="s">
        <v>1282</v>
      </c>
      <c r="Q450" s="10">
        <v>70106</v>
      </c>
      <c r="R450" s="10">
        <v>80103</v>
      </c>
      <c r="S450" s="10">
        <v>320001</v>
      </c>
      <c r="U450" s="10" t="s">
        <v>1287</v>
      </c>
    </row>
    <row r="451" spans="1:21" x14ac:dyDescent="0.25">
      <c r="A451" s="10">
        <v>447</v>
      </c>
      <c r="B451" s="325">
        <v>42576</v>
      </c>
      <c r="C451" s="10">
        <v>132</v>
      </c>
      <c r="D451" s="10" t="s">
        <v>1281</v>
      </c>
      <c r="H451" s="10">
        <v>31211</v>
      </c>
      <c r="I451" s="10">
        <v>132001</v>
      </c>
      <c r="J451" s="10">
        <v>19535700</v>
      </c>
      <c r="O451" s="10">
        <v>0</v>
      </c>
      <c r="P451" s="10" t="s">
        <v>1282</v>
      </c>
      <c r="Q451" s="10">
        <v>70106</v>
      </c>
      <c r="R451" s="10">
        <v>80101</v>
      </c>
      <c r="S451" s="10">
        <v>320001</v>
      </c>
      <c r="U451" s="10" t="s">
        <v>1287</v>
      </c>
    </row>
    <row r="452" spans="1:21" x14ac:dyDescent="0.25">
      <c r="A452" s="10">
        <v>448</v>
      </c>
      <c r="B452" s="325">
        <v>42576</v>
      </c>
      <c r="C452" s="10">
        <v>132</v>
      </c>
      <c r="D452" s="10" t="s">
        <v>1257</v>
      </c>
      <c r="E452" s="10">
        <v>9017445</v>
      </c>
      <c r="F452" s="10" t="s">
        <v>1281</v>
      </c>
      <c r="G452" s="10">
        <v>51255001</v>
      </c>
      <c r="H452" s="10">
        <v>41311</v>
      </c>
      <c r="I452" s="10">
        <v>31211</v>
      </c>
      <c r="J452" s="10">
        <v>580202</v>
      </c>
      <c r="O452" s="10">
        <v>0</v>
      </c>
      <c r="P452" s="10" t="s">
        <v>1295</v>
      </c>
      <c r="Q452" s="10">
        <v>70106</v>
      </c>
      <c r="R452" s="10">
        <v>80103</v>
      </c>
      <c r="S452" s="10">
        <v>210105</v>
      </c>
      <c r="U452" s="10" t="s">
        <v>1287</v>
      </c>
    </row>
    <row r="453" spans="1:21" x14ac:dyDescent="0.25">
      <c r="A453" s="10">
        <v>449</v>
      </c>
      <c r="B453" s="325">
        <v>42576</v>
      </c>
      <c r="C453" s="10">
        <v>132</v>
      </c>
      <c r="D453" s="10" t="s">
        <v>1257</v>
      </c>
      <c r="E453" s="10">
        <v>9017445</v>
      </c>
      <c r="F453" s="10" t="s">
        <v>1281</v>
      </c>
      <c r="G453" s="10">
        <v>51255001</v>
      </c>
      <c r="H453" s="10">
        <v>41311</v>
      </c>
      <c r="I453" s="10">
        <v>31211</v>
      </c>
      <c r="J453" s="10">
        <v>11252681</v>
      </c>
      <c r="O453" s="10">
        <v>0</v>
      </c>
      <c r="P453" s="10" t="s">
        <v>1295</v>
      </c>
      <c r="Q453" s="10">
        <v>70106</v>
      </c>
      <c r="R453" s="10">
        <v>80101</v>
      </c>
      <c r="S453" s="10">
        <v>210101</v>
      </c>
      <c r="U453" s="10" t="s">
        <v>1287</v>
      </c>
    </row>
    <row r="454" spans="1:21" x14ac:dyDescent="0.25">
      <c r="A454" s="10">
        <v>450</v>
      </c>
      <c r="B454" s="325">
        <v>42576</v>
      </c>
      <c r="C454" s="10">
        <v>134</v>
      </c>
      <c r="D454" s="10" t="s">
        <v>1257</v>
      </c>
      <c r="E454" s="10">
        <v>9017445</v>
      </c>
      <c r="F454" s="10" t="s">
        <v>1281</v>
      </c>
      <c r="G454" s="10">
        <v>51255001</v>
      </c>
      <c r="H454" s="10">
        <v>41311</v>
      </c>
      <c r="I454" s="10">
        <v>31211</v>
      </c>
      <c r="J454" s="10">
        <v>427805</v>
      </c>
      <c r="O454" s="10">
        <v>0</v>
      </c>
      <c r="P454" s="10" t="s">
        <v>1295</v>
      </c>
      <c r="Q454" s="10">
        <v>70106</v>
      </c>
      <c r="R454" s="10">
        <v>80101</v>
      </c>
      <c r="S454" s="10">
        <v>210101</v>
      </c>
      <c r="U454" s="10" t="s">
        <v>1287</v>
      </c>
    </row>
    <row r="455" spans="1:21" x14ac:dyDescent="0.25">
      <c r="A455" s="10">
        <v>451</v>
      </c>
      <c r="B455" s="325">
        <v>42576</v>
      </c>
      <c r="C455" s="10">
        <v>135</v>
      </c>
      <c r="D455" s="10" t="s">
        <v>1384</v>
      </c>
      <c r="E455" s="10" t="s">
        <v>1385</v>
      </c>
      <c r="F455" s="10" t="s">
        <v>1285</v>
      </c>
      <c r="G455" s="10">
        <v>5327003222</v>
      </c>
      <c r="H455" s="10">
        <v>210105</v>
      </c>
      <c r="I455" s="10">
        <v>31211</v>
      </c>
      <c r="J455" s="10">
        <v>6000</v>
      </c>
      <c r="O455" s="10">
        <v>0</v>
      </c>
      <c r="P455" s="10" t="s">
        <v>1309</v>
      </c>
      <c r="Q455" s="10">
        <v>70106</v>
      </c>
      <c r="R455" s="10">
        <v>80103</v>
      </c>
      <c r="S455" s="10">
        <v>210105</v>
      </c>
      <c r="U455" s="10" t="s">
        <v>1287</v>
      </c>
    </row>
    <row r="456" spans="1:21" x14ac:dyDescent="0.25">
      <c r="A456" s="10">
        <v>452</v>
      </c>
      <c r="B456" s="325">
        <v>42576</v>
      </c>
      <c r="C456" s="10">
        <v>135</v>
      </c>
      <c r="D456" s="10" t="s">
        <v>1384</v>
      </c>
      <c r="E456" s="10" t="s">
        <v>1385</v>
      </c>
      <c r="F456" s="10" t="s">
        <v>1285</v>
      </c>
      <c r="G456" s="10">
        <v>5327003222</v>
      </c>
      <c r="H456" s="10">
        <v>210101</v>
      </c>
      <c r="I456" s="10">
        <v>31211</v>
      </c>
      <c r="J456" s="10">
        <v>57000</v>
      </c>
      <c r="O456" s="10">
        <v>0</v>
      </c>
      <c r="P456" s="10" t="s">
        <v>1309</v>
      </c>
      <c r="Q456" s="10">
        <v>70106</v>
      </c>
      <c r="R456" s="10">
        <v>80101</v>
      </c>
      <c r="S456" s="10">
        <v>210101</v>
      </c>
      <c r="U456" s="10" t="s">
        <v>1287</v>
      </c>
    </row>
    <row r="457" spans="1:21" x14ac:dyDescent="0.25">
      <c r="A457" s="10">
        <v>453</v>
      </c>
      <c r="B457" s="325">
        <v>42576</v>
      </c>
      <c r="C457" s="10">
        <v>136</v>
      </c>
      <c r="D457" s="10" t="s">
        <v>1303</v>
      </c>
      <c r="F457" s="10" t="s">
        <v>1281</v>
      </c>
      <c r="G457" s="10">
        <v>50000901</v>
      </c>
      <c r="H457" s="10">
        <v>41313</v>
      </c>
      <c r="I457" s="10">
        <v>31211</v>
      </c>
      <c r="J457" s="10">
        <v>89356</v>
      </c>
      <c r="O457" s="10">
        <v>0</v>
      </c>
      <c r="P457" s="10" t="s">
        <v>1304</v>
      </c>
      <c r="Q457" s="10">
        <v>70106</v>
      </c>
      <c r="R457" s="10">
        <v>80103</v>
      </c>
      <c r="S457" s="10">
        <v>210105</v>
      </c>
      <c r="U457" s="10" t="s">
        <v>1287</v>
      </c>
    </row>
    <row r="458" spans="1:21" x14ac:dyDescent="0.25">
      <c r="A458" s="10">
        <v>454</v>
      </c>
      <c r="B458" s="325">
        <v>42576</v>
      </c>
      <c r="C458" s="10">
        <v>136</v>
      </c>
      <c r="D458" s="10" t="s">
        <v>1303</v>
      </c>
      <c r="F458" s="10" t="s">
        <v>1281</v>
      </c>
      <c r="G458" s="10">
        <v>50000901</v>
      </c>
      <c r="H458" s="10">
        <v>41313</v>
      </c>
      <c r="I458" s="10">
        <v>31211</v>
      </c>
      <c r="J458" s="10">
        <v>1250385</v>
      </c>
      <c r="O458" s="10">
        <v>0</v>
      </c>
      <c r="P458" s="10" t="s">
        <v>1304</v>
      </c>
      <c r="Q458" s="10">
        <v>70106</v>
      </c>
      <c r="R458" s="10">
        <v>80101</v>
      </c>
      <c r="S458" s="10">
        <v>210101</v>
      </c>
      <c r="U458" s="10" t="s">
        <v>1287</v>
      </c>
    </row>
    <row r="459" spans="1:21" x14ac:dyDescent="0.25">
      <c r="A459" s="10">
        <v>455</v>
      </c>
      <c r="B459" s="325">
        <v>42576</v>
      </c>
      <c r="C459" s="10">
        <v>137</v>
      </c>
      <c r="D459" s="10" t="s">
        <v>1306</v>
      </c>
      <c r="E459" s="10">
        <v>9015639</v>
      </c>
      <c r="F459" s="10" t="s">
        <v>1307</v>
      </c>
      <c r="G459" s="10">
        <v>5327004758</v>
      </c>
      <c r="H459" s="10">
        <v>41312</v>
      </c>
      <c r="I459" s="10">
        <v>31211</v>
      </c>
      <c r="J459" s="10">
        <v>113951</v>
      </c>
      <c r="O459" s="10">
        <v>0</v>
      </c>
      <c r="P459" s="10" t="s">
        <v>1347</v>
      </c>
      <c r="Q459" s="10">
        <v>70106</v>
      </c>
      <c r="R459" s="10">
        <v>80103</v>
      </c>
      <c r="S459" s="10">
        <v>210105</v>
      </c>
      <c r="U459" s="10" t="s">
        <v>1287</v>
      </c>
    </row>
    <row r="460" spans="1:21" x14ac:dyDescent="0.25">
      <c r="A460" s="10">
        <v>456</v>
      </c>
      <c r="B460" s="325">
        <v>42576</v>
      </c>
      <c r="C460" s="10">
        <v>137</v>
      </c>
      <c r="D460" s="10" t="s">
        <v>1306</v>
      </c>
      <c r="E460" s="10">
        <v>9015639</v>
      </c>
      <c r="F460" s="10" t="s">
        <v>1307</v>
      </c>
      <c r="G460" s="10">
        <v>5327004758</v>
      </c>
      <c r="H460" s="10">
        <v>41312</v>
      </c>
      <c r="I460" s="10">
        <v>31211</v>
      </c>
      <c r="J460" s="10">
        <v>167586</v>
      </c>
      <c r="O460" s="10">
        <v>0</v>
      </c>
      <c r="P460" s="10" t="s">
        <v>1347</v>
      </c>
      <c r="Q460" s="10">
        <v>70106</v>
      </c>
      <c r="R460" s="10">
        <v>80103</v>
      </c>
      <c r="S460" s="10">
        <v>210201</v>
      </c>
      <c r="U460" s="10" t="s">
        <v>1287</v>
      </c>
    </row>
    <row r="461" spans="1:21" x14ac:dyDescent="0.25">
      <c r="A461" s="10">
        <v>457</v>
      </c>
      <c r="B461" s="325">
        <v>42576</v>
      </c>
      <c r="C461" s="10">
        <v>137</v>
      </c>
      <c r="D461" s="10" t="s">
        <v>1306</v>
      </c>
      <c r="E461" s="10">
        <v>9015639</v>
      </c>
      <c r="F461" s="10" t="s">
        <v>1307</v>
      </c>
      <c r="G461" s="10">
        <v>5327004758</v>
      </c>
      <c r="H461" s="10">
        <v>41312</v>
      </c>
      <c r="I461" s="10">
        <v>31211</v>
      </c>
      <c r="J461" s="10">
        <v>1492505</v>
      </c>
      <c r="O461" s="10">
        <v>0</v>
      </c>
      <c r="P461" s="10" t="s">
        <v>1347</v>
      </c>
      <c r="Q461" s="10">
        <v>70106</v>
      </c>
      <c r="R461" s="10">
        <v>80101</v>
      </c>
      <c r="S461" s="10">
        <v>210101</v>
      </c>
      <c r="U461" s="10" t="s">
        <v>1287</v>
      </c>
    </row>
    <row r="462" spans="1:21" x14ac:dyDescent="0.25">
      <c r="A462" s="10">
        <v>458</v>
      </c>
      <c r="B462" s="325">
        <v>42576</v>
      </c>
      <c r="C462" s="10">
        <v>137</v>
      </c>
      <c r="D462" s="10" t="s">
        <v>1306</v>
      </c>
      <c r="E462" s="10">
        <v>9015639</v>
      </c>
      <c r="F462" s="10" t="s">
        <v>1307</v>
      </c>
      <c r="G462" s="10">
        <v>5327004758</v>
      </c>
      <c r="H462" s="10">
        <v>41312</v>
      </c>
      <c r="I462" s="10">
        <v>31211</v>
      </c>
      <c r="J462" s="10">
        <v>1645304</v>
      </c>
      <c r="O462" s="10">
        <v>0</v>
      </c>
      <c r="P462" s="10" t="s">
        <v>1347</v>
      </c>
      <c r="Q462" s="10">
        <v>70106</v>
      </c>
      <c r="R462" s="10">
        <v>80101</v>
      </c>
      <c r="S462" s="10">
        <v>210201</v>
      </c>
      <c r="U462" s="10" t="s">
        <v>1287</v>
      </c>
    </row>
    <row r="463" spans="1:21" x14ac:dyDescent="0.25">
      <c r="A463" s="10">
        <v>459</v>
      </c>
      <c r="B463" s="325">
        <v>42576</v>
      </c>
      <c r="C463" s="10">
        <v>138</v>
      </c>
      <c r="D463" s="10" t="s">
        <v>1293</v>
      </c>
      <c r="E463" s="10">
        <v>3490777</v>
      </c>
      <c r="F463" s="10" t="s">
        <v>1285</v>
      </c>
      <c r="G463" s="10">
        <v>5315364240</v>
      </c>
      <c r="H463" s="10">
        <v>210301</v>
      </c>
      <c r="I463" s="10">
        <v>31211</v>
      </c>
      <c r="J463" s="10">
        <v>158300</v>
      </c>
      <c r="O463" s="10">
        <v>0</v>
      </c>
      <c r="P463" s="10" t="s">
        <v>1294</v>
      </c>
      <c r="Q463" s="10">
        <v>70106</v>
      </c>
      <c r="R463" s="10">
        <v>80101</v>
      </c>
      <c r="S463" s="10">
        <v>210301</v>
      </c>
      <c r="U463" s="10" t="s">
        <v>1287</v>
      </c>
    </row>
    <row r="464" spans="1:21" x14ac:dyDescent="0.25">
      <c r="A464" s="10">
        <v>460</v>
      </c>
      <c r="B464" s="325">
        <v>42576</v>
      </c>
      <c r="C464" s="10">
        <v>139</v>
      </c>
      <c r="D464" s="10" t="s">
        <v>1348</v>
      </c>
      <c r="E464" s="10">
        <v>3249271</v>
      </c>
      <c r="F464" s="10" t="s">
        <v>1291</v>
      </c>
      <c r="G464" s="10">
        <v>5315592153</v>
      </c>
      <c r="H464" s="10">
        <v>41361</v>
      </c>
      <c r="I464" s="10">
        <v>31211</v>
      </c>
      <c r="J464" s="10">
        <v>110000</v>
      </c>
      <c r="O464" s="10">
        <v>0</v>
      </c>
      <c r="P464" s="10" t="s">
        <v>1292</v>
      </c>
      <c r="Q464" s="10">
        <v>70106</v>
      </c>
      <c r="R464" s="10">
        <v>80101</v>
      </c>
      <c r="S464" s="10">
        <v>210401</v>
      </c>
      <c r="U464" s="10" t="s">
        <v>1287</v>
      </c>
    </row>
    <row r="465" spans="1:21" x14ac:dyDescent="0.25">
      <c r="A465" s="10">
        <v>461</v>
      </c>
      <c r="B465" s="325">
        <v>42576</v>
      </c>
      <c r="C465" s="10">
        <v>140</v>
      </c>
      <c r="D465" s="10" t="s">
        <v>1400</v>
      </c>
      <c r="F465" s="10" t="s">
        <v>1288</v>
      </c>
      <c r="G465" s="10">
        <v>5315003725</v>
      </c>
      <c r="H465" s="10">
        <v>210403</v>
      </c>
      <c r="I465" s="10">
        <v>31211</v>
      </c>
      <c r="J465" s="10">
        <v>82500</v>
      </c>
      <c r="O465" s="10">
        <v>0</v>
      </c>
      <c r="P465" s="10" t="s">
        <v>1401</v>
      </c>
      <c r="Q465" s="10">
        <v>70106</v>
      </c>
      <c r="R465" s="10">
        <v>80101</v>
      </c>
      <c r="S465" s="10">
        <v>210403</v>
      </c>
      <c r="U465" s="10" t="s">
        <v>1287</v>
      </c>
    </row>
    <row r="466" spans="1:21" x14ac:dyDescent="0.25">
      <c r="A466" s="10">
        <v>462</v>
      </c>
      <c r="B466" s="325">
        <v>42576</v>
      </c>
      <c r="C466" s="10">
        <v>141</v>
      </c>
      <c r="D466" s="10" t="s">
        <v>1257</v>
      </c>
      <c r="E466" s="10">
        <v>9017445</v>
      </c>
      <c r="F466" s="10" t="s">
        <v>1281</v>
      </c>
      <c r="G466" s="10">
        <v>51255001</v>
      </c>
      <c r="H466" s="10">
        <v>33101</v>
      </c>
      <c r="I466" s="10">
        <v>31211</v>
      </c>
      <c r="J466" s="10">
        <v>600000</v>
      </c>
      <c r="O466" s="10">
        <v>0</v>
      </c>
      <c r="P466" s="10" t="s">
        <v>1402</v>
      </c>
      <c r="Q466" s="10">
        <v>70106</v>
      </c>
      <c r="R466" s="10">
        <v>80103</v>
      </c>
      <c r="S466" s="10">
        <v>210105</v>
      </c>
      <c r="U466" s="10" t="s">
        <v>1287</v>
      </c>
    </row>
    <row r="467" spans="1:21" x14ac:dyDescent="0.25">
      <c r="A467" s="10">
        <v>463</v>
      </c>
      <c r="B467" s="325">
        <v>42576</v>
      </c>
      <c r="C467" s="10">
        <v>142</v>
      </c>
      <c r="D467" s="10" t="s">
        <v>1257</v>
      </c>
      <c r="E467" s="10">
        <v>9017445</v>
      </c>
      <c r="F467" s="10" t="s">
        <v>1281</v>
      </c>
      <c r="G467" s="10">
        <v>51255001</v>
      </c>
      <c r="H467" s="10">
        <v>33101</v>
      </c>
      <c r="I467" s="10">
        <v>31211</v>
      </c>
      <c r="J467" s="10">
        <v>1500000</v>
      </c>
      <c r="O467" s="10">
        <v>0</v>
      </c>
      <c r="P467" s="10" t="s">
        <v>1402</v>
      </c>
      <c r="Q467" s="10">
        <v>70106</v>
      </c>
      <c r="R467" s="10">
        <v>80103</v>
      </c>
      <c r="S467" s="10">
        <v>210105</v>
      </c>
      <c r="U467" s="10" t="s">
        <v>1287</v>
      </c>
    </row>
    <row r="468" spans="1:21" x14ac:dyDescent="0.25">
      <c r="A468" s="10">
        <v>464</v>
      </c>
      <c r="B468" s="325">
        <v>42576</v>
      </c>
      <c r="C468" s="10">
        <v>143</v>
      </c>
      <c r="D468" s="10" t="s">
        <v>1435</v>
      </c>
      <c r="F468" s="10" t="s">
        <v>1285</v>
      </c>
      <c r="G468" s="10" t="s">
        <v>1436</v>
      </c>
      <c r="H468" s="10">
        <v>41362</v>
      </c>
      <c r="I468" s="10">
        <v>31211</v>
      </c>
      <c r="J468" s="10">
        <v>729000</v>
      </c>
      <c r="O468" s="10">
        <v>0</v>
      </c>
      <c r="P468" s="10" t="s">
        <v>1504</v>
      </c>
      <c r="Q468" s="10">
        <v>70106</v>
      </c>
      <c r="R468" s="10">
        <v>80101</v>
      </c>
      <c r="S468" s="10">
        <v>210604</v>
      </c>
      <c r="U468" s="10" t="s">
        <v>1287</v>
      </c>
    </row>
    <row r="469" spans="1:21" x14ac:dyDescent="0.25">
      <c r="A469" s="10">
        <v>465</v>
      </c>
      <c r="B469" s="325">
        <v>42576</v>
      </c>
      <c r="C469" s="10">
        <v>144</v>
      </c>
      <c r="D469" s="10" t="s">
        <v>1342</v>
      </c>
      <c r="F469" s="10" t="s">
        <v>1285</v>
      </c>
      <c r="G469" s="10">
        <v>5327000016</v>
      </c>
      <c r="H469" s="10">
        <v>210403</v>
      </c>
      <c r="I469" s="10">
        <v>31211</v>
      </c>
      <c r="J469" s="10">
        <v>210000</v>
      </c>
      <c r="O469" s="10">
        <v>0</v>
      </c>
      <c r="P469" s="10" t="s">
        <v>1344</v>
      </c>
      <c r="Q469" s="10">
        <v>70106</v>
      </c>
      <c r="R469" s="10">
        <v>80101</v>
      </c>
      <c r="S469" s="10">
        <v>210403</v>
      </c>
      <c r="U469" s="10" t="s">
        <v>1287</v>
      </c>
    </row>
    <row r="470" spans="1:21" x14ac:dyDescent="0.25">
      <c r="A470" s="10">
        <v>466</v>
      </c>
      <c r="B470" s="325">
        <v>42576</v>
      </c>
      <c r="C470" s="10">
        <v>2</v>
      </c>
      <c r="D470" s="10" t="s">
        <v>1420</v>
      </c>
      <c r="E470" s="10">
        <v>2116545</v>
      </c>
      <c r="H470" s="10">
        <v>35410</v>
      </c>
      <c r="I470" s="10">
        <v>41361</v>
      </c>
      <c r="J470" s="10">
        <v>150000</v>
      </c>
      <c r="K470" s="10">
        <v>90002959</v>
      </c>
      <c r="L470" s="10" t="s">
        <v>1268</v>
      </c>
      <c r="M470" s="10">
        <v>2</v>
      </c>
      <c r="N470" s="10" t="s">
        <v>1260</v>
      </c>
      <c r="P470" s="10" t="s">
        <v>1268</v>
      </c>
      <c r="T470" s="10" t="s">
        <v>1261</v>
      </c>
      <c r="U470" s="10" t="s">
        <v>1262</v>
      </c>
    </row>
    <row r="471" spans="1:21" x14ac:dyDescent="0.25">
      <c r="A471" s="10">
        <v>467</v>
      </c>
      <c r="B471" s="325">
        <v>42576</v>
      </c>
      <c r="C471" s="10">
        <v>4</v>
      </c>
      <c r="D471" s="10" t="s">
        <v>1278</v>
      </c>
      <c r="H471" s="10">
        <v>35440</v>
      </c>
      <c r="I471" s="10">
        <v>41361</v>
      </c>
      <c r="J471" s="10">
        <v>1136000</v>
      </c>
      <c r="K471" s="10">
        <v>3</v>
      </c>
      <c r="L471" s="10" t="s">
        <v>1279</v>
      </c>
      <c r="M471" s="10">
        <v>710</v>
      </c>
      <c r="N471" s="10" t="s">
        <v>1280</v>
      </c>
      <c r="P471" s="10" t="s">
        <v>1279</v>
      </c>
      <c r="T471" s="10" t="s">
        <v>1261</v>
      </c>
      <c r="U471" s="10" t="s">
        <v>1262</v>
      </c>
    </row>
    <row r="472" spans="1:21" x14ac:dyDescent="0.25">
      <c r="A472" s="10">
        <v>468</v>
      </c>
      <c r="B472" s="325">
        <v>42580</v>
      </c>
      <c r="C472" s="10">
        <v>1</v>
      </c>
      <c r="D472" s="10" t="s">
        <v>1257</v>
      </c>
      <c r="E472" s="10">
        <v>9017445</v>
      </c>
      <c r="H472" s="10">
        <v>210401</v>
      </c>
      <c r="I472" s="10">
        <v>35410</v>
      </c>
      <c r="J472" s="10">
        <v>75000</v>
      </c>
      <c r="K472" s="10">
        <v>90002959</v>
      </c>
      <c r="L472" s="10" t="s">
        <v>1268</v>
      </c>
      <c r="M472" s="10">
        <v>1</v>
      </c>
      <c r="P472" s="10" t="s">
        <v>1268</v>
      </c>
      <c r="T472" s="10" t="s">
        <v>1310</v>
      </c>
      <c r="U472" s="10" t="s">
        <v>1311</v>
      </c>
    </row>
    <row r="473" spans="1:21" x14ac:dyDescent="0.25">
      <c r="A473" s="10">
        <v>469</v>
      </c>
      <c r="B473" s="325">
        <v>42580</v>
      </c>
      <c r="C473" s="10">
        <v>1</v>
      </c>
      <c r="D473" s="10" t="s">
        <v>1257</v>
      </c>
      <c r="E473" s="10">
        <v>9017445</v>
      </c>
      <c r="H473" s="10">
        <v>210401</v>
      </c>
      <c r="I473" s="10">
        <v>35410</v>
      </c>
      <c r="J473" s="10">
        <v>4950</v>
      </c>
      <c r="K473" s="10">
        <v>90002784</v>
      </c>
      <c r="L473" s="10" t="s">
        <v>1312</v>
      </c>
      <c r="M473" s="10">
        <v>30</v>
      </c>
      <c r="P473" s="10" t="s">
        <v>1312</v>
      </c>
      <c r="T473" s="10" t="s">
        <v>1310</v>
      </c>
      <c r="U473" s="10" t="s">
        <v>1311</v>
      </c>
    </row>
    <row r="474" spans="1:21" x14ac:dyDescent="0.25">
      <c r="A474" s="10">
        <v>470</v>
      </c>
      <c r="B474" s="325">
        <v>42580</v>
      </c>
      <c r="C474" s="10">
        <v>1</v>
      </c>
      <c r="D474" s="10" t="s">
        <v>1257</v>
      </c>
      <c r="E474" s="10">
        <v>9017445</v>
      </c>
      <c r="H474" s="10">
        <v>210401</v>
      </c>
      <c r="I474" s="10">
        <v>35410</v>
      </c>
      <c r="J474" s="10">
        <v>7700</v>
      </c>
      <c r="K474" s="10">
        <v>90002731</v>
      </c>
      <c r="L474" s="10" t="s">
        <v>1273</v>
      </c>
      <c r="M474" s="10">
        <v>70</v>
      </c>
      <c r="P474" s="10" t="s">
        <v>1273</v>
      </c>
      <c r="T474" s="10" t="s">
        <v>1310</v>
      </c>
      <c r="U474" s="10" t="s">
        <v>1311</v>
      </c>
    </row>
    <row r="475" spans="1:21" x14ac:dyDescent="0.25">
      <c r="A475" s="10">
        <v>471</v>
      </c>
      <c r="B475" s="325">
        <v>42580</v>
      </c>
      <c r="C475" s="10">
        <v>1</v>
      </c>
      <c r="D475" s="10" t="s">
        <v>1257</v>
      </c>
      <c r="E475" s="10">
        <v>9017445</v>
      </c>
      <c r="H475" s="10">
        <v>210401</v>
      </c>
      <c r="I475" s="10">
        <v>35410</v>
      </c>
      <c r="J475" s="10">
        <v>8250</v>
      </c>
      <c r="K475" s="10">
        <v>90002732</v>
      </c>
      <c r="L475" s="10" t="s">
        <v>1274</v>
      </c>
      <c r="M475" s="10">
        <v>50</v>
      </c>
      <c r="P475" s="10" t="s">
        <v>1274</v>
      </c>
      <c r="T475" s="10" t="s">
        <v>1310</v>
      </c>
      <c r="U475" s="10" t="s">
        <v>1311</v>
      </c>
    </row>
    <row r="476" spans="1:21" x14ac:dyDescent="0.25">
      <c r="A476" s="10">
        <v>472</v>
      </c>
      <c r="B476" s="325">
        <v>42580</v>
      </c>
      <c r="C476" s="10">
        <v>1</v>
      </c>
      <c r="D476" s="10" t="s">
        <v>1257</v>
      </c>
      <c r="E476" s="10">
        <v>9017445</v>
      </c>
      <c r="H476" s="10">
        <v>210401</v>
      </c>
      <c r="I476" s="10">
        <v>35410</v>
      </c>
      <c r="J476" s="10">
        <v>47500</v>
      </c>
      <c r="K476" s="10">
        <v>90002499</v>
      </c>
      <c r="L476" s="10" t="s">
        <v>1270</v>
      </c>
      <c r="M476" s="10">
        <v>5</v>
      </c>
      <c r="P476" s="10" t="s">
        <v>1270</v>
      </c>
      <c r="T476" s="10" t="s">
        <v>1310</v>
      </c>
      <c r="U476" s="10" t="s">
        <v>1311</v>
      </c>
    </row>
    <row r="477" spans="1:21" x14ac:dyDescent="0.25">
      <c r="A477" s="10">
        <v>473</v>
      </c>
      <c r="B477" s="325">
        <v>42580</v>
      </c>
      <c r="C477" s="10">
        <v>1</v>
      </c>
      <c r="D477" s="10" t="s">
        <v>1257</v>
      </c>
      <c r="E477" s="10">
        <v>9017445</v>
      </c>
      <c r="H477" s="10">
        <v>210402</v>
      </c>
      <c r="I477" s="10">
        <v>35440</v>
      </c>
      <c r="J477" s="10">
        <v>1136000</v>
      </c>
      <c r="K477" s="10">
        <v>3</v>
      </c>
      <c r="L477" s="10" t="s">
        <v>1279</v>
      </c>
      <c r="M477" s="10">
        <v>710</v>
      </c>
      <c r="P477" s="10" t="s">
        <v>1279</v>
      </c>
      <c r="T477" s="10" t="s">
        <v>1310</v>
      </c>
      <c r="U477" s="10" t="s">
        <v>1311</v>
      </c>
    </row>
    <row r="478" spans="1:21" x14ac:dyDescent="0.25">
      <c r="A478" s="10">
        <v>474</v>
      </c>
      <c r="B478" s="325">
        <v>42582</v>
      </c>
      <c r="C478" s="10" t="s">
        <v>1315</v>
      </c>
      <c r="D478" s="10" t="s">
        <v>1257</v>
      </c>
      <c r="E478" s="10">
        <v>9017445</v>
      </c>
      <c r="H478" s="10">
        <v>210101</v>
      </c>
      <c r="I478" s="10">
        <v>41311</v>
      </c>
      <c r="J478" s="10">
        <v>16477427</v>
      </c>
      <c r="P478" s="10" t="s">
        <v>1505</v>
      </c>
      <c r="U478" s="10" t="s">
        <v>1317</v>
      </c>
    </row>
    <row r="479" spans="1:21" x14ac:dyDescent="0.25">
      <c r="A479" s="10">
        <v>475</v>
      </c>
      <c r="B479" s="325">
        <v>42582</v>
      </c>
      <c r="C479" s="10" t="s">
        <v>1318</v>
      </c>
      <c r="D479" s="10" t="s">
        <v>1257</v>
      </c>
      <c r="E479" s="10">
        <v>9017445</v>
      </c>
      <c r="H479" s="10">
        <v>41311</v>
      </c>
      <c r="I479" s="10">
        <v>41312</v>
      </c>
      <c r="J479" s="10">
        <v>1612210</v>
      </c>
      <c r="P479" s="10" t="s">
        <v>1506</v>
      </c>
      <c r="U479" s="10" t="s">
        <v>1317</v>
      </c>
    </row>
    <row r="480" spans="1:21" x14ac:dyDescent="0.25">
      <c r="A480" s="10">
        <v>476</v>
      </c>
      <c r="B480" s="325">
        <v>42582</v>
      </c>
      <c r="C480" s="10" t="s">
        <v>1320</v>
      </c>
      <c r="D480" s="10" t="s">
        <v>1257</v>
      </c>
      <c r="E480" s="10">
        <v>9017445</v>
      </c>
      <c r="H480" s="10">
        <v>210201</v>
      </c>
      <c r="I480" s="10">
        <v>41312</v>
      </c>
      <c r="J480" s="10">
        <v>1153419.8899999999</v>
      </c>
      <c r="P480" s="10" t="s">
        <v>1507</v>
      </c>
      <c r="U480" s="10" t="s">
        <v>1317</v>
      </c>
    </row>
    <row r="481" spans="1:21" x14ac:dyDescent="0.25">
      <c r="A481" s="10">
        <v>477</v>
      </c>
      <c r="B481" s="325">
        <v>42582</v>
      </c>
      <c r="C481" s="10" t="s">
        <v>1322</v>
      </c>
      <c r="D481" s="10" t="s">
        <v>1257</v>
      </c>
      <c r="E481" s="10">
        <v>9017445</v>
      </c>
      <c r="H481" s="10">
        <v>210202</v>
      </c>
      <c r="I481" s="10">
        <v>41312</v>
      </c>
      <c r="J481" s="10">
        <v>131819.416</v>
      </c>
      <c r="P481" s="10" t="s">
        <v>1508</v>
      </c>
      <c r="U481" s="10" t="s">
        <v>1317</v>
      </c>
    </row>
    <row r="482" spans="1:21" x14ac:dyDescent="0.25">
      <c r="A482" s="10">
        <v>478</v>
      </c>
      <c r="B482" s="325">
        <v>42582</v>
      </c>
      <c r="C482" s="10" t="s">
        <v>1324</v>
      </c>
      <c r="D482" s="10" t="s">
        <v>1257</v>
      </c>
      <c r="E482" s="10">
        <v>9017445</v>
      </c>
      <c r="H482" s="10">
        <v>210205</v>
      </c>
      <c r="I482" s="10">
        <v>41312</v>
      </c>
      <c r="J482" s="10">
        <v>297242.21999999997</v>
      </c>
      <c r="P482" s="10" t="s">
        <v>1509</v>
      </c>
      <c r="U482" s="10" t="s">
        <v>1317</v>
      </c>
    </row>
    <row r="483" spans="1:21" x14ac:dyDescent="0.25">
      <c r="A483" s="10">
        <v>479</v>
      </c>
      <c r="B483" s="325">
        <v>42582</v>
      </c>
      <c r="C483" s="10" t="s">
        <v>1326</v>
      </c>
      <c r="D483" s="10" t="s">
        <v>1257</v>
      </c>
      <c r="E483" s="10">
        <v>9017445</v>
      </c>
      <c r="H483" s="10">
        <v>210204</v>
      </c>
      <c r="I483" s="10">
        <v>41312</v>
      </c>
      <c r="J483" s="10">
        <v>29724.222000000002</v>
      </c>
      <c r="P483" s="10" t="s">
        <v>1510</v>
      </c>
      <c r="U483" s="10" t="s">
        <v>1317</v>
      </c>
    </row>
    <row r="484" spans="1:21" x14ac:dyDescent="0.25">
      <c r="A484" s="10">
        <v>480</v>
      </c>
      <c r="B484" s="325">
        <v>42582</v>
      </c>
      <c r="C484" s="10" t="s">
        <v>1328</v>
      </c>
      <c r="D484" s="10" t="s">
        <v>1257</v>
      </c>
      <c r="E484" s="10">
        <v>9017445</v>
      </c>
      <c r="H484" s="10">
        <v>210203</v>
      </c>
      <c r="I484" s="10">
        <v>41312</v>
      </c>
      <c r="J484" s="10">
        <v>164774.26999999999</v>
      </c>
      <c r="P484" s="10" t="s">
        <v>1511</v>
      </c>
      <c r="U484" s="10" t="s">
        <v>1317</v>
      </c>
    </row>
    <row r="485" spans="1:21" x14ac:dyDescent="0.25">
      <c r="A485" s="10">
        <v>481</v>
      </c>
      <c r="B485" s="325">
        <v>42582</v>
      </c>
      <c r="C485" s="10" t="s">
        <v>1330</v>
      </c>
      <c r="D485" s="10" t="s">
        <v>1257</v>
      </c>
      <c r="E485" s="10">
        <v>9017445</v>
      </c>
      <c r="H485" s="10">
        <v>41311</v>
      </c>
      <c r="I485" s="10">
        <v>41313</v>
      </c>
      <c r="J485" s="10">
        <v>1344945</v>
      </c>
      <c r="P485" s="10" t="s">
        <v>1512</v>
      </c>
      <c r="U485" s="10" t="s">
        <v>1317</v>
      </c>
    </row>
    <row r="486" spans="1:21" x14ac:dyDescent="0.25">
      <c r="A486" s="10">
        <v>482</v>
      </c>
      <c r="B486" s="325">
        <v>42582</v>
      </c>
      <c r="C486" s="10" t="s">
        <v>1332</v>
      </c>
      <c r="D486" s="10" t="s">
        <v>1257</v>
      </c>
      <c r="E486" s="10">
        <v>9017445</v>
      </c>
      <c r="H486" s="10">
        <v>41311</v>
      </c>
      <c r="I486" s="10">
        <v>33101</v>
      </c>
      <c r="J486" s="10">
        <v>1213000</v>
      </c>
      <c r="P486" s="10" t="s">
        <v>1513</v>
      </c>
      <c r="U486" s="10" t="s">
        <v>1317</v>
      </c>
    </row>
    <row r="487" spans="1:21" x14ac:dyDescent="0.25">
      <c r="A487" s="10">
        <v>483</v>
      </c>
      <c r="B487" s="325">
        <v>42582</v>
      </c>
      <c r="C487" s="10" t="s">
        <v>1334</v>
      </c>
      <c r="D487" s="10" t="s">
        <v>1257</v>
      </c>
      <c r="E487" s="10">
        <v>9017445</v>
      </c>
      <c r="H487" s="10">
        <v>210903</v>
      </c>
      <c r="I487" s="10">
        <v>39302</v>
      </c>
      <c r="J487" s="10">
        <v>10208.33</v>
      </c>
      <c r="P487" s="10" t="s">
        <v>1335</v>
      </c>
      <c r="U487" s="10" t="s">
        <v>1336</v>
      </c>
    </row>
    <row r="488" spans="1:21" x14ac:dyDescent="0.25">
      <c r="A488" s="10">
        <v>484</v>
      </c>
      <c r="B488" s="325">
        <v>42585</v>
      </c>
      <c r="C488" s="10">
        <v>145</v>
      </c>
      <c r="D488" s="10" t="s">
        <v>1257</v>
      </c>
      <c r="E488" s="10">
        <v>9017445</v>
      </c>
      <c r="F488" s="10" t="s">
        <v>1281</v>
      </c>
      <c r="G488" s="10">
        <v>51255001</v>
      </c>
      <c r="H488" s="10">
        <v>33101</v>
      </c>
      <c r="I488" s="10">
        <v>31211</v>
      </c>
      <c r="J488" s="10">
        <v>250000</v>
      </c>
      <c r="O488" s="10">
        <v>0</v>
      </c>
      <c r="P488" s="10" t="s">
        <v>1341</v>
      </c>
      <c r="Q488" s="10">
        <v>70106</v>
      </c>
      <c r="R488" s="10">
        <v>80101</v>
      </c>
      <c r="S488" s="10">
        <v>210101</v>
      </c>
      <c r="U488" s="10" t="s">
        <v>1287</v>
      </c>
    </row>
    <row r="489" spans="1:21" x14ac:dyDescent="0.25">
      <c r="A489" s="10">
        <v>485</v>
      </c>
      <c r="B489" s="325">
        <v>42587</v>
      </c>
      <c r="C489" s="10">
        <v>146</v>
      </c>
      <c r="D489" s="10" t="s">
        <v>1297</v>
      </c>
      <c r="E489" s="10">
        <v>9017445</v>
      </c>
      <c r="F489" s="10" t="s">
        <v>1291</v>
      </c>
      <c r="G489" s="10">
        <v>5327070266</v>
      </c>
      <c r="H489" s="10">
        <v>210901</v>
      </c>
      <c r="I489" s="10">
        <v>31211</v>
      </c>
      <c r="J489" s="10">
        <v>500000</v>
      </c>
      <c r="O489" s="10">
        <v>0</v>
      </c>
      <c r="P489" s="10" t="s">
        <v>1514</v>
      </c>
      <c r="Q489" s="10">
        <v>70106</v>
      </c>
      <c r="R489" s="10">
        <v>81102</v>
      </c>
      <c r="S489" s="10">
        <v>210901</v>
      </c>
      <c r="U489" s="10" t="s">
        <v>1287</v>
      </c>
    </row>
    <row r="490" spans="1:21" x14ac:dyDescent="0.25">
      <c r="A490" s="10">
        <v>486</v>
      </c>
      <c r="B490" s="325">
        <v>42591</v>
      </c>
      <c r="C490" s="10">
        <v>147</v>
      </c>
      <c r="D490" s="10" t="s">
        <v>1257</v>
      </c>
      <c r="E490" s="10">
        <v>9017445</v>
      </c>
      <c r="F490" s="10" t="s">
        <v>1281</v>
      </c>
      <c r="G490" s="10">
        <v>51255001</v>
      </c>
      <c r="H490" s="10">
        <v>33101</v>
      </c>
      <c r="I490" s="10">
        <v>31211</v>
      </c>
      <c r="J490" s="10">
        <v>230000</v>
      </c>
      <c r="O490" s="10">
        <v>0</v>
      </c>
      <c r="P490" s="10" t="s">
        <v>1466</v>
      </c>
      <c r="Q490" s="10">
        <v>70106</v>
      </c>
      <c r="R490" s="10">
        <v>80101</v>
      </c>
      <c r="S490" s="10">
        <v>210101</v>
      </c>
      <c r="U490" s="10" t="s">
        <v>1287</v>
      </c>
    </row>
    <row r="491" spans="1:21" x14ac:dyDescent="0.25">
      <c r="A491" s="10">
        <v>487</v>
      </c>
      <c r="B491" s="325">
        <v>42591</v>
      </c>
      <c r="C491" s="10">
        <v>148</v>
      </c>
      <c r="D491" s="10" t="s">
        <v>1382</v>
      </c>
      <c r="E491" s="10" t="s">
        <v>1383</v>
      </c>
      <c r="F491" s="10" t="s">
        <v>1380</v>
      </c>
      <c r="G491" s="10">
        <v>5327002230</v>
      </c>
      <c r="H491" s="10">
        <v>210702</v>
      </c>
      <c r="I491" s="10">
        <v>31211</v>
      </c>
      <c r="J491" s="10">
        <v>145000</v>
      </c>
      <c r="O491" s="10">
        <v>0</v>
      </c>
      <c r="P491" s="10" t="s">
        <v>1343</v>
      </c>
      <c r="Q491" s="10">
        <v>70106</v>
      </c>
      <c r="R491" s="10">
        <v>80101</v>
      </c>
      <c r="S491" s="10">
        <v>210702</v>
      </c>
      <c r="U491" s="10" t="s">
        <v>1287</v>
      </c>
    </row>
    <row r="492" spans="1:21" x14ac:dyDescent="0.25">
      <c r="A492" s="10">
        <v>488</v>
      </c>
      <c r="B492" s="325">
        <v>42591</v>
      </c>
      <c r="C492" s="10">
        <v>148</v>
      </c>
      <c r="D492" s="10" t="s">
        <v>1257</v>
      </c>
      <c r="E492" s="10">
        <v>9017445</v>
      </c>
      <c r="F492" s="10" t="s">
        <v>1281</v>
      </c>
      <c r="G492" s="10">
        <v>51255001</v>
      </c>
      <c r="H492" s="10">
        <v>33101</v>
      </c>
      <c r="I492" s="10">
        <v>31211</v>
      </c>
      <c r="J492" s="10">
        <v>300000</v>
      </c>
      <c r="O492" s="10">
        <v>0</v>
      </c>
      <c r="P492" s="10" t="s">
        <v>1402</v>
      </c>
      <c r="Q492" s="10">
        <v>70106</v>
      </c>
      <c r="R492" s="10">
        <v>80101</v>
      </c>
      <c r="S492" s="10">
        <v>210101</v>
      </c>
      <c r="U492" s="10" t="s">
        <v>1287</v>
      </c>
    </row>
    <row r="493" spans="1:21" x14ac:dyDescent="0.25">
      <c r="A493" s="10">
        <v>489</v>
      </c>
      <c r="B493" s="325">
        <v>42593</v>
      </c>
      <c r="C493" s="10">
        <v>154</v>
      </c>
      <c r="D493" s="10" t="s">
        <v>1257</v>
      </c>
      <c r="E493" s="10">
        <v>9017445</v>
      </c>
      <c r="F493" s="10" t="s">
        <v>1281</v>
      </c>
      <c r="G493" s="10">
        <v>51255001</v>
      </c>
      <c r="H493" s="10">
        <v>33101</v>
      </c>
      <c r="I493" s="10">
        <v>31211</v>
      </c>
      <c r="J493" s="10">
        <v>500000</v>
      </c>
      <c r="O493" s="10">
        <v>0</v>
      </c>
      <c r="P493" s="10" t="s">
        <v>1341</v>
      </c>
      <c r="Q493" s="10">
        <v>70106</v>
      </c>
      <c r="R493" s="10">
        <v>80101</v>
      </c>
      <c r="S493" s="10">
        <v>210101</v>
      </c>
      <c r="U493" s="10" t="s">
        <v>1287</v>
      </c>
    </row>
    <row r="494" spans="1:21" x14ac:dyDescent="0.25">
      <c r="A494" s="10">
        <v>490</v>
      </c>
      <c r="B494" s="325">
        <v>42593</v>
      </c>
      <c r="C494" s="10">
        <v>155</v>
      </c>
      <c r="D494" s="10" t="s">
        <v>1297</v>
      </c>
      <c r="E494" s="10">
        <v>9017445</v>
      </c>
      <c r="F494" s="10" t="s">
        <v>1291</v>
      </c>
      <c r="G494" s="10">
        <v>5327070266</v>
      </c>
      <c r="H494" s="10">
        <v>210901</v>
      </c>
      <c r="I494" s="10">
        <v>31211</v>
      </c>
      <c r="J494" s="10">
        <v>150000</v>
      </c>
      <c r="O494" s="10">
        <v>0</v>
      </c>
      <c r="P494" s="10" t="s">
        <v>1515</v>
      </c>
      <c r="Q494" s="10">
        <v>70106</v>
      </c>
      <c r="R494" s="10">
        <v>81102</v>
      </c>
      <c r="S494" s="10">
        <v>210901</v>
      </c>
      <c r="U494" s="10" t="s">
        <v>1287</v>
      </c>
    </row>
    <row r="495" spans="1:21" x14ac:dyDescent="0.25">
      <c r="A495" s="10">
        <v>491</v>
      </c>
      <c r="B495" s="325">
        <v>42599</v>
      </c>
      <c r="C495" s="10">
        <v>149</v>
      </c>
      <c r="D495" s="10" t="s">
        <v>1257</v>
      </c>
      <c r="E495" s="10">
        <v>9017445</v>
      </c>
      <c r="F495" s="10" t="s">
        <v>1281</v>
      </c>
      <c r="G495" s="10">
        <v>51255001</v>
      </c>
      <c r="H495" s="10">
        <v>33101</v>
      </c>
      <c r="I495" s="10">
        <v>31211</v>
      </c>
      <c r="J495" s="10">
        <v>150000</v>
      </c>
      <c r="O495" s="10">
        <v>0</v>
      </c>
      <c r="P495" s="10" t="s">
        <v>1402</v>
      </c>
      <c r="Q495" s="10">
        <v>70106</v>
      </c>
      <c r="R495" s="10">
        <v>80101</v>
      </c>
      <c r="S495" s="10">
        <v>210101</v>
      </c>
      <c r="U495" s="10" t="s">
        <v>1287</v>
      </c>
    </row>
    <row r="496" spans="1:21" x14ac:dyDescent="0.25">
      <c r="A496" s="10">
        <v>492</v>
      </c>
      <c r="B496" s="325">
        <v>42599</v>
      </c>
      <c r="C496" s="10">
        <v>150</v>
      </c>
      <c r="D496" s="10" t="s">
        <v>1342</v>
      </c>
      <c r="F496" s="10" t="s">
        <v>1285</v>
      </c>
      <c r="G496" s="10">
        <v>5327000016</v>
      </c>
      <c r="H496" s="10">
        <v>210702</v>
      </c>
      <c r="I496" s="10">
        <v>31211</v>
      </c>
      <c r="J496" s="10">
        <v>914000</v>
      </c>
      <c r="O496" s="10">
        <v>0</v>
      </c>
      <c r="P496" s="10" t="s">
        <v>1343</v>
      </c>
      <c r="Q496" s="10">
        <v>70106</v>
      </c>
      <c r="R496" s="10">
        <v>80101</v>
      </c>
      <c r="S496" s="10">
        <v>210702</v>
      </c>
      <c r="U496" s="10" t="s">
        <v>1287</v>
      </c>
    </row>
    <row r="497" spans="1:21" x14ac:dyDescent="0.25">
      <c r="A497" s="10">
        <v>493</v>
      </c>
      <c r="B497" s="325">
        <v>42599</v>
      </c>
      <c r="C497" s="10">
        <v>151</v>
      </c>
      <c r="D497" s="10" t="s">
        <v>1257</v>
      </c>
      <c r="E497" s="10">
        <v>9017445</v>
      </c>
      <c r="F497" s="10" t="s">
        <v>1281</v>
      </c>
      <c r="G497" s="10">
        <v>51255001</v>
      </c>
      <c r="H497" s="10">
        <v>33101</v>
      </c>
      <c r="I497" s="10">
        <v>31211</v>
      </c>
      <c r="J497" s="10">
        <v>500000</v>
      </c>
      <c r="O497" s="10">
        <v>0</v>
      </c>
      <c r="P497" s="10" t="s">
        <v>1402</v>
      </c>
      <c r="Q497" s="10">
        <v>70106</v>
      </c>
      <c r="R497" s="10">
        <v>80101</v>
      </c>
      <c r="S497" s="10">
        <v>210101</v>
      </c>
      <c r="U497" s="10" t="s">
        <v>1287</v>
      </c>
    </row>
    <row r="498" spans="1:21" x14ac:dyDescent="0.25">
      <c r="A498" s="10">
        <v>494</v>
      </c>
      <c r="B498" s="325">
        <v>42599</v>
      </c>
      <c r="C498" s="10">
        <v>198</v>
      </c>
      <c r="D498" s="10" t="s">
        <v>1278</v>
      </c>
      <c r="F498" s="10" t="s">
        <v>1288</v>
      </c>
      <c r="G498" s="10">
        <v>5315100208</v>
      </c>
      <c r="H498" s="10">
        <v>41361</v>
      </c>
      <c r="I498" s="10">
        <v>31211</v>
      </c>
      <c r="J498" s="10">
        <v>80000</v>
      </c>
      <c r="O498" s="10">
        <v>0</v>
      </c>
      <c r="P498" s="10" t="s">
        <v>1289</v>
      </c>
      <c r="Q498" s="10">
        <v>70106</v>
      </c>
      <c r="R498" s="10">
        <v>80101</v>
      </c>
      <c r="S498" s="10">
        <v>210402</v>
      </c>
      <c r="U498" s="10" t="s">
        <v>1287</v>
      </c>
    </row>
    <row r="499" spans="1:21" x14ac:dyDescent="0.25">
      <c r="A499" s="10">
        <v>495</v>
      </c>
      <c r="B499" s="325">
        <v>42601</v>
      </c>
      <c r="C499" s="10">
        <v>153</v>
      </c>
      <c r="D499" s="10" t="s">
        <v>1297</v>
      </c>
      <c r="E499" s="10">
        <v>9017445</v>
      </c>
      <c r="F499" s="10" t="s">
        <v>1291</v>
      </c>
      <c r="G499" s="10">
        <v>5327070266</v>
      </c>
      <c r="H499" s="10">
        <v>210901</v>
      </c>
      <c r="I499" s="10">
        <v>31211</v>
      </c>
      <c r="J499" s="10">
        <v>550000</v>
      </c>
      <c r="O499" s="10">
        <v>0</v>
      </c>
      <c r="P499" s="10" t="s">
        <v>1292</v>
      </c>
      <c r="Q499" s="10">
        <v>70106</v>
      </c>
      <c r="R499" s="10">
        <v>81102</v>
      </c>
      <c r="S499" s="10">
        <v>210901</v>
      </c>
      <c r="U499" s="10" t="s">
        <v>1287</v>
      </c>
    </row>
    <row r="500" spans="1:21" x14ac:dyDescent="0.25">
      <c r="A500" s="10">
        <v>496</v>
      </c>
      <c r="B500" s="325">
        <v>42601</v>
      </c>
      <c r="C500" s="10">
        <v>153</v>
      </c>
      <c r="D500" s="10" t="s">
        <v>1297</v>
      </c>
      <c r="E500" s="10">
        <v>9017445</v>
      </c>
      <c r="F500" s="10" t="s">
        <v>1291</v>
      </c>
      <c r="G500" s="10">
        <v>5327070266</v>
      </c>
      <c r="H500" s="10">
        <v>41361</v>
      </c>
      <c r="I500" s="10">
        <v>31211</v>
      </c>
      <c r="J500" s="10">
        <v>800000</v>
      </c>
      <c r="O500" s="10">
        <v>800000</v>
      </c>
      <c r="P500" s="10" t="s">
        <v>1292</v>
      </c>
      <c r="Q500" s="10">
        <v>70106</v>
      </c>
      <c r="R500" s="10">
        <v>80101</v>
      </c>
      <c r="S500" s="10">
        <v>210601</v>
      </c>
      <c r="U500" s="10" t="s">
        <v>1287</v>
      </c>
    </row>
    <row r="501" spans="1:21" x14ac:dyDescent="0.25">
      <c r="A501" s="10">
        <v>497</v>
      </c>
      <c r="B501" s="325">
        <v>42606</v>
      </c>
      <c r="C501" s="10">
        <v>171</v>
      </c>
      <c r="D501" s="10" t="s">
        <v>1400</v>
      </c>
      <c r="F501" s="10" t="s">
        <v>1288</v>
      </c>
      <c r="G501" s="10">
        <v>5315003725</v>
      </c>
      <c r="H501" s="10">
        <v>210403</v>
      </c>
      <c r="I501" s="10">
        <v>31211</v>
      </c>
      <c r="J501" s="10">
        <v>82500</v>
      </c>
      <c r="O501" s="10">
        <v>0</v>
      </c>
      <c r="P501" s="10" t="s">
        <v>1401</v>
      </c>
      <c r="Q501" s="10">
        <v>70106</v>
      </c>
      <c r="R501" s="10">
        <v>80101</v>
      </c>
      <c r="S501" s="10">
        <v>210403</v>
      </c>
      <c r="U501" s="10" t="s">
        <v>1287</v>
      </c>
    </row>
    <row r="502" spans="1:21" x14ac:dyDescent="0.25">
      <c r="A502" s="10">
        <v>498</v>
      </c>
      <c r="B502" s="325">
        <v>42607</v>
      </c>
      <c r="C502" s="10">
        <v>1</v>
      </c>
      <c r="D502" s="10" t="s">
        <v>1272</v>
      </c>
      <c r="E502" s="10">
        <v>2625105</v>
      </c>
      <c r="H502" s="10">
        <v>35410</v>
      </c>
      <c r="I502" s="10">
        <v>41361</v>
      </c>
      <c r="J502" s="10">
        <v>16500</v>
      </c>
      <c r="K502" s="10">
        <v>90002966</v>
      </c>
      <c r="L502" s="10" t="s">
        <v>1460</v>
      </c>
      <c r="M502" s="10">
        <v>150</v>
      </c>
      <c r="N502" s="10" t="s">
        <v>1260</v>
      </c>
      <c r="P502" s="10" t="s">
        <v>1460</v>
      </c>
      <c r="T502" s="10" t="s">
        <v>1261</v>
      </c>
      <c r="U502" s="10" t="s">
        <v>1262</v>
      </c>
    </row>
    <row r="503" spans="1:21" x14ac:dyDescent="0.25">
      <c r="A503" s="10">
        <v>499</v>
      </c>
      <c r="B503" s="325">
        <v>42607</v>
      </c>
      <c r="C503" s="10">
        <v>2</v>
      </c>
      <c r="D503" s="10" t="s">
        <v>1258</v>
      </c>
      <c r="E503" s="10">
        <v>3246108</v>
      </c>
      <c r="H503" s="10">
        <v>35410</v>
      </c>
      <c r="I503" s="10">
        <v>41361</v>
      </c>
      <c r="J503" s="10">
        <v>123500</v>
      </c>
      <c r="K503" s="10">
        <v>90002499</v>
      </c>
      <c r="L503" s="10" t="s">
        <v>1270</v>
      </c>
      <c r="M503" s="10">
        <v>13</v>
      </c>
      <c r="N503" s="10" t="s">
        <v>1260</v>
      </c>
      <c r="P503" s="10" t="s">
        <v>1270</v>
      </c>
      <c r="T503" s="10" t="s">
        <v>1261</v>
      </c>
      <c r="U503" s="10" t="s">
        <v>1262</v>
      </c>
    </row>
    <row r="504" spans="1:21" x14ac:dyDescent="0.25">
      <c r="A504" s="10">
        <v>500</v>
      </c>
      <c r="B504" s="325">
        <v>42607</v>
      </c>
      <c r="C504" s="10">
        <v>4</v>
      </c>
      <c r="D504" s="10" t="s">
        <v>1278</v>
      </c>
      <c r="H504" s="10">
        <v>35440</v>
      </c>
      <c r="I504" s="10">
        <v>41361</v>
      </c>
      <c r="J504" s="10">
        <v>1136000</v>
      </c>
      <c r="K504" s="10">
        <v>3</v>
      </c>
      <c r="L504" s="10" t="s">
        <v>1279</v>
      </c>
      <c r="M504" s="10">
        <v>710</v>
      </c>
      <c r="N504" s="10" t="s">
        <v>1280</v>
      </c>
      <c r="P504" s="10" t="s">
        <v>1279</v>
      </c>
      <c r="T504" s="10" t="s">
        <v>1261</v>
      </c>
      <c r="U504" s="10" t="s">
        <v>1262</v>
      </c>
    </row>
    <row r="505" spans="1:21" x14ac:dyDescent="0.25">
      <c r="A505" s="10">
        <v>501</v>
      </c>
      <c r="B505" s="325">
        <v>42611</v>
      </c>
      <c r="C505" s="10">
        <v>1</v>
      </c>
      <c r="D505" s="10" t="s">
        <v>1257</v>
      </c>
      <c r="E505" s="10">
        <v>9017445</v>
      </c>
      <c r="H505" s="10">
        <v>210401</v>
      </c>
      <c r="I505" s="10">
        <v>35410</v>
      </c>
      <c r="J505" s="10">
        <v>75000</v>
      </c>
      <c r="K505" s="10">
        <v>90002959</v>
      </c>
      <c r="L505" s="10" t="s">
        <v>1268</v>
      </c>
      <c r="M505" s="10">
        <v>1</v>
      </c>
      <c r="P505" s="10" t="s">
        <v>1268</v>
      </c>
      <c r="T505" s="10" t="s">
        <v>1310</v>
      </c>
      <c r="U505" s="10" t="s">
        <v>1311</v>
      </c>
    </row>
    <row r="506" spans="1:21" x14ac:dyDescent="0.25">
      <c r="A506" s="10">
        <v>502</v>
      </c>
      <c r="B506" s="325">
        <v>42611</v>
      </c>
      <c r="C506" s="10">
        <v>1</v>
      </c>
      <c r="D506" s="10" t="s">
        <v>1257</v>
      </c>
      <c r="E506" s="10">
        <v>9017445</v>
      </c>
      <c r="H506" s="10">
        <v>210401</v>
      </c>
      <c r="I506" s="10">
        <v>35410</v>
      </c>
      <c r="J506" s="10">
        <v>16500</v>
      </c>
      <c r="K506" s="10">
        <v>90002966</v>
      </c>
      <c r="L506" s="10" t="s">
        <v>1460</v>
      </c>
      <c r="M506" s="10">
        <v>150</v>
      </c>
      <c r="P506" s="10" t="s">
        <v>1460</v>
      </c>
      <c r="T506" s="10" t="s">
        <v>1310</v>
      </c>
      <c r="U506" s="10" t="s">
        <v>1311</v>
      </c>
    </row>
    <row r="507" spans="1:21" x14ac:dyDescent="0.25">
      <c r="A507" s="10">
        <v>503</v>
      </c>
      <c r="B507" s="325">
        <v>42611</v>
      </c>
      <c r="C507" s="10">
        <v>1</v>
      </c>
      <c r="D507" s="10" t="s">
        <v>1257</v>
      </c>
      <c r="E507" s="10">
        <v>9017445</v>
      </c>
      <c r="H507" s="10">
        <v>210401</v>
      </c>
      <c r="I507" s="10">
        <v>35410</v>
      </c>
      <c r="J507" s="10">
        <v>1650</v>
      </c>
      <c r="K507" s="10">
        <v>90002784</v>
      </c>
      <c r="L507" s="10" t="s">
        <v>1312</v>
      </c>
      <c r="M507" s="10">
        <v>10</v>
      </c>
      <c r="P507" s="10" t="s">
        <v>1312</v>
      </c>
      <c r="T507" s="10" t="s">
        <v>1310</v>
      </c>
      <c r="U507" s="10" t="s">
        <v>1311</v>
      </c>
    </row>
    <row r="508" spans="1:21" x14ac:dyDescent="0.25">
      <c r="A508" s="10">
        <v>504</v>
      </c>
      <c r="B508" s="325">
        <v>42611</v>
      </c>
      <c r="C508" s="10">
        <v>1</v>
      </c>
      <c r="D508" s="10" t="s">
        <v>1257</v>
      </c>
      <c r="E508" s="10">
        <v>9017445</v>
      </c>
      <c r="H508" s="10">
        <v>210401</v>
      </c>
      <c r="I508" s="10">
        <v>35410</v>
      </c>
      <c r="J508" s="10">
        <v>3300</v>
      </c>
      <c r="K508" s="10">
        <v>90002731</v>
      </c>
      <c r="L508" s="10" t="s">
        <v>1273</v>
      </c>
      <c r="M508" s="10">
        <v>30</v>
      </c>
      <c r="P508" s="10" t="s">
        <v>1273</v>
      </c>
      <c r="T508" s="10" t="s">
        <v>1310</v>
      </c>
      <c r="U508" s="10" t="s">
        <v>1311</v>
      </c>
    </row>
    <row r="509" spans="1:21" x14ac:dyDescent="0.25">
      <c r="A509" s="10">
        <v>505</v>
      </c>
      <c r="B509" s="325">
        <v>42611</v>
      </c>
      <c r="C509" s="10">
        <v>1</v>
      </c>
      <c r="D509" s="10" t="s">
        <v>1257</v>
      </c>
      <c r="E509" s="10">
        <v>9017445</v>
      </c>
      <c r="H509" s="10">
        <v>210401</v>
      </c>
      <c r="I509" s="10">
        <v>35410</v>
      </c>
      <c r="J509" s="10">
        <v>47500</v>
      </c>
      <c r="K509" s="10">
        <v>90002499</v>
      </c>
      <c r="L509" s="10" t="s">
        <v>1270</v>
      </c>
      <c r="M509" s="10">
        <v>5</v>
      </c>
      <c r="P509" s="10" t="s">
        <v>1270</v>
      </c>
      <c r="T509" s="10" t="s">
        <v>1310</v>
      </c>
      <c r="U509" s="10" t="s">
        <v>1311</v>
      </c>
    </row>
    <row r="510" spans="1:21" x14ac:dyDescent="0.25">
      <c r="A510" s="10">
        <v>506</v>
      </c>
      <c r="B510" s="325">
        <v>42611</v>
      </c>
      <c r="C510" s="10">
        <v>1</v>
      </c>
      <c r="D510" s="10" t="s">
        <v>1257</v>
      </c>
      <c r="E510" s="10">
        <v>9017445</v>
      </c>
      <c r="H510" s="10">
        <v>210402</v>
      </c>
      <c r="I510" s="10">
        <v>35440</v>
      </c>
      <c r="J510" s="10">
        <v>1136000</v>
      </c>
      <c r="K510" s="10">
        <v>3</v>
      </c>
      <c r="L510" s="10" t="s">
        <v>1279</v>
      </c>
      <c r="M510" s="10">
        <v>710</v>
      </c>
      <c r="P510" s="10" t="s">
        <v>1279</v>
      </c>
      <c r="T510" s="10" t="s">
        <v>1310</v>
      </c>
      <c r="U510" s="10" t="s">
        <v>1311</v>
      </c>
    </row>
    <row r="511" spans="1:21" x14ac:dyDescent="0.25">
      <c r="A511" s="10">
        <v>507</v>
      </c>
      <c r="B511" s="325">
        <v>42613</v>
      </c>
      <c r="C511" s="10">
        <v>154</v>
      </c>
      <c r="D511" s="10" t="s">
        <v>1281</v>
      </c>
      <c r="H511" s="10">
        <v>31211</v>
      </c>
      <c r="I511" s="10">
        <v>132001</v>
      </c>
      <c r="J511" s="10">
        <v>469200</v>
      </c>
      <c r="O511" s="10">
        <v>0</v>
      </c>
      <c r="P511" s="10" t="s">
        <v>1282</v>
      </c>
      <c r="Q511" s="10">
        <v>70106</v>
      </c>
      <c r="R511" s="10">
        <v>81102</v>
      </c>
      <c r="S511" s="10">
        <v>320001</v>
      </c>
      <c r="U511" s="10" t="s">
        <v>1283</v>
      </c>
    </row>
    <row r="512" spans="1:21" x14ac:dyDescent="0.25">
      <c r="A512" s="10">
        <v>508</v>
      </c>
      <c r="B512" s="325">
        <v>42613</v>
      </c>
      <c r="C512" s="10">
        <v>154</v>
      </c>
      <c r="D512" s="10" t="s">
        <v>1281</v>
      </c>
      <c r="H512" s="10">
        <v>31211</v>
      </c>
      <c r="I512" s="10">
        <v>132001</v>
      </c>
      <c r="J512" s="10">
        <v>2226300</v>
      </c>
      <c r="O512" s="10">
        <v>0</v>
      </c>
      <c r="P512" s="10" t="s">
        <v>1282</v>
      </c>
      <c r="Q512" s="10">
        <v>70106</v>
      </c>
      <c r="R512" s="10">
        <v>80103</v>
      </c>
      <c r="S512" s="10">
        <v>320001</v>
      </c>
      <c r="U512" s="10" t="s">
        <v>1283</v>
      </c>
    </row>
    <row r="513" spans="1:21" x14ac:dyDescent="0.25">
      <c r="A513" s="10">
        <v>509</v>
      </c>
      <c r="B513" s="325">
        <v>42613</v>
      </c>
      <c r="C513" s="10">
        <v>154</v>
      </c>
      <c r="D513" s="10" t="s">
        <v>1281</v>
      </c>
      <c r="H513" s="10">
        <v>31211</v>
      </c>
      <c r="I513" s="10">
        <v>132001</v>
      </c>
      <c r="J513" s="10">
        <v>20835700</v>
      </c>
      <c r="O513" s="10">
        <v>0</v>
      </c>
      <c r="P513" s="10" t="s">
        <v>1282</v>
      </c>
      <c r="Q513" s="10">
        <v>70106</v>
      </c>
      <c r="R513" s="10">
        <v>80101</v>
      </c>
      <c r="S513" s="10">
        <v>320001</v>
      </c>
      <c r="U513" s="10" t="s">
        <v>1283</v>
      </c>
    </row>
    <row r="514" spans="1:21" x14ac:dyDescent="0.25">
      <c r="A514" s="10">
        <v>510</v>
      </c>
      <c r="B514" s="325">
        <v>42613</v>
      </c>
      <c r="C514" s="10">
        <v>155</v>
      </c>
      <c r="D514" s="10" t="s">
        <v>1257</v>
      </c>
      <c r="E514" s="10">
        <v>9017445</v>
      </c>
      <c r="F514" s="10" t="s">
        <v>1281</v>
      </c>
      <c r="G514" s="10">
        <v>51255001</v>
      </c>
      <c r="H514" s="10">
        <v>41311</v>
      </c>
      <c r="I514" s="10">
        <v>31211</v>
      </c>
      <c r="J514" s="10">
        <v>706937</v>
      </c>
      <c r="O514" s="10">
        <v>0</v>
      </c>
      <c r="P514" s="10" t="s">
        <v>1295</v>
      </c>
      <c r="Q514" s="10">
        <v>70106</v>
      </c>
      <c r="R514" s="10">
        <v>80103</v>
      </c>
      <c r="S514" s="10">
        <v>210105</v>
      </c>
      <c r="U514" s="10" t="s">
        <v>1287</v>
      </c>
    </row>
    <row r="515" spans="1:21" x14ac:dyDescent="0.25">
      <c r="A515" s="10">
        <v>511</v>
      </c>
      <c r="B515" s="325">
        <v>42613</v>
      </c>
      <c r="C515" s="10">
        <v>155</v>
      </c>
      <c r="D515" s="10" t="s">
        <v>1257</v>
      </c>
      <c r="E515" s="10">
        <v>9017445</v>
      </c>
      <c r="F515" s="10" t="s">
        <v>1281</v>
      </c>
      <c r="G515" s="10">
        <v>51255001</v>
      </c>
      <c r="H515" s="10">
        <v>41311</v>
      </c>
      <c r="I515" s="10">
        <v>31211</v>
      </c>
      <c r="J515" s="10">
        <v>8601353</v>
      </c>
      <c r="O515" s="10">
        <v>0</v>
      </c>
      <c r="P515" s="10" t="s">
        <v>1295</v>
      </c>
      <c r="Q515" s="10">
        <v>70106</v>
      </c>
      <c r="R515" s="10">
        <v>80101</v>
      </c>
      <c r="S515" s="10">
        <v>210101</v>
      </c>
      <c r="U515" s="10" t="s">
        <v>1287</v>
      </c>
    </row>
    <row r="516" spans="1:21" x14ac:dyDescent="0.25">
      <c r="A516" s="10">
        <v>512</v>
      </c>
      <c r="B516" s="325">
        <v>42613</v>
      </c>
      <c r="C516" s="10">
        <v>156</v>
      </c>
      <c r="D516" s="10" t="s">
        <v>1257</v>
      </c>
      <c r="E516" s="10">
        <v>9017445</v>
      </c>
      <c r="F516" s="10" t="s">
        <v>1281</v>
      </c>
      <c r="G516" s="10">
        <v>51255001</v>
      </c>
      <c r="H516" s="10">
        <v>41311</v>
      </c>
      <c r="I516" s="10">
        <v>31211</v>
      </c>
      <c r="J516" s="10">
        <v>432190</v>
      </c>
      <c r="O516" s="10">
        <v>0</v>
      </c>
      <c r="P516" s="10" t="s">
        <v>1295</v>
      </c>
      <c r="Q516" s="10">
        <v>70106</v>
      </c>
      <c r="R516" s="10">
        <v>80101</v>
      </c>
      <c r="S516" s="10">
        <v>210101</v>
      </c>
      <c r="U516" s="10" t="s">
        <v>1287</v>
      </c>
    </row>
    <row r="517" spans="1:21" x14ac:dyDescent="0.25">
      <c r="A517" s="10">
        <v>513</v>
      </c>
      <c r="B517" s="325">
        <v>42613</v>
      </c>
      <c r="C517" s="10">
        <v>157</v>
      </c>
      <c r="D517" s="10" t="s">
        <v>1516</v>
      </c>
      <c r="F517" s="10" t="s">
        <v>1291</v>
      </c>
      <c r="G517" s="10">
        <v>5327061739</v>
      </c>
      <c r="H517" s="10">
        <v>210105</v>
      </c>
      <c r="I517" s="10">
        <v>31211</v>
      </c>
      <c r="J517" s="10">
        <v>12000</v>
      </c>
      <c r="O517" s="10">
        <v>0</v>
      </c>
      <c r="P517" s="10" t="s">
        <v>1309</v>
      </c>
      <c r="Q517" s="10">
        <v>70106</v>
      </c>
      <c r="R517" s="10">
        <v>80103</v>
      </c>
      <c r="S517" s="10">
        <v>210105</v>
      </c>
      <c r="U517" s="10" t="s">
        <v>1287</v>
      </c>
    </row>
    <row r="518" spans="1:21" x14ac:dyDescent="0.25">
      <c r="A518" s="10">
        <v>514</v>
      </c>
      <c r="B518" s="325">
        <v>42613</v>
      </c>
      <c r="C518" s="10">
        <v>157</v>
      </c>
      <c r="D518" s="10" t="s">
        <v>1516</v>
      </c>
      <c r="F518" s="10" t="s">
        <v>1291</v>
      </c>
      <c r="G518" s="10">
        <v>5327061739</v>
      </c>
      <c r="H518" s="10">
        <v>210101</v>
      </c>
      <c r="I518" s="10">
        <v>31211</v>
      </c>
      <c r="J518" s="10">
        <v>60000</v>
      </c>
      <c r="O518" s="10">
        <v>0</v>
      </c>
      <c r="P518" s="10" t="s">
        <v>1309</v>
      </c>
      <c r="Q518" s="10">
        <v>70106</v>
      </c>
      <c r="R518" s="10">
        <v>80101</v>
      </c>
      <c r="S518" s="10">
        <v>210101</v>
      </c>
      <c r="U518" s="10" t="s">
        <v>1287</v>
      </c>
    </row>
    <row r="519" spans="1:21" x14ac:dyDescent="0.25">
      <c r="A519" s="10">
        <v>515</v>
      </c>
      <c r="B519" s="325">
        <v>42613</v>
      </c>
      <c r="C519" s="10">
        <v>158</v>
      </c>
      <c r="D519" s="10" t="s">
        <v>1303</v>
      </c>
      <c r="F519" s="10" t="s">
        <v>1281</v>
      </c>
      <c r="G519" s="10">
        <v>50000901</v>
      </c>
      <c r="H519" s="10">
        <v>41313</v>
      </c>
      <c r="I519" s="10">
        <v>31211</v>
      </c>
      <c r="J519" s="10">
        <v>93076</v>
      </c>
      <c r="O519" s="10">
        <v>0</v>
      </c>
      <c r="P519" s="10" t="s">
        <v>1304</v>
      </c>
      <c r="Q519" s="10">
        <v>70106</v>
      </c>
      <c r="R519" s="10">
        <v>80103</v>
      </c>
      <c r="S519" s="10">
        <v>210105</v>
      </c>
      <c r="U519" s="10" t="s">
        <v>1287</v>
      </c>
    </row>
    <row r="520" spans="1:21" x14ac:dyDescent="0.25">
      <c r="A520" s="10">
        <v>516</v>
      </c>
      <c r="B520" s="325">
        <v>42613</v>
      </c>
      <c r="C520" s="10">
        <v>158</v>
      </c>
      <c r="D520" s="10" t="s">
        <v>1303</v>
      </c>
      <c r="F520" s="10" t="s">
        <v>1281</v>
      </c>
      <c r="G520" s="10">
        <v>50000901</v>
      </c>
      <c r="H520" s="10">
        <v>41313</v>
      </c>
      <c r="I520" s="10">
        <v>31211</v>
      </c>
      <c r="J520" s="10">
        <v>1131375</v>
      </c>
      <c r="O520" s="10">
        <v>0</v>
      </c>
      <c r="P520" s="10" t="s">
        <v>1304</v>
      </c>
      <c r="Q520" s="10">
        <v>70106</v>
      </c>
      <c r="R520" s="10">
        <v>80101</v>
      </c>
      <c r="S520" s="10">
        <v>210101</v>
      </c>
      <c r="U520" s="10" t="s">
        <v>1287</v>
      </c>
    </row>
    <row r="521" spans="1:21" x14ac:dyDescent="0.25">
      <c r="A521" s="10">
        <v>517</v>
      </c>
      <c r="B521" s="325">
        <v>42613</v>
      </c>
      <c r="C521" s="10">
        <v>159</v>
      </c>
      <c r="D521" s="10" t="s">
        <v>1306</v>
      </c>
      <c r="E521" s="10">
        <v>9015639</v>
      </c>
      <c r="F521" s="10" t="s">
        <v>1307</v>
      </c>
      <c r="G521" s="10">
        <v>5327004758</v>
      </c>
      <c r="H521" s="10">
        <v>41312</v>
      </c>
      <c r="I521" s="10">
        <v>31211</v>
      </c>
      <c r="J521" s="10">
        <v>133557</v>
      </c>
      <c r="O521" s="10">
        <v>0</v>
      </c>
      <c r="P521" s="10" t="s">
        <v>1347</v>
      </c>
      <c r="Q521" s="10">
        <v>70106</v>
      </c>
      <c r="R521" s="10">
        <v>80103</v>
      </c>
      <c r="S521" s="10">
        <v>210105</v>
      </c>
      <c r="U521" s="10" t="s">
        <v>1287</v>
      </c>
    </row>
    <row r="522" spans="1:21" x14ac:dyDescent="0.25">
      <c r="A522" s="10">
        <v>518</v>
      </c>
      <c r="B522" s="325">
        <v>42613</v>
      </c>
      <c r="C522" s="10">
        <v>159</v>
      </c>
      <c r="D522" s="10" t="s">
        <v>1306</v>
      </c>
      <c r="E522" s="10">
        <v>9015639</v>
      </c>
      <c r="F522" s="10" t="s">
        <v>1307</v>
      </c>
      <c r="G522" s="10">
        <v>5327004758</v>
      </c>
      <c r="H522" s="10">
        <v>41312</v>
      </c>
      <c r="I522" s="10">
        <v>31211</v>
      </c>
      <c r="J522" s="10">
        <v>1348305</v>
      </c>
      <c r="O522" s="10">
        <v>0</v>
      </c>
      <c r="P522" s="10" t="s">
        <v>1347</v>
      </c>
      <c r="Q522" s="10">
        <v>70106</v>
      </c>
      <c r="R522" s="10">
        <v>80101</v>
      </c>
      <c r="S522" s="10">
        <v>210101</v>
      </c>
      <c r="U522" s="10" t="s">
        <v>1287</v>
      </c>
    </row>
    <row r="523" spans="1:21" x14ac:dyDescent="0.25">
      <c r="A523" s="10">
        <v>519</v>
      </c>
      <c r="B523" s="325">
        <v>42613</v>
      </c>
      <c r="C523" s="10">
        <v>159</v>
      </c>
      <c r="D523" s="10" t="s">
        <v>1306</v>
      </c>
      <c r="E523" s="10">
        <v>9015639</v>
      </c>
      <c r="F523" s="10" t="s">
        <v>1307</v>
      </c>
      <c r="G523" s="10">
        <v>5327004758</v>
      </c>
      <c r="H523" s="10">
        <v>41312</v>
      </c>
      <c r="I523" s="10">
        <v>31211</v>
      </c>
      <c r="J523" s="10">
        <v>146913</v>
      </c>
      <c r="O523" s="10">
        <v>0</v>
      </c>
      <c r="P523" s="10" t="s">
        <v>1347</v>
      </c>
      <c r="Q523" s="10">
        <v>70106</v>
      </c>
      <c r="R523" s="10">
        <v>80103</v>
      </c>
      <c r="S523" s="10">
        <v>210201</v>
      </c>
      <c r="U523" s="10" t="s">
        <v>1287</v>
      </c>
    </row>
    <row r="524" spans="1:21" x14ac:dyDescent="0.25">
      <c r="A524" s="10">
        <v>520</v>
      </c>
      <c r="B524" s="325">
        <v>42613</v>
      </c>
      <c r="C524" s="10">
        <v>159</v>
      </c>
      <c r="D524" s="10" t="s">
        <v>1306</v>
      </c>
      <c r="E524" s="10">
        <v>9015639</v>
      </c>
      <c r="F524" s="10" t="s">
        <v>1307</v>
      </c>
      <c r="G524" s="10">
        <v>5327004758</v>
      </c>
      <c r="H524" s="10">
        <v>41312</v>
      </c>
      <c r="I524" s="10">
        <v>31211</v>
      </c>
      <c r="J524" s="10">
        <v>1488437</v>
      </c>
      <c r="O524" s="10">
        <v>0</v>
      </c>
      <c r="P524" s="10" t="s">
        <v>1347</v>
      </c>
      <c r="Q524" s="10">
        <v>70106</v>
      </c>
      <c r="R524" s="10">
        <v>80101</v>
      </c>
      <c r="S524" s="10">
        <v>210201</v>
      </c>
      <c r="U524" s="10" t="s">
        <v>1287</v>
      </c>
    </row>
    <row r="525" spans="1:21" x14ac:dyDescent="0.25">
      <c r="A525" s="10">
        <v>521</v>
      </c>
      <c r="B525" s="325">
        <v>42613</v>
      </c>
      <c r="C525" s="10">
        <v>160</v>
      </c>
      <c r="D525" s="10" t="s">
        <v>1293</v>
      </c>
      <c r="E525" s="10">
        <v>3490777</v>
      </c>
      <c r="F525" s="10" t="s">
        <v>1285</v>
      </c>
      <c r="G525" s="10">
        <v>5315364240</v>
      </c>
      <c r="H525" s="10">
        <v>210301</v>
      </c>
      <c r="I525" s="10">
        <v>31211</v>
      </c>
      <c r="J525" s="10">
        <v>158300</v>
      </c>
      <c r="O525" s="10">
        <v>0</v>
      </c>
      <c r="P525" s="10" t="s">
        <v>1424</v>
      </c>
      <c r="Q525" s="10">
        <v>70106</v>
      </c>
      <c r="R525" s="10">
        <v>80101</v>
      </c>
      <c r="S525" s="10">
        <v>210301</v>
      </c>
      <c r="U525" s="10" t="s">
        <v>1287</v>
      </c>
    </row>
    <row r="526" spans="1:21" x14ac:dyDescent="0.25">
      <c r="A526" s="10">
        <v>522</v>
      </c>
      <c r="B526" s="325">
        <v>42613</v>
      </c>
      <c r="C526" s="10">
        <v>161</v>
      </c>
      <c r="D526" s="10" t="s">
        <v>1272</v>
      </c>
      <c r="E526" s="10">
        <v>2625105</v>
      </c>
      <c r="F526" s="10" t="s">
        <v>1288</v>
      </c>
      <c r="G526" s="10">
        <v>5315323917</v>
      </c>
      <c r="H526" s="10">
        <v>41361</v>
      </c>
      <c r="I526" s="10">
        <v>31211</v>
      </c>
      <c r="J526" s="10">
        <v>44300</v>
      </c>
      <c r="O526" s="10">
        <v>0</v>
      </c>
      <c r="P526" s="10" t="s">
        <v>1430</v>
      </c>
      <c r="Q526" s="10">
        <v>70106</v>
      </c>
      <c r="R526" s="10">
        <v>80101</v>
      </c>
      <c r="S526" s="10">
        <v>210401</v>
      </c>
      <c r="U526" s="10" t="s">
        <v>1287</v>
      </c>
    </row>
    <row r="527" spans="1:21" x14ac:dyDescent="0.25">
      <c r="A527" s="10">
        <v>523</v>
      </c>
      <c r="B527" s="325">
        <v>42613</v>
      </c>
      <c r="C527" s="10">
        <v>162</v>
      </c>
      <c r="D527" s="10" t="s">
        <v>1258</v>
      </c>
      <c r="E527" s="10">
        <v>3246108</v>
      </c>
      <c r="F527" s="10" t="s">
        <v>1285</v>
      </c>
      <c r="G527" s="10">
        <v>5315390032</v>
      </c>
      <c r="H527" s="10">
        <v>41361</v>
      </c>
      <c r="I527" s="10">
        <v>31211</v>
      </c>
      <c r="J527" s="10">
        <v>60000</v>
      </c>
      <c r="O527" s="10">
        <v>0</v>
      </c>
      <c r="P527" s="10" t="s">
        <v>1433</v>
      </c>
      <c r="Q527" s="10">
        <v>70106</v>
      </c>
      <c r="R527" s="10">
        <v>80101</v>
      </c>
      <c r="S527" s="10">
        <v>210401</v>
      </c>
      <c r="U527" s="10" t="s">
        <v>1287</v>
      </c>
    </row>
    <row r="528" spans="1:21" x14ac:dyDescent="0.25">
      <c r="A528" s="10">
        <v>524</v>
      </c>
      <c r="B528" s="325">
        <v>42613</v>
      </c>
      <c r="C528" s="10">
        <v>163</v>
      </c>
      <c r="D528" s="10" t="s">
        <v>1278</v>
      </c>
      <c r="F528" s="10" t="s">
        <v>1288</v>
      </c>
      <c r="G528" s="10">
        <v>5315100208</v>
      </c>
      <c r="H528" s="10">
        <v>41361</v>
      </c>
      <c r="I528" s="10">
        <v>31211</v>
      </c>
      <c r="J528" s="10">
        <v>1056000</v>
      </c>
      <c r="O528" s="10">
        <v>0</v>
      </c>
      <c r="P528" s="10" t="s">
        <v>1289</v>
      </c>
      <c r="Q528" s="10">
        <v>70106</v>
      </c>
      <c r="R528" s="10">
        <v>80101</v>
      </c>
      <c r="S528" s="10">
        <v>210402</v>
      </c>
      <c r="U528" s="10" t="s">
        <v>1287</v>
      </c>
    </row>
    <row r="529" spans="1:21" x14ac:dyDescent="0.25">
      <c r="A529" s="10">
        <v>525</v>
      </c>
      <c r="B529" s="325">
        <v>42613</v>
      </c>
      <c r="C529" s="10">
        <v>164</v>
      </c>
      <c r="D529" s="10" t="s">
        <v>1290</v>
      </c>
      <c r="F529" s="10" t="s">
        <v>1291</v>
      </c>
      <c r="G529" s="10">
        <v>5315241401</v>
      </c>
      <c r="H529" s="10">
        <v>210405</v>
      </c>
      <c r="I529" s="10">
        <v>31211</v>
      </c>
      <c r="J529" s="10">
        <v>35000</v>
      </c>
      <c r="O529" s="10">
        <v>0</v>
      </c>
      <c r="P529" s="10" t="s">
        <v>1292</v>
      </c>
      <c r="Q529" s="10">
        <v>70106</v>
      </c>
      <c r="R529" s="10">
        <v>80101</v>
      </c>
      <c r="S529" s="10">
        <v>210405</v>
      </c>
      <c r="U529" s="10" t="s">
        <v>1287</v>
      </c>
    </row>
    <row r="530" spans="1:21" x14ac:dyDescent="0.25">
      <c r="A530" s="10">
        <v>526</v>
      </c>
      <c r="B530" s="325">
        <v>42613</v>
      </c>
      <c r="C530" s="10">
        <v>164</v>
      </c>
      <c r="D530" s="10" t="s">
        <v>1290</v>
      </c>
      <c r="F530" s="10" t="s">
        <v>1291</v>
      </c>
      <c r="G530" s="10">
        <v>5315241401</v>
      </c>
      <c r="H530" s="10">
        <v>41362</v>
      </c>
      <c r="I530" s="10">
        <v>31211</v>
      </c>
      <c r="J530" s="10">
        <v>145000</v>
      </c>
      <c r="O530" s="10">
        <v>0</v>
      </c>
      <c r="P530" s="10" t="s">
        <v>1377</v>
      </c>
      <c r="Q530" s="10">
        <v>70106</v>
      </c>
      <c r="R530" s="10">
        <v>80101</v>
      </c>
      <c r="S530" s="10">
        <v>210406</v>
      </c>
      <c r="U530" s="10" t="s">
        <v>1287</v>
      </c>
    </row>
    <row r="531" spans="1:21" x14ac:dyDescent="0.25">
      <c r="A531" s="10">
        <v>527</v>
      </c>
      <c r="B531" s="325">
        <v>42613</v>
      </c>
      <c r="C531" s="10">
        <v>165</v>
      </c>
      <c r="D531" s="10" t="s">
        <v>1353</v>
      </c>
      <c r="E531" s="10">
        <v>3247791</v>
      </c>
      <c r="F531" s="10" t="s">
        <v>1285</v>
      </c>
      <c r="G531" s="10">
        <v>5327055034</v>
      </c>
      <c r="H531" s="10">
        <v>210901</v>
      </c>
      <c r="I531" s="10">
        <v>31211</v>
      </c>
      <c r="J531" s="10">
        <v>500000</v>
      </c>
      <c r="O531" s="10">
        <v>0</v>
      </c>
      <c r="P531" s="10" t="s">
        <v>1292</v>
      </c>
      <c r="Q531" s="10">
        <v>70106</v>
      </c>
      <c r="R531" s="10">
        <v>81102</v>
      </c>
      <c r="S531" s="10">
        <v>210901</v>
      </c>
      <c r="U531" s="10" t="s">
        <v>1287</v>
      </c>
    </row>
    <row r="532" spans="1:21" x14ac:dyDescent="0.25">
      <c r="A532" s="10">
        <v>528</v>
      </c>
      <c r="B532" s="325">
        <v>42613</v>
      </c>
      <c r="C532" s="10" t="s">
        <v>1315</v>
      </c>
      <c r="D532" s="10" t="s">
        <v>1257</v>
      </c>
      <c r="E532" s="10">
        <v>9017445</v>
      </c>
      <c r="H532" s="10">
        <v>210101</v>
      </c>
      <c r="I532" s="10">
        <v>41311</v>
      </c>
      <c r="J532" s="10">
        <v>15348793</v>
      </c>
      <c r="P532" s="10" t="s">
        <v>1517</v>
      </c>
      <c r="U532" s="10" t="s">
        <v>1317</v>
      </c>
    </row>
    <row r="533" spans="1:21" x14ac:dyDescent="0.25">
      <c r="A533" s="10">
        <v>529</v>
      </c>
      <c r="B533" s="325">
        <v>42613</v>
      </c>
      <c r="C533" s="10" t="s">
        <v>1318</v>
      </c>
      <c r="D533" s="10" t="s">
        <v>1257</v>
      </c>
      <c r="E533" s="10">
        <v>9017445</v>
      </c>
      <c r="H533" s="10">
        <v>41311</v>
      </c>
      <c r="I533" s="10">
        <v>41312</v>
      </c>
      <c r="J533" s="10">
        <v>1481862</v>
      </c>
      <c r="P533" s="10" t="s">
        <v>1518</v>
      </c>
      <c r="U533" s="10" t="s">
        <v>1317</v>
      </c>
    </row>
    <row r="534" spans="1:21" x14ac:dyDescent="0.25">
      <c r="A534" s="10">
        <v>530</v>
      </c>
      <c r="B534" s="325">
        <v>42613</v>
      </c>
      <c r="C534" s="10" t="s">
        <v>1320</v>
      </c>
      <c r="D534" s="10" t="s">
        <v>1257</v>
      </c>
      <c r="E534" s="10">
        <v>9017445</v>
      </c>
      <c r="H534" s="10">
        <v>210201</v>
      </c>
      <c r="I534" s="10">
        <v>41312</v>
      </c>
      <c r="J534" s="10">
        <v>1074415.51</v>
      </c>
      <c r="P534" s="10" t="s">
        <v>1519</v>
      </c>
      <c r="U534" s="10" t="s">
        <v>1317</v>
      </c>
    </row>
    <row r="535" spans="1:21" x14ac:dyDescent="0.25">
      <c r="A535" s="10">
        <v>531</v>
      </c>
      <c r="B535" s="325">
        <v>42613</v>
      </c>
      <c r="C535" s="10" t="s">
        <v>1322</v>
      </c>
      <c r="D535" s="10" t="s">
        <v>1257</v>
      </c>
      <c r="E535" s="10">
        <v>9017445</v>
      </c>
      <c r="H535" s="10">
        <v>210202</v>
      </c>
      <c r="I535" s="10">
        <v>41312</v>
      </c>
      <c r="J535" s="10">
        <v>122790.344</v>
      </c>
      <c r="P535" s="10" t="s">
        <v>1520</v>
      </c>
      <c r="U535" s="10" t="s">
        <v>1317</v>
      </c>
    </row>
    <row r="536" spans="1:21" x14ac:dyDescent="0.25">
      <c r="A536" s="10">
        <v>532</v>
      </c>
      <c r="B536" s="325">
        <v>42613</v>
      </c>
      <c r="C536" s="10" t="s">
        <v>1324</v>
      </c>
      <c r="D536" s="10" t="s">
        <v>1257</v>
      </c>
      <c r="E536" s="10">
        <v>9017445</v>
      </c>
      <c r="H536" s="10">
        <v>210205</v>
      </c>
      <c r="I536" s="10">
        <v>41312</v>
      </c>
      <c r="J536" s="10">
        <v>258778</v>
      </c>
      <c r="P536" s="10" t="s">
        <v>1521</v>
      </c>
      <c r="U536" s="10" t="s">
        <v>1317</v>
      </c>
    </row>
    <row r="537" spans="1:21" x14ac:dyDescent="0.25">
      <c r="A537" s="10">
        <v>533</v>
      </c>
      <c r="B537" s="325">
        <v>42613</v>
      </c>
      <c r="C537" s="10" t="s">
        <v>1326</v>
      </c>
      <c r="D537" s="10" t="s">
        <v>1257</v>
      </c>
      <c r="E537" s="10">
        <v>9017445</v>
      </c>
      <c r="H537" s="10">
        <v>210204</v>
      </c>
      <c r="I537" s="10">
        <v>41312</v>
      </c>
      <c r="J537" s="10">
        <v>25877.8</v>
      </c>
      <c r="P537" s="10" t="s">
        <v>1522</v>
      </c>
      <c r="U537" s="10" t="s">
        <v>1317</v>
      </c>
    </row>
    <row r="538" spans="1:21" x14ac:dyDescent="0.25">
      <c r="A538" s="10">
        <v>534</v>
      </c>
      <c r="B538" s="325">
        <v>42613</v>
      </c>
      <c r="C538" s="10" t="s">
        <v>1328</v>
      </c>
      <c r="D538" s="10" t="s">
        <v>1257</v>
      </c>
      <c r="E538" s="10">
        <v>9017445</v>
      </c>
      <c r="H538" s="10">
        <v>210203</v>
      </c>
      <c r="I538" s="10">
        <v>41312</v>
      </c>
      <c r="J538" s="10">
        <v>153487.93</v>
      </c>
      <c r="P538" s="10" t="s">
        <v>1523</v>
      </c>
      <c r="U538" s="10" t="s">
        <v>1317</v>
      </c>
    </row>
    <row r="539" spans="1:21" x14ac:dyDescent="0.25">
      <c r="A539" s="10">
        <v>535</v>
      </c>
      <c r="B539" s="325">
        <v>42613</v>
      </c>
      <c r="C539" s="10" t="s">
        <v>1330</v>
      </c>
      <c r="D539" s="10" t="s">
        <v>1257</v>
      </c>
      <c r="E539" s="10">
        <v>9017445</v>
      </c>
      <c r="H539" s="10">
        <v>41311</v>
      </c>
      <c r="I539" s="10">
        <v>41313</v>
      </c>
      <c r="J539" s="10">
        <v>1224451</v>
      </c>
      <c r="P539" s="10" t="s">
        <v>1524</v>
      </c>
      <c r="U539" s="10" t="s">
        <v>1317</v>
      </c>
    </row>
    <row r="540" spans="1:21" x14ac:dyDescent="0.25">
      <c r="A540" s="10">
        <v>536</v>
      </c>
      <c r="B540" s="325">
        <v>42613</v>
      </c>
      <c r="C540" s="10" t="s">
        <v>1332</v>
      </c>
      <c r="D540" s="10" t="s">
        <v>1257</v>
      </c>
      <c r="E540" s="10">
        <v>9017445</v>
      </c>
      <c r="H540" s="10">
        <v>41311</v>
      </c>
      <c r="I540" s="10">
        <v>33101</v>
      </c>
      <c r="J540" s="10">
        <v>2902000</v>
      </c>
      <c r="P540" s="10" t="s">
        <v>1525</v>
      </c>
      <c r="U540" s="10" t="s">
        <v>1317</v>
      </c>
    </row>
    <row r="541" spans="1:21" x14ac:dyDescent="0.25">
      <c r="A541" s="10">
        <v>537</v>
      </c>
      <c r="B541" s="325">
        <v>42613</v>
      </c>
      <c r="C541" s="10" t="s">
        <v>1334</v>
      </c>
      <c r="D541" s="10" t="s">
        <v>1257</v>
      </c>
      <c r="E541" s="10">
        <v>9017445</v>
      </c>
      <c r="H541" s="10">
        <v>210903</v>
      </c>
      <c r="I541" s="10">
        <v>39302</v>
      </c>
      <c r="J541" s="10">
        <v>10208.33</v>
      </c>
      <c r="P541" s="10" t="s">
        <v>1335</v>
      </c>
      <c r="U541" s="10" t="s">
        <v>1336</v>
      </c>
    </row>
    <row r="542" spans="1:21" x14ac:dyDescent="0.25">
      <c r="A542" s="10">
        <v>538</v>
      </c>
      <c r="B542" s="325">
        <v>42615</v>
      </c>
      <c r="C542" s="10">
        <v>1</v>
      </c>
      <c r="D542" s="10" t="s">
        <v>1281</v>
      </c>
      <c r="H542" s="10">
        <v>31215</v>
      </c>
      <c r="I542" s="10">
        <v>131001</v>
      </c>
      <c r="J542" s="10">
        <v>329217</v>
      </c>
      <c r="O542" s="10">
        <v>0</v>
      </c>
      <c r="P542" s="10" t="s">
        <v>1282</v>
      </c>
      <c r="Q542" s="10">
        <v>70106</v>
      </c>
      <c r="R542" s="10">
        <v>80101</v>
      </c>
      <c r="S542" s="10">
        <v>320001</v>
      </c>
      <c r="U542" s="10" t="s">
        <v>1283</v>
      </c>
    </row>
    <row r="543" spans="1:21" x14ac:dyDescent="0.25">
      <c r="A543" s="10">
        <v>539</v>
      </c>
      <c r="B543" s="325">
        <v>42615</v>
      </c>
      <c r="C543" s="10">
        <v>1</v>
      </c>
      <c r="D543" s="10" t="s">
        <v>1281</v>
      </c>
      <c r="H543" s="10">
        <v>31215</v>
      </c>
      <c r="I543" s="10">
        <v>131001</v>
      </c>
      <c r="J543" s="10">
        <v>484985</v>
      </c>
      <c r="O543" s="10">
        <v>0</v>
      </c>
      <c r="P543" s="10" t="s">
        <v>1282</v>
      </c>
      <c r="Q543" s="10">
        <v>70405</v>
      </c>
      <c r="R543" s="10">
        <v>80101</v>
      </c>
      <c r="S543" s="10">
        <v>320001</v>
      </c>
      <c r="U543" s="10" t="s">
        <v>1287</v>
      </c>
    </row>
    <row r="544" spans="1:21" x14ac:dyDescent="0.25">
      <c r="A544" s="10">
        <v>540</v>
      </c>
      <c r="B544" s="325">
        <v>42615</v>
      </c>
      <c r="C544" s="10">
        <v>168</v>
      </c>
      <c r="D544" s="10" t="s">
        <v>1257</v>
      </c>
      <c r="E544" s="10">
        <v>9017445</v>
      </c>
      <c r="F544" s="10" t="s">
        <v>1281</v>
      </c>
      <c r="G544" s="10">
        <v>51255001</v>
      </c>
      <c r="H544" s="10">
        <v>33101</v>
      </c>
      <c r="I544" s="10">
        <v>31211</v>
      </c>
      <c r="J544" s="10">
        <v>500000</v>
      </c>
      <c r="O544" s="10">
        <v>0</v>
      </c>
      <c r="P544" s="10" t="s">
        <v>1402</v>
      </c>
      <c r="Q544" s="10">
        <v>70106</v>
      </c>
      <c r="R544" s="10">
        <v>80101</v>
      </c>
      <c r="S544" s="10">
        <v>210101</v>
      </c>
      <c r="U544" s="10" t="s">
        <v>1287</v>
      </c>
    </row>
    <row r="545" spans="1:21" x14ac:dyDescent="0.25">
      <c r="A545" s="10">
        <v>541</v>
      </c>
      <c r="B545" s="325">
        <v>42615</v>
      </c>
      <c r="C545" s="10">
        <v>169</v>
      </c>
      <c r="D545" s="10" t="s">
        <v>1342</v>
      </c>
      <c r="F545" s="10" t="s">
        <v>1285</v>
      </c>
      <c r="G545" s="10">
        <v>5327000016</v>
      </c>
      <c r="H545" s="10">
        <v>210403</v>
      </c>
      <c r="I545" s="10">
        <v>31211</v>
      </c>
      <c r="J545" s="10">
        <v>100000</v>
      </c>
      <c r="O545" s="10">
        <v>0</v>
      </c>
      <c r="P545" s="10" t="s">
        <v>1344</v>
      </c>
      <c r="Q545" s="10">
        <v>70106</v>
      </c>
      <c r="R545" s="10">
        <v>80101</v>
      </c>
      <c r="S545" s="10">
        <v>210403</v>
      </c>
      <c r="U545" s="10" t="s">
        <v>1287</v>
      </c>
    </row>
    <row r="546" spans="1:21" x14ac:dyDescent="0.25">
      <c r="A546" s="10">
        <v>542</v>
      </c>
      <c r="B546" s="325">
        <v>42615</v>
      </c>
      <c r="C546" s="10">
        <v>169</v>
      </c>
      <c r="D546" s="10" t="s">
        <v>1342</v>
      </c>
      <c r="F546" s="10" t="s">
        <v>1285</v>
      </c>
      <c r="G546" s="10">
        <v>5327000016</v>
      </c>
      <c r="H546" s="10">
        <v>210805</v>
      </c>
      <c r="I546" s="10">
        <v>31211</v>
      </c>
      <c r="J546" s="10">
        <v>43550</v>
      </c>
      <c r="O546" s="10">
        <v>0</v>
      </c>
      <c r="P546" s="10" t="s">
        <v>1526</v>
      </c>
      <c r="Q546" s="10">
        <v>70106</v>
      </c>
      <c r="R546" s="10">
        <v>80101</v>
      </c>
      <c r="S546" s="10">
        <v>210805</v>
      </c>
      <c r="U546" s="10" t="s">
        <v>1287</v>
      </c>
    </row>
    <row r="547" spans="1:21" x14ac:dyDescent="0.25">
      <c r="A547" s="10">
        <v>543</v>
      </c>
      <c r="B547" s="325">
        <v>42615</v>
      </c>
      <c r="C547" s="10">
        <v>169</v>
      </c>
      <c r="D547" s="10" t="s">
        <v>1290</v>
      </c>
      <c r="F547" s="10" t="s">
        <v>1291</v>
      </c>
      <c r="G547" s="10">
        <v>5315241401</v>
      </c>
      <c r="H547" s="10">
        <v>41362</v>
      </c>
      <c r="I547" s="10">
        <v>31211</v>
      </c>
      <c r="J547" s="10">
        <v>100000</v>
      </c>
      <c r="O547" s="10">
        <v>0</v>
      </c>
      <c r="P547" s="10" t="s">
        <v>1292</v>
      </c>
      <c r="Q547" s="10">
        <v>70106</v>
      </c>
      <c r="R547" s="10">
        <v>80101</v>
      </c>
      <c r="S547" s="10">
        <v>210503</v>
      </c>
      <c r="U547" s="10" t="s">
        <v>1287</v>
      </c>
    </row>
    <row r="548" spans="1:21" x14ac:dyDescent="0.25">
      <c r="A548" s="10">
        <v>544</v>
      </c>
      <c r="B548" s="325">
        <v>42615</v>
      </c>
      <c r="C548" s="10">
        <v>170</v>
      </c>
      <c r="D548" s="10" t="s">
        <v>1358</v>
      </c>
      <c r="F548" s="10" t="s">
        <v>1285</v>
      </c>
      <c r="G548" s="10">
        <v>5315343990</v>
      </c>
      <c r="H548" s="10">
        <v>41362</v>
      </c>
      <c r="I548" s="10">
        <v>31211</v>
      </c>
      <c r="J548" s="10">
        <v>80000</v>
      </c>
      <c r="O548" s="10">
        <v>0</v>
      </c>
      <c r="P548" s="10" t="s">
        <v>1292</v>
      </c>
      <c r="Q548" s="10">
        <v>70106</v>
      </c>
      <c r="R548" s="10">
        <v>80101</v>
      </c>
      <c r="S548" s="10">
        <v>210604</v>
      </c>
      <c r="U548" s="10" t="s">
        <v>1287</v>
      </c>
    </row>
    <row r="549" spans="1:21" x14ac:dyDescent="0.25">
      <c r="A549" s="10">
        <v>545</v>
      </c>
      <c r="B549" s="325">
        <v>42615</v>
      </c>
      <c r="C549" s="10">
        <v>192</v>
      </c>
      <c r="D549" s="10" t="s">
        <v>1444</v>
      </c>
      <c r="E549" s="10" t="s">
        <v>1445</v>
      </c>
      <c r="F549" s="10" t="s">
        <v>1307</v>
      </c>
      <c r="G549" s="10">
        <v>5327005479</v>
      </c>
      <c r="H549" s="10">
        <v>41362</v>
      </c>
      <c r="I549" s="10">
        <v>31211</v>
      </c>
      <c r="J549" s="10">
        <v>25450</v>
      </c>
      <c r="O549" s="10">
        <v>0</v>
      </c>
      <c r="P549" s="10" t="s">
        <v>1296</v>
      </c>
      <c r="Q549" s="10">
        <v>70106</v>
      </c>
      <c r="R549" s="10">
        <v>80101</v>
      </c>
      <c r="S549" s="10">
        <v>210805</v>
      </c>
      <c r="U549" s="10" t="s">
        <v>1287</v>
      </c>
    </row>
    <row r="550" spans="1:21" x14ac:dyDescent="0.25">
      <c r="A550" s="10">
        <v>546</v>
      </c>
      <c r="B550" s="325">
        <v>42615</v>
      </c>
      <c r="C550" s="10">
        <v>2</v>
      </c>
      <c r="D550" s="10" t="s">
        <v>1278</v>
      </c>
      <c r="F550" s="10" t="s">
        <v>1288</v>
      </c>
      <c r="G550" s="10">
        <v>5315100208</v>
      </c>
      <c r="H550" s="10">
        <v>210402</v>
      </c>
      <c r="I550" s="10">
        <v>31215</v>
      </c>
      <c r="J550" s="10">
        <v>329217</v>
      </c>
      <c r="O550" s="10">
        <v>0</v>
      </c>
      <c r="P550" s="10" t="s">
        <v>1289</v>
      </c>
      <c r="Q550" s="10">
        <v>70106</v>
      </c>
      <c r="R550" s="10">
        <v>80101</v>
      </c>
      <c r="S550" s="10">
        <v>210402</v>
      </c>
      <c r="U550" s="10" t="s">
        <v>1287</v>
      </c>
    </row>
    <row r="551" spans="1:21" x14ac:dyDescent="0.25">
      <c r="A551" s="10">
        <v>547</v>
      </c>
      <c r="B551" s="325">
        <v>42615</v>
      </c>
      <c r="C551" s="10">
        <v>3</v>
      </c>
      <c r="D551" s="10" t="s">
        <v>1342</v>
      </c>
      <c r="F551" s="10" t="s">
        <v>1285</v>
      </c>
      <c r="G551" s="10">
        <v>5327000016</v>
      </c>
      <c r="H551" s="10">
        <v>213209</v>
      </c>
      <c r="I551" s="10">
        <v>31215</v>
      </c>
      <c r="J551" s="10">
        <v>343337</v>
      </c>
      <c r="O551" s="10">
        <v>0</v>
      </c>
      <c r="P551" s="10" t="s">
        <v>1527</v>
      </c>
      <c r="Q551" s="10">
        <v>70405</v>
      </c>
      <c r="R551" s="10">
        <v>80101</v>
      </c>
      <c r="S551" s="10">
        <v>213209</v>
      </c>
      <c r="U551" s="10" t="s">
        <v>1287</v>
      </c>
    </row>
    <row r="552" spans="1:21" x14ac:dyDescent="0.25">
      <c r="A552" s="10">
        <v>548</v>
      </c>
      <c r="B552" s="325">
        <v>42615</v>
      </c>
      <c r="C552" s="10">
        <v>4</v>
      </c>
      <c r="D552" s="10" t="s">
        <v>1386</v>
      </c>
      <c r="F552" s="10" t="s">
        <v>1281</v>
      </c>
      <c r="G552" s="10">
        <v>51200910</v>
      </c>
      <c r="H552" s="10">
        <v>213209</v>
      </c>
      <c r="I552" s="10">
        <v>31215</v>
      </c>
      <c r="J552" s="10">
        <v>38148</v>
      </c>
      <c r="O552" s="10">
        <v>0</v>
      </c>
      <c r="P552" s="10" t="s">
        <v>1528</v>
      </c>
      <c r="Q552" s="10">
        <v>70405</v>
      </c>
      <c r="R552" s="10">
        <v>80101</v>
      </c>
      <c r="S552" s="10">
        <v>213209</v>
      </c>
      <c r="U552" s="10" t="s">
        <v>1287</v>
      </c>
    </row>
    <row r="553" spans="1:21" x14ac:dyDescent="0.25">
      <c r="A553" s="10">
        <v>549</v>
      </c>
      <c r="B553" s="325">
        <v>42620</v>
      </c>
      <c r="C553" s="10">
        <v>171</v>
      </c>
      <c r="D553" s="10" t="s">
        <v>1257</v>
      </c>
      <c r="E553" s="10">
        <v>9017445</v>
      </c>
      <c r="F553" s="10" t="s">
        <v>1281</v>
      </c>
      <c r="G553" s="10">
        <v>51255001</v>
      </c>
      <c r="H553" s="10">
        <v>33101</v>
      </c>
      <c r="I553" s="10">
        <v>31211</v>
      </c>
      <c r="J553" s="10">
        <v>600000</v>
      </c>
      <c r="O553" s="10">
        <v>0</v>
      </c>
      <c r="P553" s="10" t="s">
        <v>1341</v>
      </c>
      <c r="Q553" s="10">
        <v>70106</v>
      </c>
      <c r="R553" s="10">
        <v>80103</v>
      </c>
      <c r="S553" s="10">
        <v>210105</v>
      </c>
      <c r="U553" s="10" t="s">
        <v>1287</v>
      </c>
    </row>
    <row r="554" spans="1:21" x14ac:dyDescent="0.25">
      <c r="A554" s="10">
        <v>550</v>
      </c>
      <c r="B554" s="325">
        <v>42622</v>
      </c>
      <c r="C554" s="10">
        <v>172</v>
      </c>
      <c r="D554" s="10" t="s">
        <v>1257</v>
      </c>
      <c r="E554" s="10">
        <v>9017445</v>
      </c>
      <c r="F554" s="10" t="s">
        <v>1281</v>
      </c>
      <c r="G554" s="10">
        <v>51255001</v>
      </c>
      <c r="H554" s="10">
        <v>33101</v>
      </c>
      <c r="I554" s="10">
        <v>31211</v>
      </c>
      <c r="J554" s="10">
        <v>300000</v>
      </c>
      <c r="O554" s="10">
        <v>0</v>
      </c>
      <c r="P554" s="10" t="s">
        <v>1341</v>
      </c>
      <c r="Q554" s="10">
        <v>70106</v>
      </c>
      <c r="R554" s="10">
        <v>80101</v>
      </c>
      <c r="S554" s="10">
        <v>210101</v>
      </c>
      <c r="U554" s="10" t="s">
        <v>1287</v>
      </c>
    </row>
    <row r="555" spans="1:21" x14ac:dyDescent="0.25">
      <c r="A555" s="10">
        <v>551</v>
      </c>
      <c r="B555" s="325">
        <v>42628</v>
      </c>
      <c r="C555" s="10">
        <v>173</v>
      </c>
      <c r="D555" s="10" t="s">
        <v>1257</v>
      </c>
      <c r="E555" s="10">
        <v>9017445</v>
      </c>
      <c r="F555" s="10" t="s">
        <v>1281</v>
      </c>
      <c r="G555" s="10">
        <v>51255001</v>
      </c>
      <c r="H555" s="10">
        <v>33101</v>
      </c>
      <c r="I555" s="10">
        <v>31211</v>
      </c>
      <c r="J555" s="10">
        <v>700000</v>
      </c>
      <c r="O555" s="10">
        <v>0</v>
      </c>
      <c r="P555" s="10" t="s">
        <v>1341</v>
      </c>
      <c r="Q555" s="10">
        <v>70106</v>
      </c>
      <c r="R555" s="10">
        <v>80101</v>
      </c>
      <c r="S555" s="10">
        <v>210101</v>
      </c>
      <c r="U555" s="10" t="s">
        <v>1287</v>
      </c>
    </row>
    <row r="556" spans="1:21" x14ac:dyDescent="0.25">
      <c r="A556" s="10">
        <v>552</v>
      </c>
      <c r="B556" s="325">
        <v>42638</v>
      </c>
      <c r="C556" s="10">
        <v>1</v>
      </c>
      <c r="D556" s="10" t="s">
        <v>1272</v>
      </c>
      <c r="E556" s="10">
        <v>2625105</v>
      </c>
      <c r="H556" s="10">
        <v>35410</v>
      </c>
      <c r="I556" s="10">
        <v>41361</v>
      </c>
      <c r="J556" s="10">
        <v>4950</v>
      </c>
      <c r="K556" s="10">
        <v>90002961</v>
      </c>
      <c r="L556" s="10" t="s">
        <v>1349</v>
      </c>
      <c r="M556" s="10">
        <v>30</v>
      </c>
      <c r="N556" s="10" t="s">
        <v>1260</v>
      </c>
      <c r="P556" s="10" t="s">
        <v>1349</v>
      </c>
      <c r="T556" s="10" t="s">
        <v>1261</v>
      </c>
      <c r="U556" s="10" t="s">
        <v>1262</v>
      </c>
    </row>
    <row r="557" spans="1:21" x14ac:dyDescent="0.25">
      <c r="A557" s="10">
        <v>553</v>
      </c>
      <c r="B557" s="325">
        <v>42638</v>
      </c>
      <c r="C557" s="10">
        <v>1</v>
      </c>
      <c r="D557" s="10" t="s">
        <v>1272</v>
      </c>
      <c r="E557" s="10">
        <v>2625105</v>
      </c>
      <c r="H557" s="10">
        <v>35410</v>
      </c>
      <c r="I557" s="10">
        <v>41361</v>
      </c>
      <c r="J557" s="10">
        <v>55000</v>
      </c>
      <c r="K557" s="10">
        <v>90002731</v>
      </c>
      <c r="L557" s="10" t="s">
        <v>1273</v>
      </c>
      <c r="M557" s="10">
        <v>500</v>
      </c>
      <c r="N557" s="10" t="s">
        <v>1260</v>
      </c>
      <c r="P557" s="10" t="s">
        <v>1273</v>
      </c>
      <c r="T557" s="10" t="s">
        <v>1261</v>
      </c>
      <c r="U557" s="10" t="s">
        <v>1262</v>
      </c>
    </row>
    <row r="558" spans="1:21" x14ac:dyDescent="0.25">
      <c r="A558" s="10">
        <v>554</v>
      </c>
      <c r="B558" s="325">
        <v>42638</v>
      </c>
      <c r="C558" s="10">
        <v>2</v>
      </c>
      <c r="D558" s="10" t="s">
        <v>1348</v>
      </c>
      <c r="E558" s="10">
        <v>3249271</v>
      </c>
      <c r="H558" s="10">
        <v>35410</v>
      </c>
      <c r="I558" s="10">
        <v>41361</v>
      </c>
      <c r="J558" s="10">
        <v>75000</v>
      </c>
      <c r="K558" s="10">
        <v>90002962</v>
      </c>
      <c r="L558" s="10" t="s">
        <v>1419</v>
      </c>
      <c r="M558" s="10">
        <v>1</v>
      </c>
      <c r="N558" s="10" t="s">
        <v>1260</v>
      </c>
      <c r="P558" s="10" t="s">
        <v>1419</v>
      </c>
      <c r="T558" s="10" t="s">
        <v>1261</v>
      </c>
      <c r="U558" s="10" t="s">
        <v>1262</v>
      </c>
    </row>
    <row r="559" spans="1:21" x14ac:dyDescent="0.25">
      <c r="A559" s="10">
        <v>555</v>
      </c>
      <c r="B559" s="325">
        <v>42638</v>
      </c>
      <c r="C559" s="10">
        <v>3</v>
      </c>
      <c r="D559" s="10" t="s">
        <v>1529</v>
      </c>
      <c r="E559" s="10">
        <v>4070275</v>
      </c>
      <c r="H559" s="10">
        <v>35440</v>
      </c>
      <c r="I559" s="10">
        <v>41361</v>
      </c>
      <c r="J559" s="10">
        <v>290000</v>
      </c>
      <c r="K559" s="10">
        <v>90002413</v>
      </c>
      <c r="L559" s="10" t="s">
        <v>1276</v>
      </c>
      <c r="M559" s="10">
        <v>58</v>
      </c>
      <c r="N559" s="10" t="s">
        <v>1260</v>
      </c>
      <c r="P559" s="10" t="s">
        <v>1276</v>
      </c>
      <c r="T559" s="10" t="s">
        <v>1261</v>
      </c>
      <c r="U559" s="10" t="s">
        <v>1262</v>
      </c>
    </row>
    <row r="560" spans="1:21" x14ac:dyDescent="0.25">
      <c r="A560" s="10">
        <v>556</v>
      </c>
      <c r="B560" s="325">
        <v>42638</v>
      </c>
      <c r="C560" s="10">
        <v>4</v>
      </c>
      <c r="D560" s="10" t="s">
        <v>1278</v>
      </c>
      <c r="H560" s="10">
        <v>35440</v>
      </c>
      <c r="I560" s="10">
        <v>41361</v>
      </c>
      <c r="J560" s="10">
        <v>126000</v>
      </c>
      <c r="K560" s="10">
        <v>90002974</v>
      </c>
      <c r="L560" s="10" t="s">
        <v>1350</v>
      </c>
      <c r="M560" s="10">
        <v>70</v>
      </c>
      <c r="N560" s="10" t="s">
        <v>1280</v>
      </c>
      <c r="P560" s="10" t="s">
        <v>1350</v>
      </c>
      <c r="T560" s="10" t="s">
        <v>1261</v>
      </c>
      <c r="U560" s="10" t="s">
        <v>1262</v>
      </c>
    </row>
    <row r="561" spans="1:21" x14ac:dyDescent="0.25">
      <c r="A561" s="10">
        <v>557</v>
      </c>
      <c r="B561" s="325">
        <v>42638</v>
      </c>
      <c r="C561" s="10">
        <v>4</v>
      </c>
      <c r="D561" s="10" t="s">
        <v>1278</v>
      </c>
      <c r="H561" s="10">
        <v>35440</v>
      </c>
      <c r="I561" s="10">
        <v>41361</v>
      </c>
      <c r="J561" s="10">
        <v>752000</v>
      </c>
      <c r="K561" s="10">
        <v>3</v>
      </c>
      <c r="L561" s="10" t="s">
        <v>1279</v>
      </c>
      <c r="M561" s="10">
        <v>470</v>
      </c>
      <c r="N561" s="10" t="s">
        <v>1280</v>
      </c>
      <c r="P561" s="10" t="s">
        <v>1279</v>
      </c>
      <c r="T561" s="10" t="s">
        <v>1261</v>
      </c>
      <c r="U561" s="10" t="s">
        <v>1262</v>
      </c>
    </row>
    <row r="562" spans="1:21" x14ac:dyDescent="0.25">
      <c r="A562" s="10">
        <v>558</v>
      </c>
      <c r="B562" s="325">
        <v>42640</v>
      </c>
      <c r="C562" s="10">
        <v>174</v>
      </c>
      <c r="D562" s="10" t="s">
        <v>1281</v>
      </c>
      <c r="H562" s="10">
        <v>31211</v>
      </c>
      <c r="I562" s="10">
        <v>132001</v>
      </c>
      <c r="J562" s="10">
        <v>469200</v>
      </c>
      <c r="O562" s="10">
        <v>0</v>
      </c>
      <c r="P562" s="10" t="s">
        <v>1282</v>
      </c>
      <c r="Q562" s="10">
        <v>70106</v>
      </c>
      <c r="R562" s="10">
        <v>81102</v>
      </c>
      <c r="S562" s="10">
        <v>320001</v>
      </c>
      <c r="U562" s="10" t="s">
        <v>1283</v>
      </c>
    </row>
    <row r="563" spans="1:21" x14ac:dyDescent="0.25">
      <c r="A563" s="10">
        <v>559</v>
      </c>
      <c r="B563" s="325">
        <v>42640</v>
      </c>
      <c r="C563" s="10">
        <v>174</v>
      </c>
      <c r="D563" s="10" t="s">
        <v>1281</v>
      </c>
      <c r="H563" s="10">
        <v>31211</v>
      </c>
      <c r="I563" s="10">
        <v>132001</v>
      </c>
      <c r="J563" s="10">
        <v>2226300</v>
      </c>
      <c r="O563" s="10">
        <v>0</v>
      </c>
      <c r="P563" s="10" t="s">
        <v>1282</v>
      </c>
      <c r="Q563" s="10">
        <v>70106</v>
      </c>
      <c r="R563" s="10">
        <v>80103</v>
      </c>
      <c r="S563" s="10">
        <v>320001</v>
      </c>
      <c r="U563" s="10" t="s">
        <v>1283</v>
      </c>
    </row>
    <row r="564" spans="1:21" x14ac:dyDescent="0.25">
      <c r="A564" s="10">
        <v>560</v>
      </c>
      <c r="B564" s="325">
        <v>42640</v>
      </c>
      <c r="C564" s="10">
        <v>174</v>
      </c>
      <c r="D564" s="10" t="s">
        <v>1281</v>
      </c>
      <c r="H564" s="10">
        <v>31211</v>
      </c>
      <c r="I564" s="10">
        <v>132001</v>
      </c>
      <c r="J564" s="10">
        <v>20735700</v>
      </c>
      <c r="O564" s="10">
        <v>0</v>
      </c>
      <c r="P564" s="10" t="s">
        <v>1282</v>
      </c>
      <c r="Q564" s="10">
        <v>70106</v>
      </c>
      <c r="R564" s="10">
        <v>80101</v>
      </c>
      <c r="S564" s="10">
        <v>320001</v>
      </c>
      <c r="U564" s="10" t="s">
        <v>1283</v>
      </c>
    </row>
    <row r="565" spans="1:21" x14ac:dyDescent="0.25">
      <c r="A565" s="10">
        <v>561</v>
      </c>
      <c r="B565" s="325">
        <v>42640</v>
      </c>
      <c r="C565" s="10">
        <v>175</v>
      </c>
      <c r="D565" s="10" t="s">
        <v>1257</v>
      </c>
      <c r="E565" s="10">
        <v>9017445</v>
      </c>
      <c r="F565" s="10" t="s">
        <v>1281</v>
      </c>
      <c r="G565" s="10">
        <v>51255001</v>
      </c>
      <c r="H565" s="10">
        <v>41311</v>
      </c>
      <c r="I565" s="10">
        <v>31211</v>
      </c>
      <c r="J565" s="10">
        <v>9455681</v>
      </c>
      <c r="O565" s="10">
        <v>0</v>
      </c>
      <c r="P565" s="10" t="s">
        <v>1295</v>
      </c>
      <c r="Q565" s="10">
        <v>70106</v>
      </c>
      <c r="R565" s="10">
        <v>80101</v>
      </c>
      <c r="S565" s="10">
        <v>210101</v>
      </c>
      <c r="U565" s="10" t="s">
        <v>1287</v>
      </c>
    </row>
    <row r="566" spans="1:21" x14ac:dyDescent="0.25">
      <c r="A566" s="10">
        <v>562</v>
      </c>
      <c r="B566" s="325">
        <v>42640</v>
      </c>
      <c r="C566" s="10">
        <v>176</v>
      </c>
      <c r="D566" s="10" t="s">
        <v>1303</v>
      </c>
      <c r="F566" s="10" t="s">
        <v>1281</v>
      </c>
      <c r="G566" s="10">
        <v>50000901</v>
      </c>
      <c r="H566" s="10">
        <v>41313</v>
      </c>
      <c r="I566" s="10">
        <v>31211</v>
      </c>
      <c r="J566" s="10">
        <v>1359609</v>
      </c>
      <c r="O566" s="10">
        <v>0</v>
      </c>
      <c r="P566" s="10" t="s">
        <v>1304</v>
      </c>
      <c r="Q566" s="10">
        <v>70106</v>
      </c>
      <c r="R566" s="10">
        <v>80101</v>
      </c>
      <c r="S566" s="10">
        <v>210101</v>
      </c>
      <c r="U566" s="10" t="s">
        <v>1287</v>
      </c>
    </row>
    <row r="567" spans="1:21" x14ac:dyDescent="0.25">
      <c r="A567" s="10">
        <v>563</v>
      </c>
      <c r="B567" s="325">
        <v>42640</v>
      </c>
      <c r="C567" s="10">
        <v>177</v>
      </c>
      <c r="D567" s="10" t="s">
        <v>1516</v>
      </c>
      <c r="F567" s="10" t="s">
        <v>1291</v>
      </c>
      <c r="G567" s="10">
        <v>5327061739</v>
      </c>
      <c r="H567" s="10">
        <v>210101</v>
      </c>
      <c r="I567" s="10">
        <v>31211</v>
      </c>
      <c r="J567" s="10">
        <v>69000</v>
      </c>
      <c r="O567" s="10">
        <v>0</v>
      </c>
      <c r="P567" s="10" t="s">
        <v>1309</v>
      </c>
      <c r="Q567" s="10">
        <v>70106</v>
      </c>
      <c r="R567" s="10">
        <v>80101</v>
      </c>
      <c r="S567" s="10">
        <v>210101</v>
      </c>
      <c r="U567" s="10" t="s">
        <v>1287</v>
      </c>
    </row>
    <row r="568" spans="1:21" x14ac:dyDescent="0.25">
      <c r="A568" s="10">
        <v>564</v>
      </c>
      <c r="B568" s="325">
        <v>42640</v>
      </c>
      <c r="C568" s="10">
        <v>178</v>
      </c>
      <c r="D568" s="10" t="s">
        <v>1306</v>
      </c>
      <c r="E568" s="10">
        <v>9015639</v>
      </c>
      <c r="F568" s="10" t="s">
        <v>1307</v>
      </c>
      <c r="G568" s="10">
        <v>5327004758</v>
      </c>
      <c r="H568" s="10">
        <v>41312</v>
      </c>
      <c r="I568" s="10">
        <v>31211</v>
      </c>
      <c r="J568" s="10">
        <v>1647493</v>
      </c>
      <c r="O568" s="10">
        <v>0</v>
      </c>
      <c r="P568" s="10" t="s">
        <v>1347</v>
      </c>
      <c r="Q568" s="10">
        <v>70106</v>
      </c>
      <c r="R568" s="10">
        <v>80103</v>
      </c>
      <c r="S568" s="10">
        <v>210105</v>
      </c>
      <c r="U568" s="10" t="s">
        <v>1287</v>
      </c>
    </row>
    <row r="569" spans="1:21" x14ac:dyDescent="0.25">
      <c r="A569" s="10">
        <v>565</v>
      </c>
      <c r="B569" s="325">
        <v>42640</v>
      </c>
      <c r="C569" s="10">
        <v>178</v>
      </c>
      <c r="D569" s="10" t="s">
        <v>1306</v>
      </c>
      <c r="E569" s="10">
        <v>9015639</v>
      </c>
      <c r="F569" s="10" t="s">
        <v>1307</v>
      </c>
      <c r="G569" s="10">
        <v>5327004758</v>
      </c>
      <c r="H569" s="10">
        <v>41312</v>
      </c>
      <c r="I569" s="10">
        <v>31211</v>
      </c>
      <c r="J569" s="10">
        <v>1764848</v>
      </c>
      <c r="O569" s="10">
        <v>0</v>
      </c>
      <c r="P569" s="10" t="s">
        <v>1347</v>
      </c>
      <c r="Q569" s="10">
        <v>70106</v>
      </c>
      <c r="R569" s="10">
        <v>80101</v>
      </c>
      <c r="S569" s="10">
        <v>210201</v>
      </c>
      <c r="U569" s="10" t="s">
        <v>1287</v>
      </c>
    </row>
    <row r="570" spans="1:21" x14ac:dyDescent="0.25">
      <c r="A570" s="10">
        <v>566</v>
      </c>
      <c r="B570" s="325">
        <v>42640</v>
      </c>
      <c r="C570" s="10">
        <v>179</v>
      </c>
      <c r="D570" s="10" t="s">
        <v>1257</v>
      </c>
      <c r="E570" s="10">
        <v>9017445</v>
      </c>
      <c r="F570" s="10" t="s">
        <v>1281</v>
      </c>
      <c r="G570" s="10">
        <v>51255001</v>
      </c>
      <c r="H570" s="10">
        <v>41311</v>
      </c>
      <c r="I570" s="10">
        <v>31211</v>
      </c>
      <c r="J570" s="10">
        <v>739642</v>
      </c>
      <c r="O570" s="10">
        <v>0</v>
      </c>
      <c r="P570" s="10" t="s">
        <v>1295</v>
      </c>
      <c r="Q570" s="10">
        <v>70106</v>
      </c>
      <c r="R570" s="10">
        <v>80101</v>
      </c>
      <c r="S570" s="10">
        <v>210101</v>
      </c>
      <c r="U570" s="10" t="s">
        <v>1287</v>
      </c>
    </row>
    <row r="571" spans="1:21" x14ac:dyDescent="0.25">
      <c r="A571" s="10">
        <v>567</v>
      </c>
      <c r="B571" s="325">
        <v>42640</v>
      </c>
      <c r="C571" s="10">
        <v>180</v>
      </c>
      <c r="D571" s="10" t="s">
        <v>1278</v>
      </c>
      <c r="F571" s="10" t="s">
        <v>1288</v>
      </c>
      <c r="G571" s="10">
        <v>5315100208</v>
      </c>
      <c r="H571" s="10">
        <v>41361</v>
      </c>
      <c r="I571" s="10">
        <v>31211</v>
      </c>
      <c r="J571" s="10">
        <v>878000</v>
      </c>
      <c r="O571" s="10">
        <v>0</v>
      </c>
      <c r="P571" s="10" t="s">
        <v>1289</v>
      </c>
      <c r="Q571" s="10">
        <v>70106</v>
      </c>
      <c r="R571" s="10">
        <v>80101</v>
      </c>
      <c r="S571" s="10">
        <v>210402</v>
      </c>
      <c r="U571" s="10" t="s">
        <v>1287</v>
      </c>
    </row>
    <row r="572" spans="1:21" x14ac:dyDescent="0.25">
      <c r="A572" s="10">
        <v>568</v>
      </c>
      <c r="B572" s="325">
        <v>42640</v>
      </c>
      <c r="C572" s="10">
        <v>181</v>
      </c>
      <c r="D572" s="10" t="s">
        <v>1400</v>
      </c>
      <c r="F572" s="10" t="s">
        <v>1288</v>
      </c>
      <c r="G572" s="10">
        <v>5315003725</v>
      </c>
      <c r="H572" s="10">
        <v>210403</v>
      </c>
      <c r="I572" s="10">
        <v>31211</v>
      </c>
      <c r="J572" s="10">
        <v>82500</v>
      </c>
      <c r="O572" s="10">
        <v>0</v>
      </c>
      <c r="P572" s="10" t="s">
        <v>1401</v>
      </c>
      <c r="Q572" s="10">
        <v>70106</v>
      </c>
      <c r="R572" s="10">
        <v>80101</v>
      </c>
      <c r="S572" s="10">
        <v>210403</v>
      </c>
      <c r="U572" s="10" t="s">
        <v>1287</v>
      </c>
    </row>
    <row r="573" spans="1:21" x14ac:dyDescent="0.25">
      <c r="A573" s="10">
        <v>569</v>
      </c>
      <c r="B573" s="325">
        <v>42640</v>
      </c>
      <c r="C573" s="10">
        <v>182</v>
      </c>
      <c r="D573" s="10" t="s">
        <v>1293</v>
      </c>
      <c r="E573" s="10">
        <v>3490777</v>
      </c>
      <c r="F573" s="10" t="s">
        <v>1285</v>
      </c>
      <c r="G573" s="10">
        <v>5315364240</v>
      </c>
      <c r="H573" s="10">
        <v>210301</v>
      </c>
      <c r="I573" s="10">
        <v>31211</v>
      </c>
      <c r="J573" s="10">
        <v>158300</v>
      </c>
      <c r="O573" s="10">
        <v>0</v>
      </c>
      <c r="P573" s="10" t="s">
        <v>1294</v>
      </c>
      <c r="Q573" s="10">
        <v>70106</v>
      </c>
      <c r="R573" s="10">
        <v>80101</v>
      </c>
      <c r="S573" s="10">
        <v>210301</v>
      </c>
      <c r="U573" s="10" t="s">
        <v>1287</v>
      </c>
    </row>
    <row r="574" spans="1:21" x14ac:dyDescent="0.25">
      <c r="A574" s="10">
        <v>570</v>
      </c>
      <c r="B574" s="325">
        <v>42640</v>
      </c>
      <c r="C574" s="10">
        <v>183</v>
      </c>
      <c r="D574" s="10" t="s">
        <v>1348</v>
      </c>
      <c r="E574" s="10">
        <v>3249271</v>
      </c>
      <c r="F574" s="10" t="s">
        <v>1291</v>
      </c>
      <c r="G574" s="10">
        <v>5315592153</v>
      </c>
      <c r="H574" s="10">
        <v>41361</v>
      </c>
      <c r="I574" s="10">
        <v>31211</v>
      </c>
      <c r="J574" s="10">
        <v>75000</v>
      </c>
      <c r="O574" s="10">
        <v>0</v>
      </c>
      <c r="P574" s="10" t="s">
        <v>1433</v>
      </c>
      <c r="Q574" s="10">
        <v>70106</v>
      </c>
      <c r="R574" s="10">
        <v>80101</v>
      </c>
      <c r="S574" s="10">
        <v>210401</v>
      </c>
      <c r="U574" s="10" t="s">
        <v>1287</v>
      </c>
    </row>
    <row r="575" spans="1:21" x14ac:dyDescent="0.25">
      <c r="A575" s="10">
        <v>571</v>
      </c>
      <c r="B575" s="325">
        <v>42640</v>
      </c>
      <c r="C575" s="10">
        <v>184</v>
      </c>
      <c r="D575" s="10" t="s">
        <v>1272</v>
      </c>
      <c r="E575" s="10">
        <v>2625105</v>
      </c>
      <c r="F575" s="10" t="s">
        <v>1288</v>
      </c>
      <c r="G575" s="10">
        <v>5315323917</v>
      </c>
      <c r="H575" s="10">
        <v>41361</v>
      </c>
      <c r="I575" s="10">
        <v>31211</v>
      </c>
      <c r="J575" s="10">
        <v>25000</v>
      </c>
      <c r="O575" s="10">
        <v>0</v>
      </c>
      <c r="P575" s="10" t="s">
        <v>1430</v>
      </c>
      <c r="Q575" s="10">
        <v>70106</v>
      </c>
      <c r="R575" s="10">
        <v>80101</v>
      </c>
      <c r="S575" s="10">
        <v>210401</v>
      </c>
      <c r="U575" s="10" t="s">
        <v>1287</v>
      </c>
    </row>
    <row r="576" spans="1:21" x14ac:dyDescent="0.25">
      <c r="A576" s="10">
        <v>572</v>
      </c>
      <c r="B576" s="325">
        <v>42640</v>
      </c>
      <c r="C576" s="10">
        <v>185</v>
      </c>
      <c r="D576" s="10" t="s">
        <v>1342</v>
      </c>
      <c r="F576" s="10" t="s">
        <v>1285</v>
      </c>
      <c r="G576" s="10">
        <v>5327000016</v>
      </c>
      <c r="H576" s="10">
        <v>210702</v>
      </c>
      <c r="I576" s="10">
        <v>31211</v>
      </c>
      <c r="J576" s="10">
        <v>262000</v>
      </c>
      <c r="O576" s="10">
        <v>0</v>
      </c>
      <c r="P576" s="10" t="s">
        <v>1343</v>
      </c>
      <c r="Q576" s="10">
        <v>70106</v>
      </c>
      <c r="R576" s="10">
        <v>80101</v>
      </c>
      <c r="S576" s="10">
        <v>210702</v>
      </c>
      <c r="U576" s="10" t="s">
        <v>1287</v>
      </c>
    </row>
    <row r="577" spans="1:21" x14ac:dyDescent="0.25">
      <c r="A577" s="10">
        <v>573</v>
      </c>
      <c r="B577" s="325">
        <v>42640</v>
      </c>
      <c r="C577" s="10">
        <v>185</v>
      </c>
      <c r="D577" s="10" t="s">
        <v>1342</v>
      </c>
      <c r="F577" s="10" t="s">
        <v>1285</v>
      </c>
      <c r="G577" s="10">
        <v>5327000016</v>
      </c>
      <c r="H577" s="10">
        <v>210403</v>
      </c>
      <c r="I577" s="10">
        <v>31211</v>
      </c>
      <c r="J577" s="10">
        <v>100000</v>
      </c>
      <c r="O577" s="10">
        <v>0</v>
      </c>
      <c r="P577" s="10" t="s">
        <v>1344</v>
      </c>
      <c r="Q577" s="10">
        <v>70106</v>
      </c>
      <c r="R577" s="10">
        <v>80101</v>
      </c>
      <c r="S577" s="10">
        <v>210403</v>
      </c>
      <c r="U577" s="10" t="s">
        <v>1287</v>
      </c>
    </row>
    <row r="578" spans="1:21" x14ac:dyDescent="0.25">
      <c r="A578" s="10">
        <v>574</v>
      </c>
      <c r="B578" s="325">
        <v>42640</v>
      </c>
      <c r="C578" s="10">
        <v>187</v>
      </c>
      <c r="D578" s="10" t="s">
        <v>1386</v>
      </c>
      <c r="F578" s="10" t="s">
        <v>1281</v>
      </c>
      <c r="G578" s="10">
        <v>51200910</v>
      </c>
      <c r="H578" s="10">
        <v>210405</v>
      </c>
      <c r="I578" s="10">
        <v>31211</v>
      </c>
      <c r="J578" s="10">
        <v>15000</v>
      </c>
      <c r="O578" s="10">
        <v>0</v>
      </c>
      <c r="P578" s="10" t="s">
        <v>1387</v>
      </c>
      <c r="Q578" s="10">
        <v>70106</v>
      </c>
      <c r="R578" s="10">
        <v>80101</v>
      </c>
      <c r="S578" s="10">
        <v>210405</v>
      </c>
      <c r="U578" s="10" t="s">
        <v>1287</v>
      </c>
    </row>
    <row r="579" spans="1:21" x14ac:dyDescent="0.25">
      <c r="A579" s="10">
        <v>575</v>
      </c>
      <c r="B579" s="325">
        <v>42640</v>
      </c>
      <c r="C579" s="10">
        <v>187</v>
      </c>
      <c r="D579" s="10" t="s">
        <v>1529</v>
      </c>
      <c r="E579" s="10">
        <v>4070275</v>
      </c>
      <c r="F579" s="10" t="s">
        <v>1291</v>
      </c>
      <c r="G579" s="10">
        <v>5846057506</v>
      </c>
      <c r="H579" s="10">
        <v>41361</v>
      </c>
      <c r="I579" s="10">
        <v>31211</v>
      </c>
      <c r="J579" s="10">
        <v>2500000</v>
      </c>
      <c r="O579" s="10">
        <v>0</v>
      </c>
      <c r="P579" s="10" t="s">
        <v>1299</v>
      </c>
      <c r="Q579" s="10">
        <v>70106</v>
      </c>
      <c r="R579" s="10">
        <v>80101</v>
      </c>
      <c r="S579" s="10">
        <v>210302</v>
      </c>
      <c r="U579" s="10" t="s">
        <v>1287</v>
      </c>
    </row>
    <row r="580" spans="1:21" x14ac:dyDescent="0.25">
      <c r="A580" s="10">
        <v>576</v>
      </c>
      <c r="B580" s="325">
        <v>42641</v>
      </c>
      <c r="C580" s="10">
        <v>189</v>
      </c>
      <c r="D580" s="10" t="s">
        <v>1257</v>
      </c>
      <c r="E580" s="10">
        <v>9017445</v>
      </c>
      <c r="F580" s="10" t="s">
        <v>1281</v>
      </c>
      <c r="G580" s="10">
        <v>51255001</v>
      </c>
      <c r="H580" s="10">
        <v>33101</v>
      </c>
      <c r="I580" s="10">
        <v>31211</v>
      </c>
      <c r="J580" s="10">
        <v>1200000</v>
      </c>
      <c r="O580" s="10">
        <v>0</v>
      </c>
      <c r="P580" s="10" t="s">
        <v>1341</v>
      </c>
      <c r="Q580" s="10">
        <v>70106</v>
      </c>
      <c r="R580" s="10">
        <v>80101</v>
      </c>
      <c r="S580" s="10">
        <v>210101</v>
      </c>
      <c r="U580" s="10" t="s">
        <v>1287</v>
      </c>
    </row>
    <row r="581" spans="1:21" x14ac:dyDescent="0.25">
      <c r="A581" s="10">
        <v>577</v>
      </c>
      <c r="B581" s="325">
        <v>42642</v>
      </c>
      <c r="C581" s="10">
        <v>1</v>
      </c>
      <c r="D581" s="10" t="s">
        <v>1257</v>
      </c>
      <c r="E581" s="10">
        <v>9017445</v>
      </c>
      <c r="H581" s="10">
        <v>210401</v>
      </c>
      <c r="I581" s="10">
        <v>35410</v>
      </c>
      <c r="J581" s="10">
        <v>4950</v>
      </c>
      <c r="K581" s="10">
        <v>90002961</v>
      </c>
      <c r="L581" s="10" t="s">
        <v>1349</v>
      </c>
      <c r="M581" s="10">
        <v>30</v>
      </c>
      <c r="P581" s="10" t="s">
        <v>1349</v>
      </c>
      <c r="T581" s="10" t="s">
        <v>1310</v>
      </c>
      <c r="U581" s="10" t="s">
        <v>1311</v>
      </c>
    </row>
    <row r="582" spans="1:21" x14ac:dyDescent="0.25">
      <c r="A582" s="10">
        <v>578</v>
      </c>
      <c r="B582" s="325">
        <v>42642</v>
      </c>
      <c r="C582" s="10">
        <v>1</v>
      </c>
      <c r="D582" s="10" t="s">
        <v>1257</v>
      </c>
      <c r="E582" s="10">
        <v>9017445</v>
      </c>
      <c r="H582" s="10">
        <v>210401</v>
      </c>
      <c r="I582" s="10">
        <v>35410</v>
      </c>
      <c r="J582" s="10">
        <v>55000</v>
      </c>
      <c r="K582" s="10">
        <v>90002731</v>
      </c>
      <c r="L582" s="10" t="s">
        <v>1273</v>
      </c>
      <c r="M582" s="10">
        <v>500</v>
      </c>
      <c r="P582" s="10" t="s">
        <v>1273</v>
      </c>
      <c r="T582" s="10" t="s">
        <v>1310</v>
      </c>
      <c r="U582" s="10" t="s">
        <v>1311</v>
      </c>
    </row>
    <row r="583" spans="1:21" x14ac:dyDescent="0.25">
      <c r="A583" s="10">
        <v>579</v>
      </c>
      <c r="B583" s="325">
        <v>42642</v>
      </c>
      <c r="C583" s="10">
        <v>1</v>
      </c>
      <c r="D583" s="10" t="s">
        <v>1257</v>
      </c>
      <c r="E583" s="10">
        <v>9017445</v>
      </c>
      <c r="H583" s="10">
        <v>210401</v>
      </c>
      <c r="I583" s="10">
        <v>35410</v>
      </c>
      <c r="J583" s="10">
        <v>76000</v>
      </c>
      <c r="K583" s="10">
        <v>90002499</v>
      </c>
      <c r="L583" s="10" t="s">
        <v>1270</v>
      </c>
      <c r="M583" s="10">
        <v>8</v>
      </c>
      <c r="P583" s="10" t="s">
        <v>1270</v>
      </c>
      <c r="T583" s="10" t="s">
        <v>1310</v>
      </c>
      <c r="U583" s="10" t="s">
        <v>1311</v>
      </c>
    </row>
    <row r="584" spans="1:21" x14ac:dyDescent="0.25">
      <c r="A584" s="10">
        <v>580</v>
      </c>
      <c r="B584" s="325">
        <v>42642</v>
      </c>
      <c r="C584" s="10">
        <v>1</v>
      </c>
      <c r="D584" s="10" t="s">
        <v>1257</v>
      </c>
      <c r="E584" s="10">
        <v>9017445</v>
      </c>
      <c r="H584" s="10">
        <v>210402</v>
      </c>
      <c r="I584" s="10">
        <v>35440</v>
      </c>
      <c r="J584" s="10">
        <v>126000</v>
      </c>
      <c r="K584" s="10">
        <v>90002974</v>
      </c>
      <c r="L584" s="10" t="s">
        <v>1350</v>
      </c>
      <c r="M584" s="10">
        <v>70</v>
      </c>
      <c r="P584" s="10" t="s">
        <v>1350</v>
      </c>
      <c r="T584" s="10" t="s">
        <v>1310</v>
      </c>
      <c r="U584" s="10" t="s">
        <v>1311</v>
      </c>
    </row>
    <row r="585" spans="1:21" x14ac:dyDescent="0.25">
      <c r="A585" s="10">
        <v>581</v>
      </c>
      <c r="B585" s="325">
        <v>42642</v>
      </c>
      <c r="C585" s="10">
        <v>1</v>
      </c>
      <c r="D585" s="10" t="s">
        <v>1257</v>
      </c>
      <c r="E585" s="10">
        <v>9017445</v>
      </c>
      <c r="H585" s="10">
        <v>210302</v>
      </c>
      <c r="I585" s="10">
        <v>35440</v>
      </c>
      <c r="J585" s="10">
        <v>165000</v>
      </c>
      <c r="K585" s="10">
        <v>90002413</v>
      </c>
      <c r="L585" s="10" t="s">
        <v>1276</v>
      </c>
      <c r="M585" s="10">
        <v>33</v>
      </c>
      <c r="P585" s="10" t="s">
        <v>1276</v>
      </c>
      <c r="T585" s="10" t="s">
        <v>1310</v>
      </c>
      <c r="U585" s="10" t="s">
        <v>1311</v>
      </c>
    </row>
    <row r="586" spans="1:21" x14ac:dyDescent="0.25">
      <c r="A586" s="10">
        <v>582</v>
      </c>
      <c r="B586" s="325">
        <v>42642</v>
      </c>
      <c r="C586" s="10">
        <v>1</v>
      </c>
      <c r="D586" s="10" t="s">
        <v>1257</v>
      </c>
      <c r="E586" s="10">
        <v>9017445</v>
      </c>
      <c r="H586" s="10">
        <v>210402</v>
      </c>
      <c r="I586" s="10">
        <v>35440</v>
      </c>
      <c r="J586" s="10">
        <v>752000</v>
      </c>
      <c r="K586" s="10">
        <v>3</v>
      </c>
      <c r="L586" s="10" t="s">
        <v>1279</v>
      </c>
      <c r="M586" s="10">
        <v>470</v>
      </c>
      <c r="P586" s="10" t="s">
        <v>1279</v>
      </c>
      <c r="T586" s="10" t="s">
        <v>1310</v>
      </c>
      <c r="U586" s="10" t="s">
        <v>1311</v>
      </c>
    </row>
    <row r="587" spans="1:21" x14ac:dyDescent="0.25">
      <c r="A587" s="10">
        <v>583</v>
      </c>
      <c r="B587" s="325">
        <v>42643</v>
      </c>
      <c r="C587" s="10">
        <v>190</v>
      </c>
      <c r="D587" s="10" t="s">
        <v>1257</v>
      </c>
      <c r="E587" s="10">
        <v>9017445</v>
      </c>
      <c r="F587" s="10" t="s">
        <v>1281</v>
      </c>
      <c r="G587" s="10">
        <v>51255001</v>
      </c>
      <c r="H587" s="10">
        <v>33101</v>
      </c>
      <c r="I587" s="10">
        <v>31211</v>
      </c>
      <c r="J587" s="10">
        <v>1000000</v>
      </c>
      <c r="O587" s="10">
        <v>0</v>
      </c>
      <c r="P587" s="10" t="s">
        <v>1341</v>
      </c>
      <c r="Q587" s="10">
        <v>70106</v>
      </c>
      <c r="R587" s="10">
        <v>80101</v>
      </c>
      <c r="S587" s="10">
        <v>210101</v>
      </c>
      <c r="U587" s="10" t="s">
        <v>1287</v>
      </c>
    </row>
    <row r="588" spans="1:21" x14ac:dyDescent="0.25">
      <c r="A588" s="10">
        <v>584</v>
      </c>
      <c r="B588" s="325">
        <v>42643</v>
      </c>
      <c r="C588" s="10">
        <v>191</v>
      </c>
      <c r="D588" s="10" t="s">
        <v>1353</v>
      </c>
      <c r="E588" s="10">
        <v>3247791</v>
      </c>
      <c r="F588" s="10" t="s">
        <v>1285</v>
      </c>
      <c r="G588" s="10">
        <v>5327055034</v>
      </c>
      <c r="H588" s="10">
        <v>210901</v>
      </c>
      <c r="I588" s="10">
        <v>31211</v>
      </c>
      <c r="J588" s="10">
        <v>550000</v>
      </c>
      <c r="O588" s="10">
        <v>0</v>
      </c>
      <c r="P588" s="10" t="s">
        <v>1530</v>
      </c>
      <c r="Q588" s="10">
        <v>70106</v>
      </c>
      <c r="R588" s="10">
        <v>81102</v>
      </c>
      <c r="S588" s="10">
        <v>210901</v>
      </c>
      <c r="U588" s="10" t="s">
        <v>1287</v>
      </c>
    </row>
    <row r="589" spans="1:21" x14ac:dyDescent="0.25">
      <c r="A589" s="10">
        <v>585</v>
      </c>
      <c r="B589" s="325">
        <v>42643</v>
      </c>
      <c r="C589" s="10" t="s">
        <v>1315</v>
      </c>
      <c r="D589" s="10" t="s">
        <v>1257</v>
      </c>
      <c r="E589" s="10">
        <v>9017445</v>
      </c>
      <c r="H589" s="10">
        <v>210101</v>
      </c>
      <c r="I589" s="10">
        <v>41311</v>
      </c>
      <c r="J589" s="10">
        <v>16771425</v>
      </c>
      <c r="P589" s="10" t="s">
        <v>1531</v>
      </c>
      <c r="U589" s="10" t="s">
        <v>1317</v>
      </c>
    </row>
    <row r="590" spans="1:21" x14ac:dyDescent="0.25">
      <c r="A590" s="10">
        <v>586</v>
      </c>
      <c r="B590" s="325">
        <v>42643</v>
      </c>
      <c r="C590" s="10" t="s">
        <v>1318</v>
      </c>
      <c r="D590" s="10" t="s">
        <v>1257</v>
      </c>
      <c r="E590" s="10">
        <v>9017445</v>
      </c>
      <c r="H590" s="10">
        <v>41311</v>
      </c>
      <c r="I590" s="10">
        <v>41312</v>
      </c>
      <c r="J590" s="10">
        <v>1647493</v>
      </c>
      <c r="P590" s="10" t="s">
        <v>1532</v>
      </c>
      <c r="U590" s="10" t="s">
        <v>1317</v>
      </c>
    </row>
    <row r="591" spans="1:21" x14ac:dyDescent="0.25">
      <c r="A591" s="10">
        <v>587</v>
      </c>
      <c r="B591" s="325">
        <v>42643</v>
      </c>
      <c r="C591" s="10" t="s">
        <v>1320</v>
      </c>
      <c r="D591" s="10" t="s">
        <v>1257</v>
      </c>
      <c r="E591" s="10">
        <v>9017445</v>
      </c>
      <c r="H591" s="10">
        <v>210201</v>
      </c>
      <c r="I591" s="10">
        <v>41312</v>
      </c>
      <c r="J591" s="10">
        <v>1173999.75</v>
      </c>
      <c r="P591" s="10" t="s">
        <v>1533</v>
      </c>
      <c r="U591" s="10" t="s">
        <v>1317</v>
      </c>
    </row>
    <row r="592" spans="1:21" x14ac:dyDescent="0.25">
      <c r="A592" s="10">
        <v>588</v>
      </c>
      <c r="B592" s="325">
        <v>42643</v>
      </c>
      <c r="C592" s="10" t="s">
        <v>1322</v>
      </c>
      <c r="D592" s="10" t="s">
        <v>1257</v>
      </c>
      <c r="E592" s="10">
        <v>9017445</v>
      </c>
      <c r="H592" s="10">
        <v>210202</v>
      </c>
      <c r="I592" s="10">
        <v>41312</v>
      </c>
      <c r="J592" s="10">
        <v>134171.4</v>
      </c>
      <c r="P592" s="10" t="s">
        <v>1534</v>
      </c>
      <c r="U592" s="10" t="s">
        <v>1317</v>
      </c>
    </row>
    <row r="593" spans="1:21" x14ac:dyDescent="0.25">
      <c r="A593" s="10">
        <v>589</v>
      </c>
      <c r="B593" s="325">
        <v>42643</v>
      </c>
      <c r="C593" s="10" t="s">
        <v>1324</v>
      </c>
      <c r="D593" s="10" t="s">
        <v>1257</v>
      </c>
      <c r="E593" s="10">
        <v>9017445</v>
      </c>
      <c r="H593" s="10">
        <v>210205</v>
      </c>
      <c r="I593" s="10">
        <v>41312</v>
      </c>
      <c r="J593" s="10">
        <v>308475.68</v>
      </c>
      <c r="P593" s="10" t="s">
        <v>1535</v>
      </c>
      <c r="U593" s="10" t="s">
        <v>1317</v>
      </c>
    </row>
    <row r="594" spans="1:21" x14ac:dyDescent="0.25">
      <c r="A594" s="10">
        <v>590</v>
      </c>
      <c r="B594" s="325">
        <v>42643</v>
      </c>
      <c r="C594" s="10" t="s">
        <v>1326</v>
      </c>
      <c r="D594" s="10" t="s">
        <v>1257</v>
      </c>
      <c r="E594" s="10">
        <v>9017445</v>
      </c>
      <c r="H594" s="10">
        <v>210204</v>
      </c>
      <c r="I594" s="10">
        <v>41312</v>
      </c>
      <c r="J594" s="10">
        <v>30847.567999999999</v>
      </c>
      <c r="P594" s="10" t="s">
        <v>1536</v>
      </c>
      <c r="U594" s="10" t="s">
        <v>1317</v>
      </c>
    </row>
    <row r="595" spans="1:21" x14ac:dyDescent="0.25">
      <c r="A595" s="10">
        <v>591</v>
      </c>
      <c r="B595" s="325">
        <v>42643</v>
      </c>
      <c r="C595" s="10" t="s">
        <v>1328</v>
      </c>
      <c r="D595" s="10" t="s">
        <v>1257</v>
      </c>
      <c r="E595" s="10">
        <v>9017445</v>
      </c>
      <c r="H595" s="10">
        <v>210203</v>
      </c>
      <c r="I595" s="10">
        <v>41312</v>
      </c>
      <c r="J595" s="10">
        <v>167714.25</v>
      </c>
      <c r="P595" s="10" t="s">
        <v>1537</v>
      </c>
      <c r="U595" s="10" t="s">
        <v>1317</v>
      </c>
    </row>
    <row r="596" spans="1:21" x14ac:dyDescent="0.25">
      <c r="A596" s="10">
        <v>592</v>
      </c>
      <c r="B596" s="325">
        <v>42643</v>
      </c>
      <c r="C596" s="10" t="s">
        <v>1330</v>
      </c>
      <c r="D596" s="10" t="s">
        <v>1257</v>
      </c>
      <c r="E596" s="10">
        <v>9017445</v>
      </c>
      <c r="H596" s="10">
        <v>41311</v>
      </c>
      <c r="I596" s="10">
        <v>41313</v>
      </c>
      <c r="J596" s="10">
        <v>1359609</v>
      </c>
      <c r="P596" s="10" t="s">
        <v>1538</v>
      </c>
      <c r="U596" s="10" t="s">
        <v>1317</v>
      </c>
    </row>
    <row r="597" spans="1:21" x14ac:dyDescent="0.25">
      <c r="A597" s="10">
        <v>593</v>
      </c>
      <c r="B597" s="325">
        <v>42643</v>
      </c>
      <c r="C597" s="10" t="s">
        <v>1332</v>
      </c>
      <c r="D597" s="10" t="s">
        <v>1257</v>
      </c>
      <c r="E597" s="10">
        <v>9017445</v>
      </c>
      <c r="H597" s="10">
        <v>41311</v>
      </c>
      <c r="I597" s="10">
        <v>33101</v>
      </c>
      <c r="J597" s="10">
        <v>3569000</v>
      </c>
      <c r="P597" s="10" t="s">
        <v>1539</v>
      </c>
      <c r="U597" s="10" t="s">
        <v>1317</v>
      </c>
    </row>
    <row r="598" spans="1:21" x14ac:dyDescent="0.25">
      <c r="A598" s="10">
        <v>594</v>
      </c>
      <c r="B598" s="325">
        <v>42643</v>
      </c>
      <c r="C598" s="10" t="s">
        <v>1334</v>
      </c>
      <c r="D598" s="10" t="s">
        <v>1257</v>
      </c>
      <c r="E598" s="10">
        <v>9017445</v>
      </c>
      <c r="H598" s="10">
        <v>210903</v>
      </c>
      <c r="I598" s="10">
        <v>39302</v>
      </c>
      <c r="J598" s="10">
        <v>10208.33</v>
      </c>
      <c r="P598" s="10" t="s">
        <v>1335</v>
      </c>
      <c r="U598" s="10" t="s">
        <v>1336</v>
      </c>
    </row>
    <row r="599" spans="1:21" x14ac:dyDescent="0.25">
      <c r="A599" s="10">
        <v>595</v>
      </c>
      <c r="B599" s="325">
        <v>42646</v>
      </c>
      <c r="C599" s="10">
        <v>192</v>
      </c>
      <c r="D599" s="10" t="s">
        <v>1257</v>
      </c>
      <c r="E599" s="10">
        <v>9017445</v>
      </c>
      <c r="F599" s="10" t="s">
        <v>1281</v>
      </c>
      <c r="G599" s="10">
        <v>51255001</v>
      </c>
      <c r="H599" s="10">
        <v>33101</v>
      </c>
      <c r="I599" s="10">
        <v>31211</v>
      </c>
      <c r="J599" s="10">
        <v>300000</v>
      </c>
      <c r="O599" s="10">
        <v>0</v>
      </c>
      <c r="P599" s="10" t="s">
        <v>1341</v>
      </c>
      <c r="Q599" s="10">
        <v>70106</v>
      </c>
      <c r="R599" s="10">
        <v>80101</v>
      </c>
      <c r="S599" s="10">
        <v>210101</v>
      </c>
      <c r="U599" s="10" t="s">
        <v>1287</v>
      </c>
    </row>
    <row r="600" spans="1:21" x14ac:dyDescent="0.25">
      <c r="A600" s="10">
        <v>596</v>
      </c>
      <c r="B600" s="325">
        <v>42654</v>
      </c>
      <c r="C600" s="10">
        <v>193</v>
      </c>
      <c r="D600" s="10" t="s">
        <v>1257</v>
      </c>
      <c r="E600" s="10">
        <v>9017445</v>
      </c>
      <c r="F600" s="10" t="s">
        <v>1281</v>
      </c>
      <c r="G600" s="10">
        <v>51255001</v>
      </c>
      <c r="H600" s="10">
        <v>33101</v>
      </c>
      <c r="I600" s="10">
        <v>31211</v>
      </c>
      <c r="J600" s="10">
        <v>200000</v>
      </c>
      <c r="O600" s="10">
        <v>0</v>
      </c>
      <c r="P600" s="10" t="s">
        <v>1341</v>
      </c>
      <c r="Q600" s="10">
        <v>70106</v>
      </c>
      <c r="R600" s="10">
        <v>80101</v>
      </c>
      <c r="S600" s="10">
        <v>210101</v>
      </c>
      <c r="U600" s="10" t="s">
        <v>1287</v>
      </c>
    </row>
    <row r="601" spans="1:21" x14ac:dyDescent="0.25">
      <c r="A601" s="10">
        <v>597</v>
      </c>
      <c r="B601" s="325">
        <v>42654</v>
      </c>
      <c r="C601" s="10">
        <v>194</v>
      </c>
      <c r="D601" s="10" t="s">
        <v>1257</v>
      </c>
      <c r="E601" s="10">
        <v>9017445</v>
      </c>
      <c r="F601" s="10" t="s">
        <v>1281</v>
      </c>
      <c r="G601" s="10">
        <v>51255001</v>
      </c>
      <c r="H601" s="10">
        <v>33101</v>
      </c>
      <c r="I601" s="10">
        <v>31211</v>
      </c>
      <c r="J601" s="10">
        <v>150000</v>
      </c>
      <c r="O601" s="10">
        <v>0</v>
      </c>
      <c r="P601" s="10" t="s">
        <v>1341</v>
      </c>
      <c r="Q601" s="10">
        <v>70106</v>
      </c>
      <c r="R601" s="10">
        <v>80101</v>
      </c>
      <c r="S601" s="10">
        <v>210101</v>
      </c>
      <c r="U601" s="10" t="s">
        <v>1287</v>
      </c>
    </row>
    <row r="602" spans="1:21" x14ac:dyDescent="0.25">
      <c r="A602" s="10">
        <v>598</v>
      </c>
      <c r="B602" s="325">
        <v>42657</v>
      </c>
      <c r="C602" s="10">
        <v>195</v>
      </c>
      <c r="D602" s="10" t="s">
        <v>1257</v>
      </c>
      <c r="E602" s="10">
        <v>9017445</v>
      </c>
      <c r="F602" s="10" t="s">
        <v>1281</v>
      </c>
      <c r="G602" s="10">
        <v>51255001</v>
      </c>
      <c r="H602" s="10">
        <v>33101</v>
      </c>
      <c r="I602" s="10">
        <v>31211</v>
      </c>
      <c r="J602" s="10">
        <v>100000</v>
      </c>
      <c r="O602" s="10">
        <v>0</v>
      </c>
      <c r="P602" s="10" t="s">
        <v>1341</v>
      </c>
      <c r="Q602" s="10">
        <v>70106</v>
      </c>
      <c r="R602" s="10">
        <v>80101</v>
      </c>
      <c r="S602" s="10">
        <v>210101</v>
      </c>
      <c r="U602" s="10" t="s">
        <v>1287</v>
      </c>
    </row>
    <row r="603" spans="1:21" x14ac:dyDescent="0.25">
      <c r="A603" s="10">
        <v>599</v>
      </c>
      <c r="B603" s="325">
        <v>42657</v>
      </c>
      <c r="C603" s="10">
        <v>196</v>
      </c>
      <c r="D603" s="10" t="s">
        <v>1540</v>
      </c>
      <c r="E603" s="10" t="s">
        <v>1541</v>
      </c>
      <c r="F603" s="10" t="s">
        <v>1291</v>
      </c>
      <c r="G603" s="10">
        <v>5327002456</v>
      </c>
      <c r="H603" s="10">
        <v>210702</v>
      </c>
      <c r="I603" s="10">
        <v>31211</v>
      </c>
      <c r="J603" s="10">
        <v>248500</v>
      </c>
      <c r="O603" s="10">
        <v>0</v>
      </c>
      <c r="P603" s="10" t="s">
        <v>1343</v>
      </c>
      <c r="Q603" s="10">
        <v>70106</v>
      </c>
      <c r="R603" s="10">
        <v>80101</v>
      </c>
      <c r="S603" s="10">
        <v>210702</v>
      </c>
      <c r="U603" s="10" t="s">
        <v>1287</v>
      </c>
    </row>
    <row r="604" spans="1:21" x14ac:dyDescent="0.25">
      <c r="A604" s="10">
        <v>600</v>
      </c>
      <c r="B604" s="325">
        <v>42664</v>
      </c>
      <c r="C604" s="10">
        <v>197</v>
      </c>
      <c r="D604" s="10" t="s">
        <v>1297</v>
      </c>
      <c r="E604" s="10">
        <v>9017445</v>
      </c>
      <c r="F604" s="10" t="s">
        <v>1291</v>
      </c>
      <c r="G604" s="10">
        <v>5327070266</v>
      </c>
      <c r="H604" s="10">
        <v>210901</v>
      </c>
      <c r="I604" s="10">
        <v>31211</v>
      </c>
      <c r="J604" s="10">
        <v>450000</v>
      </c>
      <c r="O604" s="10">
        <v>0</v>
      </c>
      <c r="P604" s="10" t="s">
        <v>1298</v>
      </c>
      <c r="Q604" s="10">
        <v>70106</v>
      </c>
      <c r="R604" s="10">
        <v>81102</v>
      </c>
      <c r="S604" s="10">
        <v>210901</v>
      </c>
      <c r="U604" s="10" t="s">
        <v>1287</v>
      </c>
    </row>
    <row r="605" spans="1:21" x14ac:dyDescent="0.25">
      <c r="A605" s="10">
        <v>601</v>
      </c>
      <c r="B605" s="325">
        <v>42668</v>
      </c>
      <c r="C605" s="10">
        <v>1</v>
      </c>
      <c r="D605" s="10" t="s">
        <v>1258</v>
      </c>
      <c r="E605" s="10">
        <v>3246108</v>
      </c>
      <c r="H605" s="10">
        <v>35410</v>
      </c>
      <c r="I605" s="10">
        <v>41361</v>
      </c>
      <c r="J605" s="10">
        <v>95000</v>
      </c>
      <c r="K605" s="10">
        <v>90002499</v>
      </c>
      <c r="L605" s="10" t="s">
        <v>1270</v>
      </c>
      <c r="M605" s="10">
        <v>10</v>
      </c>
      <c r="N605" s="10" t="s">
        <v>1260</v>
      </c>
      <c r="P605" s="10" t="s">
        <v>1270</v>
      </c>
      <c r="T605" s="10" t="s">
        <v>1261</v>
      </c>
      <c r="U605" s="10" t="s">
        <v>1262</v>
      </c>
    </row>
    <row r="606" spans="1:21" x14ac:dyDescent="0.25">
      <c r="A606" s="10">
        <v>602</v>
      </c>
      <c r="B606" s="325">
        <v>42668</v>
      </c>
      <c r="C606" s="10">
        <v>1</v>
      </c>
      <c r="D606" s="10" t="s">
        <v>1258</v>
      </c>
      <c r="E606" s="10">
        <v>3246108</v>
      </c>
      <c r="H606" s="10">
        <v>35410</v>
      </c>
      <c r="I606" s="10">
        <v>41361</v>
      </c>
      <c r="J606" s="10">
        <v>54000</v>
      </c>
      <c r="K606" s="10">
        <v>90002970</v>
      </c>
      <c r="L606" s="10" t="s">
        <v>1542</v>
      </c>
      <c r="M606" s="10">
        <v>30</v>
      </c>
      <c r="N606" s="10" t="s">
        <v>1260</v>
      </c>
      <c r="P606" s="10" t="s">
        <v>1542</v>
      </c>
      <c r="T606" s="10" t="s">
        <v>1261</v>
      </c>
      <c r="U606" s="10" t="s">
        <v>1262</v>
      </c>
    </row>
    <row r="607" spans="1:21" x14ac:dyDescent="0.25">
      <c r="A607" s="10">
        <v>603</v>
      </c>
      <c r="B607" s="325">
        <v>42668</v>
      </c>
      <c r="C607" s="10">
        <v>1</v>
      </c>
      <c r="D607" s="10" t="s">
        <v>1258</v>
      </c>
      <c r="E607" s="10">
        <v>3246108</v>
      </c>
      <c r="H607" s="10">
        <v>35410</v>
      </c>
      <c r="I607" s="10">
        <v>41361</v>
      </c>
      <c r="J607" s="10">
        <v>140000</v>
      </c>
      <c r="K607" s="10">
        <v>90002962</v>
      </c>
      <c r="L607" s="10" t="s">
        <v>1419</v>
      </c>
      <c r="M607" s="10">
        <v>2</v>
      </c>
      <c r="N607" s="10" t="s">
        <v>1260</v>
      </c>
      <c r="P607" s="10" t="s">
        <v>1419</v>
      </c>
      <c r="T607" s="10" t="s">
        <v>1261</v>
      </c>
      <c r="U607" s="10" t="s">
        <v>1262</v>
      </c>
    </row>
    <row r="608" spans="1:21" x14ac:dyDescent="0.25">
      <c r="A608" s="10">
        <v>604</v>
      </c>
      <c r="B608" s="325">
        <v>42668</v>
      </c>
      <c r="C608" s="10">
        <v>1</v>
      </c>
      <c r="D608" s="10" t="s">
        <v>1258</v>
      </c>
      <c r="E608" s="10">
        <v>3246108</v>
      </c>
      <c r="H608" s="10">
        <v>35410</v>
      </c>
      <c r="I608" s="10">
        <v>41361</v>
      </c>
      <c r="J608" s="10">
        <v>20000</v>
      </c>
      <c r="K608" s="10">
        <v>90002971</v>
      </c>
      <c r="L608" s="10" t="s">
        <v>1543</v>
      </c>
      <c r="M608" s="10">
        <v>25</v>
      </c>
      <c r="N608" s="10" t="s">
        <v>1260</v>
      </c>
      <c r="P608" s="10" t="s">
        <v>1543</v>
      </c>
      <c r="T608" s="10" t="s">
        <v>1261</v>
      </c>
      <c r="U608" s="10" t="s">
        <v>1262</v>
      </c>
    </row>
    <row r="609" spans="1:21" x14ac:dyDescent="0.25">
      <c r="A609" s="10">
        <v>605</v>
      </c>
      <c r="B609" s="325">
        <v>42668</v>
      </c>
      <c r="C609" s="10">
        <v>1</v>
      </c>
      <c r="D609" s="10" t="s">
        <v>1258</v>
      </c>
      <c r="E609" s="10">
        <v>3246108</v>
      </c>
      <c r="H609" s="10">
        <v>35410</v>
      </c>
      <c r="I609" s="10">
        <v>41361</v>
      </c>
      <c r="J609" s="10">
        <v>31400</v>
      </c>
      <c r="K609" s="10">
        <v>90002972</v>
      </c>
      <c r="L609" s="10" t="s">
        <v>1544</v>
      </c>
      <c r="M609" s="10">
        <v>10</v>
      </c>
      <c r="N609" s="10" t="s">
        <v>1260</v>
      </c>
      <c r="P609" s="10" t="s">
        <v>1544</v>
      </c>
      <c r="T609" s="10" t="s">
        <v>1261</v>
      </c>
      <c r="U609" s="10" t="s">
        <v>1262</v>
      </c>
    </row>
    <row r="610" spans="1:21" x14ac:dyDescent="0.25">
      <c r="A610" s="10">
        <v>606</v>
      </c>
      <c r="B610" s="325">
        <v>42668</v>
      </c>
      <c r="C610" s="10">
        <v>2</v>
      </c>
      <c r="D610" s="10" t="s">
        <v>1272</v>
      </c>
      <c r="E610" s="10">
        <v>2625105</v>
      </c>
      <c r="H610" s="10">
        <v>35410</v>
      </c>
      <c r="I610" s="10">
        <v>41361</v>
      </c>
      <c r="J610" s="10">
        <v>16500</v>
      </c>
      <c r="K610" s="10">
        <v>90002731</v>
      </c>
      <c r="L610" s="10" t="s">
        <v>1273</v>
      </c>
      <c r="M610" s="10">
        <v>150</v>
      </c>
      <c r="N610" s="10" t="s">
        <v>1260</v>
      </c>
      <c r="P610" s="10" t="s">
        <v>1273</v>
      </c>
      <c r="T610" s="10" t="s">
        <v>1261</v>
      </c>
      <c r="U610" s="10" t="s">
        <v>1262</v>
      </c>
    </row>
    <row r="611" spans="1:21" x14ac:dyDescent="0.25">
      <c r="A611" s="10">
        <v>607</v>
      </c>
      <c r="B611" s="325">
        <v>42668</v>
      </c>
      <c r="C611" s="10">
        <v>2</v>
      </c>
      <c r="D611" s="10" t="s">
        <v>1272</v>
      </c>
      <c r="E611" s="10">
        <v>2625105</v>
      </c>
      <c r="H611" s="10">
        <v>35410</v>
      </c>
      <c r="I611" s="10">
        <v>41361</v>
      </c>
      <c r="J611" s="10">
        <v>8250</v>
      </c>
      <c r="K611" s="10">
        <v>90002732</v>
      </c>
      <c r="L611" s="10" t="s">
        <v>1274</v>
      </c>
      <c r="M611" s="10">
        <v>50</v>
      </c>
      <c r="N611" s="10" t="s">
        <v>1260</v>
      </c>
      <c r="P611" s="10" t="s">
        <v>1274</v>
      </c>
      <c r="T611" s="10" t="s">
        <v>1261</v>
      </c>
      <c r="U611" s="10" t="s">
        <v>1262</v>
      </c>
    </row>
    <row r="612" spans="1:21" x14ac:dyDescent="0.25">
      <c r="A612" s="10">
        <v>608</v>
      </c>
      <c r="B612" s="325">
        <v>42668</v>
      </c>
      <c r="C612" s="10">
        <v>3</v>
      </c>
      <c r="D612" s="10" t="s">
        <v>1529</v>
      </c>
      <c r="E612" s="10">
        <v>4070275</v>
      </c>
      <c r="H612" s="10">
        <v>35440</v>
      </c>
      <c r="I612" s="10">
        <v>41361</v>
      </c>
      <c r="J612" s="10">
        <v>10710000</v>
      </c>
      <c r="K612" s="10">
        <v>90002413</v>
      </c>
      <c r="L612" s="10" t="s">
        <v>1276</v>
      </c>
      <c r="M612" s="10">
        <v>76.5</v>
      </c>
      <c r="N612" s="10" t="s">
        <v>1260</v>
      </c>
      <c r="P612" s="10" t="s">
        <v>1276</v>
      </c>
      <c r="T612" s="10" t="s">
        <v>1261</v>
      </c>
      <c r="U612" s="10" t="s">
        <v>1262</v>
      </c>
    </row>
    <row r="613" spans="1:21" x14ac:dyDescent="0.25">
      <c r="A613" s="10">
        <v>609</v>
      </c>
      <c r="B613" s="325">
        <v>42668</v>
      </c>
      <c r="C613" s="10">
        <v>4</v>
      </c>
      <c r="D613" s="10" t="s">
        <v>1278</v>
      </c>
      <c r="H613" s="10">
        <v>35440</v>
      </c>
      <c r="I613" s="10">
        <v>41361</v>
      </c>
      <c r="J613" s="10">
        <v>864000</v>
      </c>
      <c r="K613" s="10">
        <v>90002974</v>
      </c>
      <c r="L613" s="10" t="s">
        <v>1350</v>
      </c>
      <c r="M613" s="10">
        <v>480</v>
      </c>
      <c r="N613" s="10" t="s">
        <v>1280</v>
      </c>
      <c r="P613" s="10" t="s">
        <v>1350</v>
      </c>
      <c r="T613" s="10" t="s">
        <v>1261</v>
      </c>
      <c r="U613" s="10" t="s">
        <v>1262</v>
      </c>
    </row>
    <row r="614" spans="1:21" x14ac:dyDescent="0.25">
      <c r="A614" s="10">
        <v>610</v>
      </c>
      <c r="B614" s="325">
        <v>42668</v>
      </c>
      <c r="C614" s="10">
        <v>4</v>
      </c>
      <c r="D614" s="10" t="s">
        <v>1278</v>
      </c>
      <c r="H614" s="10">
        <v>35440</v>
      </c>
      <c r="I614" s="10">
        <v>41361</v>
      </c>
      <c r="J614" s="10">
        <v>48000</v>
      </c>
      <c r="K614" s="10">
        <v>4</v>
      </c>
      <c r="L614" s="10" t="s">
        <v>1545</v>
      </c>
      <c r="M614" s="10">
        <v>12</v>
      </c>
      <c r="N614" s="10" t="s">
        <v>1280</v>
      </c>
      <c r="P614" s="10" t="s">
        <v>1545</v>
      </c>
      <c r="T614" s="10" t="s">
        <v>1261</v>
      </c>
      <c r="U614" s="10" t="s">
        <v>1262</v>
      </c>
    </row>
    <row r="615" spans="1:21" x14ac:dyDescent="0.25">
      <c r="A615" s="10">
        <v>611</v>
      </c>
      <c r="B615" s="325">
        <v>42668</v>
      </c>
      <c r="C615" s="10">
        <v>4</v>
      </c>
      <c r="D615" s="10" t="s">
        <v>1278</v>
      </c>
      <c r="H615" s="10">
        <v>35440</v>
      </c>
      <c r="I615" s="10">
        <v>41361</v>
      </c>
      <c r="J615" s="10">
        <v>1608000</v>
      </c>
      <c r="K615" s="10">
        <v>3</v>
      </c>
      <c r="L615" s="10" t="s">
        <v>1279</v>
      </c>
      <c r="M615" s="10">
        <v>1005</v>
      </c>
      <c r="N615" s="10" t="s">
        <v>1280</v>
      </c>
      <c r="P615" s="10" t="s">
        <v>1279</v>
      </c>
      <c r="T615" s="10" t="s">
        <v>1261</v>
      </c>
      <c r="U615" s="10" t="s">
        <v>1262</v>
      </c>
    </row>
    <row r="616" spans="1:21" x14ac:dyDescent="0.25">
      <c r="A616" s="10">
        <v>612</v>
      </c>
      <c r="B616" s="325">
        <v>42670</v>
      </c>
      <c r="C616" s="10">
        <v>198</v>
      </c>
      <c r="D616" s="10" t="s">
        <v>1281</v>
      </c>
      <c r="H616" s="10">
        <v>31211</v>
      </c>
      <c r="I616" s="10">
        <v>132001</v>
      </c>
      <c r="J616" s="10">
        <v>469200</v>
      </c>
      <c r="O616" s="10">
        <v>0</v>
      </c>
      <c r="P616" s="10" t="s">
        <v>1282</v>
      </c>
      <c r="Q616" s="10">
        <v>70106</v>
      </c>
      <c r="R616" s="10">
        <v>81102</v>
      </c>
      <c r="S616" s="10">
        <v>320001</v>
      </c>
      <c r="U616" s="10" t="s">
        <v>1283</v>
      </c>
    </row>
    <row r="617" spans="1:21" x14ac:dyDescent="0.25">
      <c r="A617" s="10">
        <v>613</v>
      </c>
      <c r="B617" s="325">
        <v>42670</v>
      </c>
      <c r="C617" s="10">
        <v>198</v>
      </c>
      <c r="D617" s="10" t="s">
        <v>1281</v>
      </c>
      <c r="H617" s="10">
        <v>31211</v>
      </c>
      <c r="I617" s="10">
        <v>132001</v>
      </c>
      <c r="J617" s="10">
        <v>2226300</v>
      </c>
      <c r="O617" s="10">
        <v>0</v>
      </c>
      <c r="P617" s="10" t="s">
        <v>1282</v>
      </c>
      <c r="Q617" s="10">
        <v>70106</v>
      </c>
      <c r="R617" s="10">
        <v>80103</v>
      </c>
      <c r="S617" s="10">
        <v>320001</v>
      </c>
      <c r="U617" s="10" t="s">
        <v>1283</v>
      </c>
    </row>
    <row r="618" spans="1:21" x14ac:dyDescent="0.25">
      <c r="A618" s="10">
        <v>614</v>
      </c>
      <c r="B618" s="325">
        <v>42670</v>
      </c>
      <c r="C618" s="10">
        <v>198</v>
      </c>
      <c r="D618" s="10" t="s">
        <v>1281</v>
      </c>
      <c r="H618" s="10">
        <v>31211</v>
      </c>
      <c r="I618" s="10">
        <v>132001</v>
      </c>
      <c r="J618" s="10">
        <v>22035700</v>
      </c>
      <c r="O618" s="10">
        <v>0</v>
      </c>
      <c r="P618" s="10" t="s">
        <v>1282</v>
      </c>
      <c r="Q618" s="10">
        <v>70106</v>
      </c>
      <c r="R618" s="10">
        <v>80101</v>
      </c>
      <c r="S618" s="10">
        <v>320001</v>
      </c>
      <c r="U618" s="10" t="s">
        <v>1283</v>
      </c>
    </row>
    <row r="619" spans="1:21" x14ac:dyDescent="0.25">
      <c r="A619" s="10">
        <v>615</v>
      </c>
      <c r="B619" s="325">
        <v>42670</v>
      </c>
      <c r="C619" s="10">
        <v>199</v>
      </c>
      <c r="D619" s="10" t="s">
        <v>1257</v>
      </c>
      <c r="E619" s="10">
        <v>9017445</v>
      </c>
      <c r="F619" s="10" t="s">
        <v>1281</v>
      </c>
      <c r="G619" s="10">
        <v>51255001</v>
      </c>
      <c r="H619" s="10">
        <v>41311</v>
      </c>
      <c r="I619" s="10">
        <v>31211</v>
      </c>
      <c r="J619" s="10">
        <v>9515581</v>
      </c>
      <c r="O619" s="10">
        <v>0</v>
      </c>
      <c r="P619" s="10" t="s">
        <v>1295</v>
      </c>
      <c r="Q619" s="10">
        <v>70106</v>
      </c>
      <c r="R619" s="10">
        <v>80101</v>
      </c>
      <c r="S619" s="10">
        <v>210101</v>
      </c>
      <c r="U619" s="10" t="s">
        <v>1287</v>
      </c>
    </row>
    <row r="620" spans="1:21" x14ac:dyDescent="0.25">
      <c r="A620" s="10">
        <v>616</v>
      </c>
      <c r="B620" s="325">
        <v>42670</v>
      </c>
      <c r="C620" s="10">
        <v>200</v>
      </c>
      <c r="D620" s="10" t="s">
        <v>1257</v>
      </c>
      <c r="E620" s="10">
        <v>9017445</v>
      </c>
      <c r="F620" s="10" t="s">
        <v>1281</v>
      </c>
      <c r="G620" s="10">
        <v>51255001</v>
      </c>
      <c r="H620" s="10">
        <v>41311</v>
      </c>
      <c r="I620" s="10">
        <v>31211</v>
      </c>
      <c r="J620" s="10">
        <v>169250</v>
      </c>
      <c r="O620" s="10">
        <v>0</v>
      </c>
      <c r="P620" s="10" t="s">
        <v>1295</v>
      </c>
      <c r="Q620" s="10">
        <v>70106</v>
      </c>
      <c r="R620" s="10">
        <v>80101</v>
      </c>
      <c r="S620" s="10">
        <v>210101</v>
      </c>
      <c r="U620" s="10" t="s">
        <v>1287</v>
      </c>
    </row>
    <row r="621" spans="1:21" x14ac:dyDescent="0.25">
      <c r="A621" s="10">
        <v>617</v>
      </c>
      <c r="B621" s="325">
        <v>42670</v>
      </c>
      <c r="C621" s="10">
        <v>201</v>
      </c>
      <c r="D621" s="10" t="s">
        <v>1303</v>
      </c>
      <c r="F621" s="10" t="s">
        <v>1281</v>
      </c>
      <c r="G621" s="10">
        <v>50000901</v>
      </c>
      <c r="H621" s="10">
        <v>41313</v>
      </c>
      <c r="I621" s="10">
        <v>31211</v>
      </c>
      <c r="J621" s="10">
        <v>1255759</v>
      </c>
      <c r="O621" s="10">
        <v>0</v>
      </c>
      <c r="P621" s="10" t="s">
        <v>1304</v>
      </c>
      <c r="Q621" s="10">
        <v>70106</v>
      </c>
      <c r="R621" s="10">
        <v>80101</v>
      </c>
      <c r="S621" s="10">
        <v>210101</v>
      </c>
      <c r="U621" s="10" t="s">
        <v>1287</v>
      </c>
    </row>
    <row r="622" spans="1:21" x14ac:dyDescent="0.25">
      <c r="A622" s="10">
        <v>618</v>
      </c>
      <c r="B622" s="325">
        <v>42670</v>
      </c>
      <c r="C622" s="10">
        <v>202</v>
      </c>
      <c r="D622" s="10" t="s">
        <v>1516</v>
      </c>
      <c r="F622" s="10" t="s">
        <v>1291</v>
      </c>
      <c r="G622" s="10">
        <v>5327061739</v>
      </c>
      <c r="H622" s="10">
        <v>210101</v>
      </c>
      <c r="I622" s="10">
        <v>31211</v>
      </c>
      <c r="J622" s="10">
        <v>69000</v>
      </c>
      <c r="O622" s="10">
        <v>0</v>
      </c>
      <c r="P622" s="10" t="s">
        <v>1309</v>
      </c>
      <c r="Q622" s="10">
        <v>70106</v>
      </c>
      <c r="R622" s="10">
        <v>80101</v>
      </c>
      <c r="S622" s="10">
        <v>210101</v>
      </c>
      <c r="U622" s="10" t="s">
        <v>1287</v>
      </c>
    </row>
    <row r="623" spans="1:21" x14ac:dyDescent="0.25">
      <c r="A623" s="10">
        <v>619</v>
      </c>
      <c r="B623" s="325">
        <v>42670</v>
      </c>
      <c r="C623" s="10">
        <v>203</v>
      </c>
      <c r="D623" s="10" t="s">
        <v>1306</v>
      </c>
      <c r="E623" s="10">
        <v>9015639</v>
      </c>
      <c r="F623" s="10" t="s">
        <v>1307</v>
      </c>
      <c r="G623" s="10">
        <v>5327004758</v>
      </c>
      <c r="H623" s="10">
        <v>41312</v>
      </c>
      <c r="I623" s="10">
        <v>31211</v>
      </c>
      <c r="J623" s="10">
        <v>1536409</v>
      </c>
      <c r="O623" s="10">
        <v>0</v>
      </c>
      <c r="P623" s="10" t="s">
        <v>1347</v>
      </c>
      <c r="Q623" s="10">
        <v>70106</v>
      </c>
      <c r="R623" s="10">
        <v>80103</v>
      </c>
      <c r="S623" s="10">
        <v>210105</v>
      </c>
      <c r="U623" s="10" t="s">
        <v>1287</v>
      </c>
    </row>
    <row r="624" spans="1:21" x14ac:dyDescent="0.25">
      <c r="A624" s="10">
        <v>620</v>
      </c>
      <c r="B624" s="325">
        <v>42670</v>
      </c>
      <c r="C624" s="10">
        <v>203</v>
      </c>
      <c r="D624" s="10" t="s">
        <v>1306</v>
      </c>
      <c r="E624" s="10">
        <v>9015639</v>
      </c>
      <c r="F624" s="10" t="s">
        <v>1307</v>
      </c>
      <c r="G624" s="10">
        <v>5327004758</v>
      </c>
      <c r="H624" s="10">
        <v>41312</v>
      </c>
      <c r="I624" s="10">
        <v>31211</v>
      </c>
      <c r="J624" s="10">
        <v>1692668</v>
      </c>
      <c r="O624" s="10">
        <v>0</v>
      </c>
      <c r="P624" s="10" t="s">
        <v>1347</v>
      </c>
      <c r="Q624" s="10">
        <v>70106</v>
      </c>
      <c r="R624" s="10">
        <v>80101</v>
      </c>
      <c r="S624" s="10">
        <v>210201</v>
      </c>
      <c r="U624" s="10" t="s">
        <v>1287</v>
      </c>
    </row>
    <row r="625" spans="1:21" x14ac:dyDescent="0.25">
      <c r="A625" s="10">
        <v>621</v>
      </c>
      <c r="B625" s="325">
        <v>42670</v>
      </c>
      <c r="C625" s="10">
        <v>204</v>
      </c>
      <c r="D625" s="10" t="s">
        <v>1293</v>
      </c>
      <c r="E625" s="10">
        <v>3490777</v>
      </c>
      <c r="F625" s="10" t="s">
        <v>1285</v>
      </c>
      <c r="G625" s="10">
        <v>5315364240</v>
      </c>
      <c r="H625" s="10">
        <v>210301</v>
      </c>
      <c r="I625" s="10">
        <v>31211</v>
      </c>
      <c r="J625" s="10">
        <v>158300</v>
      </c>
      <c r="O625" s="10">
        <v>0</v>
      </c>
      <c r="P625" s="10" t="s">
        <v>1424</v>
      </c>
      <c r="Q625" s="10">
        <v>70106</v>
      </c>
      <c r="R625" s="10">
        <v>80101</v>
      </c>
      <c r="S625" s="10">
        <v>210301</v>
      </c>
      <c r="U625" s="10" t="s">
        <v>1287</v>
      </c>
    </row>
    <row r="626" spans="1:21" x14ac:dyDescent="0.25">
      <c r="A626" s="10">
        <v>622</v>
      </c>
      <c r="B626" s="325">
        <v>42670</v>
      </c>
      <c r="C626" s="10">
        <v>205</v>
      </c>
      <c r="D626" s="10" t="s">
        <v>1529</v>
      </c>
      <c r="E626" s="10">
        <v>4070275</v>
      </c>
      <c r="F626" s="10" t="s">
        <v>1291</v>
      </c>
      <c r="G626" s="10">
        <v>5846057506</v>
      </c>
      <c r="H626" s="10">
        <v>41361</v>
      </c>
      <c r="I626" s="10">
        <v>31211</v>
      </c>
      <c r="J626" s="10">
        <v>2500000</v>
      </c>
      <c r="O626" s="10">
        <v>0</v>
      </c>
      <c r="P626" s="10" t="s">
        <v>1299</v>
      </c>
      <c r="Q626" s="10">
        <v>70106</v>
      </c>
      <c r="R626" s="10">
        <v>80101</v>
      </c>
      <c r="S626" s="10">
        <v>210302</v>
      </c>
      <c r="U626" s="10" t="s">
        <v>1287</v>
      </c>
    </row>
    <row r="627" spans="1:21" x14ac:dyDescent="0.25">
      <c r="A627" s="10">
        <v>623</v>
      </c>
      <c r="B627" s="325">
        <v>42670</v>
      </c>
      <c r="C627" s="10">
        <v>206</v>
      </c>
      <c r="D627" s="10" t="s">
        <v>1258</v>
      </c>
      <c r="E627" s="10">
        <v>3246108</v>
      </c>
      <c r="F627" s="10" t="s">
        <v>1285</v>
      </c>
      <c r="G627" s="10">
        <v>5315390032</v>
      </c>
      <c r="H627" s="10">
        <v>41361</v>
      </c>
      <c r="I627" s="10">
        <v>31211</v>
      </c>
      <c r="J627" s="10">
        <v>100000</v>
      </c>
      <c r="O627" s="10">
        <v>0</v>
      </c>
      <c r="P627" s="10" t="s">
        <v>1426</v>
      </c>
      <c r="Q627" s="10">
        <v>70106</v>
      </c>
      <c r="R627" s="10">
        <v>80101</v>
      </c>
      <c r="S627" s="10">
        <v>210401</v>
      </c>
      <c r="U627" s="10" t="s">
        <v>1287</v>
      </c>
    </row>
    <row r="628" spans="1:21" x14ac:dyDescent="0.25">
      <c r="A628" s="10">
        <v>624</v>
      </c>
      <c r="B628" s="325">
        <v>42670</v>
      </c>
      <c r="C628" s="10">
        <v>207</v>
      </c>
      <c r="D628" s="10" t="s">
        <v>1278</v>
      </c>
      <c r="F628" s="10" t="s">
        <v>1288</v>
      </c>
      <c r="G628" s="10">
        <v>5315100208</v>
      </c>
      <c r="H628" s="10">
        <v>41361</v>
      </c>
      <c r="I628" s="10">
        <v>31211</v>
      </c>
      <c r="J628" s="10">
        <v>1390900</v>
      </c>
      <c r="O628" s="10">
        <v>0</v>
      </c>
      <c r="P628" s="10" t="s">
        <v>1289</v>
      </c>
      <c r="Q628" s="10">
        <v>70106</v>
      </c>
      <c r="R628" s="10">
        <v>80101</v>
      </c>
      <c r="S628" s="10">
        <v>210402</v>
      </c>
      <c r="U628" s="10" t="s">
        <v>1287</v>
      </c>
    </row>
    <row r="629" spans="1:21" x14ac:dyDescent="0.25">
      <c r="A629" s="10">
        <v>625</v>
      </c>
      <c r="B629" s="325">
        <v>42670</v>
      </c>
      <c r="C629" s="10">
        <v>208</v>
      </c>
      <c r="D629" s="10" t="s">
        <v>1400</v>
      </c>
      <c r="F629" s="10" t="s">
        <v>1288</v>
      </c>
      <c r="G629" s="10">
        <v>5315003725</v>
      </c>
      <c r="H629" s="10">
        <v>210403</v>
      </c>
      <c r="I629" s="10">
        <v>31211</v>
      </c>
      <c r="J629" s="10">
        <v>82500</v>
      </c>
      <c r="O629" s="10">
        <v>0</v>
      </c>
      <c r="P629" s="10" t="s">
        <v>1401</v>
      </c>
      <c r="Q629" s="10">
        <v>70106</v>
      </c>
      <c r="R629" s="10">
        <v>80101</v>
      </c>
      <c r="S629" s="10">
        <v>210403</v>
      </c>
      <c r="U629" s="10" t="s">
        <v>1287</v>
      </c>
    </row>
    <row r="630" spans="1:21" x14ac:dyDescent="0.25">
      <c r="A630" s="10">
        <v>626</v>
      </c>
      <c r="B630" s="325">
        <v>42672</v>
      </c>
      <c r="C630" s="10">
        <v>1</v>
      </c>
      <c r="D630" s="10" t="s">
        <v>1257</v>
      </c>
      <c r="E630" s="10">
        <v>9017445</v>
      </c>
      <c r="H630" s="10">
        <v>210401</v>
      </c>
      <c r="I630" s="10">
        <v>35410</v>
      </c>
      <c r="J630" s="10">
        <v>8000</v>
      </c>
      <c r="K630" s="10">
        <v>90002971</v>
      </c>
      <c r="L630" s="10" t="s">
        <v>1543</v>
      </c>
      <c r="M630" s="10">
        <v>10</v>
      </c>
      <c r="P630" s="10" t="s">
        <v>1543</v>
      </c>
      <c r="T630" s="10" t="s">
        <v>1310</v>
      </c>
      <c r="U630" s="10" t="s">
        <v>1311</v>
      </c>
    </row>
    <row r="631" spans="1:21" x14ac:dyDescent="0.25">
      <c r="A631" s="10">
        <v>627</v>
      </c>
      <c r="B631" s="325">
        <v>42672</v>
      </c>
      <c r="C631" s="10">
        <v>1</v>
      </c>
      <c r="D631" s="10" t="s">
        <v>1257</v>
      </c>
      <c r="E631" s="10">
        <v>9017445</v>
      </c>
      <c r="H631" s="10">
        <v>210401</v>
      </c>
      <c r="I631" s="10">
        <v>35410</v>
      </c>
      <c r="J631" s="10">
        <v>5500</v>
      </c>
      <c r="K631" s="10">
        <v>90002731</v>
      </c>
      <c r="L631" s="10" t="s">
        <v>1273</v>
      </c>
      <c r="M631" s="10">
        <v>50</v>
      </c>
      <c r="P631" s="10" t="s">
        <v>1273</v>
      </c>
      <c r="T631" s="10" t="s">
        <v>1310</v>
      </c>
      <c r="U631" s="10" t="s">
        <v>1311</v>
      </c>
    </row>
    <row r="632" spans="1:21" x14ac:dyDescent="0.25">
      <c r="A632" s="10">
        <v>628</v>
      </c>
      <c r="B632" s="325">
        <v>42672</v>
      </c>
      <c r="C632" s="10">
        <v>1</v>
      </c>
      <c r="D632" s="10" t="s">
        <v>1257</v>
      </c>
      <c r="E632" s="10">
        <v>9017445</v>
      </c>
      <c r="H632" s="10">
        <v>210401</v>
      </c>
      <c r="I632" s="10">
        <v>35410</v>
      </c>
      <c r="J632" s="10">
        <v>8250</v>
      </c>
      <c r="K632" s="10">
        <v>90002732</v>
      </c>
      <c r="L632" s="10" t="s">
        <v>1274</v>
      </c>
      <c r="M632" s="10">
        <v>50</v>
      </c>
      <c r="P632" s="10" t="s">
        <v>1274</v>
      </c>
      <c r="T632" s="10" t="s">
        <v>1310</v>
      </c>
      <c r="U632" s="10" t="s">
        <v>1311</v>
      </c>
    </row>
    <row r="633" spans="1:21" x14ac:dyDescent="0.25">
      <c r="A633" s="10">
        <v>629</v>
      </c>
      <c r="B633" s="325">
        <v>42672</v>
      </c>
      <c r="C633" s="10">
        <v>1</v>
      </c>
      <c r="D633" s="10" t="s">
        <v>1257</v>
      </c>
      <c r="E633" s="10">
        <v>9017445</v>
      </c>
      <c r="H633" s="10">
        <v>210401</v>
      </c>
      <c r="I633" s="10">
        <v>35410</v>
      </c>
      <c r="J633" s="10">
        <v>47500</v>
      </c>
      <c r="K633" s="10">
        <v>90002499</v>
      </c>
      <c r="L633" s="10" t="s">
        <v>1270</v>
      </c>
      <c r="M633" s="10">
        <v>5</v>
      </c>
      <c r="P633" s="10" t="s">
        <v>1270</v>
      </c>
      <c r="T633" s="10" t="s">
        <v>1310</v>
      </c>
      <c r="U633" s="10" t="s">
        <v>1311</v>
      </c>
    </row>
    <row r="634" spans="1:21" x14ac:dyDescent="0.25">
      <c r="A634" s="10">
        <v>630</v>
      </c>
      <c r="B634" s="325">
        <v>42672</v>
      </c>
      <c r="C634" s="10">
        <v>1</v>
      </c>
      <c r="D634" s="10" t="s">
        <v>1257</v>
      </c>
      <c r="E634" s="10">
        <v>9017445</v>
      </c>
      <c r="H634" s="10">
        <v>210401</v>
      </c>
      <c r="I634" s="10">
        <v>35410</v>
      </c>
      <c r="J634" s="10">
        <v>36000</v>
      </c>
      <c r="K634" s="10">
        <v>90002970</v>
      </c>
      <c r="L634" s="10" t="s">
        <v>1542</v>
      </c>
      <c r="M634" s="10">
        <v>20</v>
      </c>
      <c r="P634" s="10" t="s">
        <v>1542</v>
      </c>
      <c r="T634" s="10" t="s">
        <v>1310</v>
      </c>
      <c r="U634" s="10" t="s">
        <v>1311</v>
      </c>
    </row>
    <row r="635" spans="1:21" x14ac:dyDescent="0.25">
      <c r="A635" s="10">
        <v>631</v>
      </c>
      <c r="B635" s="325">
        <v>42672</v>
      </c>
      <c r="C635" s="10">
        <v>1</v>
      </c>
      <c r="D635" s="10" t="s">
        <v>1257</v>
      </c>
      <c r="E635" s="10">
        <v>9017445</v>
      </c>
      <c r="H635" s="10">
        <v>210401</v>
      </c>
      <c r="I635" s="10">
        <v>35410</v>
      </c>
      <c r="J635" s="10">
        <v>70000</v>
      </c>
      <c r="K635" s="10">
        <v>90002962</v>
      </c>
      <c r="L635" s="10" t="s">
        <v>1419</v>
      </c>
      <c r="M635" s="10">
        <v>1</v>
      </c>
      <c r="P635" s="10" t="s">
        <v>1419</v>
      </c>
      <c r="T635" s="10" t="s">
        <v>1310</v>
      </c>
      <c r="U635" s="10" t="s">
        <v>1311</v>
      </c>
    </row>
    <row r="636" spans="1:21" x14ac:dyDescent="0.25">
      <c r="A636" s="10">
        <v>632</v>
      </c>
      <c r="B636" s="325">
        <v>42672</v>
      </c>
      <c r="C636" s="10">
        <v>1</v>
      </c>
      <c r="D636" s="10" t="s">
        <v>1257</v>
      </c>
      <c r="E636" s="10">
        <v>9017445</v>
      </c>
      <c r="H636" s="10">
        <v>210401</v>
      </c>
      <c r="I636" s="10">
        <v>35410</v>
      </c>
      <c r="J636" s="10">
        <v>75000</v>
      </c>
      <c r="K636" s="10">
        <v>90002962</v>
      </c>
      <c r="L636" s="10" t="s">
        <v>1419</v>
      </c>
      <c r="M636" s="10">
        <v>1</v>
      </c>
      <c r="P636" s="10" t="s">
        <v>1419</v>
      </c>
      <c r="T636" s="10" t="s">
        <v>1310</v>
      </c>
      <c r="U636" s="10" t="s">
        <v>1311</v>
      </c>
    </row>
    <row r="637" spans="1:21" x14ac:dyDescent="0.25">
      <c r="A637" s="10">
        <v>633</v>
      </c>
      <c r="B637" s="325">
        <v>42672</v>
      </c>
      <c r="C637" s="10">
        <v>1</v>
      </c>
      <c r="D637" s="10" t="s">
        <v>1257</v>
      </c>
      <c r="E637" s="10">
        <v>9017445</v>
      </c>
      <c r="H637" s="10">
        <v>210401</v>
      </c>
      <c r="I637" s="10">
        <v>35410</v>
      </c>
      <c r="J637" s="10">
        <v>31400</v>
      </c>
      <c r="K637" s="10">
        <v>90002972</v>
      </c>
      <c r="L637" s="10" t="s">
        <v>1544</v>
      </c>
      <c r="M637" s="10">
        <v>10</v>
      </c>
      <c r="P637" s="10" t="s">
        <v>1544</v>
      </c>
      <c r="T637" s="10" t="s">
        <v>1310</v>
      </c>
      <c r="U637" s="10" t="s">
        <v>1311</v>
      </c>
    </row>
    <row r="638" spans="1:21" x14ac:dyDescent="0.25">
      <c r="A638" s="10">
        <v>634</v>
      </c>
      <c r="B638" s="325">
        <v>42672</v>
      </c>
      <c r="C638" s="10">
        <v>1</v>
      </c>
      <c r="D638" s="10" t="s">
        <v>1257</v>
      </c>
      <c r="E638" s="10">
        <v>9017445</v>
      </c>
      <c r="H638" s="10">
        <v>210402</v>
      </c>
      <c r="I638" s="10">
        <v>35440</v>
      </c>
      <c r="J638" s="10">
        <v>864000</v>
      </c>
      <c r="K638" s="10">
        <v>90002974</v>
      </c>
      <c r="L638" s="10" t="s">
        <v>1350</v>
      </c>
      <c r="M638" s="10">
        <v>480</v>
      </c>
      <c r="P638" s="10" t="s">
        <v>1350</v>
      </c>
      <c r="T638" s="10" t="s">
        <v>1310</v>
      </c>
      <c r="U638" s="10" t="s">
        <v>1311</v>
      </c>
    </row>
    <row r="639" spans="1:21" x14ac:dyDescent="0.25">
      <c r="A639" s="10">
        <v>635</v>
      </c>
      <c r="B639" s="325">
        <v>42672</v>
      </c>
      <c r="C639" s="10">
        <v>1</v>
      </c>
      <c r="D639" s="10" t="s">
        <v>1257</v>
      </c>
      <c r="E639" s="10">
        <v>9017445</v>
      </c>
      <c r="H639" s="10">
        <v>210402</v>
      </c>
      <c r="I639" s="10">
        <v>35440</v>
      </c>
      <c r="J639" s="10">
        <v>48000</v>
      </c>
      <c r="K639" s="10">
        <v>4</v>
      </c>
      <c r="L639" s="10" t="s">
        <v>1545</v>
      </c>
      <c r="M639" s="10">
        <v>12</v>
      </c>
      <c r="P639" s="10" t="s">
        <v>1545</v>
      </c>
      <c r="T639" s="10" t="s">
        <v>1310</v>
      </c>
      <c r="U639" s="10" t="s">
        <v>1311</v>
      </c>
    </row>
    <row r="640" spans="1:21" x14ac:dyDescent="0.25">
      <c r="A640" s="10">
        <v>636</v>
      </c>
      <c r="B640" s="325">
        <v>42672</v>
      </c>
      <c r="C640" s="10">
        <v>1</v>
      </c>
      <c r="D640" s="10" t="s">
        <v>1257</v>
      </c>
      <c r="E640" s="10">
        <v>9017445</v>
      </c>
      <c r="H640" s="10">
        <v>210302</v>
      </c>
      <c r="I640" s="10">
        <v>35440</v>
      </c>
      <c r="J640" s="10">
        <v>125000</v>
      </c>
      <c r="K640" s="10">
        <v>90002413</v>
      </c>
      <c r="L640" s="10" t="s">
        <v>1276</v>
      </c>
      <c r="M640" s="10">
        <v>25</v>
      </c>
      <c r="P640" s="10" t="s">
        <v>1276</v>
      </c>
      <c r="T640" s="10" t="s">
        <v>1310</v>
      </c>
      <c r="U640" s="10" t="s">
        <v>1311</v>
      </c>
    </row>
    <row r="641" spans="1:21" x14ac:dyDescent="0.25">
      <c r="A641" s="10">
        <v>637</v>
      </c>
      <c r="B641" s="325">
        <v>42672</v>
      </c>
      <c r="C641" s="10">
        <v>1</v>
      </c>
      <c r="D641" s="10" t="s">
        <v>1257</v>
      </c>
      <c r="E641" s="10">
        <v>9017445</v>
      </c>
      <c r="H641" s="10">
        <v>210302</v>
      </c>
      <c r="I641" s="10">
        <v>35440</v>
      </c>
      <c r="J641" s="10">
        <v>2800000</v>
      </c>
      <c r="K641" s="10">
        <v>90002413</v>
      </c>
      <c r="L641" s="10" t="s">
        <v>1276</v>
      </c>
      <c r="M641" s="10">
        <v>20</v>
      </c>
      <c r="P641" s="10" t="s">
        <v>1276</v>
      </c>
      <c r="T641" s="10" t="s">
        <v>1310</v>
      </c>
      <c r="U641" s="10" t="s">
        <v>1311</v>
      </c>
    </row>
    <row r="642" spans="1:21" x14ac:dyDescent="0.25">
      <c r="A642" s="10">
        <v>638</v>
      </c>
      <c r="B642" s="325">
        <v>42672</v>
      </c>
      <c r="C642" s="10">
        <v>1</v>
      </c>
      <c r="D642" s="10" t="s">
        <v>1257</v>
      </c>
      <c r="E642" s="10">
        <v>9017445</v>
      </c>
      <c r="H642" s="10">
        <v>210402</v>
      </c>
      <c r="I642" s="10">
        <v>35440</v>
      </c>
      <c r="J642" s="10">
        <v>1608000</v>
      </c>
      <c r="K642" s="10">
        <v>3</v>
      </c>
      <c r="L642" s="10" t="s">
        <v>1279</v>
      </c>
      <c r="M642" s="10">
        <v>1005</v>
      </c>
      <c r="P642" s="10" t="s">
        <v>1279</v>
      </c>
      <c r="T642" s="10" t="s">
        <v>1310</v>
      </c>
      <c r="U642" s="10" t="s">
        <v>1311</v>
      </c>
    </row>
    <row r="643" spans="1:21" x14ac:dyDescent="0.25">
      <c r="A643" s="10">
        <v>639</v>
      </c>
      <c r="B643" s="325">
        <v>42674</v>
      </c>
      <c r="C643" s="10">
        <v>6</v>
      </c>
      <c r="D643" s="10" t="s">
        <v>1278</v>
      </c>
      <c r="F643" s="10" t="s">
        <v>1288</v>
      </c>
      <c r="G643" s="10">
        <v>5315100208</v>
      </c>
      <c r="H643" s="10">
        <v>213209</v>
      </c>
      <c r="I643" s="10">
        <v>31215</v>
      </c>
      <c r="J643" s="10">
        <v>103500</v>
      </c>
      <c r="O643" s="10">
        <v>0</v>
      </c>
      <c r="P643" s="10" t="s">
        <v>1289</v>
      </c>
      <c r="Q643" s="10">
        <v>70405</v>
      </c>
      <c r="R643" s="10">
        <v>80101</v>
      </c>
      <c r="S643" s="10">
        <v>213209</v>
      </c>
      <c r="U643" s="10" t="s">
        <v>1287</v>
      </c>
    </row>
    <row r="644" spans="1:21" x14ac:dyDescent="0.25">
      <c r="A644" s="10">
        <v>640</v>
      </c>
      <c r="B644" s="325">
        <v>42674</v>
      </c>
      <c r="C644" s="10" t="s">
        <v>1315</v>
      </c>
      <c r="D644" s="10" t="s">
        <v>1257</v>
      </c>
      <c r="E644" s="10">
        <v>9017445</v>
      </c>
      <c r="H644" s="10">
        <v>210101</v>
      </c>
      <c r="I644" s="10">
        <v>41311</v>
      </c>
      <c r="J644" s="10">
        <v>15625998</v>
      </c>
      <c r="P644" s="10" t="s">
        <v>1546</v>
      </c>
      <c r="U644" s="10" t="s">
        <v>1317</v>
      </c>
    </row>
    <row r="645" spans="1:21" x14ac:dyDescent="0.25">
      <c r="A645" s="10">
        <v>641</v>
      </c>
      <c r="B645" s="325">
        <v>42674</v>
      </c>
      <c r="C645" s="10" t="s">
        <v>1318</v>
      </c>
      <c r="D645" s="10" t="s">
        <v>1257</v>
      </c>
      <c r="E645" s="10">
        <v>9017445</v>
      </c>
      <c r="H645" s="10">
        <v>41311</v>
      </c>
      <c r="I645" s="10">
        <v>41312</v>
      </c>
      <c r="J645" s="10">
        <v>1536408</v>
      </c>
      <c r="P645" s="10" t="s">
        <v>1547</v>
      </c>
      <c r="U645" s="10" t="s">
        <v>1317</v>
      </c>
    </row>
    <row r="646" spans="1:21" x14ac:dyDescent="0.25">
      <c r="A646" s="10">
        <v>642</v>
      </c>
      <c r="B646" s="325">
        <v>42674</v>
      </c>
      <c r="C646" s="10" t="s">
        <v>1320</v>
      </c>
      <c r="D646" s="10" t="s">
        <v>1257</v>
      </c>
      <c r="E646" s="10">
        <v>9017445</v>
      </c>
      <c r="H646" s="10">
        <v>210201</v>
      </c>
      <c r="I646" s="10">
        <v>41312</v>
      </c>
      <c r="J646" s="10">
        <v>1093819.8600000001</v>
      </c>
      <c r="P646" s="10" t="s">
        <v>1548</v>
      </c>
      <c r="U646" s="10" t="s">
        <v>1317</v>
      </c>
    </row>
    <row r="647" spans="1:21" x14ac:dyDescent="0.25">
      <c r="A647" s="10">
        <v>643</v>
      </c>
      <c r="B647" s="325">
        <v>42674</v>
      </c>
      <c r="C647" s="10" t="s">
        <v>1322</v>
      </c>
      <c r="D647" s="10" t="s">
        <v>1257</v>
      </c>
      <c r="E647" s="10">
        <v>9017445</v>
      </c>
      <c r="H647" s="10">
        <v>210202</v>
      </c>
      <c r="I647" s="10">
        <v>41312</v>
      </c>
      <c r="J647" s="10">
        <v>125007.984</v>
      </c>
      <c r="P647" s="10" t="s">
        <v>1549</v>
      </c>
      <c r="U647" s="10" t="s">
        <v>1317</v>
      </c>
    </row>
    <row r="648" spans="1:21" x14ac:dyDescent="0.25">
      <c r="A648" s="10">
        <v>644</v>
      </c>
      <c r="B648" s="325">
        <v>42674</v>
      </c>
      <c r="C648" s="10" t="s">
        <v>1324</v>
      </c>
      <c r="D648" s="10" t="s">
        <v>1257</v>
      </c>
      <c r="E648" s="10">
        <v>9017445</v>
      </c>
      <c r="H648" s="10">
        <v>210205</v>
      </c>
      <c r="I648" s="10">
        <v>41312</v>
      </c>
      <c r="J648" s="10">
        <v>288709.34000000003</v>
      </c>
      <c r="P648" s="10" t="s">
        <v>1550</v>
      </c>
      <c r="U648" s="10" t="s">
        <v>1317</v>
      </c>
    </row>
    <row r="649" spans="1:21" x14ac:dyDescent="0.25">
      <c r="A649" s="10">
        <v>645</v>
      </c>
      <c r="B649" s="325">
        <v>42674</v>
      </c>
      <c r="C649" s="10" t="s">
        <v>1326</v>
      </c>
      <c r="D649" s="10" t="s">
        <v>1257</v>
      </c>
      <c r="E649" s="10">
        <v>9017445</v>
      </c>
      <c r="H649" s="10">
        <v>210204</v>
      </c>
      <c r="I649" s="10">
        <v>41312</v>
      </c>
      <c r="J649" s="10">
        <v>28870.934000000001</v>
      </c>
      <c r="P649" s="10" t="s">
        <v>1551</v>
      </c>
      <c r="U649" s="10" t="s">
        <v>1317</v>
      </c>
    </row>
    <row r="650" spans="1:21" x14ac:dyDescent="0.25">
      <c r="A650" s="10">
        <v>646</v>
      </c>
      <c r="B650" s="325">
        <v>42674</v>
      </c>
      <c r="C650" s="10" t="s">
        <v>1328</v>
      </c>
      <c r="D650" s="10" t="s">
        <v>1257</v>
      </c>
      <c r="E650" s="10">
        <v>9017445</v>
      </c>
      <c r="H650" s="10">
        <v>210203</v>
      </c>
      <c r="I650" s="10">
        <v>41312</v>
      </c>
      <c r="J650" s="10">
        <v>156259.98000000001</v>
      </c>
      <c r="P650" s="10" t="s">
        <v>1552</v>
      </c>
      <c r="U650" s="10" t="s">
        <v>1317</v>
      </c>
    </row>
    <row r="651" spans="1:21" x14ac:dyDescent="0.25">
      <c r="A651" s="10">
        <v>647</v>
      </c>
      <c r="B651" s="325">
        <v>42674</v>
      </c>
      <c r="C651" s="10" t="s">
        <v>1330</v>
      </c>
      <c r="D651" s="10" t="s">
        <v>1257</v>
      </c>
      <c r="E651" s="10">
        <v>9017445</v>
      </c>
      <c r="H651" s="10">
        <v>41311</v>
      </c>
      <c r="I651" s="10">
        <v>41313</v>
      </c>
      <c r="J651" s="10">
        <v>1255759</v>
      </c>
      <c r="P651" s="10" t="s">
        <v>1553</v>
      </c>
      <c r="U651" s="10" t="s">
        <v>1317</v>
      </c>
    </row>
    <row r="652" spans="1:21" x14ac:dyDescent="0.25">
      <c r="A652" s="10">
        <v>648</v>
      </c>
      <c r="B652" s="325">
        <v>42674</v>
      </c>
      <c r="C652" s="10" t="s">
        <v>1332</v>
      </c>
      <c r="D652" s="10" t="s">
        <v>1257</v>
      </c>
      <c r="E652" s="10">
        <v>9017445</v>
      </c>
      <c r="H652" s="10">
        <v>41311</v>
      </c>
      <c r="I652" s="10">
        <v>33101</v>
      </c>
      <c r="J652" s="10">
        <v>3149000</v>
      </c>
      <c r="P652" s="10" t="s">
        <v>1554</v>
      </c>
      <c r="U652" s="10" t="s">
        <v>1317</v>
      </c>
    </row>
    <row r="653" spans="1:21" x14ac:dyDescent="0.25">
      <c r="A653" s="10">
        <v>649</v>
      </c>
      <c r="B653" s="325">
        <v>42674</v>
      </c>
      <c r="C653" s="10" t="s">
        <v>1334</v>
      </c>
      <c r="D653" s="10" t="s">
        <v>1257</v>
      </c>
      <c r="E653" s="10">
        <v>9017445</v>
      </c>
      <c r="H653" s="10">
        <v>210903</v>
      </c>
      <c r="I653" s="10">
        <v>39302</v>
      </c>
      <c r="J653" s="10">
        <v>10208.33</v>
      </c>
      <c r="P653" s="10" t="s">
        <v>1335</v>
      </c>
      <c r="U653" s="10" t="s">
        <v>1336</v>
      </c>
    </row>
    <row r="654" spans="1:21" x14ac:dyDescent="0.25">
      <c r="A654" s="10">
        <v>650</v>
      </c>
      <c r="B654" s="325">
        <v>42676</v>
      </c>
      <c r="C654" s="10">
        <v>209</v>
      </c>
      <c r="D654" s="10" t="s">
        <v>1257</v>
      </c>
      <c r="E654" s="10">
        <v>9017445</v>
      </c>
      <c r="F654" s="10" t="s">
        <v>1281</v>
      </c>
      <c r="G654" s="10">
        <v>51255001</v>
      </c>
      <c r="H654" s="10">
        <v>33101</v>
      </c>
      <c r="I654" s="10">
        <v>31211</v>
      </c>
      <c r="J654" s="10">
        <v>200000</v>
      </c>
      <c r="O654" s="10">
        <v>0</v>
      </c>
      <c r="P654" s="10" t="s">
        <v>1402</v>
      </c>
      <c r="Q654" s="10">
        <v>70106</v>
      </c>
      <c r="R654" s="10">
        <v>80103</v>
      </c>
      <c r="S654" s="10">
        <v>210105</v>
      </c>
      <c r="U654" s="10" t="s">
        <v>1287</v>
      </c>
    </row>
    <row r="655" spans="1:21" x14ac:dyDescent="0.25">
      <c r="A655" s="10">
        <v>651</v>
      </c>
      <c r="B655" s="325">
        <v>42676</v>
      </c>
      <c r="C655" s="10">
        <v>210</v>
      </c>
      <c r="D655" s="10" t="s">
        <v>1257</v>
      </c>
      <c r="E655" s="10">
        <v>9017445</v>
      </c>
      <c r="F655" s="10" t="s">
        <v>1281</v>
      </c>
      <c r="G655" s="10">
        <v>51255001</v>
      </c>
      <c r="H655" s="10">
        <v>33101</v>
      </c>
      <c r="I655" s="10">
        <v>31211</v>
      </c>
      <c r="J655" s="10">
        <v>450000</v>
      </c>
      <c r="O655" s="10">
        <v>0</v>
      </c>
      <c r="P655" s="10" t="s">
        <v>1402</v>
      </c>
      <c r="Q655" s="10">
        <v>70106</v>
      </c>
      <c r="R655" s="10">
        <v>80101</v>
      </c>
      <c r="S655" s="10">
        <v>210101</v>
      </c>
      <c r="U655" s="10" t="s">
        <v>1287</v>
      </c>
    </row>
    <row r="656" spans="1:21" x14ac:dyDescent="0.25">
      <c r="A656" s="10">
        <v>652</v>
      </c>
      <c r="B656" s="325">
        <v>42677</v>
      </c>
      <c r="C656" s="10">
        <v>211</v>
      </c>
      <c r="D656" s="10" t="s">
        <v>1257</v>
      </c>
      <c r="E656" s="10">
        <v>9017445</v>
      </c>
      <c r="F656" s="10" t="s">
        <v>1281</v>
      </c>
      <c r="G656" s="10">
        <v>51255001</v>
      </c>
      <c r="H656" s="10">
        <v>33101</v>
      </c>
      <c r="I656" s="10">
        <v>31211</v>
      </c>
      <c r="J656" s="10">
        <v>100000</v>
      </c>
      <c r="O656" s="10">
        <v>0</v>
      </c>
      <c r="P656" s="10" t="s">
        <v>1402</v>
      </c>
      <c r="Q656" s="10">
        <v>70106</v>
      </c>
      <c r="R656" s="10">
        <v>80101</v>
      </c>
      <c r="S656" s="10">
        <v>210101</v>
      </c>
      <c r="U656" s="10" t="s">
        <v>1287</v>
      </c>
    </row>
    <row r="657" spans="1:21" x14ac:dyDescent="0.25">
      <c r="A657" s="10">
        <v>653</v>
      </c>
      <c r="B657" s="325">
        <v>42688</v>
      </c>
      <c r="C657" s="10">
        <v>212</v>
      </c>
      <c r="D657" s="10" t="s">
        <v>1555</v>
      </c>
      <c r="E657" s="10" t="s">
        <v>1556</v>
      </c>
      <c r="F657" s="10" t="s">
        <v>1285</v>
      </c>
      <c r="G657" s="10">
        <v>5323011443</v>
      </c>
      <c r="H657" s="10">
        <v>210702</v>
      </c>
      <c r="I657" s="10">
        <v>31211</v>
      </c>
      <c r="J657" s="10">
        <v>145000</v>
      </c>
      <c r="O657" s="10">
        <v>0</v>
      </c>
      <c r="P657" s="10" t="s">
        <v>1343</v>
      </c>
      <c r="Q657" s="10">
        <v>70106</v>
      </c>
      <c r="R657" s="10">
        <v>80101</v>
      </c>
      <c r="S657" s="10">
        <v>210702</v>
      </c>
      <c r="U657" s="10" t="s">
        <v>1287</v>
      </c>
    </row>
    <row r="658" spans="1:21" x14ac:dyDescent="0.25">
      <c r="A658" s="10">
        <v>654</v>
      </c>
      <c r="B658" s="325">
        <v>42688</v>
      </c>
      <c r="C658" s="10">
        <v>212</v>
      </c>
      <c r="D658" s="10" t="s">
        <v>1257</v>
      </c>
      <c r="E658" s="10">
        <v>9017445</v>
      </c>
      <c r="F658" s="10" t="s">
        <v>1281</v>
      </c>
      <c r="G658" s="10">
        <v>51255001</v>
      </c>
      <c r="H658" s="10">
        <v>33101</v>
      </c>
      <c r="I658" s="10">
        <v>31211</v>
      </c>
      <c r="J658" s="10">
        <v>200000</v>
      </c>
      <c r="O658" s="10">
        <v>0</v>
      </c>
      <c r="P658" s="10" t="s">
        <v>1402</v>
      </c>
      <c r="Q658" s="10">
        <v>70106</v>
      </c>
      <c r="R658" s="10">
        <v>80101</v>
      </c>
      <c r="S658" s="10">
        <v>210101</v>
      </c>
      <c r="U658" s="10" t="s">
        <v>1287</v>
      </c>
    </row>
    <row r="659" spans="1:21" x14ac:dyDescent="0.25">
      <c r="A659" s="10">
        <v>655</v>
      </c>
      <c r="B659" s="325">
        <v>42688</v>
      </c>
      <c r="C659" s="10">
        <v>212</v>
      </c>
      <c r="D659" s="10" t="s">
        <v>1257</v>
      </c>
      <c r="E659" s="10">
        <v>9017445</v>
      </c>
      <c r="F659" s="10" t="s">
        <v>1281</v>
      </c>
      <c r="G659" s="10">
        <v>51255001</v>
      </c>
      <c r="H659" s="10">
        <v>33101</v>
      </c>
      <c r="I659" s="10">
        <v>31211</v>
      </c>
      <c r="J659" s="10">
        <v>360000</v>
      </c>
      <c r="O659" s="10">
        <v>0</v>
      </c>
      <c r="P659" s="10" t="s">
        <v>1402</v>
      </c>
      <c r="Q659" s="10">
        <v>70106</v>
      </c>
      <c r="R659" s="10">
        <v>80101</v>
      </c>
      <c r="S659" s="10">
        <v>210101</v>
      </c>
      <c r="U659" s="10" t="s">
        <v>1287</v>
      </c>
    </row>
    <row r="660" spans="1:21" x14ac:dyDescent="0.25">
      <c r="A660" s="10">
        <v>656</v>
      </c>
      <c r="B660" s="325">
        <v>42689</v>
      </c>
      <c r="C660" s="10">
        <v>213</v>
      </c>
      <c r="D660" s="10" t="s">
        <v>1257</v>
      </c>
      <c r="E660" s="10">
        <v>9017445</v>
      </c>
      <c r="F660" s="10" t="s">
        <v>1281</v>
      </c>
      <c r="G660" s="10">
        <v>51255001</v>
      </c>
      <c r="H660" s="10">
        <v>33101</v>
      </c>
      <c r="I660" s="10">
        <v>31211</v>
      </c>
      <c r="J660" s="10">
        <v>100000</v>
      </c>
      <c r="O660" s="10">
        <v>0</v>
      </c>
      <c r="P660" s="10" t="s">
        <v>1402</v>
      </c>
      <c r="Q660" s="10">
        <v>70106</v>
      </c>
      <c r="R660" s="10">
        <v>80101</v>
      </c>
      <c r="S660" s="10">
        <v>210101</v>
      </c>
      <c r="U660" s="10" t="s">
        <v>1287</v>
      </c>
    </row>
    <row r="661" spans="1:21" x14ac:dyDescent="0.25">
      <c r="A661" s="10">
        <v>657</v>
      </c>
      <c r="B661" s="325">
        <v>42689</v>
      </c>
      <c r="C661" s="10">
        <v>214</v>
      </c>
      <c r="D661" s="10" t="s">
        <v>1257</v>
      </c>
      <c r="E661" s="10">
        <v>9017445</v>
      </c>
      <c r="F661" s="10" t="s">
        <v>1281</v>
      </c>
      <c r="G661" s="10">
        <v>51255001</v>
      </c>
      <c r="H661" s="10">
        <v>33101</v>
      </c>
      <c r="I661" s="10">
        <v>31211</v>
      </c>
      <c r="J661" s="10">
        <v>500000</v>
      </c>
      <c r="O661" s="10">
        <v>0</v>
      </c>
      <c r="P661" s="10" t="s">
        <v>1402</v>
      </c>
      <c r="Q661" s="10">
        <v>70106</v>
      </c>
      <c r="R661" s="10">
        <v>80101</v>
      </c>
      <c r="S661" s="10">
        <v>210101</v>
      </c>
      <c r="U661" s="10" t="s">
        <v>1287</v>
      </c>
    </row>
    <row r="662" spans="1:21" x14ac:dyDescent="0.25">
      <c r="A662" s="10">
        <v>658</v>
      </c>
      <c r="B662" s="325">
        <v>42692</v>
      </c>
      <c r="C662" s="10">
        <v>215</v>
      </c>
      <c r="D662" s="10" t="s">
        <v>1257</v>
      </c>
      <c r="E662" s="10">
        <v>9017445</v>
      </c>
      <c r="F662" s="10" t="s">
        <v>1281</v>
      </c>
      <c r="G662" s="10">
        <v>51255001</v>
      </c>
      <c r="H662" s="10">
        <v>33101</v>
      </c>
      <c r="I662" s="10">
        <v>31211</v>
      </c>
      <c r="J662" s="10">
        <v>500000</v>
      </c>
      <c r="O662" s="10">
        <v>0</v>
      </c>
      <c r="P662" s="10" t="s">
        <v>1402</v>
      </c>
      <c r="Q662" s="10">
        <v>70106</v>
      </c>
      <c r="R662" s="10">
        <v>80101</v>
      </c>
      <c r="S662" s="10">
        <v>210101</v>
      </c>
      <c r="U662" s="10" t="s">
        <v>1287</v>
      </c>
    </row>
    <row r="663" spans="1:21" x14ac:dyDescent="0.25">
      <c r="A663" s="10">
        <v>659</v>
      </c>
      <c r="B663" s="325">
        <v>42698</v>
      </c>
      <c r="C663" s="10">
        <v>216</v>
      </c>
      <c r="D663" s="10" t="s">
        <v>1281</v>
      </c>
      <c r="H663" s="10">
        <v>31211</v>
      </c>
      <c r="I663" s="10">
        <v>132001</v>
      </c>
      <c r="J663" s="10">
        <v>1207200</v>
      </c>
      <c r="O663" s="10">
        <v>0</v>
      </c>
      <c r="P663" s="10" t="s">
        <v>1282</v>
      </c>
      <c r="Q663" s="10">
        <v>70106</v>
      </c>
      <c r="R663" s="10">
        <v>81102</v>
      </c>
      <c r="S663" s="10">
        <v>320001</v>
      </c>
      <c r="U663" s="10" t="s">
        <v>1283</v>
      </c>
    </row>
    <row r="664" spans="1:21" x14ac:dyDescent="0.25">
      <c r="A664" s="10">
        <v>660</v>
      </c>
      <c r="B664" s="325">
        <v>42698</v>
      </c>
      <c r="C664" s="10">
        <v>216</v>
      </c>
      <c r="D664" s="10" t="s">
        <v>1281</v>
      </c>
      <c r="H664" s="10">
        <v>31211</v>
      </c>
      <c r="I664" s="10">
        <v>132001</v>
      </c>
      <c r="J664" s="10">
        <v>2226300</v>
      </c>
      <c r="O664" s="10">
        <v>0</v>
      </c>
      <c r="P664" s="10" t="s">
        <v>1282</v>
      </c>
      <c r="Q664" s="10">
        <v>70106</v>
      </c>
      <c r="R664" s="10">
        <v>80103</v>
      </c>
      <c r="S664" s="10">
        <v>320001</v>
      </c>
      <c r="U664" s="10" t="s">
        <v>1283</v>
      </c>
    </row>
    <row r="665" spans="1:21" x14ac:dyDescent="0.25">
      <c r="A665" s="10">
        <v>661</v>
      </c>
      <c r="B665" s="325">
        <v>42698</v>
      </c>
      <c r="C665" s="10">
        <v>216</v>
      </c>
      <c r="D665" s="10" t="s">
        <v>1281</v>
      </c>
      <c r="H665" s="10">
        <v>31211</v>
      </c>
      <c r="I665" s="10">
        <v>132001</v>
      </c>
      <c r="J665" s="10">
        <v>22985700</v>
      </c>
      <c r="O665" s="10">
        <v>0</v>
      </c>
      <c r="P665" s="10" t="s">
        <v>1282</v>
      </c>
      <c r="Q665" s="10">
        <v>70106</v>
      </c>
      <c r="R665" s="10">
        <v>80101</v>
      </c>
      <c r="S665" s="10">
        <v>320001</v>
      </c>
      <c r="U665" s="10" t="s">
        <v>1283</v>
      </c>
    </row>
    <row r="666" spans="1:21" x14ac:dyDescent="0.25">
      <c r="A666" s="10">
        <v>662</v>
      </c>
      <c r="B666" s="325">
        <v>42698</v>
      </c>
      <c r="C666" s="10">
        <v>217</v>
      </c>
      <c r="D666" s="10" t="s">
        <v>1257</v>
      </c>
      <c r="E666" s="10">
        <v>9017445</v>
      </c>
      <c r="F666" s="10" t="s">
        <v>1281</v>
      </c>
      <c r="G666" s="10">
        <v>51255001</v>
      </c>
      <c r="H666" s="10">
        <v>41311</v>
      </c>
      <c r="I666" s="10">
        <v>31211</v>
      </c>
      <c r="J666" s="10">
        <v>1897707</v>
      </c>
      <c r="O666" s="10">
        <v>0</v>
      </c>
      <c r="P666" s="10" t="s">
        <v>1295</v>
      </c>
      <c r="Q666" s="10">
        <v>70106</v>
      </c>
      <c r="R666" s="10">
        <v>80103</v>
      </c>
      <c r="S666" s="10">
        <v>210105</v>
      </c>
      <c r="U666" s="10" t="s">
        <v>1287</v>
      </c>
    </row>
    <row r="667" spans="1:21" x14ac:dyDescent="0.25">
      <c r="A667" s="10">
        <v>663</v>
      </c>
      <c r="B667" s="325">
        <v>42698</v>
      </c>
      <c r="C667" s="10">
        <v>217</v>
      </c>
      <c r="D667" s="10" t="s">
        <v>1257</v>
      </c>
      <c r="E667" s="10">
        <v>9017445</v>
      </c>
      <c r="F667" s="10" t="s">
        <v>1281</v>
      </c>
      <c r="G667" s="10">
        <v>51255001</v>
      </c>
      <c r="H667" s="10">
        <v>41311</v>
      </c>
      <c r="I667" s="10">
        <v>31211</v>
      </c>
      <c r="J667" s="10">
        <v>6112148</v>
      </c>
      <c r="O667" s="10">
        <v>0</v>
      </c>
      <c r="P667" s="10" t="s">
        <v>1295</v>
      </c>
      <c r="Q667" s="10">
        <v>70106</v>
      </c>
      <c r="R667" s="10">
        <v>80101</v>
      </c>
      <c r="S667" s="10">
        <v>210101</v>
      </c>
      <c r="U667" s="10" t="s">
        <v>1287</v>
      </c>
    </row>
    <row r="668" spans="1:21" x14ac:dyDescent="0.25">
      <c r="A668" s="10">
        <v>664</v>
      </c>
      <c r="B668" s="325">
        <v>42698</v>
      </c>
      <c r="C668" s="10">
        <v>218</v>
      </c>
      <c r="D668" s="10" t="s">
        <v>1303</v>
      </c>
      <c r="F668" s="10" t="s">
        <v>1281</v>
      </c>
      <c r="G668" s="10">
        <v>50000901</v>
      </c>
      <c r="H668" s="10">
        <v>41313</v>
      </c>
      <c r="I668" s="10">
        <v>31211</v>
      </c>
      <c r="J668" s="10">
        <v>238968</v>
      </c>
      <c r="O668" s="10">
        <v>0</v>
      </c>
      <c r="P668" s="10" t="s">
        <v>1304</v>
      </c>
      <c r="Q668" s="10">
        <v>70106</v>
      </c>
      <c r="R668" s="10">
        <v>80103</v>
      </c>
      <c r="S668" s="10">
        <v>210105</v>
      </c>
      <c r="U668" s="10" t="s">
        <v>1287</v>
      </c>
    </row>
    <row r="669" spans="1:21" x14ac:dyDescent="0.25">
      <c r="A669" s="10">
        <v>665</v>
      </c>
      <c r="B669" s="325">
        <v>42698</v>
      </c>
      <c r="C669" s="10">
        <v>218</v>
      </c>
      <c r="D669" s="10" t="s">
        <v>1303</v>
      </c>
      <c r="F669" s="10" t="s">
        <v>1281</v>
      </c>
      <c r="G669" s="10">
        <v>50000901</v>
      </c>
      <c r="H669" s="10">
        <v>41313</v>
      </c>
      <c r="I669" s="10">
        <v>31211</v>
      </c>
      <c r="J669" s="10">
        <v>1164156</v>
      </c>
      <c r="O669" s="10">
        <v>0</v>
      </c>
      <c r="P669" s="10" t="s">
        <v>1304</v>
      </c>
      <c r="Q669" s="10">
        <v>70106</v>
      </c>
      <c r="R669" s="10">
        <v>80101</v>
      </c>
      <c r="S669" s="10">
        <v>210101</v>
      </c>
      <c r="U669" s="10" t="s">
        <v>1287</v>
      </c>
    </row>
    <row r="670" spans="1:21" x14ac:dyDescent="0.25">
      <c r="A670" s="10">
        <v>666</v>
      </c>
      <c r="B670" s="325">
        <v>42698</v>
      </c>
      <c r="C670" s="10">
        <v>219</v>
      </c>
      <c r="D670" s="10" t="s">
        <v>1258</v>
      </c>
      <c r="E670" s="10">
        <v>3246108</v>
      </c>
      <c r="F670" s="10" t="s">
        <v>1285</v>
      </c>
      <c r="G670" s="10">
        <v>5315390032</v>
      </c>
      <c r="H670" s="10">
        <v>210101</v>
      </c>
      <c r="I670" s="10">
        <v>31211</v>
      </c>
      <c r="J670" s="10">
        <v>125000</v>
      </c>
      <c r="O670" s="10">
        <v>0</v>
      </c>
      <c r="P670" s="10" t="s">
        <v>1557</v>
      </c>
      <c r="Q670" s="10">
        <v>70106</v>
      </c>
      <c r="R670" s="10">
        <v>80101</v>
      </c>
      <c r="S670" s="10">
        <v>210101</v>
      </c>
      <c r="U670" s="10" t="s">
        <v>1287</v>
      </c>
    </row>
    <row r="671" spans="1:21" x14ac:dyDescent="0.25">
      <c r="A671" s="10">
        <v>667</v>
      </c>
      <c r="B671" s="325">
        <v>42698</v>
      </c>
      <c r="C671" s="10">
        <v>220</v>
      </c>
      <c r="D671" s="10" t="s">
        <v>1516</v>
      </c>
      <c r="F671" s="10" t="s">
        <v>1291</v>
      </c>
      <c r="G671" s="10">
        <v>5327061739</v>
      </c>
      <c r="H671" s="10">
        <v>210105</v>
      </c>
      <c r="I671" s="10">
        <v>31211</v>
      </c>
      <c r="J671" s="10">
        <v>12000</v>
      </c>
      <c r="O671" s="10">
        <v>0</v>
      </c>
      <c r="P671" s="10" t="s">
        <v>1309</v>
      </c>
      <c r="Q671" s="10">
        <v>70106</v>
      </c>
      <c r="R671" s="10">
        <v>80103</v>
      </c>
      <c r="S671" s="10">
        <v>210105</v>
      </c>
      <c r="U671" s="10" t="s">
        <v>1287</v>
      </c>
    </row>
    <row r="672" spans="1:21" x14ac:dyDescent="0.25">
      <c r="A672" s="10">
        <v>668</v>
      </c>
      <c r="B672" s="325">
        <v>42698</v>
      </c>
      <c r="C672" s="10">
        <v>220</v>
      </c>
      <c r="D672" s="10" t="s">
        <v>1516</v>
      </c>
      <c r="F672" s="10" t="s">
        <v>1291</v>
      </c>
      <c r="G672" s="10">
        <v>5327061739</v>
      </c>
      <c r="H672" s="10">
        <v>210101</v>
      </c>
      <c r="I672" s="10">
        <v>31211</v>
      </c>
      <c r="J672" s="10">
        <v>57000</v>
      </c>
      <c r="O672" s="10">
        <v>0</v>
      </c>
      <c r="P672" s="10" t="s">
        <v>1309</v>
      </c>
      <c r="Q672" s="10">
        <v>70106</v>
      </c>
      <c r="R672" s="10">
        <v>80101</v>
      </c>
      <c r="S672" s="10">
        <v>210101</v>
      </c>
      <c r="U672" s="10" t="s">
        <v>1287</v>
      </c>
    </row>
    <row r="673" spans="1:21" x14ac:dyDescent="0.25">
      <c r="A673" s="10">
        <v>669</v>
      </c>
      <c r="B673" s="325">
        <v>42698</v>
      </c>
      <c r="C673" s="10">
        <v>221</v>
      </c>
      <c r="D673" s="10" t="s">
        <v>1558</v>
      </c>
      <c r="F673" s="10" t="s">
        <v>1281</v>
      </c>
      <c r="G673" s="10">
        <v>50000954</v>
      </c>
      <c r="H673" s="10">
        <v>210101</v>
      </c>
      <c r="I673" s="10">
        <v>31211</v>
      </c>
      <c r="J673" s="10">
        <v>1161000</v>
      </c>
      <c r="O673" s="10">
        <v>0</v>
      </c>
      <c r="P673" s="10" t="s">
        <v>1486</v>
      </c>
      <c r="Q673" s="10">
        <v>70106</v>
      </c>
      <c r="R673" s="10">
        <v>80101</v>
      </c>
      <c r="S673" s="10">
        <v>210101</v>
      </c>
      <c r="U673" s="10" t="s">
        <v>1287</v>
      </c>
    </row>
    <row r="674" spans="1:21" x14ac:dyDescent="0.25">
      <c r="A674" s="10">
        <v>670</v>
      </c>
      <c r="B674" s="325">
        <v>42698</v>
      </c>
      <c r="C674" s="10">
        <v>222</v>
      </c>
      <c r="D674" s="10" t="s">
        <v>1306</v>
      </c>
      <c r="E674" s="10">
        <v>9015639</v>
      </c>
      <c r="F674" s="10" t="s">
        <v>1307</v>
      </c>
      <c r="G674" s="10">
        <v>5327004758</v>
      </c>
      <c r="H674" s="10">
        <v>41312</v>
      </c>
      <c r="I674" s="10">
        <v>31211</v>
      </c>
      <c r="J674" s="10">
        <v>294298</v>
      </c>
      <c r="O674" s="10">
        <v>0</v>
      </c>
      <c r="P674" s="10" t="s">
        <v>1347</v>
      </c>
      <c r="Q674" s="10">
        <v>70106</v>
      </c>
      <c r="R674" s="10">
        <v>80103</v>
      </c>
      <c r="S674" s="10">
        <v>210105</v>
      </c>
      <c r="U674" s="10" t="s">
        <v>1287</v>
      </c>
    </row>
    <row r="675" spans="1:21" x14ac:dyDescent="0.25">
      <c r="A675" s="10">
        <v>671</v>
      </c>
      <c r="B675" s="325">
        <v>42698</v>
      </c>
      <c r="C675" s="10">
        <v>222</v>
      </c>
      <c r="D675" s="10" t="s">
        <v>1306</v>
      </c>
      <c r="E675" s="10">
        <v>9015639</v>
      </c>
      <c r="F675" s="10" t="s">
        <v>1307</v>
      </c>
      <c r="G675" s="10">
        <v>5327004758</v>
      </c>
      <c r="H675" s="10">
        <v>41312</v>
      </c>
      <c r="I675" s="10">
        <v>31211</v>
      </c>
      <c r="J675" s="10">
        <v>323727</v>
      </c>
      <c r="O675" s="10">
        <v>0</v>
      </c>
      <c r="P675" s="10" t="s">
        <v>1347</v>
      </c>
      <c r="Q675" s="10">
        <v>70106</v>
      </c>
      <c r="R675" s="10">
        <v>80103</v>
      </c>
      <c r="S675" s="10">
        <v>210201</v>
      </c>
      <c r="U675" s="10" t="s">
        <v>1287</v>
      </c>
    </row>
    <row r="676" spans="1:21" x14ac:dyDescent="0.25">
      <c r="A676" s="10">
        <v>672</v>
      </c>
      <c r="B676" s="325">
        <v>42698</v>
      </c>
      <c r="C676" s="10">
        <v>222</v>
      </c>
      <c r="D676" s="10" t="s">
        <v>1306</v>
      </c>
      <c r="E676" s="10">
        <v>9015639</v>
      </c>
      <c r="F676" s="10" t="s">
        <v>1307</v>
      </c>
      <c r="G676" s="10">
        <v>5327004758</v>
      </c>
      <c r="H676" s="10">
        <v>41312</v>
      </c>
      <c r="I676" s="10">
        <v>31211</v>
      </c>
      <c r="J676" s="10">
        <v>1394280</v>
      </c>
      <c r="O676" s="10">
        <v>0</v>
      </c>
      <c r="P676" s="10" t="s">
        <v>1347</v>
      </c>
      <c r="Q676" s="10">
        <v>70106</v>
      </c>
      <c r="R676" s="10">
        <v>80101</v>
      </c>
      <c r="S676" s="10">
        <v>210101</v>
      </c>
      <c r="U676" s="10" t="s">
        <v>1287</v>
      </c>
    </row>
    <row r="677" spans="1:21" x14ac:dyDescent="0.25">
      <c r="A677" s="10">
        <v>673</v>
      </c>
      <c r="B677" s="325">
        <v>42698</v>
      </c>
      <c r="C677" s="10">
        <v>222</v>
      </c>
      <c r="D677" s="10" t="s">
        <v>1306</v>
      </c>
      <c r="E677" s="10">
        <v>9015639</v>
      </c>
      <c r="F677" s="10" t="s">
        <v>1307</v>
      </c>
      <c r="G677" s="10">
        <v>5327004758</v>
      </c>
      <c r="H677" s="10">
        <v>41312</v>
      </c>
      <c r="I677" s="10">
        <v>31211</v>
      </c>
      <c r="J677" s="10">
        <v>1537317</v>
      </c>
      <c r="O677" s="10">
        <v>0</v>
      </c>
      <c r="P677" s="10" t="s">
        <v>1347</v>
      </c>
      <c r="Q677" s="10">
        <v>70106</v>
      </c>
      <c r="R677" s="10">
        <v>80101</v>
      </c>
      <c r="S677" s="10">
        <v>210201</v>
      </c>
      <c r="U677" s="10" t="s">
        <v>1287</v>
      </c>
    </row>
    <row r="678" spans="1:21" x14ac:dyDescent="0.25">
      <c r="A678" s="10">
        <v>674</v>
      </c>
      <c r="B678" s="325">
        <v>42698</v>
      </c>
      <c r="C678" s="10">
        <v>223</v>
      </c>
      <c r="D678" s="10" t="s">
        <v>1257</v>
      </c>
      <c r="E678" s="10">
        <v>9017445</v>
      </c>
      <c r="F678" s="10" t="s">
        <v>1281</v>
      </c>
      <c r="G678" s="10">
        <v>51255001</v>
      </c>
      <c r="H678" s="10">
        <v>41311</v>
      </c>
      <c r="I678" s="10">
        <v>31211</v>
      </c>
      <c r="J678" s="10">
        <v>538080</v>
      </c>
      <c r="O678" s="10">
        <v>0</v>
      </c>
      <c r="P678" s="10" t="s">
        <v>1295</v>
      </c>
      <c r="Q678" s="10">
        <v>70106</v>
      </c>
      <c r="R678" s="10">
        <v>80101</v>
      </c>
      <c r="S678" s="10">
        <v>210101</v>
      </c>
      <c r="U678" s="10" t="s">
        <v>1287</v>
      </c>
    </row>
    <row r="679" spans="1:21" x14ac:dyDescent="0.25">
      <c r="A679" s="10">
        <v>675</v>
      </c>
      <c r="B679" s="325">
        <v>42698</v>
      </c>
      <c r="C679" s="10">
        <v>224</v>
      </c>
      <c r="D679" s="10" t="s">
        <v>1529</v>
      </c>
      <c r="E679" s="10">
        <v>4070275</v>
      </c>
      <c r="F679" s="10" t="s">
        <v>1291</v>
      </c>
      <c r="G679" s="10">
        <v>5846057506</v>
      </c>
      <c r="H679" s="10">
        <v>41361</v>
      </c>
      <c r="I679" s="10">
        <v>31211</v>
      </c>
      <c r="J679" s="10">
        <v>2500000</v>
      </c>
      <c r="O679" s="10">
        <v>0</v>
      </c>
      <c r="P679" s="10" t="s">
        <v>1299</v>
      </c>
      <c r="Q679" s="10">
        <v>70106</v>
      </c>
      <c r="R679" s="10">
        <v>80101</v>
      </c>
      <c r="S679" s="10">
        <v>210302</v>
      </c>
      <c r="U679" s="10" t="s">
        <v>1287</v>
      </c>
    </row>
    <row r="680" spans="1:21" x14ac:dyDescent="0.25">
      <c r="A680" s="10">
        <v>676</v>
      </c>
      <c r="B680" s="325">
        <v>42698</v>
      </c>
      <c r="C680" s="10">
        <v>226</v>
      </c>
      <c r="D680" s="10" t="s">
        <v>1376</v>
      </c>
      <c r="F680" s="10" t="s">
        <v>1291</v>
      </c>
      <c r="G680" s="10">
        <v>5315402302</v>
      </c>
      <c r="H680" s="10">
        <v>210403</v>
      </c>
      <c r="I680" s="10">
        <v>31211</v>
      </c>
      <c r="J680" s="10">
        <v>70000</v>
      </c>
      <c r="O680" s="10">
        <v>0</v>
      </c>
      <c r="P680" s="10" t="s">
        <v>1377</v>
      </c>
      <c r="Q680" s="10">
        <v>70106</v>
      </c>
      <c r="R680" s="10">
        <v>80101</v>
      </c>
      <c r="S680" s="10">
        <v>210403</v>
      </c>
      <c r="U680" s="10" t="s">
        <v>1287</v>
      </c>
    </row>
    <row r="681" spans="1:21" x14ac:dyDescent="0.25">
      <c r="A681" s="10">
        <v>677</v>
      </c>
      <c r="B681" s="325">
        <v>42698</v>
      </c>
      <c r="C681" s="10">
        <v>227</v>
      </c>
      <c r="D681" s="10" t="s">
        <v>1278</v>
      </c>
      <c r="F681" s="10" t="s">
        <v>1288</v>
      </c>
      <c r="G681" s="10">
        <v>5315100208</v>
      </c>
      <c r="H681" s="10">
        <v>41361</v>
      </c>
      <c r="I681" s="10">
        <v>31211</v>
      </c>
      <c r="J681" s="10">
        <v>2283100</v>
      </c>
      <c r="O681" s="10">
        <v>0</v>
      </c>
      <c r="P681" s="10" t="s">
        <v>1289</v>
      </c>
      <c r="Q681" s="10">
        <v>70106</v>
      </c>
      <c r="R681" s="10">
        <v>80101</v>
      </c>
      <c r="S681" s="10">
        <v>210402</v>
      </c>
      <c r="U681" s="10" t="s">
        <v>1287</v>
      </c>
    </row>
    <row r="682" spans="1:21" x14ac:dyDescent="0.25">
      <c r="A682" s="10">
        <v>678</v>
      </c>
      <c r="B682" s="325">
        <v>42699</v>
      </c>
      <c r="C682" s="10">
        <v>1</v>
      </c>
      <c r="D682" s="10" t="s">
        <v>1356</v>
      </c>
      <c r="E682" s="10">
        <v>3249387</v>
      </c>
      <c r="H682" s="10">
        <v>35410</v>
      </c>
      <c r="I682" s="10">
        <v>41361</v>
      </c>
      <c r="J682" s="10">
        <v>9000</v>
      </c>
      <c r="K682" s="10">
        <v>90002973</v>
      </c>
      <c r="L682" s="10" t="s">
        <v>1559</v>
      </c>
      <c r="M682" s="10">
        <v>18</v>
      </c>
      <c r="N682" s="10" t="s">
        <v>1260</v>
      </c>
      <c r="P682" s="10" t="s">
        <v>1559</v>
      </c>
      <c r="T682" s="10" t="s">
        <v>1261</v>
      </c>
      <c r="U682" s="10" t="s">
        <v>1262</v>
      </c>
    </row>
    <row r="683" spans="1:21" x14ac:dyDescent="0.25">
      <c r="A683" s="10">
        <v>679</v>
      </c>
      <c r="B683" s="325">
        <v>42699</v>
      </c>
      <c r="C683" s="10">
        <v>1</v>
      </c>
      <c r="D683" s="10" t="s">
        <v>1356</v>
      </c>
      <c r="E683" s="10">
        <v>3249387</v>
      </c>
      <c r="H683" s="10">
        <v>35410</v>
      </c>
      <c r="I683" s="10">
        <v>41361</v>
      </c>
      <c r="J683" s="10">
        <v>50000</v>
      </c>
      <c r="K683" s="10">
        <v>90002499</v>
      </c>
      <c r="L683" s="10" t="s">
        <v>1270</v>
      </c>
      <c r="M683" s="10">
        <v>5</v>
      </c>
      <c r="N683" s="10" t="s">
        <v>1260</v>
      </c>
      <c r="P683" s="10" t="s">
        <v>1270</v>
      </c>
      <c r="T683" s="10" t="s">
        <v>1261</v>
      </c>
      <c r="U683" s="10" t="s">
        <v>1262</v>
      </c>
    </row>
    <row r="684" spans="1:21" x14ac:dyDescent="0.25">
      <c r="A684" s="10">
        <v>680</v>
      </c>
      <c r="B684" s="325">
        <v>42699</v>
      </c>
      <c r="C684" s="10">
        <v>1</v>
      </c>
      <c r="D684" s="10" t="s">
        <v>1356</v>
      </c>
      <c r="E684" s="10">
        <v>3249387</v>
      </c>
      <c r="H684" s="10">
        <v>35410</v>
      </c>
      <c r="I684" s="10">
        <v>41361</v>
      </c>
      <c r="J684" s="10">
        <v>65000</v>
      </c>
      <c r="K684" s="10">
        <v>90002962</v>
      </c>
      <c r="L684" s="10" t="s">
        <v>1419</v>
      </c>
      <c r="M684" s="10">
        <v>1</v>
      </c>
      <c r="N684" s="10" t="s">
        <v>1260</v>
      </c>
      <c r="P684" s="10" t="s">
        <v>1419</v>
      </c>
      <c r="T684" s="10" t="s">
        <v>1261</v>
      </c>
      <c r="U684" s="10" t="s">
        <v>1262</v>
      </c>
    </row>
    <row r="685" spans="1:21" x14ac:dyDescent="0.25">
      <c r="A685" s="10">
        <v>681</v>
      </c>
      <c r="B685" s="325">
        <v>42699</v>
      </c>
      <c r="C685" s="10">
        <v>2</v>
      </c>
      <c r="D685" s="10" t="s">
        <v>1348</v>
      </c>
      <c r="E685" s="10">
        <v>3249271</v>
      </c>
      <c r="H685" s="10">
        <v>35410</v>
      </c>
      <c r="I685" s="10">
        <v>41361</v>
      </c>
      <c r="J685" s="10">
        <v>75000</v>
      </c>
      <c r="K685" s="10">
        <v>90002959</v>
      </c>
      <c r="L685" s="10" t="s">
        <v>1268</v>
      </c>
      <c r="M685" s="10">
        <v>1</v>
      </c>
      <c r="N685" s="10" t="s">
        <v>1260</v>
      </c>
      <c r="P685" s="10" t="s">
        <v>1268</v>
      </c>
      <c r="T685" s="10" t="s">
        <v>1261</v>
      </c>
      <c r="U685" s="10" t="s">
        <v>1262</v>
      </c>
    </row>
    <row r="686" spans="1:21" x14ac:dyDescent="0.25">
      <c r="A686" s="10">
        <v>682</v>
      </c>
      <c r="B686" s="325">
        <v>42699</v>
      </c>
      <c r="C686" s="10">
        <v>2</v>
      </c>
      <c r="D686" s="10" t="s">
        <v>1348</v>
      </c>
      <c r="E686" s="10">
        <v>3249271</v>
      </c>
      <c r="H686" s="10">
        <v>35410</v>
      </c>
      <c r="I686" s="10">
        <v>41361</v>
      </c>
      <c r="J686" s="10">
        <v>120000</v>
      </c>
      <c r="K686" s="10">
        <v>90002959</v>
      </c>
      <c r="L686" s="10" t="s">
        <v>1268</v>
      </c>
      <c r="M686" s="10">
        <v>2</v>
      </c>
      <c r="N686" s="10" t="s">
        <v>1260</v>
      </c>
      <c r="P686" s="10" t="s">
        <v>1268</v>
      </c>
      <c r="T686" s="10" t="s">
        <v>1261</v>
      </c>
      <c r="U686" s="10" t="s">
        <v>1262</v>
      </c>
    </row>
    <row r="687" spans="1:21" x14ac:dyDescent="0.25">
      <c r="A687" s="10">
        <v>683</v>
      </c>
      <c r="B687" s="325">
        <v>42699</v>
      </c>
      <c r="C687" s="10">
        <v>4</v>
      </c>
      <c r="D687" s="10" t="s">
        <v>1278</v>
      </c>
      <c r="H687" s="10">
        <v>35440</v>
      </c>
      <c r="I687" s="10">
        <v>41361</v>
      </c>
      <c r="J687" s="10">
        <v>450000</v>
      </c>
      <c r="K687" s="10">
        <v>90002974</v>
      </c>
      <c r="L687" s="10" t="s">
        <v>1350</v>
      </c>
      <c r="M687" s="10">
        <v>250</v>
      </c>
      <c r="N687" s="10" t="s">
        <v>1280</v>
      </c>
      <c r="P687" s="10" t="s">
        <v>1350</v>
      </c>
      <c r="T687" s="10" t="s">
        <v>1261</v>
      </c>
      <c r="U687" s="10" t="s">
        <v>1262</v>
      </c>
    </row>
    <row r="688" spans="1:21" x14ac:dyDescent="0.25">
      <c r="A688" s="10">
        <v>684</v>
      </c>
      <c r="B688" s="325">
        <v>42699</v>
      </c>
      <c r="C688" s="10">
        <v>4</v>
      </c>
      <c r="D688" s="10" t="s">
        <v>1278</v>
      </c>
      <c r="H688" s="10">
        <v>35440</v>
      </c>
      <c r="I688" s="10">
        <v>41361</v>
      </c>
      <c r="J688" s="10">
        <v>26000</v>
      </c>
      <c r="K688" s="10">
        <v>4</v>
      </c>
      <c r="L688" s="10" t="s">
        <v>1545</v>
      </c>
      <c r="M688" s="10">
        <v>6.5</v>
      </c>
      <c r="N688" s="10" t="s">
        <v>1280</v>
      </c>
      <c r="P688" s="10" t="s">
        <v>1545</v>
      </c>
      <c r="T688" s="10" t="s">
        <v>1261</v>
      </c>
      <c r="U688" s="10" t="s">
        <v>1262</v>
      </c>
    </row>
    <row r="689" spans="1:21" x14ac:dyDescent="0.25">
      <c r="A689" s="10">
        <v>685</v>
      </c>
      <c r="B689" s="325">
        <v>42699</v>
      </c>
      <c r="C689" s="10">
        <v>4</v>
      </c>
      <c r="D689" s="10" t="s">
        <v>1278</v>
      </c>
      <c r="H689" s="10">
        <v>35440</v>
      </c>
      <c r="I689" s="10">
        <v>41361</v>
      </c>
      <c r="J689" s="10">
        <v>1216000</v>
      </c>
      <c r="K689" s="10">
        <v>3</v>
      </c>
      <c r="L689" s="10" t="s">
        <v>1279</v>
      </c>
      <c r="M689" s="10">
        <v>760</v>
      </c>
      <c r="N689" s="10" t="s">
        <v>1280</v>
      </c>
      <c r="P689" s="10" t="s">
        <v>1279</v>
      </c>
      <c r="T689" s="10" t="s">
        <v>1261</v>
      </c>
      <c r="U689" s="10" t="s">
        <v>1262</v>
      </c>
    </row>
    <row r="690" spans="1:21" x14ac:dyDescent="0.25">
      <c r="A690" s="10">
        <v>686</v>
      </c>
      <c r="B690" s="325">
        <v>42702</v>
      </c>
      <c r="C690" s="10">
        <v>1</v>
      </c>
      <c r="D690" s="10" t="s">
        <v>1272</v>
      </c>
      <c r="E690" s="10">
        <v>2625105</v>
      </c>
      <c r="H690" s="10">
        <v>35410</v>
      </c>
      <c r="I690" s="10">
        <v>41361</v>
      </c>
      <c r="J690" s="10">
        <v>6100</v>
      </c>
      <c r="K690" s="10">
        <v>90002966</v>
      </c>
      <c r="L690" s="10" t="s">
        <v>1460</v>
      </c>
      <c r="M690" s="10">
        <v>61</v>
      </c>
      <c r="N690" s="10" t="s">
        <v>1260</v>
      </c>
      <c r="P690" s="10" t="s">
        <v>1460</v>
      </c>
      <c r="T690" s="10" t="s">
        <v>1261</v>
      </c>
      <c r="U690" s="10" t="s">
        <v>1262</v>
      </c>
    </row>
    <row r="691" spans="1:21" x14ac:dyDescent="0.25">
      <c r="A691" s="10">
        <v>687</v>
      </c>
      <c r="B691" s="325">
        <v>42703</v>
      </c>
      <c r="C691" s="10">
        <v>1</v>
      </c>
      <c r="D691" s="10" t="s">
        <v>1257</v>
      </c>
      <c r="E691" s="10">
        <v>9017445</v>
      </c>
      <c r="H691" s="10">
        <v>210401</v>
      </c>
      <c r="I691" s="10">
        <v>35410</v>
      </c>
      <c r="J691" s="10">
        <v>60000</v>
      </c>
      <c r="K691" s="10">
        <v>90002959</v>
      </c>
      <c r="L691" s="10" t="s">
        <v>1268</v>
      </c>
      <c r="M691" s="10">
        <v>1</v>
      </c>
      <c r="P691" s="10" t="s">
        <v>1268</v>
      </c>
      <c r="T691" s="10" t="s">
        <v>1310</v>
      </c>
      <c r="U691" s="10" t="s">
        <v>1311</v>
      </c>
    </row>
    <row r="692" spans="1:21" x14ac:dyDescent="0.25">
      <c r="A692" s="10">
        <v>688</v>
      </c>
      <c r="B692" s="325">
        <v>42703</v>
      </c>
      <c r="C692" s="10">
        <v>1</v>
      </c>
      <c r="D692" s="10" t="s">
        <v>1257</v>
      </c>
      <c r="E692" s="10">
        <v>9017445</v>
      </c>
      <c r="H692" s="10">
        <v>210401</v>
      </c>
      <c r="I692" s="10">
        <v>35410</v>
      </c>
      <c r="J692" s="10">
        <v>12000</v>
      </c>
      <c r="K692" s="10">
        <v>90002971</v>
      </c>
      <c r="L692" s="10" t="s">
        <v>1543</v>
      </c>
      <c r="M692" s="10">
        <v>15</v>
      </c>
      <c r="P692" s="10" t="s">
        <v>1543</v>
      </c>
      <c r="T692" s="10" t="s">
        <v>1310</v>
      </c>
      <c r="U692" s="10" t="s">
        <v>1311</v>
      </c>
    </row>
    <row r="693" spans="1:21" x14ac:dyDescent="0.25">
      <c r="A693" s="10">
        <v>689</v>
      </c>
      <c r="B693" s="325">
        <v>42703</v>
      </c>
      <c r="C693" s="10">
        <v>1</v>
      </c>
      <c r="D693" s="10" t="s">
        <v>1257</v>
      </c>
      <c r="E693" s="10">
        <v>9017445</v>
      </c>
      <c r="H693" s="10">
        <v>210401</v>
      </c>
      <c r="I693" s="10">
        <v>35410</v>
      </c>
      <c r="J693" s="10">
        <v>5500</v>
      </c>
      <c r="K693" s="10">
        <v>90002731</v>
      </c>
      <c r="L693" s="10" t="s">
        <v>1273</v>
      </c>
      <c r="M693" s="10">
        <v>50</v>
      </c>
      <c r="P693" s="10" t="s">
        <v>1273</v>
      </c>
      <c r="T693" s="10" t="s">
        <v>1310</v>
      </c>
      <c r="U693" s="10" t="s">
        <v>1311</v>
      </c>
    </row>
    <row r="694" spans="1:21" x14ac:dyDescent="0.25">
      <c r="A694" s="10">
        <v>690</v>
      </c>
      <c r="B694" s="325">
        <v>42703</v>
      </c>
      <c r="C694" s="10">
        <v>1</v>
      </c>
      <c r="D694" s="10" t="s">
        <v>1257</v>
      </c>
      <c r="E694" s="10">
        <v>9017445</v>
      </c>
      <c r="H694" s="10">
        <v>210401</v>
      </c>
      <c r="I694" s="10">
        <v>35410</v>
      </c>
      <c r="J694" s="10">
        <v>30000</v>
      </c>
      <c r="K694" s="10">
        <v>90002499</v>
      </c>
      <c r="L694" s="10" t="s">
        <v>1270</v>
      </c>
      <c r="M694" s="10">
        <v>3</v>
      </c>
      <c r="P694" s="10" t="s">
        <v>1270</v>
      </c>
      <c r="T694" s="10" t="s">
        <v>1310</v>
      </c>
      <c r="U694" s="10" t="s">
        <v>1311</v>
      </c>
    </row>
    <row r="695" spans="1:21" x14ac:dyDescent="0.25">
      <c r="A695" s="10">
        <v>691</v>
      </c>
      <c r="B695" s="325">
        <v>42703</v>
      </c>
      <c r="C695" s="10">
        <v>1</v>
      </c>
      <c r="D695" s="10" t="s">
        <v>1257</v>
      </c>
      <c r="E695" s="10">
        <v>9017445</v>
      </c>
      <c r="H695" s="10">
        <v>210401</v>
      </c>
      <c r="I695" s="10">
        <v>35410</v>
      </c>
      <c r="J695" s="10">
        <v>47500</v>
      </c>
      <c r="K695" s="10">
        <v>90002499</v>
      </c>
      <c r="L695" s="10" t="s">
        <v>1270</v>
      </c>
      <c r="M695" s="10">
        <v>5</v>
      </c>
      <c r="P695" s="10" t="s">
        <v>1270</v>
      </c>
      <c r="T695" s="10" t="s">
        <v>1310</v>
      </c>
      <c r="U695" s="10" t="s">
        <v>1311</v>
      </c>
    </row>
    <row r="696" spans="1:21" x14ac:dyDescent="0.25">
      <c r="A696" s="10">
        <v>692</v>
      </c>
      <c r="B696" s="325">
        <v>42703</v>
      </c>
      <c r="C696" s="10">
        <v>1</v>
      </c>
      <c r="D696" s="10" t="s">
        <v>1257</v>
      </c>
      <c r="E696" s="10">
        <v>9017445</v>
      </c>
      <c r="H696" s="10">
        <v>210401</v>
      </c>
      <c r="I696" s="10">
        <v>35410</v>
      </c>
      <c r="J696" s="10">
        <v>18000</v>
      </c>
      <c r="K696" s="10">
        <v>90002970</v>
      </c>
      <c r="L696" s="10" t="s">
        <v>1542</v>
      </c>
      <c r="M696" s="10">
        <v>10</v>
      </c>
      <c r="P696" s="10" t="s">
        <v>1542</v>
      </c>
      <c r="T696" s="10" t="s">
        <v>1310</v>
      </c>
      <c r="U696" s="10" t="s">
        <v>1311</v>
      </c>
    </row>
    <row r="697" spans="1:21" x14ac:dyDescent="0.25">
      <c r="A697" s="10">
        <v>693</v>
      </c>
      <c r="B697" s="325">
        <v>42703</v>
      </c>
      <c r="C697" s="10">
        <v>1</v>
      </c>
      <c r="D697" s="10" t="s">
        <v>1257</v>
      </c>
      <c r="E697" s="10">
        <v>9017445</v>
      </c>
      <c r="H697" s="10">
        <v>210401</v>
      </c>
      <c r="I697" s="10">
        <v>35410</v>
      </c>
      <c r="J697" s="10">
        <v>65000</v>
      </c>
      <c r="K697" s="10">
        <v>90002962</v>
      </c>
      <c r="L697" s="10" t="s">
        <v>1419</v>
      </c>
      <c r="M697" s="10">
        <v>1</v>
      </c>
      <c r="P697" s="10" t="s">
        <v>1419</v>
      </c>
      <c r="T697" s="10" t="s">
        <v>1310</v>
      </c>
      <c r="U697" s="10" t="s">
        <v>1311</v>
      </c>
    </row>
    <row r="698" spans="1:21" x14ac:dyDescent="0.25">
      <c r="A698" s="10">
        <v>694</v>
      </c>
      <c r="B698" s="325">
        <v>42703</v>
      </c>
      <c r="C698" s="10">
        <v>1</v>
      </c>
      <c r="D698" s="10" t="s">
        <v>1257</v>
      </c>
      <c r="E698" s="10">
        <v>9017445</v>
      </c>
      <c r="H698" s="10">
        <v>210401</v>
      </c>
      <c r="I698" s="10">
        <v>35410</v>
      </c>
      <c r="J698" s="10">
        <v>70000</v>
      </c>
      <c r="K698" s="10">
        <v>90002962</v>
      </c>
      <c r="L698" s="10" t="s">
        <v>1419</v>
      </c>
      <c r="M698" s="10">
        <v>1</v>
      </c>
      <c r="P698" s="10" t="s">
        <v>1419</v>
      </c>
      <c r="T698" s="10" t="s">
        <v>1310</v>
      </c>
      <c r="U698" s="10" t="s">
        <v>1311</v>
      </c>
    </row>
    <row r="699" spans="1:21" x14ac:dyDescent="0.25">
      <c r="A699" s="10">
        <v>695</v>
      </c>
      <c r="B699" s="325">
        <v>42703</v>
      </c>
      <c r="C699" s="10">
        <v>1</v>
      </c>
      <c r="D699" s="10" t="s">
        <v>1257</v>
      </c>
      <c r="E699" s="10">
        <v>9017445</v>
      </c>
      <c r="H699" s="10">
        <v>210401</v>
      </c>
      <c r="I699" s="10">
        <v>35410</v>
      </c>
      <c r="J699" s="10">
        <v>9000</v>
      </c>
      <c r="K699" s="10">
        <v>90002973</v>
      </c>
      <c r="L699" s="10" t="s">
        <v>1266</v>
      </c>
      <c r="M699" s="10">
        <v>18</v>
      </c>
      <c r="P699" s="10" t="s">
        <v>1266</v>
      </c>
      <c r="T699" s="10" t="s">
        <v>1310</v>
      </c>
      <c r="U699" s="10" t="s">
        <v>1311</v>
      </c>
    </row>
    <row r="700" spans="1:21" x14ac:dyDescent="0.25">
      <c r="A700" s="10">
        <v>696</v>
      </c>
      <c r="B700" s="325">
        <v>42703</v>
      </c>
      <c r="C700" s="10">
        <v>1</v>
      </c>
      <c r="D700" s="10" t="s">
        <v>1560</v>
      </c>
      <c r="H700" s="10">
        <v>210402</v>
      </c>
      <c r="I700" s="10">
        <v>35440</v>
      </c>
      <c r="J700" s="10">
        <v>450000</v>
      </c>
      <c r="K700" s="10">
        <v>90002974</v>
      </c>
      <c r="L700" s="10" t="s">
        <v>1350</v>
      </c>
      <c r="M700" s="10">
        <v>250</v>
      </c>
      <c r="P700" s="10" t="s">
        <v>1350</v>
      </c>
      <c r="T700" s="10" t="s">
        <v>1310</v>
      </c>
      <c r="U700" s="10" t="s">
        <v>1311</v>
      </c>
    </row>
    <row r="701" spans="1:21" x14ac:dyDescent="0.25">
      <c r="A701" s="10">
        <v>697</v>
      </c>
      <c r="B701" s="325">
        <v>42703</v>
      </c>
      <c r="C701" s="10">
        <v>1</v>
      </c>
      <c r="D701" s="10" t="s">
        <v>1560</v>
      </c>
      <c r="H701" s="10">
        <v>210402</v>
      </c>
      <c r="I701" s="10">
        <v>35440</v>
      </c>
      <c r="J701" s="10">
        <v>26000</v>
      </c>
      <c r="K701" s="10">
        <v>4</v>
      </c>
      <c r="L701" s="10" t="s">
        <v>1545</v>
      </c>
      <c r="M701" s="10">
        <v>6.5</v>
      </c>
      <c r="P701" s="10" t="s">
        <v>1545</v>
      </c>
      <c r="T701" s="10" t="s">
        <v>1310</v>
      </c>
      <c r="U701" s="10" t="s">
        <v>1311</v>
      </c>
    </row>
    <row r="702" spans="1:21" x14ac:dyDescent="0.25">
      <c r="A702" s="10">
        <v>698</v>
      </c>
      <c r="B702" s="325">
        <v>42703</v>
      </c>
      <c r="C702" s="10">
        <v>1</v>
      </c>
      <c r="D702" s="10" t="s">
        <v>1560</v>
      </c>
      <c r="H702" s="10">
        <v>210402</v>
      </c>
      <c r="I702" s="10">
        <v>35440</v>
      </c>
      <c r="J702" s="10">
        <v>1216000</v>
      </c>
      <c r="K702" s="10">
        <v>3</v>
      </c>
      <c r="L702" s="10" t="s">
        <v>1279</v>
      </c>
      <c r="M702" s="10">
        <v>760</v>
      </c>
      <c r="P702" s="10" t="s">
        <v>1279</v>
      </c>
      <c r="T702" s="10" t="s">
        <v>1310</v>
      </c>
      <c r="U702" s="10" t="s">
        <v>1311</v>
      </c>
    </row>
    <row r="703" spans="1:21" x14ac:dyDescent="0.25">
      <c r="A703" s="10">
        <v>699</v>
      </c>
      <c r="B703" s="325">
        <v>42703</v>
      </c>
      <c r="C703" s="10">
        <v>1</v>
      </c>
      <c r="D703" s="10" t="s">
        <v>1257</v>
      </c>
      <c r="E703" s="10">
        <v>9017445</v>
      </c>
      <c r="H703" s="10">
        <v>210302</v>
      </c>
      <c r="I703" s="10">
        <v>35440</v>
      </c>
      <c r="J703" s="10">
        <v>2800000</v>
      </c>
      <c r="K703" s="10">
        <v>90002413</v>
      </c>
      <c r="L703" s="10" t="s">
        <v>1276</v>
      </c>
      <c r="M703" s="10">
        <v>20</v>
      </c>
      <c r="P703" s="10" t="s">
        <v>1276</v>
      </c>
      <c r="T703" s="10" t="s">
        <v>1310</v>
      </c>
      <c r="U703" s="10" t="s">
        <v>1311</v>
      </c>
    </row>
    <row r="704" spans="1:21" x14ac:dyDescent="0.25">
      <c r="A704" s="10">
        <v>700</v>
      </c>
      <c r="B704" s="325">
        <v>42703</v>
      </c>
      <c r="C704" s="10">
        <v>228</v>
      </c>
      <c r="D704" s="10" t="s">
        <v>1293</v>
      </c>
      <c r="E704" s="10">
        <v>3490777</v>
      </c>
      <c r="F704" s="10" t="s">
        <v>1285</v>
      </c>
      <c r="G704" s="10">
        <v>5315364240</v>
      </c>
      <c r="H704" s="10">
        <v>210301</v>
      </c>
      <c r="I704" s="10">
        <v>31211</v>
      </c>
      <c r="J704" s="10">
        <v>101533</v>
      </c>
      <c r="O704" s="10">
        <v>0</v>
      </c>
      <c r="P704" s="10" t="s">
        <v>1424</v>
      </c>
      <c r="Q704" s="10">
        <v>70106</v>
      </c>
      <c r="R704" s="10">
        <v>80101</v>
      </c>
      <c r="S704" s="10">
        <v>210301</v>
      </c>
      <c r="U704" s="10" t="s">
        <v>1287</v>
      </c>
    </row>
    <row r="705" spans="1:21" x14ac:dyDescent="0.25">
      <c r="A705" s="10">
        <v>701</v>
      </c>
      <c r="B705" s="325">
        <v>42703</v>
      </c>
      <c r="C705" s="10">
        <v>229</v>
      </c>
      <c r="D705" s="10" t="s">
        <v>1365</v>
      </c>
      <c r="E705" s="10">
        <v>3249018</v>
      </c>
      <c r="F705" s="10" t="s">
        <v>1431</v>
      </c>
      <c r="G705" s="10">
        <v>241200078852</v>
      </c>
      <c r="H705" s="10">
        <v>41361</v>
      </c>
      <c r="I705" s="10">
        <v>31211</v>
      </c>
      <c r="J705" s="10">
        <v>500000</v>
      </c>
      <c r="O705" s="10">
        <v>0</v>
      </c>
      <c r="P705" s="10" t="s">
        <v>1561</v>
      </c>
      <c r="Q705" s="10">
        <v>70106</v>
      </c>
      <c r="R705" s="10">
        <v>80101</v>
      </c>
      <c r="S705" s="10">
        <v>210603</v>
      </c>
      <c r="U705" s="10" t="s">
        <v>1287</v>
      </c>
    </row>
    <row r="706" spans="1:21" x14ac:dyDescent="0.25">
      <c r="A706" s="10">
        <v>702</v>
      </c>
      <c r="B706" s="325">
        <v>42703</v>
      </c>
      <c r="C706" s="10">
        <v>230</v>
      </c>
      <c r="D706" s="10" t="s">
        <v>1278</v>
      </c>
      <c r="F706" s="10" t="s">
        <v>1288</v>
      </c>
      <c r="G706" s="10">
        <v>5315100208</v>
      </c>
      <c r="H706" s="10">
        <v>41361</v>
      </c>
      <c r="I706" s="10">
        <v>31211</v>
      </c>
      <c r="J706" s="10">
        <v>450200</v>
      </c>
      <c r="O706" s="10">
        <v>0</v>
      </c>
      <c r="P706" s="10" t="s">
        <v>1289</v>
      </c>
      <c r="Q706" s="10">
        <v>70106</v>
      </c>
      <c r="R706" s="10">
        <v>80101</v>
      </c>
      <c r="S706" s="10">
        <v>210402</v>
      </c>
      <c r="U706" s="10" t="s">
        <v>1287</v>
      </c>
    </row>
    <row r="707" spans="1:21" x14ac:dyDescent="0.25">
      <c r="A707" s="10">
        <v>703</v>
      </c>
      <c r="B707" s="325">
        <v>42703</v>
      </c>
      <c r="C707" s="10">
        <v>231</v>
      </c>
      <c r="D707" s="10" t="s">
        <v>1400</v>
      </c>
      <c r="F707" s="10" t="s">
        <v>1288</v>
      </c>
      <c r="G707" s="10">
        <v>5315003725</v>
      </c>
      <c r="H707" s="10">
        <v>210403</v>
      </c>
      <c r="I707" s="10">
        <v>31211</v>
      </c>
      <c r="J707" s="10">
        <v>412500</v>
      </c>
      <c r="O707" s="10">
        <v>0</v>
      </c>
      <c r="P707" s="10" t="s">
        <v>1401</v>
      </c>
      <c r="Q707" s="10">
        <v>70106</v>
      </c>
      <c r="R707" s="10">
        <v>80101</v>
      </c>
      <c r="S707" s="10">
        <v>210403</v>
      </c>
      <c r="U707" s="10" t="s">
        <v>1287</v>
      </c>
    </row>
    <row r="708" spans="1:21" x14ac:dyDescent="0.25">
      <c r="A708" s="10">
        <v>704</v>
      </c>
      <c r="B708" s="325">
        <v>42703</v>
      </c>
      <c r="C708" s="10">
        <v>232</v>
      </c>
      <c r="D708" s="10" t="s">
        <v>1529</v>
      </c>
      <c r="E708" s="10">
        <v>4070275</v>
      </c>
      <c r="F708" s="10" t="s">
        <v>1291</v>
      </c>
      <c r="G708" s="10">
        <v>5846057506</v>
      </c>
      <c r="H708" s="10">
        <v>41361</v>
      </c>
      <c r="I708" s="10">
        <v>31211</v>
      </c>
      <c r="J708" s="10">
        <v>1000000</v>
      </c>
      <c r="O708" s="10">
        <v>0</v>
      </c>
      <c r="P708" s="10" t="s">
        <v>1299</v>
      </c>
      <c r="Q708" s="10">
        <v>70106</v>
      </c>
      <c r="R708" s="10">
        <v>80101</v>
      </c>
      <c r="S708" s="10">
        <v>210302</v>
      </c>
      <c r="U708" s="10" t="s">
        <v>1287</v>
      </c>
    </row>
    <row r="709" spans="1:21" x14ac:dyDescent="0.25">
      <c r="A709" s="10">
        <v>705</v>
      </c>
      <c r="B709" s="325">
        <v>42703</v>
      </c>
      <c r="C709" s="10">
        <v>233</v>
      </c>
      <c r="D709" s="10" t="s">
        <v>1272</v>
      </c>
      <c r="E709" s="10">
        <v>2625105</v>
      </c>
      <c r="F709" s="10" t="s">
        <v>1288</v>
      </c>
      <c r="G709" s="10">
        <v>5315323917</v>
      </c>
      <c r="H709" s="10">
        <v>41361</v>
      </c>
      <c r="I709" s="10">
        <v>31211</v>
      </c>
      <c r="J709" s="10">
        <v>91300</v>
      </c>
      <c r="O709" s="10">
        <v>0</v>
      </c>
      <c r="P709" s="10" t="s">
        <v>1562</v>
      </c>
      <c r="Q709" s="10">
        <v>70106</v>
      </c>
      <c r="R709" s="10">
        <v>80101</v>
      </c>
      <c r="S709" s="10">
        <v>210401</v>
      </c>
      <c r="U709" s="10" t="s">
        <v>1287</v>
      </c>
    </row>
    <row r="710" spans="1:21" x14ac:dyDescent="0.25">
      <c r="A710" s="10">
        <v>706</v>
      </c>
      <c r="B710" s="325">
        <v>42703</v>
      </c>
      <c r="C710" s="10">
        <v>234</v>
      </c>
      <c r="D710" s="10" t="s">
        <v>1420</v>
      </c>
      <c r="E710" s="10">
        <v>2116545</v>
      </c>
      <c r="F710" s="10" t="s">
        <v>1425</v>
      </c>
      <c r="G710" s="10">
        <v>240000027197</v>
      </c>
      <c r="H710" s="10">
        <v>210401</v>
      </c>
      <c r="I710" s="10">
        <v>31211</v>
      </c>
      <c r="J710" s="10">
        <v>10780</v>
      </c>
      <c r="O710" s="10">
        <v>0</v>
      </c>
      <c r="P710" s="10" t="s">
        <v>1563</v>
      </c>
      <c r="Q710" s="10">
        <v>70106</v>
      </c>
      <c r="R710" s="10">
        <v>80101</v>
      </c>
      <c r="S710" s="10">
        <v>210401</v>
      </c>
      <c r="U710" s="10" t="s">
        <v>1287</v>
      </c>
    </row>
    <row r="711" spans="1:21" x14ac:dyDescent="0.25">
      <c r="A711" s="10">
        <v>707</v>
      </c>
      <c r="B711" s="325">
        <v>42703</v>
      </c>
      <c r="C711" s="10">
        <v>235</v>
      </c>
      <c r="D711" s="10" t="s">
        <v>1258</v>
      </c>
      <c r="E711" s="10">
        <v>3246108</v>
      </c>
      <c r="F711" s="10" t="s">
        <v>1285</v>
      </c>
      <c r="G711" s="10">
        <v>5315390032</v>
      </c>
      <c r="H711" s="10">
        <v>41361</v>
      </c>
      <c r="I711" s="10">
        <v>31211</v>
      </c>
      <c r="J711" s="10">
        <v>387900</v>
      </c>
      <c r="O711" s="10">
        <v>0</v>
      </c>
      <c r="P711" s="10" t="s">
        <v>1292</v>
      </c>
      <c r="Q711" s="10">
        <v>70106</v>
      </c>
      <c r="R711" s="10">
        <v>80101</v>
      </c>
      <c r="S711" s="10">
        <v>210401</v>
      </c>
      <c r="U711" s="10" t="s">
        <v>1287</v>
      </c>
    </row>
    <row r="712" spans="1:21" x14ac:dyDescent="0.25">
      <c r="A712" s="10">
        <v>708</v>
      </c>
      <c r="B712" s="325">
        <v>42703</v>
      </c>
      <c r="C712" s="10">
        <v>236</v>
      </c>
      <c r="D712" s="10" t="s">
        <v>1290</v>
      </c>
      <c r="F712" s="10" t="s">
        <v>1291</v>
      </c>
      <c r="G712" s="10">
        <v>5315241401</v>
      </c>
      <c r="H712" s="10">
        <v>41362</v>
      </c>
      <c r="I712" s="10">
        <v>31211</v>
      </c>
      <c r="J712" s="10">
        <v>133000</v>
      </c>
      <c r="O712" s="10">
        <v>0</v>
      </c>
      <c r="P712" s="10" t="s">
        <v>1377</v>
      </c>
      <c r="Q712" s="10">
        <v>70106</v>
      </c>
      <c r="R712" s="10">
        <v>80101</v>
      </c>
      <c r="S712" s="10">
        <v>210406</v>
      </c>
      <c r="U712" s="10" t="s">
        <v>1287</v>
      </c>
    </row>
    <row r="713" spans="1:21" x14ac:dyDescent="0.25">
      <c r="A713" s="10">
        <v>709</v>
      </c>
      <c r="B713" s="325">
        <v>42703</v>
      </c>
      <c r="C713" s="10">
        <v>236</v>
      </c>
      <c r="D713" s="10" t="s">
        <v>1356</v>
      </c>
      <c r="E713" s="10">
        <v>3249387</v>
      </c>
      <c r="F713" s="10" t="s">
        <v>1431</v>
      </c>
      <c r="G713" s="10">
        <v>240000352528</v>
      </c>
      <c r="H713" s="10">
        <v>210303</v>
      </c>
      <c r="I713" s="10">
        <v>31211</v>
      </c>
      <c r="J713" s="10">
        <v>33000</v>
      </c>
      <c r="O713" s="10">
        <v>0</v>
      </c>
      <c r="P713" s="10" t="s">
        <v>1292</v>
      </c>
      <c r="Q713" s="10">
        <v>70106</v>
      </c>
      <c r="R713" s="10">
        <v>80101</v>
      </c>
      <c r="S713" s="10">
        <v>210303</v>
      </c>
      <c r="U713" s="10" t="s">
        <v>1287</v>
      </c>
    </row>
    <row r="714" spans="1:21" x14ac:dyDescent="0.25">
      <c r="A714" s="10">
        <v>710</v>
      </c>
      <c r="B714" s="325">
        <v>42703</v>
      </c>
      <c r="C714" s="10">
        <v>236</v>
      </c>
      <c r="D714" s="10" t="s">
        <v>1356</v>
      </c>
      <c r="E714" s="10">
        <v>3249387</v>
      </c>
      <c r="F714" s="10" t="s">
        <v>1431</v>
      </c>
      <c r="G714" s="10">
        <v>240000352528</v>
      </c>
      <c r="H714" s="10">
        <v>41361</v>
      </c>
      <c r="I714" s="10">
        <v>31211</v>
      </c>
      <c r="J714" s="10">
        <v>82000</v>
      </c>
      <c r="O714" s="10">
        <v>0</v>
      </c>
      <c r="P714" s="10" t="s">
        <v>1292</v>
      </c>
      <c r="Q714" s="10">
        <v>70106</v>
      </c>
      <c r="R714" s="10">
        <v>80101</v>
      </c>
      <c r="S714" s="10">
        <v>210406</v>
      </c>
      <c r="U714" s="10" t="s">
        <v>1287</v>
      </c>
    </row>
    <row r="715" spans="1:21" x14ac:dyDescent="0.25">
      <c r="A715" s="10">
        <v>711</v>
      </c>
      <c r="B715" s="325">
        <v>42703</v>
      </c>
      <c r="C715" s="10">
        <v>236</v>
      </c>
      <c r="D715" s="10" t="s">
        <v>1356</v>
      </c>
      <c r="E715" s="10">
        <v>3249387</v>
      </c>
      <c r="F715" s="10" t="s">
        <v>1431</v>
      </c>
      <c r="G715" s="10">
        <v>240000352528</v>
      </c>
      <c r="H715" s="10">
        <v>41361</v>
      </c>
      <c r="I715" s="10">
        <v>31211</v>
      </c>
      <c r="J715" s="10">
        <v>124000</v>
      </c>
      <c r="O715" s="10">
        <v>0</v>
      </c>
      <c r="P715" s="10" t="s">
        <v>1292</v>
      </c>
      <c r="Q715" s="10">
        <v>70106</v>
      </c>
      <c r="R715" s="10">
        <v>80101</v>
      </c>
      <c r="S715" s="10">
        <v>210401</v>
      </c>
      <c r="U715" s="10" t="s">
        <v>1287</v>
      </c>
    </row>
    <row r="716" spans="1:21" x14ac:dyDescent="0.25">
      <c r="A716" s="10">
        <v>712</v>
      </c>
      <c r="B716" s="325">
        <v>42703</v>
      </c>
      <c r="C716" s="10">
        <v>237</v>
      </c>
      <c r="D716" s="10" t="s">
        <v>1564</v>
      </c>
      <c r="F716" s="10" t="s">
        <v>1291</v>
      </c>
      <c r="G716" s="10">
        <v>5327002739</v>
      </c>
      <c r="H716" s="10">
        <v>210503</v>
      </c>
      <c r="I716" s="10">
        <v>31211</v>
      </c>
      <c r="J716" s="10">
        <v>320000</v>
      </c>
      <c r="O716" s="10">
        <v>0</v>
      </c>
      <c r="P716" s="10" t="s">
        <v>1565</v>
      </c>
      <c r="Q716" s="10">
        <v>70106</v>
      </c>
      <c r="R716" s="10">
        <v>80101</v>
      </c>
      <c r="S716" s="10">
        <v>210503</v>
      </c>
      <c r="U716" s="10" t="s">
        <v>1287</v>
      </c>
    </row>
    <row r="717" spans="1:21" x14ac:dyDescent="0.25">
      <c r="A717" s="10">
        <v>713</v>
      </c>
      <c r="B717" s="325">
        <v>42703</v>
      </c>
      <c r="C717" s="10">
        <v>238</v>
      </c>
      <c r="D717" s="10" t="s">
        <v>1342</v>
      </c>
      <c r="F717" s="10" t="s">
        <v>1285</v>
      </c>
      <c r="G717" s="10">
        <v>5327000016</v>
      </c>
      <c r="H717" s="10">
        <v>210702</v>
      </c>
      <c r="I717" s="10">
        <v>31211</v>
      </c>
      <c r="J717" s="10">
        <v>435000</v>
      </c>
      <c r="O717" s="10">
        <v>0</v>
      </c>
      <c r="P717" s="10" t="s">
        <v>1566</v>
      </c>
      <c r="Q717" s="10">
        <v>70106</v>
      </c>
      <c r="R717" s="10">
        <v>80101</v>
      </c>
      <c r="S717" s="10">
        <v>210702</v>
      </c>
      <c r="U717" s="10" t="s">
        <v>1287</v>
      </c>
    </row>
    <row r="718" spans="1:21" x14ac:dyDescent="0.25">
      <c r="A718" s="10">
        <v>714</v>
      </c>
      <c r="B718" s="325">
        <v>42703</v>
      </c>
      <c r="C718" s="10">
        <v>239</v>
      </c>
      <c r="D718" s="10" t="s">
        <v>1257</v>
      </c>
      <c r="E718" s="10">
        <v>9017445</v>
      </c>
      <c r="F718" s="10" t="s">
        <v>1281</v>
      </c>
      <c r="G718" s="10">
        <v>51255001</v>
      </c>
      <c r="H718" s="10">
        <v>33101</v>
      </c>
      <c r="I718" s="10">
        <v>31211</v>
      </c>
      <c r="J718" s="10">
        <v>300000</v>
      </c>
      <c r="O718" s="10">
        <v>0</v>
      </c>
      <c r="P718" s="10" t="s">
        <v>1341</v>
      </c>
      <c r="Q718" s="10">
        <v>70106</v>
      </c>
      <c r="R718" s="10">
        <v>80101</v>
      </c>
      <c r="S718" s="10">
        <v>210101</v>
      </c>
      <c r="U718" s="10" t="s">
        <v>1287</v>
      </c>
    </row>
    <row r="719" spans="1:21" x14ac:dyDescent="0.25">
      <c r="A719" s="10">
        <v>715</v>
      </c>
      <c r="B719" s="325">
        <v>42703</v>
      </c>
      <c r="C719" s="10">
        <v>274</v>
      </c>
      <c r="D719" s="10" t="s">
        <v>1428</v>
      </c>
      <c r="F719" s="10" t="s">
        <v>1404</v>
      </c>
      <c r="G719" s="10">
        <v>241200007630</v>
      </c>
      <c r="H719" s="10">
        <v>41362</v>
      </c>
      <c r="I719" s="10">
        <v>31211</v>
      </c>
      <c r="J719" s="10">
        <v>40000</v>
      </c>
      <c r="O719" s="10">
        <v>0</v>
      </c>
      <c r="P719" s="10" t="s">
        <v>1567</v>
      </c>
      <c r="Q719" s="10">
        <v>70106</v>
      </c>
      <c r="R719" s="10">
        <v>80101</v>
      </c>
      <c r="S719" s="10">
        <v>210503</v>
      </c>
      <c r="U719" s="10" t="s">
        <v>1287</v>
      </c>
    </row>
    <row r="720" spans="1:21" x14ac:dyDescent="0.25">
      <c r="A720" s="10">
        <v>716</v>
      </c>
      <c r="B720" s="325">
        <v>42703</v>
      </c>
      <c r="C720" s="10">
        <v>275</v>
      </c>
      <c r="D720" s="10" t="s">
        <v>1290</v>
      </c>
      <c r="F720" s="10" t="s">
        <v>1291</v>
      </c>
      <c r="G720" s="10">
        <v>5315241401</v>
      </c>
      <c r="H720" s="10">
        <v>41362</v>
      </c>
      <c r="I720" s="10">
        <v>31211</v>
      </c>
      <c r="J720" s="10">
        <v>10000</v>
      </c>
      <c r="O720" s="10">
        <v>0</v>
      </c>
      <c r="P720" s="10" t="s">
        <v>1296</v>
      </c>
      <c r="Q720" s="10">
        <v>70106</v>
      </c>
      <c r="R720" s="10">
        <v>80101</v>
      </c>
      <c r="S720" s="10">
        <v>210503</v>
      </c>
      <c r="U720" s="10" t="s">
        <v>1287</v>
      </c>
    </row>
    <row r="721" spans="1:21" x14ac:dyDescent="0.25">
      <c r="A721" s="10">
        <v>717</v>
      </c>
      <c r="B721" s="325">
        <v>42704</v>
      </c>
      <c r="C721" s="10">
        <v>1</v>
      </c>
      <c r="D721" s="10" t="s">
        <v>1257</v>
      </c>
      <c r="E721" s="10">
        <v>9017445</v>
      </c>
      <c r="H721" s="10">
        <v>210401</v>
      </c>
      <c r="I721" s="10">
        <v>35410</v>
      </c>
      <c r="J721" s="10">
        <v>6100</v>
      </c>
      <c r="K721" s="10">
        <v>90002966</v>
      </c>
      <c r="L721" s="10" t="s">
        <v>1460</v>
      </c>
      <c r="M721" s="10">
        <v>61</v>
      </c>
      <c r="P721" s="10" t="s">
        <v>1460</v>
      </c>
      <c r="T721" s="10" t="s">
        <v>1310</v>
      </c>
      <c r="U721" s="10" t="s">
        <v>1311</v>
      </c>
    </row>
    <row r="722" spans="1:21" x14ac:dyDescent="0.25">
      <c r="A722" s="10">
        <v>718</v>
      </c>
      <c r="B722" s="325">
        <v>42704</v>
      </c>
      <c r="C722" s="10" t="s">
        <v>1315</v>
      </c>
      <c r="D722" s="10" t="s">
        <v>1257</v>
      </c>
      <c r="E722" s="10">
        <v>9017445</v>
      </c>
      <c r="H722" s="10">
        <v>210101</v>
      </c>
      <c r="I722" s="10">
        <v>41311</v>
      </c>
      <c r="J722" s="10">
        <v>17246636.530000001</v>
      </c>
      <c r="P722" s="10" t="s">
        <v>1568</v>
      </c>
      <c r="U722" s="10" t="s">
        <v>1317</v>
      </c>
    </row>
    <row r="723" spans="1:21" x14ac:dyDescent="0.25">
      <c r="A723" s="10">
        <v>719</v>
      </c>
      <c r="B723" s="325">
        <v>42704</v>
      </c>
      <c r="C723" s="10" t="s">
        <v>1318</v>
      </c>
      <c r="D723" s="10" t="s">
        <v>1257</v>
      </c>
      <c r="E723" s="10">
        <v>9017445</v>
      </c>
      <c r="H723" s="10">
        <v>41311</v>
      </c>
      <c r="I723" s="10">
        <v>41312</v>
      </c>
      <c r="J723" s="10">
        <v>1688578</v>
      </c>
      <c r="P723" s="10" t="s">
        <v>1569</v>
      </c>
      <c r="U723" s="10" t="s">
        <v>1317</v>
      </c>
    </row>
    <row r="724" spans="1:21" x14ac:dyDescent="0.25">
      <c r="A724" s="10">
        <v>720</v>
      </c>
      <c r="B724" s="325">
        <v>42704</v>
      </c>
      <c r="C724" s="10" t="s">
        <v>1320</v>
      </c>
      <c r="D724" s="10" t="s">
        <v>1257</v>
      </c>
      <c r="E724" s="10">
        <v>9017445</v>
      </c>
      <c r="H724" s="10">
        <v>210201</v>
      </c>
      <c r="I724" s="10">
        <v>41312</v>
      </c>
      <c r="J724" s="10">
        <v>1207264.5569249999</v>
      </c>
      <c r="P724" s="10" t="s">
        <v>1570</v>
      </c>
      <c r="U724" s="10" t="s">
        <v>1317</v>
      </c>
    </row>
    <row r="725" spans="1:21" x14ac:dyDescent="0.25">
      <c r="A725" s="10">
        <v>721</v>
      </c>
      <c r="B725" s="325">
        <v>42704</v>
      </c>
      <c r="C725" s="10" t="s">
        <v>1322</v>
      </c>
      <c r="D725" s="10" t="s">
        <v>1257</v>
      </c>
      <c r="E725" s="10">
        <v>9017445</v>
      </c>
      <c r="H725" s="10">
        <v>210202</v>
      </c>
      <c r="I725" s="10">
        <v>41312</v>
      </c>
      <c r="J725" s="10">
        <v>137973.09221999999</v>
      </c>
      <c r="P725" s="10" t="s">
        <v>1571</v>
      </c>
      <c r="U725" s="10" t="s">
        <v>1317</v>
      </c>
    </row>
    <row r="726" spans="1:21" x14ac:dyDescent="0.25">
      <c r="A726" s="10">
        <v>722</v>
      </c>
      <c r="B726" s="325">
        <v>42704</v>
      </c>
      <c r="C726" s="10" t="s">
        <v>1324</v>
      </c>
      <c r="D726" s="10" t="s">
        <v>1257</v>
      </c>
      <c r="E726" s="10">
        <v>9017445</v>
      </c>
      <c r="H726" s="10">
        <v>210205</v>
      </c>
      <c r="I726" s="10">
        <v>41312</v>
      </c>
      <c r="J726" s="10">
        <v>312126.41054999997</v>
      </c>
      <c r="P726" s="10" t="s">
        <v>1572</v>
      </c>
      <c r="U726" s="10" t="s">
        <v>1317</v>
      </c>
    </row>
    <row r="727" spans="1:21" x14ac:dyDescent="0.25">
      <c r="A727" s="10">
        <v>723</v>
      </c>
      <c r="B727" s="325">
        <v>42704</v>
      </c>
      <c r="C727" s="10" t="s">
        <v>1326</v>
      </c>
      <c r="D727" s="10" t="s">
        <v>1257</v>
      </c>
      <c r="E727" s="10">
        <v>9017445</v>
      </c>
      <c r="H727" s="10">
        <v>210204</v>
      </c>
      <c r="I727" s="10">
        <v>41312</v>
      </c>
      <c r="J727" s="10">
        <v>31212.641055</v>
      </c>
      <c r="P727" s="10" t="s">
        <v>1573</v>
      </c>
      <c r="U727" s="10" t="s">
        <v>1317</v>
      </c>
    </row>
    <row r="728" spans="1:21" x14ac:dyDescent="0.25">
      <c r="A728" s="10">
        <v>724</v>
      </c>
      <c r="B728" s="325">
        <v>42704</v>
      </c>
      <c r="C728" s="10" t="s">
        <v>1328</v>
      </c>
      <c r="D728" s="10" t="s">
        <v>1257</v>
      </c>
      <c r="E728" s="10">
        <v>9017445</v>
      </c>
      <c r="H728" s="10">
        <v>210203</v>
      </c>
      <c r="I728" s="10">
        <v>41312</v>
      </c>
      <c r="J728" s="10">
        <v>172466.36527499999</v>
      </c>
      <c r="P728" s="10" t="s">
        <v>1574</v>
      </c>
      <c r="U728" s="10" t="s">
        <v>1317</v>
      </c>
    </row>
    <row r="729" spans="1:21" x14ac:dyDescent="0.25">
      <c r="A729" s="10">
        <v>725</v>
      </c>
      <c r="B729" s="325">
        <v>42704</v>
      </c>
      <c r="C729" s="10" t="s">
        <v>1330</v>
      </c>
      <c r="D729" s="10" t="s">
        <v>1257</v>
      </c>
      <c r="E729" s="10">
        <v>9017445</v>
      </c>
      <c r="H729" s="10">
        <v>41311</v>
      </c>
      <c r="I729" s="10">
        <v>41313</v>
      </c>
      <c r="J729" s="10">
        <v>1403124</v>
      </c>
      <c r="P729" s="10" t="s">
        <v>1575</v>
      </c>
      <c r="U729" s="10" t="s">
        <v>1317</v>
      </c>
    </row>
    <row r="730" spans="1:21" x14ac:dyDescent="0.25">
      <c r="A730" s="10">
        <v>726</v>
      </c>
      <c r="B730" s="325">
        <v>42704</v>
      </c>
      <c r="C730" s="10" t="s">
        <v>1576</v>
      </c>
      <c r="D730" s="10" t="s">
        <v>1257</v>
      </c>
      <c r="E730" s="10">
        <v>9017445</v>
      </c>
      <c r="H730" s="10">
        <v>41311</v>
      </c>
      <c r="I730" s="10">
        <v>33101</v>
      </c>
      <c r="J730" s="10">
        <v>5607000</v>
      </c>
      <c r="P730" s="10" t="s">
        <v>1577</v>
      </c>
      <c r="U730" s="10" t="s">
        <v>1317</v>
      </c>
    </row>
    <row r="731" spans="1:21" x14ac:dyDescent="0.25">
      <c r="A731" s="10">
        <v>727</v>
      </c>
      <c r="B731" s="325">
        <v>42704</v>
      </c>
      <c r="C731" s="10" t="s">
        <v>1334</v>
      </c>
      <c r="D731" s="10" t="s">
        <v>1257</v>
      </c>
      <c r="E731" s="10">
        <v>9017445</v>
      </c>
      <c r="H731" s="10">
        <v>210903</v>
      </c>
      <c r="I731" s="10">
        <v>39302</v>
      </c>
      <c r="J731" s="10">
        <v>10208.33</v>
      </c>
      <c r="P731" s="10" t="s">
        <v>1335</v>
      </c>
      <c r="U731" s="10" t="s">
        <v>1336</v>
      </c>
    </row>
    <row r="732" spans="1:21" x14ac:dyDescent="0.25">
      <c r="A732" s="10">
        <v>728</v>
      </c>
      <c r="B732" s="325">
        <v>42706</v>
      </c>
      <c r="C732" s="10">
        <v>240</v>
      </c>
      <c r="D732" s="10" t="s">
        <v>1257</v>
      </c>
      <c r="E732" s="10">
        <v>9017445</v>
      </c>
      <c r="F732" s="10" t="s">
        <v>1281</v>
      </c>
      <c r="G732" s="10">
        <v>51255001</v>
      </c>
      <c r="H732" s="10">
        <v>33101</v>
      </c>
      <c r="I732" s="10">
        <v>31211</v>
      </c>
      <c r="J732" s="10">
        <v>300000</v>
      </c>
      <c r="O732" s="10">
        <v>0</v>
      </c>
      <c r="P732" s="10" t="s">
        <v>1341</v>
      </c>
      <c r="Q732" s="10">
        <v>70106</v>
      </c>
      <c r="R732" s="10">
        <v>80101</v>
      </c>
      <c r="S732" s="10">
        <v>210101</v>
      </c>
      <c r="U732" s="10" t="s">
        <v>1287</v>
      </c>
    </row>
    <row r="733" spans="1:21" x14ac:dyDescent="0.25">
      <c r="A733" s="10">
        <v>729</v>
      </c>
      <c r="B733" s="325">
        <v>42706</v>
      </c>
      <c r="C733" s="10">
        <v>241</v>
      </c>
      <c r="D733" s="10" t="s">
        <v>1297</v>
      </c>
      <c r="E733" s="10">
        <v>9017445</v>
      </c>
      <c r="F733" s="10" t="s">
        <v>1291</v>
      </c>
      <c r="G733" s="10">
        <v>5327070266</v>
      </c>
      <c r="H733" s="10">
        <v>210901</v>
      </c>
      <c r="I733" s="10">
        <v>31211</v>
      </c>
      <c r="J733" s="10">
        <v>300000</v>
      </c>
      <c r="O733" s="10">
        <v>0</v>
      </c>
      <c r="P733" s="10" t="s">
        <v>1578</v>
      </c>
      <c r="Q733" s="10">
        <v>70106</v>
      </c>
      <c r="R733" s="10">
        <v>81102</v>
      </c>
      <c r="S733" s="10">
        <v>210901</v>
      </c>
      <c r="U733" s="10" t="s">
        <v>1287</v>
      </c>
    </row>
    <row r="734" spans="1:21" x14ac:dyDescent="0.25">
      <c r="A734" s="10">
        <v>730</v>
      </c>
      <c r="B734" s="325">
        <v>42711</v>
      </c>
      <c r="C734" s="10">
        <v>242</v>
      </c>
      <c r="D734" s="10" t="s">
        <v>1257</v>
      </c>
      <c r="E734" s="10">
        <v>9017445</v>
      </c>
      <c r="F734" s="10" t="s">
        <v>1281</v>
      </c>
      <c r="G734" s="10">
        <v>51255001</v>
      </c>
      <c r="H734" s="10">
        <v>33101</v>
      </c>
      <c r="I734" s="10">
        <v>31211</v>
      </c>
      <c r="J734" s="10">
        <v>500000</v>
      </c>
      <c r="O734" s="10">
        <v>0</v>
      </c>
      <c r="P734" s="10" t="s">
        <v>1341</v>
      </c>
      <c r="Q734" s="10">
        <v>70106</v>
      </c>
      <c r="R734" s="10">
        <v>80101</v>
      </c>
      <c r="S734" s="10">
        <v>210101</v>
      </c>
      <c r="U734" s="10" t="s">
        <v>1287</v>
      </c>
    </row>
    <row r="735" spans="1:21" x14ac:dyDescent="0.25">
      <c r="A735" s="10">
        <v>731</v>
      </c>
      <c r="B735" s="325">
        <v>42712</v>
      </c>
      <c r="C735" s="10">
        <v>243</v>
      </c>
      <c r="D735" s="10" t="s">
        <v>1257</v>
      </c>
      <c r="E735" s="10">
        <v>9017445</v>
      </c>
      <c r="F735" s="10" t="s">
        <v>1281</v>
      </c>
      <c r="G735" s="10">
        <v>51255001</v>
      </c>
      <c r="H735" s="10">
        <v>33101</v>
      </c>
      <c r="I735" s="10">
        <v>31211</v>
      </c>
      <c r="J735" s="10">
        <v>400000</v>
      </c>
      <c r="O735" s="10">
        <v>0</v>
      </c>
      <c r="P735" s="10" t="s">
        <v>1341</v>
      </c>
      <c r="Q735" s="10">
        <v>70106</v>
      </c>
      <c r="R735" s="10">
        <v>80101</v>
      </c>
      <c r="S735" s="10">
        <v>210101</v>
      </c>
      <c r="U735" s="10" t="s">
        <v>1287</v>
      </c>
    </row>
    <row r="736" spans="1:21" x14ac:dyDescent="0.25">
      <c r="A736" s="10">
        <v>732</v>
      </c>
      <c r="B736" s="325">
        <v>42713</v>
      </c>
      <c r="C736" s="10">
        <v>244</v>
      </c>
      <c r="D736" s="10" t="s">
        <v>1382</v>
      </c>
      <c r="E736" s="10" t="s">
        <v>1383</v>
      </c>
      <c r="F736" s="10" t="s">
        <v>1380</v>
      </c>
      <c r="G736" s="10">
        <v>5327002230</v>
      </c>
      <c r="H736" s="10">
        <v>210702</v>
      </c>
      <c r="I736" s="10">
        <v>31211</v>
      </c>
      <c r="J736" s="10">
        <v>87000</v>
      </c>
      <c r="O736" s="10">
        <v>0</v>
      </c>
      <c r="P736" s="10" t="s">
        <v>1343</v>
      </c>
      <c r="Q736" s="10">
        <v>70106</v>
      </c>
      <c r="R736" s="10">
        <v>80101</v>
      </c>
      <c r="S736" s="10">
        <v>210702</v>
      </c>
      <c r="U736" s="10" t="s">
        <v>1287</v>
      </c>
    </row>
    <row r="737" spans="1:21" x14ac:dyDescent="0.25">
      <c r="A737" s="10">
        <v>733</v>
      </c>
      <c r="B737" s="325">
        <v>42724</v>
      </c>
      <c r="C737" s="10">
        <v>245</v>
      </c>
      <c r="D737" s="10" t="s">
        <v>1281</v>
      </c>
      <c r="H737" s="10">
        <v>31211</v>
      </c>
      <c r="I737" s="10">
        <v>132001</v>
      </c>
      <c r="J737" s="10">
        <v>2000000</v>
      </c>
      <c r="O737" s="10">
        <v>0</v>
      </c>
      <c r="P737" s="10" t="s">
        <v>1282</v>
      </c>
      <c r="Q737" s="10">
        <v>70106</v>
      </c>
      <c r="R737" s="10">
        <v>80802</v>
      </c>
      <c r="S737" s="10">
        <v>320001</v>
      </c>
      <c r="U737" s="10" t="s">
        <v>1283</v>
      </c>
    </row>
    <row r="738" spans="1:21" x14ac:dyDescent="0.25">
      <c r="A738" s="10">
        <v>734</v>
      </c>
      <c r="B738" s="325">
        <v>42724</v>
      </c>
      <c r="C738" s="10">
        <v>245</v>
      </c>
      <c r="D738" s="10" t="s">
        <v>1281</v>
      </c>
      <c r="H738" s="10">
        <v>31211</v>
      </c>
      <c r="I738" s="10">
        <v>132001</v>
      </c>
      <c r="J738" s="10">
        <v>19177000</v>
      </c>
      <c r="O738" s="10">
        <v>0</v>
      </c>
      <c r="P738" s="10" t="s">
        <v>1282</v>
      </c>
      <c r="Q738" s="10">
        <v>70106</v>
      </c>
      <c r="R738" s="10">
        <v>80101</v>
      </c>
      <c r="S738" s="10">
        <v>320001</v>
      </c>
      <c r="U738" s="10" t="s">
        <v>1283</v>
      </c>
    </row>
    <row r="739" spans="1:21" x14ac:dyDescent="0.25">
      <c r="A739" s="10">
        <v>735</v>
      </c>
      <c r="B739" s="325">
        <v>42724</v>
      </c>
      <c r="C739" s="10">
        <v>245</v>
      </c>
      <c r="D739" s="10" t="s">
        <v>1281</v>
      </c>
      <c r="H739" s="10">
        <v>31211</v>
      </c>
      <c r="I739" s="10">
        <v>132001</v>
      </c>
      <c r="J739" s="10">
        <v>160000</v>
      </c>
      <c r="O739" s="10">
        <v>0</v>
      </c>
      <c r="P739" s="10" t="s">
        <v>1282</v>
      </c>
      <c r="Q739" s="10">
        <v>70106</v>
      </c>
      <c r="R739" s="10">
        <v>80205</v>
      </c>
      <c r="S739" s="10">
        <v>320001</v>
      </c>
      <c r="U739" s="10" t="s">
        <v>1283</v>
      </c>
    </row>
    <row r="740" spans="1:21" x14ac:dyDescent="0.25">
      <c r="A740" s="10">
        <v>736</v>
      </c>
      <c r="B740" s="325">
        <v>42724</v>
      </c>
      <c r="C740" s="10">
        <v>245</v>
      </c>
      <c r="D740" s="10" t="s">
        <v>1281</v>
      </c>
      <c r="H740" s="10">
        <v>31211</v>
      </c>
      <c r="I740" s="10">
        <v>132001</v>
      </c>
      <c r="J740" s="10">
        <v>469200</v>
      </c>
      <c r="O740" s="10">
        <v>0</v>
      </c>
      <c r="P740" s="10" t="s">
        <v>1282</v>
      </c>
      <c r="Q740" s="10">
        <v>70106</v>
      </c>
      <c r="R740" s="10">
        <v>81102</v>
      </c>
      <c r="S740" s="10">
        <v>320001</v>
      </c>
      <c r="U740" s="10" t="s">
        <v>1283</v>
      </c>
    </row>
    <row r="741" spans="1:21" x14ac:dyDescent="0.25">
      <c r="A741" s="10">
        <v>737</v>
      </c>
      <c r="B741" s="325">
        <v>42724</v>
      </c>
      <c r="C741" s="10">
        <v>245</v>
      </c>
      <c r="D741" s="10" t="s">
        <v>1281</v>
      </c>
      <c r="H741" s="10">
        <v>31211</v>
      </c>
      <c r="I741" s="10">
        <v>132001</v>
      </c>
      <c r="J741" s="10">
        <v>2226200</v>
      </c>
      <c r="O741" s="10">
        <v>0</v>
      </c>
      <c r="P741" s="10" t="s">
        <v>1282</v>
      </c>
      <c r="Q741" s="10">
        <v>70106</v>
      </c>
      <c r="R741" s="10">
        <v>80103</v>
      </c>
      <c r="S741" s="10">
        <v>320001</v>
      </c>
      <c r="U741" s="10" t="s">
        <v>1283</v>
      </c>
    </row>
    <row r="742" spans="1:21" x14ac:dyDescent="0.25">
      <c r="A742" s="10">
        <v>738</v>
      </c>
      <c r="B742" s="325">
        <v>42725</v>
      </c>
      <c r="C742" s="10">
        <v>246</v>
      </c>
      <c r="D742" s="10" t="s">
        <v>1293</v>
      </c>
      <c r="E742" s="10">
        <v>3490777</v>
      </c>
      <c r="F742" s="10" t="s">
        <v>1285</v>
      </c>
      <c r="G742" s="10">
        <v>5315364240</v>
      </c>
      <c r="H742" s="10">
        <v>210301</v>
      </c>
      <c r="I742" s="10">
        <v>31211</v>
      </c>
      <c r="J742" s="10">
        <v>132045</v>
      </c>
      <c r="O742" s="10">
        <v>0</v>
      </c>
      <c r="P742" s="10" t="s">
        <v>1424</v>
      </c>
      <c r="Q742" s="10">
        <v>70106</v>
      </c>
      <c r="R742" s="10">
        <v>80101</v>
      </c>
      <c r="S742" s="10">
        <v>210301</v>
      </c>
      <c r="U742" s="10" t="s">
        <v>1287</v>
      </c>
    </row>
    <row r="743" spans="1:21" x14ac:dyDescent="0.25">
      <c r="A743" s="10">
        <v>739</v>
      </c>
      <c r="B743" s="325">
        <v>42725</v>
      </c>
      <c r="C743" s="10">
        <v>247</v>
      </c>
      <c r="D743" s="10" t="s">
        <v>1529</v>
      </c>
      <c r="E743" s="10">
        <v>4070275</v>
      </c>
      <c r="F743" s="10" t="s">
        <v>1291</v>
      </c>
      <c r="G743" s="10">
        <v>5846057506</v>
      </c>
      <c r="H743" s="10">
        <v>41361</v>
      </c>
      <c r="I743" s="10">
        <v>31211</v>
      </c>
      <c r="J743" s="10">
        <v>2500000</v>
      </c>
      <c r="O743" s="10">
        <v>0</v>
      </c>
      <c r="P743" s="10" t="s">
        <v>1299</v>
      </c>
      <c r="Q743" s="10">
        <v>70106</v>
      </c>
      <c r="R743" s="10">
        <v>80101</v>
      </c>
      <c r="S743" s="10">
        <v>210302</v>
      </c>
      <c r="U743" s="10" t="s">
        <v>1287</v>
      </c>
    </row>
    <row r="744" spans="1:21" x14ac:dyDescent="0.25">
      <c r="A744" s="10">
        <v>740</v>
      </c>
      <c r="B744" s="325">
        <v>42725</v>
      </c>
      <c r="C744" s="10">
        <v>248</v>
      </c>
      <c r="D744" s="10" t="s">
        <v>1272</v>
      </c>
      <c r="E744" s="10">
        <v>2625105</v>
      </c>
      <c r="F744" s="10" t="s">
        <v>1288</v>
      </c>
      <c r="G744" s="10">
        <v>5315323917</v>
      </c>
      <c r="H744" s="10">
        <v>41361</v>
      </c>
      <c r="I744" s="10">
        <v>31211</v>
      </c>
      <c r="J744" s="10">
        <v>26550</v>
      </c>
      <c r="O744" s="10">
        <v>0</v>
      </c>
      <c r="P744" s="10" t="s">
        <v>1430</v>
      </c>
      <c r="Q744" s="10">
        <v>70106</v>
      </c>
      <c r="R744" s="10">
        <v>80101</v>
      </c>
      <c r="S744" s="10">
        <v>210401</v>
      </c>
      <c r="U744" s="10" t="s">
        <v>1287</v>
      </c>
    </row>
    <row r="745" spans="1:21" x14ac:dyDescent="0.25">
      <c r="A745" s="10">
        <v>741</v>
      </c>
      <c r="B745" s="325">
        <v>42725</v>
      </c>
      <c r="C745" s="10">
        <v>249</v>
      </c>
      <c r="D745" s="10" t="s">
        <v>1258</v>
      </c>
      <c r="E745" s="10">
        <v>3246108</v>
      </c>
      <c r="F745" s="10" t="s">
        <v>1285</v>
      </c>
      <c r="G745" s="10">
        <v>5315390032</v>
      </c>
      <c r="H745" s="10">
        <v>41361</v>
      </c>
      <c r="I745" s="10">
        <v>31211</v>
      </c>
      <c r="J745" s="10">
        <v>98000</v>
      </c>
      <c r="O745" s="10">
        <v>0</v>
      </c>
      <c r="P745" s="10" t="s">
        <v>1426</v>
      </c>
      <c r="Q745" s="10">
        <v>70106</v>
      </c>
      <c r="R745" s="10">
        <v>80101</v>
      </c>
      <c r="S745" s="10">
        <v>210401</v>
      </c>
      <c r="U745" s="10" t="s">
        <v>1287</v>
      </c>
    </row>
    <row r="746" spans="1:21" x14ac:dyDescent="0.25">
      <c r="A746" s="10">
        <v>742</v>
      </c>
      <c r="B746" s="325">
        <v>42725</v>
      </c>
      <c r="C746" s="10">
        <v>250</v>
      </c>
      <c r="D746" s="10" t="s">
        <v>1348</v>
      </c>
      <c r="E746" s="10">
        <v>3249271</v>
      </c>
      <c r="F746" s="10" t="s">
        <v>1291</v>
      </c>
      <c r="G746" s="10">
        <v>5315592153</v>
      </c>
      <c r="H746" s="10">
        <v>41361</v>
      </c>
      <c r="I746" s="10">
        <v>31211</v>
      </c>
      <c r="J746" s="10">
        <v>195000</v>
      </c>
      <c r="O746" s="10">
        <v>0</v>
      </c>
      <c r="P746" s="10" t="s">
        <v>1433</v>
      </c>
      <c r="Q746" s="10">
        <v>70106</v>
      </c>
      <c r="R746" s="10">
        <v>80101</v>
      </c>
      <c r="S746" s="10">
        <v>210401</v>
      </c>
      <c r="U746" s="10" t="s">
        <v>1287</v>
      </c>
    </row>
    <row r="747" spans="1:21" x14ac:dyDescent="0.25">
      <c r="A747" s="10">
        <v>743</v>
      </c>
      <c r="B747" s="325">
        <v>42725</v>
      </c>
      <c r="C747" s="10">
        <v>251</v>
      </c>
      <c r="D747" s="10" t="s">
        <v>1400</v>
      </c>
      <c r="F747" s="10" t="s">
        <v>1288</v>
      </c>
      <c r="G747" s="10">
        <v>5315003725</v>
      </c>
      <c r="H747" s="10">
        <v>210403</v>
      </c>
      <c r="I747" s="10">
        <v>31211</v>
      </c>
      <c r="J747" s="10">
        <v>165000</v>
      </c>
      <c r="O747" s="10">
        <v>0</v>
      </c>
      <c r="P747" s="10" t="s">
        <v>1401</v>
      </c>
      <c r="Q747" s="10">
        <v>70106</v>
      </c>
      <c r="R747" s="10">
        <v>80101</v>
      </c>
      <c r="S747" s="10">
        <v>210403</v>
      </c>
      <c r="U747" s="10" t="s">
        <v>1287</v>
      </c>
    </row>
    <row r="748" spans="1:21" x14ac:dyDescent="0.25">
      <c r="A748" s="10">
        <v>744</v>
      </c>
      <c r="B748" s="325">
        <v>42725</v>
      </c>
      <c r="C748" s="10">
        <v>252</v>
      </c>
      <c r="D748" s="10" t="s">
        <v>1257</v>
      </c>
      <c r="E748" s="10">
        <v>9017445</v>
      </c>
      <c r="F748" s="10" t="s">
        <v>1281</v>
      </c>
      <c r="G748" s="10">
        <v>51255001</v>
      </c>
      <c r="H748" s="10">
        <v>41311</v>
      </c>
      <c r="I748" s="10">
        <v>31211</v>
      </c>
      <c r="J748" s="10">
        <v>2095014</v>
      </c>
      <c r="O748" s="10">
        <v>0</v>
      </c>
      <c r="P748" s="10" t="s">
        <v>1295</v>
      </c>
      <c r="Q748" s="10">
        <v>70106</v>
      </c>
      <c r="R748" s="10">
        <v>80103</v>
      </c>
      <c r="S748" s="10">
        <v>210105</v>
      </c>
      <c r="U748" s="10" t="s">
        <v>1287</v>
      </c>
    </row>
    <row r="749" spans="1:21" x14ac:dyDescent="0.25">
      <c r="A749" s="10">
        <v>745</v>
      </c>
      <c r="B749" s="325">
        <v>42725</v>
      </c>
      <c r="C749" s="10">
        <v>252</v>
      </c>
      <c r="D749" s="10" t="s">
        <v>1257</v>
      </c>
      <c r="E749" s="10">
        <v>9017445</v>
      </c>
      <c r="F749" s="10" t="s">
        <v>1281</v>
      </c>
      <c r="G749" s="10">
        <v>51255001</v>
      </c>
      <c r="H749" s="10">
        <v>41311</v>
      </c>
      <c r="I749" s="10">
        <v>31211</v>
      </c>
      <c r="J749" s="10">
        <v>9758007</v>
      </c>
      <c r="O749" s="10">
        <v>0</v>
      </c>
      <c r="P749" s="10" t="s">
        <v>1295</v>
      </c>
      <c r="Q749" s="10">
        <v>70106</v>
      </c>
      <c r="R749" s="10">
        <v>80101</v>
      </c>
      <c r="S749" s="10">
        <v>210101</v>
      </c>
      <c r="U749" s="10" t="s">
        <v>1287</v>
      </c>
    </row>
    <row r="750" spans="1:21" x14ac:dyDescent="0.25">
      <c r="A750" s="10">
        <v>746</v>
      </c>
      <c r="B750" s="325">
        <v>42725</v>
      </c>
      <c r="C750" s="10">
        <v>253</v>
      </c>
      <c r="D750" s="10" t="s">
        <v>1257</v>
      </c>
      <c r="E750" s="10">
        <v>9017445</v>
      </c>
      <c r="F750" s="10" t="s">
        <v>1281</v>
      </c>
      <c r="G750" s="10">
        <v>51255001</v>
      </c>
      <c r="H750" s="10">
        <v>41311</v>
      </c>
      <c r="I750" s="10">
        <v>31211</v>
      </c>
      <c r="J750" s="10">
        <v>173176</v>
      </c>
      <c r="O750" s="10">
        <v>0</v>
      </c>
      <c r="P750" s="10" t="s">
        <v>1295</v>
      </c>
      <c r="Q750" s="10">
        <v>70106</v>
      </c>
      <c r="R750" s="10">
        <v>80101</v>
      </c>
      <c r="S750" s="10">
        <v>210101</v>
      </c>
      <c r="U750" s="10" t="s">
        <v>1287</v>
      </c>
    </row>
    <row r="751" spans="1:21" x14ac:dyDescent="0.25">
      <c r="A751" s="10">
        <v>747</v>
      </c>
      <c r="B751" s="325">
        <v>42725</v>
      </c>
      <c r="C751" s="10">
        <v>254</v>
      </c>
      <c r="D751" s="10" t="s">
        <v>1558</v>
      </c>
      <c r="F751" s="10" t="s">
        <v>1281</v>
      </c>
      <c r="G751" s="10">
        <v>50000954</v>
      </c>
      <c r="H751" s="10">
        <v>210101</v>
      </c>
      <c r="I751" s="10">
        <v>31211</v>
      </c>
      <c r="J751" s="10">
        <v>154000</v>
      </c>
      <c r="O751" s="10">
        <v>0</v>
      </c>
      <c r="P751" s="10" t="s">
        <v>1486</v>
      </c>
      <c r="Q751" s="10">
        <v>70106</v>
      </c>
      <c r="R751" s="10">
        <v>80101</v>
      </c>
      <c r="S751" s="10">
        <v>210101</v>
      </c>
      <c r="U751" s="10" t="s">
        <v>1287</v>
      </c>
    </row>
    <row r="752" spans="1:21" x14ac:dyDescent="0.25">
      <c r="A752" s="10">
        <v>748</v>
      </c>
      <c r="B752" s="325">
        <v>42725</v>
      </c>
      <c r="C752" s="10">
        <v>255</v>
      </c>
      <c r="D752" s="10" t="s">
        <v>1516</v>
      </c>
      <c r="F752" s="10" t="s">
        <v>1291</v>
      </c>
      <c r="G752" s="10">
        <v>5327061739</v>
      </c>
      <c r="H752" s="10">
        <v>210101</v>
      </c>
      <c r="I752" s="10">
        <v>31211</v>
      </c>
      <c r="J752" s="10">
        <v>12000</v>
      </c>
      <c r="O752" s="10">
        <v>0</v>
      </c>
      <c r="P752" s="10" t="s">
        <v>1309</v>
      </c>
      <c r="Q752" s="10">
        <v>70106</v>
      </c>
      <c r="R752" s="10">
        <v>80103</v>
      </c>
      <c r="S752" s="10">
        <v>210105</v>
      </c>
      <c r="U752" s="10" t="s">
        <v>1287</v>
      </c>
    </row>
    <row r="753" spans="1:21" x14ac:dyDescent="0.25">
      <c r="A753" s="10">
        <v>749</v>
      </c>
      <c r="B753" s="325">
        <v>42725</v>
      </c>
      <c r="C753" s="10">
        <v>255</v>
      </c>
      <c r="D753" s="10" t="s">
        <v>1516</v>
      </c>
      <c r="F753" s="10" t="s">
        <v>1291</v>
      </c>
      <c r="G753" s="10">
        <v>5327061739</v>
      </c>
      <c r="H753" s="10">
        <v>210101</v>
      </c>
      <c r="I753" s="10">
        <v>31211</v>
      </c>
      <c r="J753" s="10">
        <v>60000</v>
      </c>
      <c r="O753" s="10">
        <v>0</v>
      </c>
      <c r="P753" s="10" t="s">
        <v>1309</v>
      </c>
      <c r="Q753" s="10">
        <v>70106</v>
      </c>
      <c r="R753" s="10">
        <v>80101</v>
      </c>
      <c r="S753" s="10">
        <v>210101</v>
      </c>
      <c r="U753" s="10" t="s">
        <v>1287</v>
      </c>
    </row>
    <row r="754" spans="1:21" x14ac:dyDescent="0.25">
      <c r="A754" s="10">
        <v>750</v>
      </c>
      <c r="B754" s="325">
        <v>42725</v>
      </c>
      <c r="C754" s="10">
        <v>256</v>
      </c>
      <c r="D754" s="10" t="s">
        <v>1579</v>
      </c>
      <c r="F754" s="10" t="s">
        <v>1380</v>
      </c>
      <c r="G754" s="10">
        <v>5323007797</v>
      </c>
      <c r="H754" s="10">
        <v>210503</v>
      </c>
      <c r="I754" s="10">
        <v>31211</v>
      </c>
      <c r="J754" s="10">
        <v>297000</v>
      </c>
      <c r="O754" s="10">
        <v>0</v>
      </c>
      <c r="P754" s="10" t="s">
        <v>1565</v>
      </c>
      <c r="Q754" s="10">
        <v>70106</v>
      </c>
      <c r="R754" s="10">
        <v>80101</v>
      </c>
      <c r="S754" s="10">
        <v>210503</v>
      </c>
      <c r="U754" s="10" t="s">
        <v>1287</v>
      </c>
    </row>
    <row r="755" spans="1:21" x14ac:dyDescent="0.25">
      <c r="A755" s="10">
        <v>751</v>
      </c>
      <c r="B755" s="325">
        <v>42725</v>
      </c>
      <c r="C755" s="10">
        <v>256</v>
      </c>
      <c r="D755" s="10" t="s">
        <v>1386</v>
      </c>
      <c r="F755" s="10" t="s">
        <v>1281</v>
      </c>
      <c r="G755" s="10">
        <v>51200910</v>
      </c>
      <c r="H755" s="10">
        <v>210101</v>
      </c>
      <c r="I755" s="10">
        <v>31211</v>
      </c>
      <c r="J755" s="10">
        <v>31900</v>
      </c>
      <c r="O755" s="10">
        <v>0</v>
      </c>
      <c r="P755" s="10" t="s">
        <v>1580</v>
      </c>
      <c r="Q755" s="10">
        <v>70106</v>
      </c>
      <c r="R755" s="10">
        <v>80103</v>
      </c>
      <c r="S755" s="10">
        <v>210105</v>
      </c>
      <c r="U755" s="10" t="s">
        <v>1287</v>
      </c>
    </row>
    <row r="756" spans="1:21" x14ac:dyDescent="0.25">
      <c r="A756" s="10">
        <v>752</v>
      </c>
      <c r="B756" s="325">
        <v>42725</v>
      </c>
      <c r="C756" s="10">
        <v>256</v>
      </c>
      <c r="D756" s="10" t="s">
        <v>1306</v>
      </c>
      <c r="E756" s="10">
        <v>9015639</v>
      </c>
      <c r="F756" s="10" t="s">
        <v>1307</v>
      </c>
      <c r="G756" s="10">
        <v>5327004758</v>
      </c>
      <c r="H756" s="10">
        <v>41312</v>
      </c>
      <c r="I756" s="10">
        <v>31211</v>
      </c>
      <c r="J756" s="10">
        <v>337078</v>
      </c>
      <c r="O756" s="10">
        <v>0</v>
      </c>
      <c r="P756" s="10" t="s">
        <v>1347</v>
      </c>
      <c r="Q756" s="10">
        <v>70106</v>
      </c>
      <c r="R756" s="10">
        <v>80103</v>
      </c>
      <c r="S756" s="10">
        <v>210201</v>
      </c>
      <c r="U756" s="10" t="s">
        <v>1287</v>
      </c>
    </row>
    <row r="757" spans="1:21" x14ac:dyDescent="0.25">
      <c r="A757" s="10">
        <v>753</v>
      </c>
      <c r="B757" s="325">
        <v>42725</v>
      </c>
      <c r="C757" s="10">
        <v>256</v>
      </c>
      <c r="D757" s="10" t="s">
        <v>1306</v>
      </c>
      <c r="E757" s="10">
        <v>9015639</v>
      </c>
      <c r="F757" s="10" t="s">
        <v>1307</v>
      </c>
      <c r="G757" s="10">
        <v>5327004758</v>
      </c>
      <c r="H757" s="10">
        <v>41312</v>
      </c>
      <c r="I757" s="10">
        <v>31211</v>
      </c>
      <c r="J757" s="10">
        <v>864516</v>
      </c>
      <c r="O757" s="10">
        <v>0</v>
      </c>
      <c r="P757" s="10" t="s">
        <v>1347</v>
      </c>
      <c r="Q757" s="10">
        <v>70106</v>
      </c>
      <c r="R757" s="10">
        <v>80101</v>
      </c>
      <c r="S757" s="10">
        <v>210101</v>
      </c>
      <c r="U757" s="10" t="s">
        <v>1287</v>
      </c>
    </row>
    <row r="758" spans="1:21" x14ac:dyDescent="0.25">
      <c r="A758" s="10">
        <v>754</v>
      </c>
      <c r="B758" s="325">
        <v>42725</v>
      </c>
      <c r="C758" s="10">
        <v>256</v>
      </c>
      <c r="D758" s="10" t="s">
        <v>1306</v>
      </c>
      <c r="E758" s="10">
        <v>9015639</v>
      </c>
      <c r="F758" s="10" t="s">
        <v>1307</v>
      </c>
      <c r="G758" s="10">
        <v>5327004758</v>
      </c>
      <c r="H758" s="10">
        <v>41312</v>
      </c>
      <c r="I758" s="10">
        <v>31211</v>
      </c>
      <c r="J758" s="10">
        <v>1919542</v>
      </c>
      <c r="O758" s="10">
        <v>0</v>
      </c>
      <c r="P758" s="10" t="s">
        <v>1347</v>
      </c>
      <c r="Q758" s="10">
        <v>70106</v>
      </c>
      <c r="R758" s="10">
        <v>80101</v>
      </c>
      <c r="S758" s="10">
        <v>210201</v>
      </c>
      <c r="U758" s="10" t="s">
        <v>1287</v>
      </c>
    </row>
    <row r="759" spans="1:21" x14ac:dyDescent="0.25">
      <c r="A759" s="10">
        <v>755</v>
      </c>
      <c r="B759" s="325">
        <v>42725</v>
      </c>
      <c r="C759" s="10">
        <v>256</v>
      </c>
      <c r="D759" s="10" t="s">
        <v>1306</v>
      </c>
      <c r="E759" s="10">
        <v>9015639</v>
      </c>
      <c r="F759" s="10" t="s">
        <v>1307</v>
      </c>
      <c r="G759" s="10">
        <v>5327004758</v>
      </c>
      <c r="H759" s="10">
        <v>41312</v>
      </c>
      <c r="I759" s="10">
        <v>31211</v>
      </c>
      <c r="J759" s="10">
        <v>306435</v>
      </c>
      <c r="O759" s="10">
        <v>0</v>
      </c>
      <c r="P759" s="10" t="s">
        <v>1347</v>
      </c>
      <c r="Q759" s="10">
        <v>70106</v>
      </c>
      <c r="R759" s="10">
        <v>80103</v>
      </c>
      <c r="S759" s="10">
        <v>210105</v>
      </c>
      <c r="U759" s="10" t="s">
        <v>1287</v>
      </c>
    </row>
    <row r="760" spans="1:21" x14ac:dyDescent="0.25">
      <c r="A760" s="10">
        <v>756</v>
      </c>
      <c r="B760" s="325">
        <v>42725</v>
      </c>
      <c r="C760" s="10">
        <v>256</v>
      </c>
      <c r="D760" s="10" t="s">
        <v>1386</v>
      </c>
      <c r="F760" s="10" t="s">
        <v>1281</v>
      </c>
      <c r="G760" s="10">
        <v>51200910</v>
      </c>
      <c r="H760" s="10">
        <v>210101</v>
      </c>
      <c r="I760" s="10">
        <v>31211</v>
      </c>
      <c r="J760" s="10">
        <v>73000</v>
      </c>
      <c r="O760" s="10">
        <v>0</v>
      </c>
      <c r="P760" s="10" t="s">
        <v>1580</v>
      </c>
      <c r="Q760" s="10">
        <v>70106</v>
      </c>
      <c r="R760" s="10">
        <v>80101</v>
      </c>
      <c r="S760" s="10">
        <v>210101</v>
      </c>
      <c r="U760" s="10" t="s">
        <v>1287</v>
      </c>
    </row>
    <row r="761" spans="1:21" x14ac:dyDescent="0.25">
      <c r="A761" s="10">
        <v>757</v>
      </c>
      <c r="B761" s="325">
        <v>42725</v>
      </c>
      <c r="C761" s="10">
        <v>257</v>
      </c>
      <c r="D761" s="10" t="s">
        <v>1303</v>
      </c>
      <c r="F761" s="10" t="s">
        <v>1281</v>
      </c>
      <c r="G761" s="10">
        <v>50000901</v>
      </c>
      <c r="H761" s="10">
        <v>41313</v>
      </c>
      <c r="I761" s="10">
        <v>31211</v>
      </c>
      <c r="J761" s="10">
        <v>249889</v>
      </c>
      <c r="O761" s="10">
        <v>0</v>
      </c>
      <c r="P761" s="10" t="s">
        <v>1304</v>
      </c>
      <c r="Q761" s="10">
        <v>70106</v>
      </c>
      <c r="R761" s="10">
        <v>80103</v>
      </c>
      <c r="S761" s="10">
        <v>210105</v>
      </c>
      <c r="U761" s="10" t="s">
        <v>1287</v>
      </c>
    </row>
    <row r="762" spans="1:21" x14ac:dyDescent="0.25">
      <c r="A762" s="10">
        <v>758</v>
      </c>
      <c r="B762" s="325">
        <v>42725</v>
      </c>
      <c r="C762" s="10">
        <v>257</v>
      </c>
      <c r="D762" s="10" t="s">
        <v>1303</v>
      </c>
      <c r="F762" s="10" t="s">
        <v>1281</v>
      </c>
      <c r="G762" s="10">
        <v>50000901</v>
      </c>
      <c r="H762" s="10">
        <v>41313</v>
      </c>
      <c r="I762" s="10">
        <v>31211</v>
      </c>
      <c r="J762" s="10">
        <v>1449419</v>
      </c>
      <c r="O762" s="10">
        <v>0</v>
      </c>
      <c r="P762" s="10" t="s">
        <v>1304</v>
      </c>
      <c r="Q762" s="10">
        <v>70106</v>
      </c>
      <c r="R762" s="10">
        <v>80101</v>
      </c>
      <c r="S762" s="10">
        <v>210101</v>
      </c>
      <c r="U762" s="10" t="s">
        <v>1287</v>
      </c>
    </row>
    <row r="763" spans="1:21" x14ac:dyDescent="0.25">
      <c r="A763" s="10">
        <v>759</v>
      </c>
      <c r="B763" s="325">
        <v>42725</v>
      </c>
      <c r="C763" s="10">
        <v>257</v>
      </c>
      <c r="D763" s="10" t="s">
        <v>1386</v>
      </c>
      <c r="F763" s="10" t="s">
        <v>1281</v>
      </c>
      <c r="G763" s="10">
        <v>51200910</v>
      </c>
      <c r="H763" s="10">
        <v>210405</v>
      </c>
      <c r="I763" s="10">
        <v>31211</v>
      </c>
      <c r="J763" s="10">
        <v>15000</v>
      </c>
      <c r="O763" s="10">
        <v>0</v>
      </c>
      <c r="P763" s="10" t="s">
        <v>1387</v>
      </c>
      <c r="Q763" s="10">
        <v>70106</v>
      </c>
      <c r="R763" s="10">
        <v>80101</v>
      </c>
      <c r="S763" s="10">
        <v>210405</v>
      </c>
      <c r="U763" s="10" t="s">
        <v>1287</v>
      </c>
    </row>
    <row r="764" spans="1:21" x14ac:dyDescent="0.25">
      <c r="A764" s="10">
        <v>760</v>
      </c>
      <c r="B764" s="325">
        <v>42725</v>
      </c>
      <c r="C764" s="10">
        <v>257</v>
      </c>
      <c r="D764" s="10" t="s">
        <v>1446</v>
      </c>
      <c r="F764" s="10" t="s">
        <v>1447</v>
      </c>
      <c r="G764" s="10">
        <v>5323020582</v>
      </c>
      <c r="H764" s="10">
        <v>41362</v>
      </c>
      <c r="I764" s="10">
        <v>31211</v>
      </c>
      <c r="J764" s="10">
        <v>57000</v>
      </c>
      <c r="O764" s="10">
        <v>0</v>
      </c>
      <c r="P764" s="10" t="s">
        <v>1433</v>
      </c>
      <c r="Q764" s="10">
        <v>70106</v>
      </c>
      <c r="R764" s="10">
        <v>80101</v>
      </c>
      <c r="S764" s="10">
        <v>210401</v>
      </c>
      <c r="U764" s="10" t="s">
        <v>1287</v>
      </c>
    </row>
    <row r="765" spans="1:21" x14ac:dyDescent="0.25">
      <c r="A765" s="10">
        <v>761</v>
      </c>
      <c r="B765" s="325">
        <v>42725</v>
      </c>
      <c r="C765" s="10">
        <v>258</v>
      </c>
      <c r="D765" s="10" t="s">
        <v>1465</v>
      </c>
      <c r="E765" s="10">
        <v>0</v>
      </c>
      <c r="F765" s="10" t="s">
        <v>1281</v>
      </c>
      <c r="G765" s="10">
        <v>50000943</v>
      </c>
      <c r="H765" s="10">
        <v>210807</v>
      </c>
      <c r="I765" s="10">
        <v>31211</v>
      </c>
      <c r="J765" s="10">
        <v>30000</v>
      </c>
      <c r="O765" s="10">
        <v>0</v>
      </c>
      <c r="P765" s="10" t="s">
        <v>1581</v>
      </c>
      <c r="Q765" s="10">
        <v>70106</v>
      </c>
      <c r="R765" s="10">
        <v>80101</v>
      </c>
      <c r="S765" s="10">
        <v>210807</v>
      </c>
      <c r="U765" s="10" t="s">
        <v>1287</v>
      </c>
    </row>
    <row r="766" spans="1:21" x14ac:dyDescent="0.25">
      <c r="A766" s="10">
        <v>762</v>
      </c>
      <c r="B766" s="325">
        <v>42725</v>
      </c>
      <c r="C766" s="10">
        <v>259</v>
      </c>
      <c r="D766" s="10" t="s">
        <v>1420</v>
      </c>
      <c r="E766" s="10">
        <v>2116545</v>
      </c>
      <c r="F766" s="10" t="s">
        <v>1425</v>
      </c>
      <c r="G766" s="10">
        <v>240000027197</v>
      </c>
      <c r="H766" s="10">
        <v>41361</v>
      </c>
      <c r="I766" s="10">
        <v>31211</v>
      </c>
      <c r="J766" s="10">
        <v>172000</v>
      </c>
      <c r="O766" s="10">
        <v>0</v>
      </c>
      <c r="P766" s="10" t="s">
        <v>1292</v>
      </c>
      <c r="Q766" s="10">
        <v>70106</v>
      </c>
      <c r="R766" s="10">
        <v>80101</v>
      </c>
      <c r="S766" s="10">
        <v>210401</v>
      </c>
      <c r="U766" s="10" t="s">
        <v>1287</v>
      </c>
    </row>
    <row r="767" spans="1:21" x14ac:dyDescent="0.25">
      <c r="A767" s="10">
        <v>763</v>
      </c>
      <c r="B767" s="325">
        <v>42726</v>
      </c>
      <c r="C767" s="10">
        <v>260</v>
      </c>
      <c r="D767" s="10" t="s">
        <v>1278</v>
      </c>
      <c r="F767" s="10" t="s">
        <v>1288</v>
      </c>
      <c r="G767" s="10">
        <v>5315100208</v>
      </c>
      <c r="H767" s="10">
        <v>41361</v>
      </c>
      <c r="I767" s="10">
        <v>31211</v>
      </c>
      <c r="J767" s="10">
        <v>1757800</v>
      </c>
      <c r="O767" s="10">
        <v>0</v>
      </c>
      <c r="P767" s="10" t="s">
        <v>1289</v>
      </c>
      <c r="Q767" s="10">
        <v>70106</v>
      </c>
      <c r="R767" s="10">
        <v>80101</v>
      </c>
      <c r="S767" s="10">
        <v>210402</v>
      </c>
      <c r="U767" s="10" t="s">
        <v>1287</v>
      </c>
    </row>
    <row r="768" spans="1:21" x14ac:dyDescent="0.25">
      <c r="A768" s="10">
        <v>764</v>
      </c>
      <c r="B768" s="325">
        <v>42726</v>
      </c>
      <c r="C768" s="10">
        <v>263</v>
      </c>
      <c r="D768" s="10" t="s">
        <v>1342</v>
      </c>
      <c r="F768" s="10" t="s">
        <v>1285</v>
      </c>
      <c r="G768" s="10">
        <v>5327000016</v>
      </c>
      <c r="H768" s="10">
        <v>210702</v>
      </c>
      <c r="I768" s="10">
        <v>31211</v>
      </c>
      <c r="J768" s="10">
        <v>1967000</v>
      </c>
      <c r="O768" s="10">
        <v>0</v>
      </c>
      <c r="P768" s="10" t="s">
        <v>1343</v>
      </c>
      <c r="Q768" s="10">
        <v>70106</v>
      </c>
      <c r="R768" s="10">
        <v>80101</v>
      </c>
      <c r="S768" s="10">
        <v>210702</v>
      </c>
      <c r="U768" s="10" t="s">
        <v>1287</v>
      </c>
    </row>
    <row r="769" spans="1:21" x14ac:dyDescent="0.25">
      <c r="A769" s="10">
        <v>765</v>
      </c>
      <c r="B769" s="325">
        <v>42726</v>
      </c>
      <c r="C769" s="10">
        <v>264</v>
      </c>
      <c r="D769" s="10" t="s">
        <v>1353</v>
      </c>
      <c r="E769" s="10">
        <v>3247791</v>
      </c>
      <c r="F769" s="10" t="s">
        <v>1285</v>
      </c>
      <c r="G769" s="10">
        <v>5327055034</v>
      </c>
      <c r="H769" s="10">
        <v>41361</v>
      </c>
      <c r="I769" s="10">
        <v>31211</v>
      </c>
      <c r="J769" s="10">
        <v>200000</v>
      </c>
      <c r="O769" s="10">
        <v>0</v>
      </c>
      <c r="P769" s="10" t="s">
        <v>1582</v>
      </c>
      <c r="Q769" s="10">
        <v>70106</v>
      </c>
      <c r="R769" s="10">
        <v>80101</v>
      </c>
      <c r="S769" s="10">
        <v>210603</v>
      </c>
      <c r="U769" s="10" t="s">
        <v>1287</v>
      </c>
    </row>
    <row r="770" spans="1:21" x14ac:dyDescent="0.25">
      <c r="A770" s="10">
        <v>766</v>
      </c>
      <c r="B770" s="325">
        <v>42726</v>
      </c>
      <c r="C770" s="10">
        <v>265</v>
      </c>
      <c r="D770" s="10" t="s">
        <v>1267</v>
      </c>
      <c r="E770" s="10">
        <v>3247929</v>
      </c>
      <c r="F770" s="10" t="s">
        <v>1285</v>
      </c>
      <c r="G770" s="10">
        <v>5315518395</v>
      </c>
      <c r="H770" s="10">
        <v>41361</v>
      </c>
      <c r="I770" s="10">
        <v>31211</v>
      </c>
      <c r="J770" s="10">
        <v>70000</v>
      </c>
      <c r="O770" s="10">
        <v>0</v>
      </c>
      <c r="P770" s="10" t="s">
        <v>1292</v>
      </c>
      <c r="Q770" s="10">
        <v>70106</v>
      </c>
      <c r="R770" s="10">
        <v>80101</v>
      </c>
      <c r="S770" s="10">
        <v>210406</v>
      </c>
      <c r="U770" s="10" t="s">
        <v>1287</v>
      </c>
    </row>
    <row r="771" spans="1:21" x14ac:dyDescent="0.25">
      <c r="A771" s="10">
        <v>767</v>
      </c>
      <c r="B771" s="325">
        <v>42726</v>
      </c>
      <c r="C771" s="10">
        <v>266</v>
      </c>
      <c r="D771" s="10" t="s">
        <v>1358</v>
      </c>
      <c r="F771" s="10" t="s">
        <v>1285</v>
      </c>
      <c r="G771" s="10">
        <v>5315343990</v>
      </c>
      <c r="H771" s="10">
        <v>41362</v>
      </c>
      <c r="I771" s="10">
        <v>31211</v>
      </c>
      <c r="J771" s="10">
        <v>301600</v>
      </c>
      <c r="O771" s="10">
        <v>0</v>
      </c>
      <c r="P771" s="10" t="s">
        <v>1292</v>
      </c>
      <c r="Q771" s="10">
        <v>70106</v>
      </c>
      <c r="R771" s="10">
        <v>80101</v>
      </c>
      <c r="S771" s="10">
        <v>210406</v>
      </c>
      <c r="U771" s="10" t="s">
        <v>1287</v>
      </c>
    </row>
    <row r="772" spans="1:21" x14ac:dyDescent="0.25">
      <c r="A772" s="10">
        <v>768</v>
      </c>
      <c r="B772" s="325">
        <v>42726</v>
      </c>
      <c r="C772" s="10">
        <v>267</v>
      </c>
      <c r="D772" s="10" t="s">
        <v>1564</v>
      </c>
      <c r="F772" s="10" t="s">
        <v>1291</v>
      </c>
      <c r="G772" s="10">
        <v>5327002739</v>
      </c>
      <c r="H772" s="10">
        <v>210405</v>
      </c>
      <c r="I772" s="10">
        <v>31211</v>
      </c>
      <c r="J772" s="10">
        <v>35000</v>
      </c>
      <c r="O772" s="10">
        <v>0</v>
      </c>
      <c r="P772" s="10" t="s">
        <v>1292</v>
      </c>
      <c r="Q772" s="10">
        <v>70106</v>
      </c>
      <c r="R772" s="10">
        <v>80101</v>
      </c>
      <c r="S772" s="10">
        <v>210405</v>
      </c>
      <c r="U772" s="10" t="s">
        <v>1287</v>
      </c>
    </row>
    <row r="773" spans="1:21" x14ac:dyDescent="0.25">
      <c r="A773" s="10">
        <v>769</v>
      </c>
      <c r="B773" s="325">
        <v>42727</v>
      </c>
      <c r="C773" s="10">
        <v>267</v>
      </c>
      <c r="D773" s="10" t="s">
        <v>1297</v>
      </c>
      <c r="E773" s="10">
        <v>9017445</v>
      </c>
      <c r="F773" s="10" t="s">
        <v>1291</v>
      </c>
      <c r="G773" s="10">
        <v>5327070266</v>
      </c>
      <c r="H773" s="10">
        <v>210901</v>
      </c>
      <c r="I773" s="10">
        <v>31211</v>
      </c>
      <c r="J773" s="10">
        <v>324000</v>
      </c>
      <c r="O773" s="10">
        <v>0</v>
      </c>
      <c r="P773" s="10" t="s">
        <v>1527</v>
      </c>
      <c r="Q773" s="10">
        <v>70106</v>
      </c>
      <c r="R773" s="10">
        <v>81102</v>
      </c>
      <c r="S773" s="10">
        <v>210901</v>
      </c>
      <c r="U773" s="10" t="s">
        <v>1287</v>
      </c>
    </row>
    <row r="774" spans="1:21" x14ac:dyDescent="0.25">
      <c r="A774" s="10">
        <v>770</v>
      </c>
      <c r="B774" s="325">
        <v>42727</v>
      </c>
      <c r="C774" s="10">
        <v>268</v>
      </c>
      <c r="D774" s="10" t="s">
        <v>1365</v>
      </c>
      <c r="E774" s="10">
        <v>3249018</v>
      </c>
      <c r="F774" s="10" t="s">
        <v>1431</v>
      </c>
      <c r="G774" s="10">
        <v>241200078852</v>
      </c>
      <c r="H774" s="10">
        <v>210901</v>
      </c>
      <c r="I774" s="10">
        <v>31211</v>
      </c>
      <c r="J774" s="10">
        <v>490000</v>
      </c>
      <c r="O774" s="10">
        <v>0</v>
      </c>
      <c r="P774" s="10" t="s">
        <v>1583</v>
      </c>
      <c r="Q774" s="10">
        <v>70106</v>
      </c>
      <c r="R774" s="10">
        <v>81102</v>
      </c>
      <c r="S774" s="10">
        <v>210901</v>
      </c>
      <c r="U774" s="10" t="s">
        <v>1287</v>
      </c>
    </row>
    <row r="775" spans="1:21" x14ac:dyDescent="0.25">
      <c r="A775" s="10">
        <v>771</v>
      </c>
      <c r="B775" s="325">
        <v>42727</v>
      </c>
      <c r="C775" s="10">
        <v>268</v>
      </c>
      <c r="D775" s="10" t="s">
        <v>1584</v>
      </c>
      <c r="E775" s="10">
        <v>3249042</v>
      </c>
      <c r="F775" s="10" t="s">
        <v>1285</v>
      </c>
      <c r="G775" s="10">
        <v>5315574042</v>
      </c>
      <c r="H775" s="10">
        <v>210901</v>
      </c>
      <c r="I775" s="10">
        <v>31211</v>
      </c>
      <c r="J775" s="10">
        <v>450000</v>
      </c>
      <c r="O775" s="10">
        <v>0</v>
      </c>
      <c r="P775" s="10" t="s">
        <v>1585</v>
      </c>
      <c r="Q775" s="10">
        <v>70106</v>
      </c>
      <c r="R775" s="10">
        <v>81102</v>
      </c>
      <c r="S775" s="10">
        <v>210901</v>
      </c>
      <c r="U775" s="10" t="s">
        <v>1287</v>
      </c>
    </row>
    <row r="776" spans="1:21" x14ac:dyDescent="0.25">
      <c r="A776" s="10">
        <v>772</v>
      </c>
      <c r="B776" s="325">
        <v>42727</v>
      </c>
      <c r="C776" s="10">
        <v>269</v>
      </c>
      <c r="D776" s="10" t="s">
        <v>1386</v>
      </c>
      <c r="F776" s="10" t="s">
        <v>1281</v>
      </c>
      <c r="G776" s="10">
        <v>51200910</v>
      </c>
      <c r="H776" s="10">
        <v>210901</v>
      </c>
      <c r="I776" s="10">
        <v>31211</v>
      </c>
      <c r="J776" s="10">
        <v>36000</v>
      </c>
      <c r="O776" s="10">
        <v>0</v>
      </c>
      <c r="P776" s="10" t="s">
        <v>1528</v>
      </c>
      <c r="Q776" s="10">
        <v>70106</v>
      </c>
      <c r="R776" s="10">
        <v>81102</v>
      </c>
      <c r="S776" s="10">
        <v>210901</v>
      </c>
      <c r="U776" s="10" t="s">
        <v>1287</v>
      </c>
    </row>
    <row r="777" spans="1:21" x14ac:dyDescent="0.25">
      <c r="A777" s="10">
        <v>773</v>
      </c>
      <c r="B777" s="325">
        <v>42727</v>
      </c>
      <c r="C777" s="10">
        <v>269</v>
      </c>
      <c r="D777" s="10" t="s">
        <v>1386</v>
      </c>
      <c r="F777" s="10" t="s">
        <v>1281</v>
      </c>
      <c r="G777" s="10">
        <v>51200910</v>
      </c>
      <c r="H777" s="10">
        <v>210503</v>
      </c>
      <c r="I777" s="10">
        <v>31211</v>
      </c>
      <c r="J777" s="10">
        <v>33000</v>
      </c>
      <c r="O777" s="10">
        <v>0</v>
      </c>
      <c r="P777" s="10" t="s">
        <v>1586</v>
      </c>
      <c r="Q777" s="10">
        <v>70106</v>
      </c>
      <c r="R777" s="10">
        <v>80101</v>
      </c>
      <c r="S777" s="10">
        <v>210503</v>
      </c>
      <c r="U777" s="10" t="s">
        <v>1287</v>
      </c>
    </row>
    <row r="778" spans="1:21" x14ac:dyDescent="0.25">
      <c r="A778" s="10">
        <v>774</v>
      </c>
      <c r="B778" s="325">
        <v>42727</v>
      </c>
      <c r="C778" s="10">
        <v>270</v>
      </c>
      <c r="D778" s="10" t="s">
        <v>1258</v>
      </c>
      <c r="E778" s="10">
        <v>3246108</v>
      </c>
      <c r="F778" s="10" t="s">
        <v>1285</v>
      </c>
      <c r="G778" s="10">
        <v>5315390032</v>
      </c>
      <c r="H778" s="10">
        <v>210801</v>
      </c>
      <c r="I778" s="10">
        <v>31211</v>
      </c>
      <c r="J778" s="10">
        <v>160000</v>
      </c>
      <c r="O778" s="10">
        <v>0</v>
      </c>
      <c r="P778" s="10" t="s">
        <v>1292</v>
      </c>
      <c r="Q778" s="10">
        <v>70106</v>
      </c>
      <c r="R778" s="10">
        <v>80205</v>
      </c>
      <c r="S778" s="10">
        <v>210801</v>
      </c>
      <c r="U778" s="10" t="s">
        <v>1287</v>
      </c>
    </row>
    <row r="779" spans="1:21" x14ac:dyDescent="0.25">
      <c r="A779" s="10">
        <v>775</v>
      </c>
      <c r="B779" s="325">
        <v>42729</v>
      </c>
      <c r="C779" s="10">
        <v>1</v>
      </c>
      <c r="D779" s="10" t="s">
        <v>1258</v>
      </c>
      <c r="E779" s="10">
        <v>3246108</v>
      </c>
      <c r="H779" s="10">
        <v>35410</v>
      </c>
      <c r="I779" s="10">
        <v>41361</v>
      </c>
      <c r="J779" s="10">
        <v>98000</v>
      </c>
      <c r="K779" s="10">
        <v>90002499</v>
      </c>
      <c r="L779" s="10" t="s">
        <v>1270</v>
      </c>
      <c r="M779" s="10">
        <v>10</v>
      </c>
      <c r="N779" s="10" t="s">
        <v>1271</v>
      </c>
      <c r="P779" s="10" t="s">
        <v>1270</v>
      </c>
      <c r="T779" s="10" t="s">
        <v>1261</v>
      </c>
      <c r="U779" s="10" t="s">
        <v>1262</v>
      </c>
    </row>
    <row r="780" spans="1:21" x14ac:dyDescent="0.25">
      <c r="A780" s="10">
        <v>776</v>
      </c>
      <c r="B780" s="325">
        <v>42729</v>
      </c>
      <c r="C780" s="10">
        <v>2</v>
      </c>
      <c r="D780" s="10" t="s">
        <v>1272</v>
      </c>
      <c r="E780" s="10">
        <v>2625105</v>
      </c>
      <c r="H780" s="10">
        <v>35410</v>
      </c>
      <c r="I780" s="10">
        <v>41361</v>
      </c>
      <c r="J780" s="10">
        <v>11550</v>
      </c>
      <c r="K780" s="10">
        <v>90002966</v>
      </c>
      <c r="L780" s="10" t="s">
        <v>1460</v>
      </c>
      <c r="M780" s="10">
        <v>105</v>
      </c>
      <c r="N780" s="10" t="s">
        <v>1260</v>
      </c>
      <c r="P780" s="10" t="s">
        <v>1460</v>
      </c>
      <c r="T780" s="10" t="s">
        <v>1261</v>
      </c>
      <c r="U780" s="10" t="s">
        <v>1262</v>
      </c>
    </row>
    <row r="781" spans="1:21" x14ac:dyDescent="0.25">
      <c r="A781" s="10">
        <v>777</v>
      </c>
      <c r="B781" s="325">
        <v>42729</v>
      </c>
      <c r="C781" s="10">
        <v>2</v>
      </c>
      <c r="D781" s="10" t="s">
        <v>1272</v>
      </c>
      <c r="E781" s="10">
        <v>2625105</v>
      </c>
      <c r="H781" s="10">
        <v>35410</v>
      </c>
      <c r="I781" s="10">
        <v>41361</v>
      </c>
      <c r="J781" s="10">
        <v>13200</v>
      </c>
      <c r="K781" s="10">
        <v>90002784</v>
      </c>
      <c r="L781" s="10" t="s">
        <v>1312</v>
      </c>
      <c r="M781" s="10">
        <v>80</v>
      </c>
      <c r="N781" s="10" t="s">
        <v>1260</v>
      </c>
      <c r="P781" s="10" t="s">
        <v>1312</v>
      </c>
      <c r="T781" s="10" t="s">
        <v>1261</v>
      </c>
      <c r="U781" s="10" t="s">
        <v>1262</v>
      </c>
    </row>
    <row r="782" spans="1:21" x14ac:dyDescent="0.25">
      <c r="A782" s="10">
        <v>778</v>
      </c>
      <c r="B782" s="325">
        <v>42729</v>
      </c>
      <c r="C782" s="10">
        <v>2</v>
      </c>
      <c r="D782" s="10" t="s">
        <v>1272</v>
      </c>
      <c r="E782" s="10">
        <v>2625105</v>
      </c>
      <c r="H782" s="10">
        <v>35410</v>
      </c>
      <c r="I782" s="10">
        <v>41361</v>
      </c>
      <c r="J782" s="10">
        <v>1800</v>
      </c>
      <c r="K782" s="10">
        <v>90002732</v>
      </c>
      <c r="L782" s="10" t="s">
        <v>1274</v>
      </c>
      <c r="M782" s="10">
        <v>15</v>
      </c>
      <c r="N782" s="10" t="s">
        <v>1260</v>
      </c>
      <c r="P782" s="10" t="s">
        <v>1274</v>
      </c>
      <c r="T782" s="10" t="s">
        <v>1261</v>
      </c>
      <c r="U782" s="10" t="s">
        <v>1262</v>
      </c>
    </row>
    <row r="783" spans="1:21" x14ac:dyDescent="0.25">
      <c r="A783" s="10">
        <v>779</v>
      </c>
      <c r="B783" s="325">
        <v>42729</v>
      </c>
      <c r="C783" s="10">
        <v>3</v>
      </c>
      <c r="D783" s="10" t="s">
        <v>1446</v>
      </c>
      <c r="H783" s="10">
        <v>35410</v>
      </c>
      <c r="I783" s="10">
        <v>41362</v>
      </c>
      <c r="J783" s="10">
        <v>57000</v>
      </c>
      <c r="K783" s="10">
        <v>90002959</v>
      </c>
      <c r="L783" s="10" t="s">
        <v>1268</v>
      </c>
      <c r="M783" s="10">
        <v>1</v>
      </c>
      <c r="N783" s="10" t="s">
        <v>1260</v>
      </c>
      <c r="P783" s="10" t="s">
        <v>1268</v>
      </c>
      <c r="T783" s="10" t="s">
        <v>1261</v>
      </c>
      <c r="U783" s="10" t="s">
        <v>1262</v>
      </c>
    </row>
    <row r="784" spans="1:21" x14ac:dyDescent="0.25">
      <c r="A784" s="10">
        <v>780</v>
      </c>
      <c r="B784" s="325">
        <v>42729</v>
      </c>
      <c r="C784" s="10">
        <v>4</v>
      </c>
      <c r="D784" s="10" t="s">
        <v>1420</v>
      </c>
      <c r="E784" s="10">
        <v>2116545</v>
      </c>
      <c r="H784" s="10">
        <v>35410</v>
      </c>
      <c r="I784" s="10">
        <v>41361</v>
      </c>
      <c r="J784" s="10">
        <v>2000</v>
      </c>
      <c r="K784" s="10">
        <v>90002582</v>
      </c>
      <c r="L784" s="10" t="s">
        <v>1313</v>
      </c>
      <c r="M784" s="10">
        <v>2</v>
      </c>
      <c r="N784" s="10" t="s">
        <v>1260</v>
      </c>
      <c r="P784" s="10" t="s">
        <v>1313</v>
      </c>
      <c r="T784" s="10" t="s">
        <v>1261</v>
      </c>
      <c r="U784" s="10" t="s">
        <v>1262</v>
      </c>
    </row>
    <row r="785" spans="1:21" x14ac:dyDescent="0.25">
      <c r="A785" s="10">
        <v>781</v>
      </c>
      <c r="B785" s="325">
        <v>42729</v>
      </c>
      <c r="C785" s="10">
        <v>4</v>
      </c>
      <c r="D785" s="10" t="s">
        <v>1420</v>
      </c>
      <c r="E785" s="10">
        <v>2116545</v>
      </c>
      <c r="H785" s="10">
        <v>35410</v>
      </c>
      <c r="I785" s="10">
        <v>41361</v>
      </c>
      <c r="J785" s="10">
        <v>9000</v>
      </c>
      <c r="K785" s="10">
        <v>90002582</v>
      </c>
      <c r="L785" s="10" t="s">
        <v>1313</v>
      </c>
      <c r="M785" s="10">
        <v>50</v>
      </c>
      <c r="N785" s="10" t="s">
        <v>1260</v>
      </c>
      <c r="P785" s="10" t="s">
        <v>1313</v>
      </c>
      <c r="T785" s="10" t="s">
        <v>1261</v>
      </c>
      <c r="U785" s="10" t="s">
        <v>1262</v>
      </c>
    </row>
    <row r="786" spans="1:21" x14ac:dyDescent="0.25">
      <c r="A786" s="10">
        <v>782</v>
      </c>
      <c r="B786" s="325">
        <v>42729</v>
      </c>
      <c r="C786" s="10">
        <v>4</v>
      </c>
      <c r="D786" s="10" t="s">
        <v>1420</v>
      </c>
      <c r="E786" s="10">
        <v>2116545</v>
      </c>
      <c r="H786" s="10">
        <v>35410</v>
      </c>
      <c r="I786" s="10">
        <v>41361</v>
      </c>
      <c r="J786" s="10">
        <v>11000</v>
      </c>
      <c r="K786" s="10">
        <v>90002582</v>
      </c>
      <c r="L786" s="10" t="s">
        <v>1313</v>
      </c>
      <c r="M786" s="10">
        <v>50</v>
      </c>
      <c r="N786" s="10" t="s">
        <v>1260</v>
      </c>
      <c r="P786" s="10" t="s">
        <v>1313</v>
      </c>
      <c r="T786" s="10" t="s">
        <v>1261</v>
      </c>
      <c r="U786" s="10" t="s">
        <v>1262</v>
      </c>
    </row>
    <row r="787" spans="1:21" x14ac:dyDescent="0.25">
      <c r="A787" s="10">
        <v>783</v>
      </c>
      <c r="B787" s="325">
        <v>42729</v>
      </c>
      <c r="C787" s="10">
        <v>5</v>
      </c>
      <c r="D787" s="10" t="s">
        <v>1278</v>
      </c>
      <c r="H787" s="10">
        <v>35440</v>
      </c>
      <c r="I787" s="10">
        <v>41361</v>
      </c>
      <c r="J787" s="10">
        <v>198000</v>
      </c>
      <c r="K787" s="10">
        <v>90002974</v>
      </c>
      <c r="L787" s="10" t="s">
        <v>1350</v>
      </c>
      <c r="M787" s="10">
        <v>110</v>
      </c>
      <c r="N787" s="10" t="s">
        <v>1280</v>
      </c>
      <c r="P787" s="10" t="s">
        <v>1350</v>
      </c>
      <c r="T787" s="10" t="s">
        <v>1261</v>
      </c>
      <c r="U787" s="10" t="s">
        <v>1262</v>
      </c>
    </row>
    <row r="788" spans="1:21" x14ac:dyDescent="0.25">
      <c r="A788" s="10">
        <v>784</v>
      </c>
      <c r="B788" s="325">
        <v>42729</v>
      </c>
      <c r="C788" s="10">
        <v>5</v>
      </c>
      <c r="D788" s="10" t="s">
        <v>1278</v>
      </c>
      <c r="H788" s="10">
        <v>35440</v>
      </c>
      <c r="I788" s="10">
        <v>41361</v>
      </c>
      <c r="J788" s="10">
        <v>1472000</v>
      </c>
      <c r="K788" s="10">
        <v>3</v>
      </c>
      <c r="L788" s="10" t="s">
        <v>1279</v>
      </c>
      <c r="M788" s="10">
        <v>920</v>
      </c>
      <c r="N788" s="10" t="s">
        <v>1280</v>
      </c>
      <c r="P788" s="10" t="s">
        <v>1279</v>
      </c>
      <c r="T788" s="10" t="s">
        <v>1261</v>
      </c>
      <c r="U788" s="10" t="s">
        <v>1262</v>
      </c>
    </row>
    <row r="789" spans="1:21" x14ac:dyDescent="0.25">
      <c r="A789" s="10">
        <v>785</v>
      </c>
      <c r="B789" s="325">
        <v>42729</v>
      </c>
      <c r="C789" s="10">
        <v>6</v>
      </c>
      <c r="D789" s="10" t="s">
        <v>1275</v>
      </c>
      <c r="H789" s="10">
        <v>36300</v>
      </c>
      <c r="I789" s="10">
        <v>1200045</v>
      </c>
      <c r="J789" s="10">
        <v>5475500</v>
      </c>
      <c r="K789" s="10">
        <v>90002995</v>
      </c>
      <c r="L789" s="10" t="s">
        <v>1587</v>
      </c>
      <c r="M789" s="10">
        <v>1165</v>
      </c>
      <c r="N789" s="10" t="s">
        <v>1260</v>
      </c>
      <c r="P789" s="10" t="s">
        <v>1587</v>
      </c>
      <c r="T789" s="10" t="s">
        <v>1261</v>
      </c>
      <c r="U789" s="10" t="s">
        <v>1262</v>
      </c>
    </row>
    <row r="790" spans="1:21" x14ac:dyDescent="0.25">
      <c r="A790" s="10">
        <v>786</v>
      </c>
      <c r="B790" s="325">
        <v>42729</v>
      </c>
      <c r="C790" s="10">
        <v>6</v>
      </c>
      <c r="D790" s="10" t="s">
        <v>1275</v>
      </c>
      <c r="H790" s="10">
        <v>36300</v>
      </c>
      <c r="I790" s="10">
        <v>1200045</v>
      </c>
      <c r="J790" s="10">
        <v>500</v>
      </c>
      <c r="K790" s="10">
        <v>90002997</v>
      </c>
      <c r="L790" s="10" t="s">
        <v>1588</v>
      </c>
      <c r="M790" s="10">
        <v>1</v>
      </c>
      <c r="N790" s="10" t="s">
        <v>1260</v>
      </c>
      <c r="P790" s="10" t="s">
        <v>1588</v>
      </c>
      <c r="T790" s="10" t="s">
        <v>1261</v>
      </c>
      <c r="U790" s="10" t="s">
        <v>1262</v>
      </c>
    </row>
    <row r="791" spans="1:21" x14ac:dyDescent="0.25">
      <c r="A791" s="10">
        <v>787</v>
      </c>
      <c r="B791" s="325">
        <v>42729</v>
      </c>
      <c r="C791" s="10">
        <v>6</v>
      </c>
      <c r="D791" s="10" t="s">
        <v>1275</v>
      </c>
      <c r="H791" s="10">
        <v>36300</v>
      </c>
      <c r="I791" s="10">
        <v>1200045</v>
      </c>
      <c r="J791" s="10">
        <v>4224000</v>
      </c>
      <c r="K791" s="10">
        <v>90002996</v>
      </c>
      <c r="L791" s="10" t="s">
        <v>1589</v>
      </c>
      <c r="M791" s="10">
        <v>352</v>
      </c>
      <c r="N791" s="10" t="s">
        <v>1483</v>
      </c>
      <c r="P791" s="10" t="s">
        <v>1589</v>
      </c>
      <c r="T791" s="10" t="s">
        <v>1261</v>
      </c>
      <c r="U791" s="10" t="s">
        <v>1262</v>
      </c>
    </row>
    <row r="792" spans="1:21" x14ac:dyDescent="0.25">
      <c r="A792" s="10">
        <v>788</v>
      </c>
      <c r="B792" s="325">
        <v>42730</v>
      </c>
      <c r="C792" s="10">
        <v>271</v>
      </c>
      <c r="D792" s="10" t="s">
        <v>1342</v>
      </c>
      <c r="F792" s="10" t="s">
        <v>1285</v>
      </c>
      <c r="G792" s="10">
        <v>5327000016</v>
      </c>
      <c r="H792" s="10">
        <v>210702</v>
      </c>
      <c r="I792" s="10">
        <v>31211</v>
      </c>
      <c r="J792" s="10">
        <v>174000</v>
      </c>
      <c r="O792" s="10">
        <v>0</v>
      </c>
      <c r="P792" s="10" t="s">
        <v>1343</v>
      </c>
      <c r="Q792" s="10">
        <v>70106</v>
      </c>
      <c r="R792" s="10">
        <v>80101</v>
      </c>
      <c r="S792" s="10">
        <v>210702</v>
      </c>
      <c r="U792" s="10" t="s">
        <v>1287</v>
      </c>
    </row>
    <row r="793" spans="1:21" x14ac:dyDescent="0.25">
      <c r="A793" s="10">
        <v>789</v>
      </c>
      <c r="B793" s="325">
        <v>42730</v>
      </c>
      <c r="C793" s="10">
        <v>272</v>
      </c>
      <c r="D793" s="10" t="s">
        <v>1306</v>
      </c>
      <c r="E793" s="10">
        <v>9015639</v>
      </c>
      <c r="F793" s="10" t="s">
        <v>1307</v>
      </c>
      <c r="G793" s="10">
        <v>5327004758</v>
      </c>
      <c r="H793" s="10">
        <v>41312</v>
      </c>
      <c r="I793" s="10">
        <v>31211</v>
      </c>
      <c r="J793" s="10">
        <v>75198.759999999995</v>
      </c>
      <c r="O793" s="10">
        <v>0</v>
      </c>
      <c r="P793" s="10" t="s">
        <v>1347</v>
      </c>
      <c r="Q793" s="10">
        <v>70106</v>
      </c>
      <c r="R793" s="10">
        <v>80101</v>
      </c>
      <c r="S793" s="10">
        <v>210101</v>
      </c>
      <c r="U793" s="10" t="s">
        <v>1287</v>
      </c>
    </row>
    <row r="794" spans="1:21" x14ac:dyDescent="0.25">
      <c r="A794" s="10">
        <v>790</v>
      </c>
      <c r="B794" s="325">
        <v>42731</v>
      </c>
      <c r="C794" s="10">
        <v>1</v>
      </c>
      <c r="D794" s="10" t="s">
        <v>1257</v>
      </c>
      <c r="E794" s="10">
        <v>9017445</v>
      </c>
      <c r="H794" s="10">
        <v>210406</v>
      </c>
      <c r="I794" s="10">
        <v>35420</v>
      </c>
      <c r="J794" s="10">
        <v>18000</v>
      </c>
      <c r="K794" s="10">
        <v>90002486</v>
      </c>
      <c r="L794" s="10" t="s">
        <v>1351</v>
      </c>
      <c r="M794" s="10">
        <v>2</v>
      </c>
      <c r="P794" s="10" t="s">
        <v>1351</v>
      </c>
      <c r="T794" s="10" t="s">
        <v>1310</v>
      </c>
      <c r="U794" s="10" t="s">
        <v>1311</v>
      </c>
    </row>
    <row r="795" spans="1:21" x14ac:dyDescent="0.25">
      <c r="A795" s="10">
        <v>791</v>
      </c>
      <c r="B795" s="325">
        <v>42731</v>
      </c>
      <c r="C795" s="10">
        <v>1</v>
      </c>
      <c r="D795" s="10" t="s">
        <v>1257</v>
      </c>
      <c r="E795" s="10">
        <v>9017445</v>
      </c>
      <c r="H795" s="10">
        <v>210406</v>
      </c>
      <c r="I795" s="10">
        <v>35420</v>
      </c>
      <c r="J795" s="10">
        <v>494400</v>
      </c>
      <c r="K795" s="10">
        <v>90002486</v>
      </c>
      <c r="L795" s="10" t="s">
        <v>1351</v>
      </c>
      <c r="M795" s="10">
        <v>100</v>
      </c>
      <c r="P795" s="10" t="s">
        <v>1351</v>
      </c>
      <c r="T795" s="10" t="s">
        <v>1310</v>
      </c>
      <c r="U795" s="10" t="s">
        <v>1311</v>
      </c>
    </row>
    <row r="796" spans="1:21" x14ac:dyDescent="0.25">
      <c r="A796" s="10">
        <v>792</v>
      </c>
      <c r="B796" s="325">
        <v>42731</v>
      </c>
      <c r="C796" s="10">
        <v>1</v>
      </c>
      <c r="D796" s="10" t="s">
        <v>1257</v>
      </c>
      <c r="E796" s="10">
        <v>9017445</v>
      </c>
      <c r="H796" s="10">
        <v>210406</v>
      </c>
      <c r="I796" s="10">
        <v>35420</v>
      </c>
      <c r="J796" s="10">
        <v>26000</v>
      </c>
      <c r="K796" s="10">
        <v>90002988</v>
      </c>
      <c r="L796" s="10" t="s">
        <v>1359</v>
      </c>
      <c r="M796" s="10">
        <v>2</v>
      </c>
      <c r="P796" s="10" t="s">
        <v>1359</v>
      </c>
      <c r="T796" s="10" t="s">
        <v>1310</v>
      </c>
      <c r="U796" s="10" t="s">
        <v>1311</v>
      </c>
    </row>
    <row r="797" spans="1:21" x14ac:dyDescent="0.25">
      <c r="A797" s="10">
        <v>793</v>
      </c>
      <c r="B797" s="325">
        <v>42731</v>
      </c>
      <c r="C797" s="10">
        <v>1</v>
      </c>
      <c r="D797" s="10" t="s">
        <v>1257</v>
      </c>
      <c r="E797" s="10">
        <v>9017445</v>
      </c>
      <c r="H797" s="10">
        <v>210406</v>
      </c>
      <c r="I797" s="10">
        <v>35420</v>
      </c>
      <c r="J797" s="10">
        <v>82000</v>
      </c>
      <c r="K797" s="10">
        <v>90002952</v>
      </c>
      <c r="L797" s="10" t="s">
        <v>1357</v>
      </c>
      <c r="M797" s="10">
        <v>41</v>
      </c>
      <c r="P797" s="10" t="s">
        <v>1357</v>
      </c>
      <c r="T797" s="10" t="s">
        <v>1310</v>
      </c>
      <c r="U797" s="10" t="s">
        <v>1311</v>
      </c>
    </row>
    <row r="798" spans="1:21" x14ac:dyDescent="0.25">
      <c r="A798" s="10">
        <v>794</v>
      </c>
      <c r="B798" s="325">
        <v>42731</v>
      </c>
      <c r="C798" s="10">
        <v>1</v>
      </c>
      <c r="D798" s="10" t="s">
        <v>1257</v>
      </c>
      <c r="E798" s="10">
        <v>9017445</v>
      </c>
      <c r="H798" s="10">
        <v>210406</v>
      </c>
      <c r="I798" s="10">
        <v>35420</v>
      </c>
      <c r="J798" s="10">
        <v>80000</v>
      </c>
      <c r="K798" s="10">
        <v>90002987</v>
      </c>
      <c r="L798" s="10" t="s">
        <v>1361</v>
      </c>
      <c r="M798" s="10">
        <v>1</v>
      </c>
      <c r="P798" s="10" t="s">
        <v>1361</v>
      </c>
      <c r="T798" s="10" t="s">
        <v>1310</v>
      </c>
      <c r="U798" s="10" t="s">
        <v>1311</v>
      </c>
    </row>
    <row r="799" spans="1:21" x14ac:dyDescent="0.25">
      <c r="A799" s="10">
        <v>795</v>
      </c>
      <c r="B799" s="325">
        <v>42731</v>
      </c>
      <c r="C799" s="10">
        <v>1</v>
      </c>
      <c r="D799" s="10" t="s">
        <v>1257</v>
      </c>
      <c r="E799" s="10">
        <v>9017445</v>
      </c>
      <c r="H799" s="10">
        <v>210406</v>
      </c>
      <c r="I799" s="10">
        <v>35420</v>
      </c>
      <c r="J799" s="10">
        <v>7600</v>
      </c>
      <c r="K799" s="10">
        <v>90002991</v>
      </c>
      <c r="L799" s="10" t="s">
        <v>1362</v>
      </c>
      <c r="M799" s="10">
        <v>1</v>
      </c>
      <c r="P799" s="10" t="s">
        <v>1362</v>
      </c>
      <c r="T799" s="10" t="s">
        <v>1310</v>
      </c>
      <c r="U799" s="10" t="s">
        <v>1311</v>
      </c>
    </row>
    <row r="800" spans="1:21" x14ac:dyDescent="0.25">
      <c r="A800" s="10">
        <v>796</v>
      </c>
      <c r="B800" s="325">
        <v>42731</v>
      </c>
      <c r="C800" s="10">
        <v>1</v>
      </c>
      <c r="D800" s="10" t="s">
        <v>1257</v>
      </c>
      <c r="E800" s="10">
        <v>9017445</v>
      </c>
      <c r="H800" s="10">
        <v>210406</v>
      </c>
      <c r="I800" s="10">
        <v>35420</v>
      </c>
      <c r="J800" s="10">
        <v>8000</v>
      </c>
      <c r="K800" s="10">
        <v>90002638</v>
      </c>
      <c r="L800" s="10" t="s">
        <v>1363</v>
      </c>
      <c r="M800" s="10">
        <v>1</v>
      </c>
      <c r="P800" s="10" t="s">
        <v>1363</v>
      </c>
      <c r="T800" s="10" t="s">
        <v>1310</v>
      </c>
      <c r="U800" s="10" t="s">
        <v>1311</v>
      </c>
    </row>
    <row r="801" spans="1:21" x14ac:dyDescent="0.25">
      <c r="A801" s="10">
        <v>797</v>
      </c>
      <c r="B801" s="325">
        <v>42731</v>
      </c>
      <c r="C801" s="10">
        <v>1</v>
      </c>
      <c r="D801" s="10" t="s">
        <v>1257</v>
      </c>
      <c r="E801" s="10">
        <v>9017445</v>
      </c>
      <c r="H801" s="10">
        <v>210406</v>
      </c>
      <c r="I801" s="10">
        <v>35420</v>
      </c>
      <c r="J801" s="10">
        <v>7000</v>
      </c>
      <c r="K801" s="10">
        <v>90002594</v>
      </c>
      <c r="L801" s="10" t="s">
        <v>1590</v>
      </c>
      <c r="M801" s="10">
        <v>2</v>
      </c>
      <c r="P801" s="10" t="s">
        <v>1590</v>
      </c>
      <c r="T801" s="10" t="s">
        <v>1310</v>
      </c>
      <c r="U801" s="10" t="s">
        <v>1311</v>
      </c>
    </row>
    <row r="802" spans="1:21" x14ac:dyDescent="0.25">
      <c r="A802" s="10">
        <v>798</v>
      </c>
      <c r="B802" s="325">
        <v>42731</v>
      </c>
      <c r="C802" s="10">
        <v>1</v>
      </c>
      <c r="D802" s="10" t="s">
        <v>1257</v>
      </c>
      <c r="E802" s="10">
        <v>9017445</v>
      </c>
      <c r="H802" s="10">
        <v>210406</v>
      </c>
      <c r="I802" s="10">
        <v>35420</v>
      </c>
      <c r="J802" s="10">
        <v>70000</v>
      </c>
      <c r="K802" s="10">
        <v>90002986</v>
      </c>
      <c r="L802" s="10" t="s">
        <v>1355</v>
      </c>
      <c r="M802" s="10">
        <v>20</v>
      </c>
      <c r="P802" s="10" t="s">
        <v>1355</v>
      </c>
      <c r="T802" s="10" t="s">
        <v>1310</v>
      </c>
      <c r="U802" s="10" t="s">
        <v>1311</v>
      </c>
    </row>
    <row r="803" spans="1:21" x14ac:dyDescent="0.25">
      <c r="A803" s="10">
        <v>799</v>
      </c>
      <c r="B803" s="325">
        <v>42731</v>
      </c>
      <c r="C803" s="10">
        <v>1</v>
      </c>
      <c r="D803" s="10" t="s">
        <v>1257</v>
      </c>
      <c r="E803" s="10">
        <v>9017445</v>
      </c>
      <c r="H803" s="10">
        <v>210406</v>
      </c>
      <c r="I803" s="10">
        <v>35420</v>
      </c>
      <c r="J803" s="10">
        <v>90000</v>
      </c>
      <c r="K803" s="10">
        <v>90002990</v>
      </c>
      <c r="L803" s="10" t="s">
        <v>1364</v>
      </c>
      <c r="M803" s="10">
        <v>15</v>
      </c>
      <c r="P803" s="10" t="s">
        <v>1364</v>
      </c>
      <c r="T803" s="10" t="s">
        <v>1310</v>
      </c>
      <c r="U803" s="10" t="s">
        <v>1311</v>
      </c>
    </row>
    <row r="804" spans="1:21" x14ac:dyDescent="0.25">
      <c r="A804" s="10">
        <v>800</v>
      </c>
      <c r="B804" s="325">
        <v>42731</v>
      </c>
      <c r="C804" s="10">
        <v>1</v>
      </c>
      <c r="D804" s="10" t="s">
        <v>1257</v>
      </c>
      <c r="E804" s="10">
        <v>9017445</v>
      </c>
      <c r="H804" s="10">
        <v>210406</v>
      </c>
      <c r="I804" s="10">
        <v>35420</v>
      </c>
      <c r="J804" s="10">
        <v>2800</v>
      </c>
      <c r="K804" s="10">
        <v>90002554</v>
      </c>
      <c r="L804" s="10" t="s">
        <v>1352</v>
      </c>
      <c r="M804" s="10">
        <v>4</v>
      </c>
      <c r="P804" s="10" t="s">
        <v>1352</v>
      </c>
      <c r="T804" s="10" t="s">
        <v>1310</v>
      </c>
      <c r="U804" s="10" t="s">
        <v>1311</v>
      </c>
    </row>
    <row r="805" spans="1:21" x14ac:dyDescent="0.25">
      <c r="A805" s="10">
        <v>801</v>
      </c>
      <c r="B805" s="325">
        <v>42731</v>
      </c>
      <c r="C805" s="10">
        <v>1</v>
      </c>
      <c r="D805" s="10" t="s">
        <v>1257</v>
      </c>
      <c r="E805" s="10">
        <v>9017445</v>
      </c>
      <c r="H805" s="10">
        <v>210406</v>
      </c>
      <c r="I805" s="10">
        <v>35420</v>
      </c>
      <c r="J805" s="10">
        <v>212000</v>
      </c>
      <c r="K805" s="10">
        <v>90002554</v>
      </c>
      <c r="L805" s="10" t="s">
        <v>1352</v>
      </c>
      <c r="M805" s="10">
        <v>212</v>
      </c>
      <c r="P805" s="10" t="s">
        <v>1352</v>
      </c>
      <c r="T805" s="10" t="s">
        <v>1310</v>
      </c>
      <c r="U805" s="10" t="s">
        <v>1311</v>
      </c>
    </row>
    <row r="806" spans="1:21" x14ac:dyDescent="0.25">
      <c r="A806" s="10">
        <v>802</v>
      </c>
      <c r="B806" s="325">
        <v>42731</v>
      </c>
      <c r="C806" s="10">
        <v>1</v>
      </c>
      <c r="D806" s="10" t="s">
        <v>1257</v>
      </c>
      <c r="E806" s="10">
        <v>9017445</v>
      </c>
      <c r="H806" s="10">
        <v>210503</v>
      </c>
      <c r="I806" s="10">
        <v>35420</v>
      </c>
      <c r="J806" s="10">
        <v>150000</v>
      </c>
      <c r="K806" s="10">
        <v>90002908</v>
      </c>
      <c r="L806" s="10" t="s">
        <v>1591</v>
      </c>
      <c r="M806" s="10">
        <v>1</v>
      </c>
      <c r="P806" s="10" t="s">
        <v>1591</v>
      </c>
      <c r="T806" s="10" t="s">
        <v>1310</v>
      </c>
      <c r="U806" s="10" t="s">
        <v>1311</v>
      </c>
    </row>
    <row r="807" spans="1:21" x14ac:dyDescent="0.25">
      <c r="A807" s="10">
        <v>803</v>
      </c>
      <c r="B807" s="325">
        <v>42731</v>
      </c>
      <c r="C807" s="10">
        <v>1</v>
      </c>
      <c r="D807" s="10" t="s">
        <v>1257</v>
      </c>
      <c r="E807" s="10">
        <v>9017445</v>
      </c>
      <c r="H807" s="10">
        <v>210604</v>
      </c>
      <c r="I807" s="10">
        <v>35430</v>
      </c>
      <c r="J807" s="10">
        <v>729000</v>
      </c>
      <c r="K807" s="10">
        <v>90002582</v>
      </c>
      <c r="L807" s="10" t="s">
        <v>1313</v>
      </c>
      <c r="M807" s="10">
        <v>4</v>
      </c>
      <c r="P807" s="10" t="s">
        <v>1313</v>
      </c>
      <c r="T807" s="10" t="s">
        <v>1310</v>
      </c>
      <c r="U807" s="10" t="s">
        <v>1311</v>
      </c>
    </row>
    <row r="808" spans="1:21" x14ac:dyDescent="0.25">
      <c r="A808" s="10">
        <v>804</v>
      </c>
      <c r="B808" s="325">
        <v>42731</v>
      </c>
      <c r="C808" s="10">
        <v>1</v>
      </c>
      <c r="D808" s="10" t="s">
        <v>1257</v>
      </c>
      <c r="E808" s="10">
        <v>9017445</v>
      </c>
      <c r="H808" s="10">
        <v>210604</v>
      </c>
      <c r="I808" s="10">
        <v>35450</v>
      </c>
      <c r="J808" s="10">
        <v>80000</v>
      </c>
      <c r="K808" s="10">
        <v>90002994</v>
      </c>
      <c r="L808" s="10" t="s">
        <v>1493</v>
      </c>
      <c r="M808" s="10">
        <v>40</v>
      </c>
      <c r="P808" s="10" t="s">
        <v>1493</v>
      </c>
      <c r="T808" s="10" t="s">
        <v>1310</v>
      </c>
      <c r="U808" s="10" t="s">
        <v>1311</v>
      </c>
    </row>
    <row r="809" spans="1:21" x14ac:dyDescent="0.25">
      <c r="A809" s="10">
        <v>805</v>
      </c>
      <c r="B809" s="325">
        <v>42731</v>
      </c>
      <c r="C809" s="10">
        <v>1</v>
      </c>
      <c r="D809" s="10" t="s">
        <v>1257</v>
      </c>
      <c r="E809" s="10">
        <v>9017445</v>
      </c>
      <c r="H809" s="10">
        <v>210604</v>
      </c>
      <c r="I809" s="10">
        <v>35450</v>
      </c>
      <c r="J809" s="10">
        <v>190000</v>
      </c>
      <c r="K809" s="10">
        <v>90002993</v>
      </c>
      <c r="L809" s="10" t="s">
        <v>1482</v>
      </c>
      <c r="M809" s="10">
        <v>10</v>
      </c>
      <c r="P809" s="10" t="s">
        <v>1482</v>
      </c>
      <c r="T809" s="10" t="s">
        <v>1310</v>
      </c>
      <c r="U809" s="10" t="s">
        <v>1311</v>
      </c>
    </row>
    <row r="810" spans="1:21" x14ac:dyDescent="0.25">
      <c r="A810" s="10">
        <v>806</v>
      </c>
      <c r="B810" s="325">
        <v>42731</v>
      </c>
      <c r="C810" s="10">
        <v>1</v>
      </c>
      <c r="D810" s="10" t="s">
        <v>1257</v>
      </c>
      <c r="E810" s="10">
        <v>9017445</v>
      </c>
      <c r="H810" s="10">
        <v>210603</v>
      </c>
      <c r="I810" s="10">
        <v>35470</v>
      </c>
      <c r="J810" s="10">
        <v>552000</v>
      </c>
      <c r="K810" s="10">
        <v>90002992</v>
      </c>
      <c r="L810" s="10" t="s">
        <v>1354</v>
      </c>
      <c r="M810" s="10">
        <v>276</v>
      </c>
      <c r="P810" s="10" t="s">
        <v>1354</v>
      </c>
      <c r="T810" s="10" t="s">
        <v>1310</v>
      </c>
      <c r="U810" s="10" t="s">
        <v>1311</v>
      </c>
    </row>
    <row r="811" spans="1:21" x14ac:dyDescent="0.25">
      <c r="A811" s="10">
        <v>807</v>
      </c>
      <c r="B811" s="325">
        <v>42732</v>
      </c>
      <c r="C811" s="10">
        <v>273</v>
      </c>
      <c r="D811" s="10" t="s">
        <v>1281</v>
      </c>
      <c r="H811" s="10">
        <v>213403</v>
      </c>
      <c r="I811" s="10">
        <v>31211</v>
      </c>
      <c r="J811" s="10">
        <v>6483012.2400000002</v>
      </c>
      <c r="O811" s="10">
        <v>0</v>
      </c>
      <c r="P811" s="10" t="s">
        <v>1567</v>
      </c>
      <c r="Q811" s="10">
        <v>70106</v>
      </c>
      <c r="R811" s="10">
        <v>0</v>
      </c>
      <c r="S811" s="10">
        <v>213403</v>
      </c>
      <c r="U811" s="10" t="s">
        <v>1287</v>
      </c>
    </row>
    <row r="812" spans="1:21" x14ac:dyDescent="0.25">
      <c r="A812" s="10">
        <v>808</v>
      </c>
      <c r="B812" s="325">
        <v>42733</v>
      </c>
      <c r="C812" s="10">
        <v>1</v>
      </c>
      <c r="D812" s="10" t="s">
        <v>1257</v>
      </c>
      <c r="E812" s="10">
        <v>9017445</v>
      </c>
      <c r="H812" s="10">
        <v>210401</v>
      </c>
      <c r="I812" s="10">
        <v>35410</v>
      </c>
      <c r="J812" s="10">
        <v>60000</v>
      </c>
      <c r="K812" s="10">
        <v>90002959</v>
      </c>
      <c r="L812" s="10" t="s">
        <v>1268</v>
      </c>
      <c r="M812" s="10">
        <v>1</v>
      </c>
      <c r="P812" s="10" t="s">
        <v>1268</v>
      </c>
      <c r="T812" s="10" t="s">
        <v>1310</v>
      </c>
      <c r="U812" s="10" t="s">
        <v>1311</v>
      </c>
    </row>
    <row r="813" spans="1:21" x14ac:dyDescent="0.25">
      <c r="A813" s="10">
        <v>809</v>
      </c>
      <c r="B813" s="325">
        <v>42733</v>
      </c>
      <c r="C813" s="10">
        <v>1</v>
      </c>
      <c r="D813" s="10" t="s">
        <v>1257</v>
      </c>
      <c r="E813" s="10">
        <v>9017445</v>
      </c>
      <c r="H813" s="10">
        <v>210401</v>
      </c>
      <c r="I813" s="10">
        <v>35410</v>
      </c>
      <c r="J813" s="10">
        <v>75000</v>
      </c>
      <c r="K813" s="10">
        <v>90002959</v>
      </c>
      <c r="L813" s="10" t="s">
        <v>1268</v>
      </c>
      <c r="M813" s="10">
        <v>1</v>
      </c>
      <c r="P813" s="10" t="s">
        <v>1268</v>
      </c>
      <c r="T813" s="10" t="s">
        <v>1310</v>
      </c>
      <c r="U813" s="10" t="s">
        <v>1311</v>
      </c>
    </row>
    <row r="814" spans="1:21" x14ac:dyDescent="0.25">
      <c r="A814" s="10">
        <v>810</v>
      </c>
      <c r="B814" s="325">
        <v>42733</v>
      </c>
      <c r="C814" s="10">
        <v>1</v>
      </c>
      <c r="D814" s="10" t="s">
        <v>1257</v>
      </c>
      <c r="E814" s="10">
        <v>9017445</v>
      </c>
      <c r="H814" s="10">
        <v>210401</v>
      </c>
      <c r="I814" s="10">
        <v>35410</v>
      </c>
      <c r="J814" s="10">
        <v>10450</v>
      </c>
      <c r="K814" s="10">
        <v>90002966</v>
      </c>
      <c r="L814" s="10" t="s">
        <v>1460</v>
      </c>
      <c r="M814" s="10">
        <v>95</v>
      </c>
      <c r="P814" s="10" t="s">
        <v>1460</v>
      </c>
      <c r="T814" s="10" t="s">
        <v>1310</v>
      </c>
      <c r="U814" s="10" t="s">
        <v>1311</v>
      </c>
    </row>
    <row r="815" spans="1:21" x14ac:dyDescent="0.25">
      <c r="A815" s="10">
        <v>811</v>
      </c>
      <c r="B815" s="325">
        <v>42733</v>
      </c>
      <c r="C815" s="10">
        <v>1</v>
      </c>
      <c r="D815" s="10" t="s">
        <v>1257</v>
      </c>
      <c r="E815" s="10">
        <v>9017445</v>
      </c>
      <c r="H815" s="10">
        <v>210401</v>
      </c>
      <c r="I815" s="10">
        <v>35410</v>
      </c>
      <c r="J815" s="10">
        <v>9900</v>
      </c>
      <c r="K815" s="10">
        <v>90002784</v>
      </c>
      <c r="L815" s="10" t="s">
        <v>1312</v>
      </c>
      <c r="M815" s="10">
        <v>60</v>
      </c>
      <c r="P815" s="10" t="s">
        <v>1312</v>
      </c>
      <c r="T815" s="10" t="s">
        <v>1310</v>
      </c>
      <c r="U815" s="10" t="s">
        <v>1311</v>
      </c>
    </row>
    <row r="816" spans="1:21" x14ac:dyDescent="0.25">
      <c r="A816" s="10">
        <v>812</v>
      </c>
      <c r="B816" s="325">
        <v>42733</v>
      </c>
      <c r="C816" s="10">
        <v>1</v>
      </c>
      <c r="D816" s="10" t="s">
        <v>1257</v>
      </c>
      <c r="E816" s="10">
        <v>9017445</v>
      </c>
      <c r="H816" s="10">
        <v>210401</v>
      </c>
      <c r="I816" s="10">
        <v>35410</v>
      </c>
      <c r="J816" s="10">
        <v>2000</v>
      </c>
      <c r="K816" s="10">
        <v>90002582</v>
      </c>
      <c r="L816" s="10" t="s">
        <v>1313</v>
      </c>
      <c r="M816" s="10">
        <v>2</v>
      </c>
      <c r="P816" s="10" t="s">
        <v>1313</v>
      </c>
      <c r="T816" s="10" t="s">
        <v>1310</v>
      </c>
      <c r="U816" s="10" t="s">
        <v>1311</v>
      </c>
    </row>
    <row r="817" spans="1:21" x14ac:dyDescent="0.25">
      <c r="A817" s="10">
        <v>813</v>
      </c>
      <c r="B817" s="325">
        <v>42733</v>
      </c>
      <c r="C817" s="10">
        <v>1</v>
      </c>
      <c r="D817" s="10" t="s">
        <v>1257</v>
      </c>
      <c r="E817" s="10">
        <v>9017445</v>
      </c>
      <c r="H817" s="10">
        <v>210401</v>
      </c>
      <c r="I817" s="10">
        <v>35410</v>
      </c>
      <c r="J817" s="10">
        <v>7200</v>
      </c>
      <c r="K817" s="10">
        <v>90002582</v>
      </c>
      <c r="L817" s="10" t="s">
        <v>1313</v>
      </c>
      <c r="M817" s="10">
        <v>40</v>
      </c>
      <c r="P817" s="10" t="s">
        <v>1313</v>
      </c>
      <c r="T817" s="10" t="s">
        <v>1310</v>
      </c>
      <c r="U817" s="10" t="s">
        <v>1311</v>
      </c>
    </row>
    <row r="818" spans="1:21" x14ac:dyDescent="0.25">
      <c r="A818" s="10">
        <v>814</v>
      </c>
      <c r="B818" s="325">
        <v>42733</v>
      </c>
      <c r="C818" s="10">
        <v>1</v>
      </c>
      <c r="D818" s="10" t="s">
        <v>1257</v>
      </c>
      <c r="E818" s="10">
        <v>9017445</v>
      </c>
      <c r="H818" s="10">
        <v>210401</v>
      </c>
      <c r="I818" s="10">
        <v>35410</v>
      </c>
      <c r="J818" s="10">
        <v>11000</v>
      </c>
      <c r="K818" s="10">
        <v>90002582</v>
      </c>
      <c r="L818" s="10" t="s">
        <v>1313</v>
      </c>
      <c r="M818" s="10">
        <v>50</v>
      </c>
      <c r="P818" s="10" t="s">
        <v>1313</v>
      </c>
      <c r="T818" s="10" t="s">
        <v>1310</v>
      </c>
      <c r="U818" s="10" t="s">
        <v>1311</v>
      </c>
    </row>
    <row r="819" spans="1:21" x14ac:dyDescent="0.25">
      <c r="A819" s="10">
        <v>815</v>
      </c>
      <c r="B819" s="325">
        <v>42733</v>
      </c>
      <c r="C819" s="10">
        <v>1</v>
      </c>
      <c r="D819" s="10" t="s">
        <v>1257</v>
      </c>
      <c r="E819" s="10">
        <v>9017445</v>
      </c>
      <c r="H819" s="10">
        <v>210401</v>
      </c>
      <c r="I819" s="10">
        <v>35410</v>
      </c>
      <c r="J819" s="10">
        <v>2200</v>
      </c>
      <c r="K819" s="10">
        <v>90002731</v>
      </c>
      <c r="L819" s="10" t="s">
        <v>1273</v>
      </c>
      <c r="M819" s="10">
        <v>20</v>
      </c>
      <c r="P819" s="10" t="s">
        <v>1273</v>
      </c>
      <c r="T819" s="10" t="s">
        <v>1310</v>
      </c>
      <c r="U819" s="10" t="s">
        <v>1311</v>
      </c>
    </row>
    <row r="820" spans="1:21" x14ac:dyDescent="0.25">
      <c r="A820" s="10">
        <v>816</v>
      </c>
      <c r="B820" s="325">
        <v>42733</v>
      </c>
      <c r="C820" s="10">
        <v>1</v>
      </c>
      <c r="D820" s="10" t="s">
        <v>1257</v>
      </c>
      <c r="E820" s="10">
        <v>9017445</v>
      </c>
      <c r="H820" s="10">
        <v>210401</v>
      </c>
      <c r="I820" s="10">
        <v>35410</v>
      </c>
      <c r="J820" s="10">
        <v>600</v>
      </c>
      <c r="K820" s="10">
        <v>90002732</v>
      </c>
      <c r="L820" s="10" t="s">
        <v>1274</v>
      </c>
      <c r="M820" s="10">
        <v>5</v>
      </c>
      <c r="P820" s="10" t="s">
        <v>1274</v>
      </c>
      <c r="T820" s="10" t="s">
        <v>1310</v>
      </c>
      <c r="U820" s="10" t="s">
        <v>1311</v>
      </c>
    </row>
    <row r="821" spans="1:21" x14ac:dyDescent="0.25">
      <c r="A821" s="10">
        <v>817</v>
      </c>
      <c r="B821" s="325">
        <v>42733</v>
      </c>
      <c r="C821" s="10">
        <v>1</v>
      </c>
      <c r="D821" s="10" t="s">
        <v>1257</v>
      </c>
      <c r="E821" s="10">
        <v>9017445</v>
      </c>
      <c r="H821" s="10">
        <v>210401</v>
      </c>
      <c r="I821" s="10">
        <v>35410</v>
      </c>
      <c r="J821" s="10">
        <v>20000</v>
      </c>
      <c r="K821" s="10">
        <v>90002499</v>
      </c>
      <c r="L821" s="10" t="s">
        <v>1270</v>
      </c>
      <c r="M821" s="10">
        <v>2</v>
      </c>
      <c r="P821" s="10" t="s">
        <v>1270</v>
      </c>
      <c r="T821" s="10" t="s">
        <v>1310</v>
      </c>
      <c r="U821" s="10" t="s">
        <v>1311</v>
      </c>
    </row>
    <row r="822" spans="1:21" x14ac:dyDescent="0.25">
      <c r="A822" s="10">
        <v>818</v>
      </c>
      <c r="B822" s="325">
        <v>42733</v>
      </c>
      <c r="C822" s="10">
        <v>1</v>
      </c>
      <c r="D822" s="10" t="s">
        <v>1257</v>
      </c>
      <c r="E822" s="10">
        <v>9017445</v>
      </c>
      <c r="H822" s="10">
        <v>210401</v>
      </c>
      <c r="I822" s="10">
        <v>35410</v>
      </c>
      <c r="J822" s="10">
        <v>49000</v>
      </c>
      <c r="K822" s="10">
        <v>90002499</v>
      </c>
      <c r="L822" s="10" t="s">
        <v>1270</v>
      </c>
      <c r="M822" s="10">
        <v>5</v>
      </c>
      <c r="P822" s="10" t="s">
        <v>1270</v>
      </c>
      <c r="T822" s="10" t="s">
        <v>1310</v>
      </c>
      <c r="U822" s="10" t="s">
        <v>1311</v>
      </c>
    </row>
    <row r="823" spans="1:21" x14ac:dyDescent="0.25">
      <c r="A823" s="10">
        <v>819</v>
      </c>
      <c r="B823" s="325">
        <v>42733</v>
      </c>
      <c r="C823" s="10">
        <v>1</v>
      </c>
      <c r="D823" s="10" t="s">
        <v>1560</v>
      </c>
      <c r="H823" s="10">
        <v>210402</v>
      </c>
      <c r="I823" s="10">
        <v>35440</v>
      </c>
      <c r="J823" s="10">
        <v>198000</v>
      </c>
      <c r="K823" s="10">
        <v>90002974</v>
      </c>
      <c r="L823" s="10" t="s">
        <v>1350</v>
      </c>
      <c r="M823" s="10">
        <v>110</v>
      </c>
      <c r="P823" s="10" t="s">
        <v>1350</v>
      </c>
      <c r="T823" s="10" t="s">
        <v>1310</v>
      </c>
      <c r="U823" s="10" t="s">
        <v>1311</v>
      </c>
    </row>
    <row r="824" spans="1:21" x14ac:dyDescent="0.25">
      <c r="A824" s="10">
        <v>820</v>
      </c>
      <c r="B824" s="325">
        <v>42733</v>
      </c>
      <c r="C824" s="10">
        <v>1</v>
      </c>
      <c r="D824" s="10" t="s">
        <v>1560</v>
      </c>
      <c r="H824" s="10">
        <v>210402</v>
      </c>
      <c r="I824" s="10">
        <v>35440</v>
      </c>
      <c r="J824" s="10">
        <v>1472000</v>
      </c>
      <c r="K824" s="10">
        <v>3</v>
      </c>
      <c r="L824" s="10" t="s">
        <v>1279</v>
      </c>
      <c r="M824" s="10">
        <v>920</v>
      </c>
      <c r="P824" s="10" t="s">
        <v>1279</v>
      </c>
      <c r="T824" s="10" t="s">
        <v>1310</v>
      </c>
      <c r="U824" s="10" t="s">
        <v>1311</v>
      </c>
    </row>
    <row r="825" spans="1:21" x14ac:dyDescent="0.25">
      <c r="A825" s="10">
        <v>821</v>
      </c>
      <c r="B825" s="325">
        <v>42733</v>
      </c>
      <c r="C825" s="10">
        <v>1</v>
      </c>
      <c r="D825" s="10" t="s">
        <v>1257</v>
      </c>
      <c r="E825" s="10">
        <v>9017445</v>
      </c>
      <c r="H825" s="10">
        <v>210302</v>
      </c>
      <c r="I825" s="10">
        <v>35440</v>
      </c>
      <c r="J825" s="10">
        <v>3710000</v>
      </c>
      <c r="K825" s="10">
        <v>90002413</v>
      </c>
      <c r="L825" s="10" t="s">
        <v>1276</v>
      </c>
      <c r="M825" s="10">
        <v>26.5</v>
      </c>
      <c r="P825" s="10" t="s">
        <v>1276</v>
      </c>
      <c r="T825" s="10" t="s">
        <v>1310</v>
      </c>
      <c r="U825" s="10" t="s">
        <v>1311</v>
      </c>
    </row>
    <row r="826" spans="1:21" x14ac:dyDescent="0.25">
      <c r="A826" s="10">
        <v>822</v>
      </c>
      <c r="B826" s="325">
        <v>42734</v>
      </c>
      <c r="C826" s="10">
        <v>1</v>
      </c>
      <c r="D826" s="10" t="s">
        <v>1257</v>
      </c>
      <c r="E826" s="10">
        <v>9017445</v>
      </c>
      <c r="H826" s="10">
        <v>33101</v>
      </c>
      <c r="I826" s="10">
        <v>41311</v>
      </c>
      <c r="J826" s="10">
        <v>3821900</v>
      </c>
      <c r="P826" s="10" t="s">
        <v>1592</v>
      </c>
      <c r="U826" s="10" t="s">
        <v>1317</v>
      </c>
    </row>
    <row r="827" spans="1:21" x14ac:dyDescent="0.25">
      <c r="A827" s="10">
        <v>823</v>
      </c>
      <c r="B827" s="325">
        <v>42734</v>
      </c>
      <c r="C827" s="10">
        <v>1</v>
      </c>
      <c r="D827" s="10" t="s">
        <v>1257</v>
      </c>
      <c r="E827" s="10">
        <v>9017445</v>
      </c>
      <c r="H827" s="10">
        <v>210105</v>
      </c>
      <c r="I827" s="10">
        <v>41311</v>
      </c>
      <c r="J827" s="10">
        <v>3251473</v>
      </c>
      <c r="U827" s="10" t="s">
        <v>1317</v>
      </c>
    </row>
    <row r="828" spans="1:21" x14ac:dyDescent="0.25">
      <c r="A828" s="10">
        <v>824</v>
      </c>
      <c r="B828" s="325">
        <v>42734</v>
      </c>
      <c r="C828" s="10">
        <v>3</v>
      </c>
      <c r="D828" s="10" t="s">
        <v>1593</v>
      </c>
      <c r="H828" s="10">
        <v>41312</v>
      </c>
      <c r="I828" s="10">
        <v>41311</v>
      </c>
      <c r="J828" s="10">
        <v>709336.24</v>
      </c>
      <c r="P828" s="10" t="s">
        <v>1594</v>
      </c>
      <c r="U828" s="10" t="s">
        <v>1317</v>
      </c>
    </row>
    <row r="829" spans="1:21" x14ac:dyDescent="0.25">
      <c r="A829" s="10">
        <v>825</v>
      </c>
      <c r="B829" s="325">
        <v>42734</v>
      </c>
      <c r="C829" s="10">
        <v>4</v>
      </c>
      <c r="D829" s="10" t="s">
        <v>1257</v>
      </c>
      <c r="E829" s="10">
        <v>9017445</v>
      </c>
      <c r="H829" s="10">
        <v>41311</v>
      </c>
      <c r="I829" s="10">
        <v>210101</v>
      </c>
      <c r="J829" s="10">
        <v>4514546.83</v>
      </c>
      <c r="P829" s="10" t="s">
        <v>1595</v>
      </c>
      <c r="U829" s="10" t="s">
        <v>1317</v>
      </c>
    </row>
    <row r="830" spans="1:21" x14ac:dyDescent="0.25">
      <c r="A830" s="10">
        <v>826</v>
      </c>
      <c r="B830" s="325">
        <v>42735</v>
      </c>
      <c r="C830" s="10" t="s">
        <v>1315</v>
      </c>
      <c r="D830" s="10" t="s">
        <v>1257</v>
      </c>
      <c r="E830" s="10">
        <v>9017445</v>
      </c>
      <c r="H830" s="10">
        <v>210105</v>
      </c>
      <c r="I830" s="10">
        <v>41311</v>
      </c>
      <c r="J830" s="10">
        <v>20514721</v>
      </c>
      <c r="P830" s="10" t="s">
        <v>1596</v>
      </c>
      <c r="U830" s="10" t="s">
        <v>1317</v>
      </c>
    </row>
    <row r="831" spans="1:21" x14ac:dyDescent="0.25">
      <c r="A831" s="10">
        <v>827</v>
      </c>
      <c r="B831" s="325">
        <v>42735</v>
      </c>
      <c r="C831" s="10" t="s">
        <v>1318</v>
      </c>
      <c r="D831" s="10" t="s">
        <v>1257</v>
      </c>
      <c r="E831" s="10">
        <v>9017445</v>
      </c>
      <c r="H831" s="10">
        <v>41311</v>
      </c>
      <c r="I831" s="10">
        <v>41312</v>
      </c>
      <c r="J831" s="10">
        <v>1982104</v>
      </c>
      <c r="P831" s="10" t="s">
        <v>1597</v>
      </c>
      <c r="U831" s="10" t="s">
        <v>1317</v>
      </c>
    </row>
    <row r="832" spans="1:21" x14ac:dyDescent="0.25">
      <c r="A832" s="10">
        <v>828</v>
      </c>
      <c r="B832" s="325">
        <v>42735</v>
      </c>
      <c r="C832" s="10" t="s">
        <v>1320</v>
      </c>
      <c r="D832" s="10" t="s">
        <v>1257</v>
      </c>
      <c r="E832" s="10">
        <v>9017445</v>
      </c>
      <c r="H832" s="10">
        <v>210201</v>
      </c>
      <c r="I832" s="10">
        <v>41312</v>
      </c>
      <c r="J832" s="10">
        <v>1459443.99</v>
      </c>
      <c r="P832" s="10" t="s">
        <v>1598</v>
      </c>
      <c r="U832" s="10" t="s">
        <v>1317</v>
      </c>
    </row>
    <row r="833" spans="1:21" x14ac:dyDescent="0.25">
      <c r="A833" s="10">
        <v>829</v>
      </c>
      <c r="B833" s="325">
        <v>42735</v>
      </c>
      <c r="C833" s="10" t="s">
        <v>1322</v>
      </c>
      <c r="D833" s="10" t="s">
        <v>1257</v>
      </c>
      <c r="E833" s="10">
        <v>9017445</v>
      </c>
      <c r="H833" s="10">
        <v>210202</v>
      </c>
      <c r="I833" s="10">
        <v>41312</v>
      </c>
      <c r="J833" s="10">
        <v>164117.76800000001</v>
      </c>
      <c r="P833" s="10" t="s">
        <v>1599</v>
      </c>
      <c r="U833" s="10" t="s">
        <v>1317</v>
      </c>
    </row>
    <row r="834" spans="1:21" x14ac:dyDescent="0.25">
      <c r="A834" s="10">
        <v>830</v>
      </c>
      <c r="B834" s="325">
        <v>42735</v>
      </c>
      <c r="C834" s="10" t="s">
        <v>1324</v>
      </c>
      <c r="D834" s="10" t="s">
        <v>1257</v>
      </c>
      <c r="E834" s="10">
        <v>9017445</v>
      </c>
      <c r="H834" s="10">
        <v>210205</v>
      </c>
      <c r="I834" s="10">
        <v>41312</v>
      </c>
      <c r="J834" s="10">
        <v>358536.62</v>
      </c>
      <c r="P834" s="10" t="s">
        <v>1600</v>
      </c>
      <c r="U834" s="10" t="s">
        <v>1317</v>
      </c>
    </row>
    <row r="835" spans="1:21" x14ac:dyDescent="0.25">
      <c r="A835" s="10">
        <v>831</v>
      </c>
      <c r="B835" s="325">
        <v>42735</v>
      </c>
      <c r="C835" s="10" t="s">
        <v>1326</v>
      </c>
      <c r="D835" s="10" t="s">
        <v>1257</v>
      </c>
      <c r="E835" s="10">
        <v>9017445</v>
      </c>
      <c r="H835" s="10">
        <v>210204</v>
      </c>
      <c r="I835" s="10">
        <v>41312</v>
      </c>
      <c r="J835" s="10">
        <v>35853.661999999997</v>
      </c>
      <c r="P835" s="10" t="s">
        <v>1601</v>
      </c>
      <c r="U835" s="10" t="s">
        <v>1317</v>
      </c>
    </row>
    <row r="836" spans="1:21" x14ac:dyDescent="0.25">
      <c r="A836" s="10">
        <v>832</v>
      </c>
      <c r="B836" s="325">
        <v>42735</v>
      </c>
      <c r="C836" s="10" t="s">
        <v>1328</v>
      </c>
      <c r="D836" s="10" t="s">
        <v>1257</v>
      </c>
      <c r="E836" s="10">
        <v>9017445</v>
      </c>
      <c r="H836" s="10">
        <v>210203</v>
      </c>
      <c r="I836" s="10">
        <v>41312</v>
      </c>
      <c r="J836" s="10">
        <v>205147.21</v>
      </c>
      <c r="P836" s="10" t="s">
        <v>1602</v>
      </c>
      <c r="U836" s="10" t="s">
        <v>1317</v>
      </c>
    </row>
    <row r="837" spans="1:21" x14ac:dyDescent="0.25">
      <c r="A837" s="10">
        <v>833</v>
      </c>
      <c r="B837" s="325">
        <v>42735</v>
      </c>
      <c r="C837" s="10" t="s">
        <v>1330</v>
      </c>
      <c r="D837" s="10" t="s">
        <v>1257</v>
      </c>
      <c r="E837" s="10">
        <v>9017445</v>
      </c>
      <c r="H837" s="10">
        <v>41311</v>
      </c>
      <c r="I837" s="10">
        <v>41313</v>
      </c>
      <c r="J837" s="10">
        <v>1694104</v>
      </c>
      <c r="P837" s="10" t="s">
        <v>1603</v>
      </c>
      <c r="U837" s="10" t="s">
        <v>1317</v>
      </c>
    </row>
    <row r="838" spans="1:21" x14ac:dyDescent="0.25">
      <c r="A838" s="10">
        <v>834</v>
      </c>
      <c r="B838" s="325">
        <v>42735</v>
      </c>
      <c r="C838" s="10" t="s">
        <v>1576</v>
      </c>
      <c r="D838" s="10" t="s">
        <v>1257</v>
      </c>
      <c r="E838" s="10">
        <v>9017445</v>
      </c>
      <c r="H838" s="10">
        <v>41311</v>
      </c>
      <c r="I838" s="10">
        <v>33101</v>
      </c>
      <c r="J838" s="10">
        <v>4858900</v>
      </c>
      <c r="P838" s="10" t="s">
        <v>1604</v>
      </c>
      <c r="U838" s="10" t="s">
        <v>1317</v>
      </c>
    </row>
    <row r="839" spans="1:21" x14ac:dyDescent="0.25">
      <c r="A839" s="10">
        <v>835</v>
      </c>
      <c r="B839" s="325">
        <v>42735</v>
      </c>
      <c r="C839" s="10" t="s">
        <v>1334</v>
      </c>
      <c r="D839" s="10" t="s">
        <v>1257</v>
      </c>
      <c r="E839" s="10">
        <v>9017445</v>
      </c>
      <c r="H839" s="10">
        <v>210903</v>
      </c>
      <c r="I839" s="10">
        <v>39302</v>
      </c>
      <c r="J839" s="10">
        <v>10208.33</v>
      </c>
      <c r="P839" s="10" t="s">
        <v>1335</v>
      </c>
      <c r="U839" s="10" t="s">
        <v>1336</v>
      </c>
    </row>
    <row r="840" spans="1:21" x14ac:dyDescent="0.25">
      <c r="A840" s="10">
        <v>836</v>
      </c>
      <c r="B840" s="325">
        <v>42735</v>
      </c>
      <c r="C840" s="10" t="s">
        <v>1334</v>
      </c>
      <c r="D840" s="10" t="s">
        <v>1257</v>
      </c>
      <c r="E840" s="10">
        <v>9017445</v>
      </c>
      <c r="H840" s="10">
        <v>210903</v>
      </c>
      <c r="I840" s="10">
        <v>39204</v>
      </c>
      <c r="J840" s="10">
        <v>9624549.8399999999</v>
      </c>
      <c r="P840" s="10" t="s">
        <v>1335</v>
      </c>
      <c r="U840" s="10" t="s">
        <v>1336</v>
      </c>
    </row>
    <row r="841" spans="1:21" x14ac:dyDescent="0.25">
      <c r="A841" s="10">
        <v>837</v>
      </c>
      <c r="B841" s="325">
        <v>42735</v>
      </c>
      <c r="C841" s="10" t="s">
        <v>1334</v>
      </c>
      <c r="D841" s="10" t="s">
        <v>1257</v>
      </c>
      <c r="E841" s="10">
        <v>9017445</v>
      </c>
      <c r="H841" s="10">
        <v>210903</v>
      </c>
      <c r="I841" s="10">
        <v>39202</v>
      </c>
      <c r="J841" s="10">
        <v>27702216.98</v>
      </c>
      <c r="P841" s="10" t="s">
        <v>1335</v>
      </c>
      <c r="U841" s="10" t="s">
        <v>1336</v>
      </c>
    </row>
    <row r="842" spans="1:21" x14ac:dyDescent="0.25">
      <c r="A842" s="10">
        <v>838</v>
      </c>
      <c r="B842" s="325">
        <v>42735</v>
      </c>
      <c r="C842" s="10" t="s">
        <v>1334</v>
      </c>
      <c r="D842" s="10" t="s">
        <v>1257</v>
      </c>
      <c r="E842" s="10">
        <v>9017445</v>
      </c>
      <c r="H842" s="10">
        <v>210903</v>
      </c>
      <c r="I842" s="10">
        <v>39206</v>
      </c>
      <c r="J842" s="10">
        <v>13321065.49</v>
      </c>
      <c r="P842" s="10" t="s">
        <v>1335</v>
      </c>
      <c r="U842" s="10" t="s">
        <v>1336</v>
      </c>
    </row>
    <row r="843" spans="1:21" x14ac:dyDescent="0.25">
      <c r="A843" s="10">
        <v>839</v>
      </c>
      <c r="B843" s="325">
        <v>42735</v>
      </c>
      <c r="C843" s="10" t="s">
        <v>1334</v>
      </c>
      <c r="D843" s="10" t="s">
        <v>1257</v>
      </c>
      <c r="E843" s="10">
        <v>9017445</v>
      </c>
      <c r="H843" s="10">
        <v>210903</v>
      </c>
      <c r="I843" s="10">
        <v>39208</v>
      </c>
      <c r="J843" s="10">
        <v>4401390.74</v>
      </c>
      <c r="P843" s="10" t="s">
        <v>1335</v>
      </c>
      <c r="U843" s="10" t="s">
        <v>1336</v>
      </c>
    </row>
  </sheetData>
  <autoFilter ref="A4:U4"/>
  <mergeCells count="2">
    <mergeCell ref="A2:U2"/>
    <mergeCell ref="W4:X4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240"/>
  <sheetViews>
    <sheetView workbookViewId="0">
      <selection activeCell="K14" sqref="K13:K14"/>
    </sheetView>
  </sheetViews>
  <sheetFormatPr defaultColWidth="9.140625" defaultRowHeight="15" x14ac:dyDescent="0.25"/>
  <cols>
    <col min="1" max="1" width="14.28515625" style="10" bestFit="1" customWidth="1"/>
    <col min="2" max="2" width="11.42578125" style="10" customWidth="1"/>
    <col min="3" max="3" width="17.85546875" style="10" customWidth="1"/>
    <col min="4" max="4" width="11.28515625" style="10" customWidth="1"/>
    <col min="5" max="5" width="12.7109375" style="10" customWidth="1"/>
    <col min="6" max="6" width="10.42578125" style="10" customWidth="1"/>
    <col min="7" max="7" width="11.28515625" style="10" bestFit="1" customWidth="1"/>
    <col min="8" max="8" width="15" style="10" bestFit="1" customWidth="1"/>
    <col min="9" max="9" width="10.5703125" style="10" bestFit="1" customWidth="1"/>
    <col min="10" max="10" width="11.28515625" style="10" bestFit="1" customWidth="1"/>
    <col min="11" max="11" width="14" style="10" bestFit="1" customWidth="1"/>
    <col min="12" max="12" width="14.28515625" style="10" bestFit="1" customWidth="1"/>
    <col min="13" max="13" width="12.85546875" style="10" bestFit="1" customWidth="1"/>
    <col min="14" max="14" width="11.28515625" style="10" bestFit="1" customWidth="1"/>
    <col min="15" max="15" width="5.140625" style="10" bestFit="1" customWidth="1"/>
    <col min="16" max="16" width="10.5703125" style="10" bestFit="1" customWidth="1"/>
    <col min="17" max="17" width="11.28515625" style="10" bestFit="1" customWidth="1"/>
    <col min="18" max="18" width="15" style="10" bestFit="1" customWidth="1"/>
    <col min="19" max="19" width="10.5703125" style="10" bestFit="1" customWidth="1"/>
    <col min="20" max="21" width="15" style="10" bestFit="1" customWidth="1"/>
    <col min="22" max="22" width="10.28515625" style="10" bestFit="1" customWidth="1"/>
    <col min="23" max="23" width="9" style="10" bestFit="1" customWidth="1"/>
    <col min="24" max="24" width="12.85546875" style="10" bestFit="1" customWidth="1"/>
    <col min="25" max="25" width="11.5703125" style="10" bestFit="1" customWidth="1"/>
    <col min="26" max="26" width="15" style="10" bestFit="1" customWidth="1"/>
    <col min="27" max="27" width="16" style="10" bestFit="1" customWidth="1"/>
    <col min="28" max="39" width="11.42578125" style="10" bestFit="1" customWidth="1"/>
    <col min="40" max="16384" width="9.140625" style="10"/>
  </cols>
  <sheetData>
    <row r="1" spans="1:39" ht="15.75" x14ac:dyDescent="0.25">
      <c r="A1" s="322" t="s">
        <v>1257</v>
      </c>
    </row>
    <row r="2" spans="1:39" x14ac:dyDescent="0.25">
      <c r="A2" s="412" t="s">
        <v>3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</row>
    <row r="3" spans="1:39" x14ac:dyDescent="0.25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</row>
    <row r="4" spans="1:39" ht="15.75" customHeight="1" x14ac:dyDescent="0.25">
      <c r="A4" s="424" t="s">
        <v>50</v>
      </c>
      <c r="B4" s="424"/>
      <c r="C4" s="424"/>
      <c r="D4" s="424"/>
      <c r="E4" s="424"/>
      <c r="F4" s="424"/>
      <c r="G4" s="425" t="s">
        <v>47</v>
      </c>
      <c r="H4" s="425"/>
      <c r="I4" s="425"/>
      <c r="J4" s="429" t="s">
        <v>31</v>
      </c>
      <c r="K4" s="429"/>
      <c r="L4" s="428" t="s">
        <v>627</v>
      </c>
      <c r="M4" s="428"/>
      <c r="N4" s="426" t="s">
        <v>32</v>
      </c>
      <c r="O4" s="426"/>
      <c r="P4" s="426"/>
      <c r="Q4" s="427" t="s">
        <v>48</v>
      </c>
      <c r="R4" s="427"/>
      <c r="S4" s="427"/>
      <c r="T4" s="427"/>
      <c r="U4" s="425" t="s">
        <v>52</v>
      </c>
      <c r="V4" s="425"/>
      <c r="W4" s="425"/>
      <c r="X4" s="425"/>
      <c r="Y4" s="425"/>
      <c r="Z4" s="425"/>
      <c r="AA4" s="430" t="s">
        <v>556</v>
      </c>
      <c r="AB4" s="424" t="s">
        <v>49</v>
      </c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</row>
    <row r="5" spans="1:39" ht="60" x14ac:dyDescent="0.25">
      <c r="A5" s="171" t="s">
        <v>25</v>
      </c>
      <c r="B5" s="171" t="s">
        <v>42</v>
      </c>
      <c r="C5" s="171" t="s">
        <v>43</v>
      </c>
      <c r="D5" s="171" t="s">
        <v>44</v>
      </c>
      <c r="E5" s="171" t="s">
        <v>45</v>
      </c>
      <c r="F5" s="171" t="s">
        <v>46</v>
      </c>
      <c r="G5" s="245" t="s">
        <v>51</v>
      </c>
      <c r="H5" s="245" t="s">
        <v>34</v>
      </c>
      <c r="I5" s="245" t="s">
        <v>625</v>
      </c>
      <c r="J5" s="246" t="s">
        <v>51</v>
      </c>
      <c r="K5" s="246" t="s">
        <v>34</v>
      </c>
      <c r="L5" s="247" t="s">
        <v>626</v>
      </c>
      <c r="M5" s="247" t="s">
        <v>622</v>
      </c>
      <c r="N5" s="248" t="s">
        <v>51</v>
      </c>
      <c r="O5" s="248" t="s">
        <v>34</v>
      </c>
      <c r="P5" s="248" t="s">
        <v>624</v>
      </c>
      <c r="Q5" s="249" t="s">
        <v>51</v>
      </c>
      <c r="R5" s="249" t="s">
        <v>34</v>
      </c>
      <c r="S5" s="249" t="s">
        <v>625</v>
      </c>
      <c r="T5" s="249" t="s">
        <v>623</v>
      </c>
      <c r="U5" s="245" t="s">
        <v>53</v>
      </c>
      <c r="V5" s="245" t="s">
        <v>118</v>
      </c>
      <c r="W5" s="245" t="s">
        <v>119</v>
      </c>
      <c r="X5" s="245" t="s">
        <v>54</v>
      </c>
      <c r="Y5" s="245" t="s">
        <v>55</v>
      </c>
      <c r="Z5" s="245" t="s">
        <v>56</v>
      </c>
      <c r="AA5" s="430"/>
      <c r="AB5" s="171" t="s">
        <v>13</v>
      </c>
      <c r="AC5" s="171" t="s">
        <v>14</v>
      </c>
      <c r="AD5" s="171" t="s">
        <v>15</v>
      </c>
      <c r="AE5" s="171" t="s">
        <v>16</v>
      </c>
      <c r="AF5" s="171" t="s">
        <v>17</v>
      </c>
      <c r="AG5" s="171" t="s">
        <v>18</v>
      </c>
      <c r="AH5" s="171" t="s">
        <v>19</v>
      </c>
      <c r="AI5" s="171" t="s">
        <v>20</v>
      </c>
      <c r="AJ5" s="171" t="s">
        <v>21</v>
      </c>
      <c r="AK5" s="171" t="s">
        <v>22</v>
      </c>
      <c r="AL5" s="171" t="s">
        <v>23</v>
      </c>
      <c r="AM5" s="171" t="s">
        <v>24</v>
      </c>
    </row>
    <row r="6" spans="1:39" x14ac:dyDescent="0.25">
      <c r="A6" s="250">
        <v>39201</v>
      </c>
      <c r="B6" s="250">
        <v>90002397</v>
      </c>
      <c r="C6" s="250" t="s">
        <v>1605</v>
      </c>
      <c r="D6" s="250">
        <v>56295500</v>
      </c>
      <c r="E6" s="326">
        <v>25569</v>
      </c>
      <c r="F6" s="250">
        <v>60</v>
      </c>
      <c r="G6" s="327">
        <v>1</v>
      </c>
      <c r="H6" s="327">
        <v>56295500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327">
        <v>0</v>
      </c>
      <c r="O6" s="327">
        <v>0</v>
      </c>
      <c r="P6" s="327">
        <v>0</v>
      </c>
      <c r="Q6" s="327">
        <v>1</v>
      </c>
      <c r="R6" s="327">
        <v>56295500</v>
      </c>
      <c r="S6" s="327">
        <v>0</v>
      </c>
      <c r="T6" s="327">
        <v>56295500</v>
      </c>
      <c r="U6" s="327">
        <v>49658789</v>
      </c>
      <c r="V6" s="327">
        <v>0</v>
      </c>
      <c r="W6" s="327">
        <v>0</v>
      </c>
      <c r="X6" s="327">
        <v>938258.28</v>
      </c>
      <c r="Y6" s="327">
        <v>0</v>
      </c>
      <c r="Z6" s="327">
        <v>50597047.280000001</v>
      </c>
      <c r="AA6" s="327">
        <v>5698452.7199999997</v>
      </c>
      <c r="AB6" s="327">
        <v>78188.19</v>
      </c>
      <c r="AC6" s="327">
        <v>78188.19</v>
      </c>
      <c r="AD6" s="327">
        <v>78188.19</v>
      </c>
      <c r="AE6" s="327">
        <v>78188.19</v>
      </c>
      <c r="AF6" s="327">
        <v>78188.19</v>
      </c>
      <c r="AG6" s="327">
        <v>78188.19</v>
      </c>
      <c r="AH6" s="327">
        <v>78188.19</v>
      </c>
      <c r="AI6" s="327">
        <v>78188.19</v>
      </c>
      <c r="AJ6" s="327">
        <v>78188.19</v>
      </c>
      <c r="AK6" s="327">
        <v>78188.19</v>
      </c>
      <c r="AL6" s="327">
        <v>78188.19</v>
      </c>
      <c r="AM6" s="327">
        <v>78188.19</v>
      </c>
    </row>
    <row r="7" spans="1:39" x14ac:dyDescent="0.25">
      <c r="A7" s="10">
        <v>39201</v>
      </c>
      <c r="B7" s="10">
        <v>90002398</v>
      </c>
      <c r="C7" s="10" t="s">
        <v>1606</v>
      </c>
      <c r="D7" s="10">
        <v>2352000</v>
      </c>
      <c r="E7" s="325">
        <v>26665</v>
      </c>
      <c r="F7" s="10">
        <v>60</v>
      </c>
      <c r="G7" s="328">
        <v>1</v>
      </c>
      <c r="H7" s="328">
        <v>2352000</v>
      </c>
      <c r="I7" s="328">
        <v>0</v>
      </c>
      <c r="J7" s="328">
        <v>0</v>
      </c>
      <c r="K7" s="328">
        <v>0</v>
      </c>
      <c r="L7" s="328">
        <v>0</v>
      </c>
      <c r="M7" s="328">
        <v>0</v>
      </c>
      <c r="N7" s="328">
        <v>0</v>
      </c>
      <c r="O7" s="328">
        <v>0</v>
      </c>
      <c r="P7" s="328">
        <v>0</v>
      </c>
      <c r="Q7" s="328">
        <v>1</v>
      </c>
      <c r="R7" s="328">
        <v>2352000</v>
      </c>
      <c r="S7" s="328">
        <v>0</v>
      </c>
      <c r="T7" s="328">
        <v>2352000</v>
      </c>
      <c r="U7" s="328">
        <v>117600.12</v>
      </c>
      <c r="V7" s="328">
        <v>0</v>
      </c>
      <c r="W7" s="328">
        <v>0</v>
      </c>
      <c r="X7" s="328">
        <v>39200.04</v>
      </c>
      <c r="Y7" s="328">
        <v>0</v>
      </c>
      <c r="Z7" s="328">
        <v>156800.16</v>
      </c>
      <c r="AA7" s="328">
        <v>2195199.84</v>
      </c>
      <c r="AB7" s="328">
        <v>3266.67</v>
      </c>
      <c r="AC7" s="328">
        <v>3266.67</v>
      </c>
      <c r="AD7" s="328">
        <v>3266.67</v>
      </c>
      <c r="AE7" s="328">
        <v>3266.67</v>
      </c>
      <c r="AF7" s="328">
        <v>3266.67</v>
      </c>
      <c r="AG7" s="328">
        <v>3266.67</v>
      </c>
      <c r="AH7" s="328">
        <v>3266.67</v>
      </c>
      <c r="AI7" s="328">
        <v>3266.67</v>
      </c>
      <c r="AJ7" s="328">
        <v>3266.67</v>
      </c>
      <c r="AK7" s="328">
        <v>3266.67</v>
      </c>
      <c r="AL7" s="328">
        <v>3266.67</v>
      </c>
      <c r="AM7" s="328">
        <v>3266.67</v>
      </c>
    </row>
    <row r="8" spans="1:39" x14ac:dyDescent="0.25">
      <c r="A8" s="10">
        <v>39201</v>
      </c>
      <c r="B8" s="10">
        <v>90002399</v>
      </c>
      <c r="C8" s="10" t="s">
        <v>1607</v>
      </c>
      <c r="D8" s="10">
        <v>64400000</v>
      </c>
      <c r="E8" s="325">
        <v>37257</v>
      </c>
      <c r="F8" s="10">
        <v>60</v>
      </c>
      <c r="G8" s="328">
        <v>1</v>
      </c>
      <c r="H8" s="328">
        <v>64400000</v>
      </c>
      <c r="I8" s="328">
        <v>0</v>
      </c>
      <c r="J8" s="328">
        <v>0</v>
      </c>
      <c r="K8" s="328">
        <v>0</v>
      </c>
      <c r="L8" s="328">
        <v>0</v>
      </c>
      <c r="M8" s="328">
        <v>0</v>
      </c>
      <c r="N8" s="328">
        <v>0</v>
      </c>
      <c r="O8" s="328">
        <v>0</v>
      </c>
      <c r="P8" s="328">
        <v>0</v>
      </c>
      <c r="Q8" s="328">
        <v>1</v>
      </c>
      <c r="R8" s="328">
        <v>64400000</v>
      </c>
      <c r="S8" s="328">
        <v>0</v>
      </c>
      <c r="T8" s="328">
        <v>64400000</v>
      </c>
      <c r="U8" s="328">
        <v>32768976</v>
      </c>
      <c r="V8" s="328">
        <v>0</v>
      </c>
      <c r="W8" s="328">
        <v>0</v>
      </c>
      <c r="X8" s="328">
        <v>1073333.28</v>
      </c>
      <c r="Y8" s="328">
        <v>0</v>
      </c>
      <c r="Z8" s="328">
        <v>33842309.280000001</v>
      </c>
      <c r="AA8" s="328">
        <v>30557690.719999999</v>
      </c>
      <c r="AB8" s="328">
        <v>89444.44</v>
      </c>
      <c r="AC8" s="328">
        <v>89444.44</v>
      </c>
      <c r="AD8" s="328">
        <v>89444.44</v>
      </c>
      <c r="AE8" s="328">
        <v>89444.44</v>
      </c>
      <c r="AF8" s="328">
        <v>89444.44</v>
      </c>
      <c r="AG8" s="328">
        <v>89444.44</v>
      </c>
      <c r="AH8" s="328">
        <v>89444.44</v>
      </c>
      <c r="AI8" s="328">
        <v>89444.44</v>
      </c>
      <c r="AJ8" s="328">
        <v>89444.44</v>
      </c>
      <c r="AK8" s="328">
        <v>89444.44</v>
      </c>
      <c r="AL8" s="328">
        <v>89444.44</v>
      </c>
      <c r="AM8" s="328">
        <v>89444.44</v>
      </c>
    </row>
    <row r="9" spans="1:39" x14ac:dyDescent="0.25">
      <c r="A9" s="10">
        <v>39201</v>
      </c>
      <c r="B9" s="10">
        <v>90002400</v>
      </c>
      <c r="C9" s="10" t="s">
        <v>1608</v>
      </c>
      <c r="D9" s="10">
        <v>361000</v>
      </c>
      <c r="E9" s="325">
        <v>29221</v>
      </c>
      <c r="F9" s="10">
        <v>60</v>
      </c>
      <c r="G9" s="328">
        <v>1</v>
      </c>
      <c r="H9" s="328">
        <v>361000</v>
      </c>
      <c r="I9" s="328">
        <v>0</v>
      </c>
      <c r="J9" s="328">
        <v>0</v>
      </c>
      <c r="K9" s="328">
        <v>0</v>
      </c>
      <c r="L9" s="328">
        <v>0</v>
      </c>
      <c r="M9" s="328">
        <v>0</v>
      </c>
      <c r="N9" s="328">
        <v>0</v>
      </c>
      <c r="O9" s="328">
        <v>0</v>
      </c>
      <c r="P9" s="328">
        <v>0</v>
      </c>
      <c r="Q9" s="328">
        <v>1</v>
      </c>
      <c r="R9" s="328">
        <v>361000</v>
      </c>
      <c r="S9" s="328">
        <v>0</v>
      </c>
      <c r="T9" s="328">
        <v>361000</v>
      </c>
      <c r="U9" s="328">
        <v>18050.04</v>
      </c>
      <c r="V9" s="328">
        <v>0</v>
      </c>
      <c r="W9" s="328">
        <v>0</v>
      </c>
      <c r="X9" s="328">
        <v>6016.68</v>
      </c>
      <c r="Y9" s="328">
        <v>0</v>
      </c>
      <c r="Z9" s="328">
        <v>24066.720000000001</v>
      </c>
      <c r="AA9" s="328">
        <v>336933.28</v>
      </c>
      <c r="AB9" s="328">
        <v>501.39</v>
      </c>
      <c r="AC9" s="328">
        <v>501.39</v>
      </c>
      <c r="AD9" s="328">
        <v>501.39</v>
      </c>
      <c r="AE9" s="328">
        <v>501.39</v>
      </c>
      <c r="AF9" s="328">
        <v>501.39</v>
      </c>
      <c r="AG9" s="328">
        <v>501.39</v>
      </c>
      <c r="AH9" s="328">
        <v>501.39</v>
      </c>
      <c r="AI9" s="328">
        <v>501.39</v>
      </c>
      <c r="AJ9" s="328">
        <v>501.39</v>
      </c>
      <c r="AK9" s="328">
        <v>501.39</v>
      </c>
      <c r="AL9" s="328">
        <v>501.39</v>
      </c>
      <c r="AM9" s="328">
        <v>501.39</v>
      </c>
    </row>
    <row r="10" spans="1:39" x14ac:dyDescent="0.25">
      <c r="A10" s="10">
        <v>39201</v>
      </c>
      <c r="B10" s="10">
        <v>90002401</v>
      </c>
      <c r="C10" s="10" t="s">
        <v>1609</v>
      </c>
      <c r="D10" s="10">
        <v>1550000</v>
      </c>
      <c r="E10" s="325">
        <v>37622</v>
      </c>
      <c r="F10" s="10">
        <v>20</v>
      </c>
      <c r="G10" s="328">
        <v>1</v>
      </c>
      <c r="H10" s="328">
        <v>1550000</v>
      </c>
      <c r="I10" s="328">
        <v>0</v>
      </c>
      <c r="J10" s="328">
        <v>0</v>
      </c>
      <c r="K10" s="328">
        <v>0</v>
      </c>
      <c r="L10" s="328">
        <v>0</v>
      </c>
      <c r="M10" s="328">
        <v>0</v>
      </c>
      <c r="N10" s="328">
        <v>0</v>
      </c>
      <c r="O10" s="328">
        <v>0</v>
      </c>
      <c r="P10" s="328">
        <v>0</v>
      </c>
      <c r="Q10" s="328">
        <v>1</v>
      </c>
      <c r="R10" s="328">
        <v>1550000</v>
      </c>
      <c r="S10" s="328">
        <v>0</v>
      </c>
      <c r="T10" s="328">
        <v>1550000</v>
      </c>
      <c r="U10" s="328">
        <v>687009</v>
      </c>
      <c r="V10" s="328">
        <v>0</v>
      </c>
      <c r="W10" s="328">
        <v>0</v>
      </c>
      <c r="X10" s="328">
        <v>77499.960000000006</v>
      </c>
      <c r="Y10" s="328">
        <v>0</v>
      </c>
      <c r="Z10" s="328">
        <v>764508.96</v>
      </c>
      <c r="AA10" s="328">
        <v>785491.04</v>
      </c>
      <c r="AB10" s="328">
        <v>6458.33</v>
      </c>
      <c r="AC10" s="328">
        <v>6458.33</v>
      </c>
      <c r="AD10" s="328">
        <v>6458.33</v>
      </c>
      <c r="AE10" s="328">
        <v>6458.33</v>
      </c>
      <c r="AF10" s="328">
        <v>6458.33</v>
      </c>
      <c r="AG10" s="328">
        <v>6458.33</v>
      </c>
      <c r="AH10" s="328">
        <v>6458.33</v>
      </c>
      <c r="AI10" s="328">
        <v>6458.33</v>
      </c>
      <c r="AJ10" s="328">
        <v>6458.33</v>
      </c>
      <c r="AK10" s="328">
        <v>6458.33</v>
      </c>
      <c r="AL10" s="328">
        <v>6458.33</v>
      </c>
      <c r="AM10" s="328">
        <v>6458.33</v>
      </c>
    </row>
    <row r="11" spans="1:39" x14ac:dyDescent="0.25">
      <c r="A11" s="10">
        <v>39201</v>
      </c>
      <c r="B11" s="10">
        <v>90002402</v>
      </c>
      <c r="C11" s="10" t="s">
        <v>1610</v>
      </c>
      <c r="D11" s="10">
        <v>10000000</v>
      </c>
      <c r="E11" s="325">
        <v>35431</v>
      </c>
      <c r="F11" s="10">
        <v>20</v>
      </c>
      <c r="G11" s="328">
        <v>1</v>
      </c>
      <c r="H11" s="328">
        <v>10000000</v>
      </c>
      <c r="I11" s="328">
        <v>0</v>
      </c>
      <c r="J11" s="328">
        <v>0</v>
      </c>
      <c r="K11" s="328">
        <v>0</v>
      </c>
      <c r="L11" s="328">
        <v>0</v>
      </c>
      <c r="M11" s="328">
        <v>0</v>
      </c>
      <c r="N11" s="328">
        <v>0</v>
      </c>
      <c r="O11" s="328">
        <v>0</v>
      </c>
      <c r="P11" s="328">
        <v>0</v>
      </c>
      <c r="Q11" s="328">
        <v>1</v>
      </c>
      <c r="R11" s="328">
        <v>10000000</v>
      </c>
      <c r="S11" s="328">
        <v>0</v>
      </c>
      <c r="T11" s="328">
        <v>10000000</v>
      </c>
      <c r="U11" s="328">
        <v>4689075</v>
      </c>
      <c r="V11" s="328">
        <v>0</v>
      </c>
      <c r="W11" s="328">
        <v>0</v>
      </c>
      <c r="X11" s="328">
        <v>500000.04</v>
      </c>
      <c r="Y11" s="328">
        <v>0</v>
      </c>
      <c r="Z11" s="328">
        <v>5189075.04</v>
      </c>
      <c r="AA11" s="328">
        <v>4810924.96</v>
      </c>
      <c r="AB11" s="328">
        <v>41666.67</v>
      </c>
      <c r="AC11" s="328">
        <v>41666.67</v>
      </c>
      <c r="AD11" s="328">
        <v>41666.67</v>
      </c>
      <c r="AE11" s="328">
        <v>41666.67</v>
      </c>
      <c r="AF11" s="328">
        <v>41666.67</v>
      </c>
      <c r="AG11" s="328">
        <v>41666.67</v>
      </c>
      <c r="AH11" s="328">
        <v>41666.67</v>
      </c>
      <c r="AI11" s="328">
        <v>41666.67</v>
      </c>
      <c r="AJ11" s="328">
        <v>41666.67</v>
      </c>
      <c r="AK11" s="328">
        <v>41666.67</v>
      </c>
      <c r="AL11" s="328">
        <v>41666.67</v>
      </c>
      <c r="AM11" s="328">
        <v>41666.67</v>
      </c>
    </row>
    <row r="12" spans="1:39" x14ac:dyDescent="0.25">
      <c r="A12" s="10">
        <v>39201</v>
      </c>
      <c r="B12" s="10">
        <v>90002403</v>
      </c>
      <c r="C12" s="10" t="s">
        <v>1611</v>
      </c>
      <c r="D12" s="10">
        <v>21901800</v>
      </c>
      <c r="E12" s="325">
        <v>40177</v>
      </c>
      <c r="F12" s="10">
        <v>20</v>
      </c>
      <c r="G12" s="328">
        <v>1</v>
      </c>
      <c r="H12" s="328">
        <v>21901800</v>
      </c>
      <c r="I12" s="328">
        <v>0</v>
      </c>
      <c r="J12" s="328">
        <v>0</v>
      </c>
      <c r="K12" s="328">
        <v>0</v>
      </c>
      <c r="L12" s="328">
        <v>0</v>
      </c>
      <c r="M12" s="328">
        <v>0</v>
      </c>
      <c r="N12" s="328">
        <v>0</v>
      </c>
      <c r="O12" s="328">
        <v>0</v>
      </c>
      <c r="P12" s="328">
        <v>0</v>
      </c>
      <c r="Q12" s="328">
        <v>1</v>
      </c>
      <c r="R12" s="328">
        <v>21901800</v>
      </c>
      <c r="S12" s="328">
        <v>0</v>
      </c>
      <c r="T12" s="328">
        <v>21901800</v>
      </c>
      <c r="U12" s="328">
        <v>19000000</v>
      </c>
      <c r="V12" s="328">
        <v>0</v>
      </c>
      <c r="W12" s="328">
        <v>0</v>
      </c>
      <c r="X12" s="328">
        <v>1095090</v>
      </c>
      <c r="Y12" s="328">
        <v>0</v>
      </c>
      <c r="Z12" s="328">
        <v>20095090</v>
      </c>
      <c r="AA12" s="328">
        <v>1806710</v>
      </c>
      <c r="AB12" s="328">
        <v>91257.5</v>
      </c>
      <c r="AC12" s="328">
        <v>91257.5</v>
      </c>
      <c r="AD12" s="328">
        <v>91257.5</v>
      </c>
      <c r="AE12" s="328">
        <v>91257.5</v>
      </c>
      <c r="AF12" s="328">
        <v>91257.5</v>
      </c>
      <c r="AG12" s="328">
        <v>91257.5</v>
      </c>
      <c r="AH12" s="328">
        <v>91257.5</v>
      </c>
      <c r="AI12" s="328">
        <v>91257.5</v>
      </c>
      <c r="AJ12" s="328">
        <v>91257.5</v>
      </c>
      <c r="AK12" s="328">
        <v>91257.5</v>
      </c>
      <c r="AL12" s="328">
        <v>91257.5</v>
      </c>
      <c r="AM12" s="328">
        <v>91257.5</v>
      </c>
    </row>
    <row r="13" spans="1:39" x14ac:dyDescent="0.25">
      <c r="A13" s="10">
        <v>39201</v>
      </c>
      <c r="B13" s="10">
        <v>90002403</v>
      </c>
      <c r="C13" s="10" t="s">
        <v>1611</v>
      </c>
      <c r="D13" s="10">
        <v>170000000</v>
      </c>
      <c r="E13" s="325">
        <v>35065</v>
      </c>
      <c r="F13" s="10">
        <v>20</v>
      </c>
      <c r="G13" s="328">
        <v>1</v>
      </c>
      <c r="H13" s="328">
        <v>170000000</v>
      </c>
      <c r="I13" s="328">
        <v>0</v>
      </c>
      <c r="J13" s="328">
        <v>0</v>
      </c>
      <c r="K13" s="328">
        <v>0</v>
      </c>
      <c r="L13" s="328">
        <v>0</v>
      </c>
      <c r="M13" s="328">
        <v>0</v>
      </c>
      <c r="N13" s="328">
        <v>0</v>
      </c>
      <c r="O13" s="328">
        <v>0</v>
      </c>
      <c r="P13" s="328">
        <v>0</v>
      </c>
      <c r="Q13" s="328">
        <v>1</v>
      </c>
      <c r="R13" s="328">
        <v>170000000</v>
      </c>
      <c r="S13" s="328">
        <v>0</v>
      </c>
      <c r="T13" s="328">
        <v>170000000</v>
      </c>
      <c r="U13" s="328">
        <v>170000000</v>
      </c>
      <c r="V13" s="328">
        <v>0</v>
      </c>
      <c r="W13" s="328">
        <v>0</v>
      </c>
      <c r="X13" s="328">
        <v>0</v>
      </c>
      <c r="Y13" s="328">
        <v>0</v>
      </c>
      <c r="Z13" s="328">
        <v>170000000</v>
      </c>
      <c r="AA13" s="328">
        <v>0</v>
      </c>
      <c r="AB13" s="328">
        <v>0</v>
      </c>
      <c r="AC13" s="328">
        <v>0</v>
      </c>
      <c r="AD13" s="328">
        <v>0</v>
      </c>
      <c r="AE13" s="328">
        <v>0</v>
      </c>
      <c r="AF13" s="328">
        <v>0</v>
      </c>
      <c r="AG13" s="328">
        <v>0</v>
      </c>
      <c r="AH13" s="328">
        <v>0</v>
      </c>
      <c r="AI13" s="328">
        <v>0</v>
      </c>
      <c r="AJ13" s="328">
        <v>0</v>
      </c>
      <c r="AK13" s="328">
        <v>0</v>
      </c>
      <c r="AL13" s="328">
        <v>0</v>
      </c>
      <c r="AM13" s="328">
        <v>0</v>
      </c>
    </row>
    <row r="14" spans="1:39" x14ac:dyDescent="0.25">
      <c r="A14" s="10">
        <v>39201</v>
      </c>
      <c r="B14" s="10">
        <v>90002404</v>
      </c>
      <c r="C14" s="10" t="s">
        <v>1612</v>
      </c>
      <c r="D14" s="10">
        <v>591192000</v>
      </c>
      <c r="E14" s="325">
        <v>38718</v>
      </c>
      <c r="F14" s="10">
        <v>60</v>
      </c>
      <c r="G14" s="328">
        <v>1</v>
      </c>
      <c r="H14" s="328">
        <v>591192000</v>
      </c>
      <c r="I14" s="328">
        <v>0</v>
      </c>
      <c r="J14" s="328">
        <v>0</v>
      </c>
      <c r="K14" s="328">
        <v>0</v>
      </c>
      <c r="L14" s="328">
        <v>0</v>
      </c>
      <c r="M14" s="328">
        <v>0</v>
      </c>
      <c r="N14" s="328">
        <v>0</v>
      </c>
      <c r="O14" s="328">
        <v>0</v>
      </c>
      <c r="P14" s="328">
        <v>0</v>
      </c>
      <c r="Q14" s="328">
        <v>1</v>
      </c>
      <c r="R14" s="328">
        <v>591192000</v>
      </c>
      <c r="S14" s="328">
        <v>0</v>
      </c>
      <c r="T14" s="328">
        <v>591192000</v>
      </c>
      <c r="U14" s="328">
        <v>259940835.56</v>
      </c>
      <c r="V14" s="328">
        <v>0</v>
      </c>
      <c r="W14" s="328">
        <v>0</v>
      </c>
      <c r="X14" s="328">
        <v>9853200</v>
      </c>
      <c r="Y14" s="328">
        <v>0</v>
      </c>
      <c r="Z14" s="328">
        <v>269794035.56</v>
      </c>
      <c r="AA14" s="328">
        <v>321397964.44</v>
      </c>
      <c r="AB14" s="328">
        <v>821100</v>
      </c>
      <c r="AC14" s="328">
        <v>821100</v>
      </c>
      <c r="AD14" s="328">
        <v>821100</v>
      </c>
      <c r="AE14" s="328">
        <v>821100</v>
      </c>
      <c r="AF14" s="328">
        <v>821100</v>
      </c>
      <c r="AG14" s="328">
        <v>821100</v>
      </c>
      <c r="AH14" s="328">
        <v>821100</v>
      </c>
      <c r="AI14" s="328">
        <v>821100</v>
      </c>
      <c r="AJ14" s="328">
        <v>821100</v>
      </c>
      <c r="AK14" s="328">
        <v>821100</v>
      </c>
      <c r="AL14" s="328">
        <v>821100</v>
      </c>
      <c r="AM14" s="328">
        <v>821100</v>
      </c>
    </row>
    <row r="15" spans="1:39" x14ac:dyDescent="0.25">
      <c r="A15" s="10">
        <v>39201</v>
      </c>
      <c r="B15" s="10">
        <v>90002405</v>
      </c>
      <c r="C15" s="10" t="s">
        <v>1613</v>
      </c>
      <c r="D15" s="10">
        <v>9384000</v>
      </c>
      <c r="E15" s="325">
        <v>32874</v>
      </c>
      <c r="F15" s="10">
        <v>60</v>
      </c>
      <c r="G15" s="328">
        <v>1</v>
      </c>
      <c r="H15" s="328">
        <v>9384000</v>
      </c>
      <c r="I15" s="328">
        <v>0</v>
      </c>
      <c r="J15" s="328">
        <v>0</v>
      </c>
      <c r="K15" s="328">
        <v>0</v>
      </c>
      <c r="L15" s="328">
        <v>0</v>
      </c>
      <c r="M15" s="328">
        <v>0</v>
      </c>
      <c r="N15" s="328">
        <v>0</v>
      </c>
      <c r="O15" s="328">
        <v>0</v>
      </c>
      <c r="P15" s="328">
        <v>0</v>
      </c>
      <c r="Q15" s="328">
        <v>1</v>
      </c>
      <c r="R15" s="328">
        <v>9384000</v>
      </c>
      <c r="S15" s="328">
        <v>0</v>
      </c>
      <c r="T15" s="328">
        <v>9384000</v>
      </c>
      <c r="U15" s="328">
        <v>4691990.88</v>
      </c>
      <c r="V15" s="328">
        <v>0</v>
      </c>
      <c r="W15" s="328">
        <v>0</v>
      </c>
      <c r="X15" s="328">
        <v>156399.96</v>
      </c>
      <c r="Y15" s="328">
        <v>0</v>
      </c>
      <c r="Z15" s="328">
        <v>4848390.84</v>
      </c>
      <c r="AA15" s="328">
        <v>4535609.16</v>
      </c>
      <c r="AB15" s="328">
        <v>13033.33</v>
      </c>
      <c r="AC15" s="328">
        <v>13033.33</v>
      </c>
      <c r="AD15" s="328">
        <v>13033.33</v>
      </c>
      <c r="AE15" s="328">
        <v>13033.33</v>
      </c>
      <c r="AF15" s="328">
        <v>13033.33</v>
      </c>
      <c r="AG15" s="328">
        <v>13033.33</v>
      </c>
      <c r="AH15" s="328">
        <v>13033.33</v>
      </c>
      <c r="AI15" s="328">
        <v>13033.33</v>
      </c>
      <c r="AJ15" s="328">
        <v>13033.33</v>
      </c>
      <c r="AK15" s="328">
        <v>13033.33</v>
      </c>
      <c r="AL15" s="328">
        <v>13033.33</v>
      </c>
      <c r="AM15" s="328">
        <v>13033.33</v>
      </c>
    </row>
    <row r="16" spans="1:39" x14ac:dyDescent="0.25">
      <c r="A16" s="10">
        <v>39201</v>
      </c>
      <c r="B16" s="10">
        <v>90002558</v>
      </c>
      <c r="C16" s="10" t="s">
        <v>1614</v>
      </c>
      <c r="D16" s="10">
        <v>3588000</v>
      </c>
      <c r="E16" s="325">
        <v>39386</v>
      </c>
      <c r="F16" s="10">
        <v>60</v>
      </c>
      <c r="G16" s="328">
        <v>1</v>
      </c>
      <c r="H16" s="328">
        <v>3588000</v>
      </c>
      <c r="I16" s="328">
        <v>0</v>
      </c>
      <c r="J16" s="328">
        <v>0</v>
      </c>
      <c r="K16" s="328">
        <v>0</v>
      </c>
      <c r="L16" s="328">
        <v>0</v>
      </c>
      <c r="M16" s="328">
        <v>0</v>
      </c>
      <c r="N16" s="328">
        <v>0</v>
      </c>
      <c r="O16" s="328">
        <v>0</v>
      </c>
      <c r="P16" s="328">
        <v>0</v>
      </c>
      <c r="Q16" s="328">
        <v>1</v>
      </c>
      <c r="R16" s="328">
        <v>3588000</v>
      </c>
      <c r="S16" s="328">
        <v>0</v>
      </c>
      <c r="T16" s="328">
        <v>3588000</v>
      </c>
      <c r="U16" s="328">
        <v>2658097</v>
      </c>
      <c r="V16" s="328">
        <v>0</v>
      </c>
      <c r="W16" s="328">
        <v>0</v>
      </c>
      <c r="X16" s="328">
        <v>59799.96</v>
      </c>
      <c r="Y16" s="328">
        <v>0</v>
      </c>
      <c r="Z16" s="328">
        <v>2717896.96</v>
      </c>
      <c r="AA16" s="328">
        <v>870103.04000000004</v>
      </c>
      <c r="AB16" s="328">
        <v>4983.33</v>
      </c>
      <c r="AC16" s="328">
        <v>4983.33</v>
      </c>
      <c r="AD16" s="328">
        <v>4983.33</v>
      </c>
      <c r="AE16" s="328">
        <v>4983.33</v>
      </c>
      <c r="AF16" s="328">
        <v>4983.33</v>
      </c>
      <c r="AG16" s="328">
        <v>4983.33</v>
      </c>
      <c r="AH16" s="328">
        <v>4983.33</v>
      </c>
      <c r="AI16" s="328">
        <v>4983.33</v>
      </c>
      <c r="AJ16" s="328">
        <v>4983.33</v>
      </c>
      <c r="AK16" s="328">
        <v>4983.33</v>
      </c>
      <c r="AL16" s="328">
        <v>4983.33</v>
      </c>
      <c r="AM16" s="328">
        <v>4983.33</v>
      </c>
    </row>
    <row r="17" spans="1:39" x14ac:dyDescent="0.25">
      <c r="A17" s="10">
        <v>39201</v>
      </c>
      <c r="B17" s="10">
        <v>90002559</v>
      </c>
      <c r="C17" s="10" t="s">
        <v>1615</v>
      </c>
      <c r="D17" s="10">
        <v>96400</v>
      </c>
      <c r="E17" s="325">
        <v>39386</v>
      </c>
      <c r="F17" s="10">
        <v>20</v>
      </c>
      <c r="G17" s="328">
        <v>2</v>
      </c>
      <c r="H17" s="328">
        <v>192800</v>
      </c>
      <c r="I17" s="328">
        <v>0</v>
      </c>
      <c r="J17" s="328">
        <v>0</v>
      </c>
      <c r="K17" s="328">
        <v>0</v>
      </c>
      <c r="L17" s="328">
        <v>0</v>
      </c>
      <c r="M17" s="328">
        <v>0</v>
      </c>
      <c r="N17" s="328">
        <v>0</v>
      </c>
      <c r="O17" s="328">
        <v>0</v>
      </c>
      <c r="P17" s="328">
        <v>0</v>
      </c>
      <c r="Q17" s="328">
        <v>2</v>
      </c>
      <c r="R17" s="328">
        <v>192800</v>
      </c>
      <c r="S17" s="328">
        <v>0</v>
      </c>
      <c r="T17" s="328">
        <v>192800</v>
      </c>
      <c r="U17" s="328">
        <v>35346.6</v>
      </c>
      <c r="V17" s="328">
        <v>0</v>
      </c>
      <c r="W17" s="328">
        <v>0</v>
      </c>
      <c r="X17" s="328">
        <v>9639.9599999999991</v>
      </c>
      <c r="Y17" s="328">
        <v>0</v>
      </c>
      <c r="Z17" s="328">
        <v>44986.559999999998</v>
      </c>
      <c r="AA17" s="328">
        <v>147813.44</v>
      </c>
      <c r="AB17" s="328">
        <v>803.33</v>
      </c>
      <c r="AC17" s="328">
        <v>803.33</v>
      </c>
      <c r="AD17" s="328">
        <v>803.33</v>
      </c>
      <c r="AE17" s="328">
        <v>803.33</v>
      </c>
      <c r="AF17" s="328">
        <v>803.33</v>
      </c>
      <c r="AG17" s="328">
        <v>803.33</v>
      </c>
      <c r="AH17" s="328">
        <v>803.33</v>
      </c>
      <c r="AI17" s="328">
        <v>803.33</v>
      </c>
      <c r="AJ17" s="328">
        <v>803.33</v>
      </c>
      <c r="AK17" s="328">
        <v>803.33</v>
      </c>
      <c r="AL17" s="328">
        <v>803.33</v>
      </c>
      <c r="AM17" s="328">
        <v>803.33</v>
      </c>
    </row>
    <row r="18" spans="1:39" x14ac:dyDescent="0.25">
      <c r="A18" s="10">
        <v>39201</v>
      </c>
      <c r="B18" s="10">
        <v>90002608</v>
      </c>
      <c r="C18" s="10" t="s">
        <v>1616</v>
      </c>
      <c r="D18" s="10">
        <v>1500000</v>
      </c>
      <c r="E18" s="325">
        <v>40513</v>
      </c>
      <c r="F18" s="10">
        <v>20</v>
      </c>
      <c r="G18" s="328">
        <v>1</v>
      </c>
      <c r="H18" s="328">
        <v>1500000</v>
      </c>
      <c r="I18" s="328">
        <v>0</v>
      </c>
      <c r="J18" s="328">
        <v>0</v>
      </c>
      <c r="K18" s="328">
        <v>0</v>
      </c>
      <c r="L18" s="328">
        <v>0</v>
      </c>
      <c r="M18" s="328">
        <v>0</v>
      </c>
      <c r="N18" s="328">
        <v>0</v>
      </c>
      <c r="O18" s="328">
        <v>0</v>
      </c>
      <c r="P18" s="328">
        <v>0</v>
      </c>
      <c r="Q18" s="328">
        <v>1</v>
      </c>
      <c r="R18" s="328">
        <v>1500000</v>
      </c>
      <c r="S18" s="328">
        <v>0</v>
      </c>
      <c r="T18" s="328">
        <v>1500000</v>
      </c>
      <c r="U18" s="328">
        <v>987765</v>
      </c>
      <c r="V18" s="328">
        <v>0</v>
      </c>
      <c r="W18" s="328">
        <v>0</v>
      </c>
      <c r="X18" s="328">
        <v>75000</v>
      </c>
      <c r="Y18" s="328">
        <v>0</v>
      </c>
      <c r="Z18" s="328">
        <v>1062765</v>
      </c>
      <c r="AA18" s="328">
        <v>437235</v>
      </c>
      <c r="AB18" s="328">
        <v>6250</v>
      </c>
      <c r="AC18" s="328">
        <v>6250</v>
      </c>
      <c r="AD18" s="328">
        <v>6250</v>
      </c>
      <c r="AE18" s="328">
        <v>6250</v>
      </c>
      <c r="AF18" s="328">
        <v>6250</v>
      </c>
      <c r="AG18" s="328">
        <v>6250</v>
      </c>
      <c r="AH18" s="328">
        <v>6250</v>
      </c>
      <c r="AI18" s="328">
        <v>6250</v>
      </c>
      <c r="AJ18" s="328">
        <v>6250</v>
      </c>
      <c r="AK18" s="328">
        <v>6250</v>
      </c>
      <c r="AL18" s="328">
        <v>6250</v>
      </c>
      <c r="AM18" s="328">
        <v>6250</v>
      </c>
    </row>
    <row r="19" spans="1:39" x14ac:dyDescent="0.25">
      <c r="A19" s="10">
        <v>39201</v>
      </c>
      <c r="B19" s="10">
        <v>90002677</v>
      </c>
      <c r="C19" s="10" t="s">
        <v>1617</v>
      </c>
      <c r="D19" s="10">
        <v>150000</v>
      </c>
      <c r="E19" s="325">
        <v>41244</v>
      </c>
      <c r="F19" s="10">
        <v>20</v>
      </c>
      <c r="G19" s="328">
        <v>1</v>
      </c>
      <c r="H19" s="328">
        <v>150000</v>
      </c>
      <c r="I19" s="328">
        <v>0</v>
      </c>
      <c r="J19" s="328">
        <v>0</v>
      </c>
      <c r="K19" s="328">
        <v>0</v>
      </c>
      <c r="L19" s="328">
        <v>0</v>
      </c>
      <c r="M19" s="328">
        <v>0</v>
      </c>
      <c r="N19" s="328">
        <v>0</v>
      </c>
      <c r="O19" s="328">
        <v>0</v>
      </c>
      <c r="P19" s="328">
        <v>0</v>
      </c>
      <c r="Q19" s="328">
        <v>1</v>
      </c>
      <c r="R19" s="328">
        <v>150000</v>
      </c>
      <c r="S19" s="328">
        <v>0</v>
      </c>
      <c r="T19" s="328">
        <v>150000</v>
      </c>
      <c r="U19" s="328">
        <v>15625</v>
      </c>
      <c r="V19" s="328">
        <v>0</v>
      </c>
      <c r="W19" s="328">
        <v>0</v>
      </c>
      <c r="X19" s="328">
        <v>7500</v>
      </c>
      <c r="Y19" s="328">
        <v>0</v>
      </c>
      <c r="Z19" s="328">
        <v>23125</v>
      </c>
      <c r="AA19" s="328">
        <v>126875</v>
      </c>
      <c r="AB19" s="328">
        <v>625</v>
      </c>
      <c r="AC19" s="328">
        <v>625</v>
      </c>
      <c r="AD19" s="328">
        <v>625</v>
      </c>
      <c r="AE19" s="328">
        <v>625</v>
      </c>
      <c r="AF19" s="328">
        <v>625</v>
      </c>
      <c r="AG19" s="328">
        <v>625</v>
      </c>
      <c r="AH19" s="328">
        <v>625</v>
      </c>
      <c r="AI19" s="328">
        <v>625</v>
      </c>
      <c r="AJ19" s="328">
        <v>625</v>
      </c>
      <c r="AK19" s="328">
        <v>625</v>
      </c>
      <c r="AL19" s="328">
        <v>625</v>
      </c>
      <c r="AM19" s="328">
        <v>625</v>
      </c>
    </row>
    <row r="20" spans="1:39" x14ac:dyDescent="0.25">
      <c r="A20" s="10">
        <v>39201</v>
      </c>
      <c r="B20" s="10">
        <v>90002677</v>
      </c>
      <c r="C20" s="10" t="s">
        <v>1617</v>
      </c>
      <c r="D20" s="10">
        <v>9850000</v>
      </c>
      <c r="E20" s="325">
        <v>40907</v>
      </c>
      <c r="F20" s="10">
        <v>30</v>
      </c>
      <c r="G20" s="328">
        <v>1</v>
      </c>
      <c r="H20" s="328">
        <v>9850000</v>
      </c>
      <c r="I20" s="328">
        <v>0</v>
      </c>
      <c r="J20" s="328">
        <v>0</v>
      </c>
      <c r="K20" s="328">
        <v>0</v>
      </c>
      <c r="L20" s="328">
        <v>0</v>
      </c>
      <c r="M20" s="328">
        <v>0</v>
      </c>
      <c r="N20" s="328">
        <v>0</v>
      </c>
      <c r="O20" s="328">
        <v>0</v>
      </c>
      <c r="P20" s="328">
        <v>0</v>
      </c>
      <c r="Q20" s="328">
        <v>1</v>
      </c>
      <c r="R20" s="328">
        <v>9850000</v>
      </c>
      <c r="S20" s="328">
        <v>0</v>
      </c>
      <c r="T20" s="328">
        <v>9850000</v>
      </c>
      <c r="U20" s="328">
        <v>2589008</v>
      </c>
      <c r="V20" s="328">
        <v>0</v>
      </c>
      <c r="W20" s="328">
        <v>0</v>
      </c>
      <c r="X20" s="328">
        <v>328333.32</v>
      </c>
      <c r="Y20" s="328">
        <v>0</v>
      </c>
      <c r="Z20" s="328">
        <v>2917341.32</v>
      </c>
      <c r="AA20" s="328">
        <v>6932658.6799999997</v>
      </c>
      <c r="AB20" s="328">
        <v>27361.11</v>
      </c>
      <c r="AC20" s="328">
        <v>27361.11</v>
      </c>
      <c r="AD20" s="328">
        <v>27361.11</v>
      </c>
      <c r="AE20" s="328">
        <v>27361.11</v>
      </c>
      <c r="AF20" s="328">
        <v>27361.11</v>
      </c>
      <c r="AG20" s="328">
        <v>27361.11</v>
      </c>
      <c r="AH20" s="328">
        <v>27361.11</v>
      </c>
      <c r="AI20" s="328">
        <v>27361.11</v>
      </c>
      <c r="AJ20" s="328">
        <v>27361.11</v>
      </c>
      <c r="AK20" s="328">
        <v>27361.11</v>
      </c>
      <c r="AL20" s="328">
        <v>27361.11</v>
      </c>
      <c r="AM20" s="328">
        <v>27361.11</v>
      </c>
    </row>
    <row r="21" spans="1:39" x14ac:dyDescent="0.25">
      <c r="A21" s="10">
        <v>39201</v>
      </c>
      <c r="B21" s="10">
        <v>90002678</v>
      </c>
      <c r="C21" s="10" t="s">
        <v>1618</v>
      </c>
      <c r="D21" s="10">
        <v>5500000</v>
      </c>
      <c r="E21" s="325">
        <v>40907</v>
      </c>
      <c r="F21" s="10">
        <v>20</v>
      </c>
      <c r="G21" s="328">
        <v>1</v>
      </c>
      <c r="H21" s="328">
        <v>5500000</v>
      </c>
      <c r="I21" s="328">
        <v>0</v>
      </c>
      <c r="J21" s="328">
        <v>0</v>
      </c>
      <c r="K21" s="328">
        <v>0</v>
      </c>
      <c r="L21" s="328">
        <v>0</v>
      </c>
      <c r="M21" s="328">
        <v>0</v>
      </c>
      <c r="N21" s="328">
        <v>0</v>
      </c>
      <c r="O21" s="328">
        <v>0</v>
      </c>
      <c r="P21" s="328">
        <v>0</v>
      </c>
      <c r="Q21" s="328">
        <v>1</v>
      </c>
      <c r="R21" s="328">
        <v>5500000</v>
      </c>
      <c r="S21" s="328">
        <v>0</v>
      </c>
      <c r="T21" s="328">
        <v>5500000</v>
      </c>
      <c r="U21" s="328">
        <v>3988766</v>
      </c>
      <c r="V21" s="328">
        <v>0</v>
      </c>
      <c r="W21" s="328">
        <v>0</v>
      </c>
      <c r="X21" s="328">
        <v>275000.03999999998</v>
      </c>
      <c r="Y21" s="328">
        <v>0</v>
      </c>
      <c r="Z21" s="328">
        <v>4263766.04</v>
      </c>
      <c r="AA21" s="328">
        <v>1236233.96</v>
      </c>
      <c r="AB21" s="328">
        <v>22916.67</v>
      </c>
      <c r="AC21" s="328">
        <v>22916.67</v>
      </c>
      <c r="AD21" s="328">
        <v>22916.67</v>
      </c>
      <c r="AE21" s="328">
        <v>22916.67</v>
      </c>
      <c r="AF21" s="328">
        <v>22916.67</v>
      </c>
      <c r="AG21" s="328">
        <v>22916.67</v>
      </c>
      <c r="AH21" s="328">
        <v>22916.67</v>
      </c>
      <c r="AI21" s="328">
        <v>22916.67</v>
      </c>
      <c r="AJ21" s="328">
        <v>22916.67</v>
      </c>
      <c r="AK21" s="328">
        <v>22916.67</v>
      </c>
      <c r="AL21" s="328">
        <v>22916.67</v>
      </c>
      <c r="AM21" s="328">
        <v>22916.67</v>
      </c>
    </row>
    <row r="22" spans="1:39" x14ac:dyDescent="0.25">
      <c r="A22" s="10">
        <v>39201</v>
      </c>
      <c r="B22" s="10">
        <v>90002687</v>
      </c>
      <c r="C22" s="10" t="s">
        <v>1619</v>
      </c>
      <c r="D22" s="10">
        <v>10000000</v>
      </c>
      <c r="E22" s="325">
        <v>41244</v>
      </c>
      <c r="F22" s="10">
        <v>20</v>
      </c>
      <c r="G22" s="328">
        <v>1</v>
      </c>
      <c r="H22" s="328">
        <v>10000000</v>
      </c>
      <c r="I22" s="328">
        <v>0</v>
      </c>
      <c r="J22" s="328">
        <v>0</v>
      </c>
      <c r="K22" s="328">
        <v>0</v>
      </c>
      <c r="L22" s="328">
        <v>0</v>
      </c>
      <c r="M22" s="328">
        <v>0</v>
      </c>
      <c r="N22" s="328">
        <v>0</v>
      </c>
      <c r="O22" s="328">
        <v>0</v>
      </c>
      <c r="P22" s="328">
        <v>0</v>
      </c>
      <c r="Q22" s="328">
        <v>1</v>
      </c>
      <c r="R22" s="328">
        <v>10000000</v>
      </c>
      <c r="S22" s="328">
        <v>0</v>
      </c>
      <c r="T22" s="328">
        <v>10000000</v>
      </c>
      <c r="U22" s="328">
        <v>1000000.08</v>
      </c>
      <c r="V22" s="328">
        <v>-1.16415321826935E-10</v>
      </c>
      <c r="W22" s="328">
        <v>0</v>
      </c>
      <c r="X22" s="328">
        <v>500000.04</v>
      </c>
      <c r="Y22" s="328">
        <v>0</v>
      </c>
      <c r="Z22" s="328">
        <v>1500000.12</v>
      </c>
      <c r="AA22" s="328">
        <v>8499999.8800000008</v>
      </c>
      <c r="AB22" s="328">
        <v>41666.67</v>
      </c>
      <c r="AC22" s="328">
        <v>41666.67</v>
      </c>
      <c r="AD22" s="328">
        <v>41666.67</v>
      </c>
      <c r="AE22" s="328">
        <v>41666.67</v>
      </c>
      <c r="AF22" s="328">
        <v>41666.67</v>
      </c>
      <c r="AG22" s="328">
        <v>41666.67</v>
      </c>
      <c r="AH22" s="328">
        <v>41666.67</v>
      </c>
      <c r="AI22" s="328">
        <v>41666.67</v>
      </c>
      <c r="AJ22" s="328">
        <v>41666.67</v>
      </c>
      <c r="AK22" s="328">
        <v>41666.67</v>
      </c>
      <c r="AL22" s="328">
        <v>41666.67</v>
      </c>
      <c r="AM22" s="328">
        <v>41666.67</v>
      </c>
    </row>
    <row r="23" spans="1:39" x14ac:dyDescent="0.25">
      <c r="A23" s="10">
        <v>39201</v>
      </c>
      <c r="B23" s="10">
        <v>90002688</v>
      </c>
      <c r="C23" s="10" t="s">
        <v>1620</v>
      </c>
      <c r="D23" s="10">
        <v>500000</v>
      </c>
      <c r="E23" s="325">
        <v>41244</v>
      </c>
      <c r="F23" s="10">
        <v>20</v>
      </c>
      <c r="G23" s="328">
        <v>1</v>
      </c>
      <c r="H23" s="328">
        <v>500000</v>
      </c>
      <c r="I23" s="328">
        <v>0</v>
      </c>
      <c r="J23" s="328">
        <v>0</v>
      </c>
      <c r="K23" s="328">
        <v>0</v>
      </c>
      <c r="L23" s="328">
        <v>0</v>
      </c>
      <c r="M23" s="328">
        <v>0</v>
      </c>
      <c r="N23" s="328">
        <v>0</v>
      </c>
      <c r="O23" s="328">
        <v>0</v>
      </c>
      <c r="P23" s="328">
        <v>0</v>
      </c>
      <c r="Q23" s="328">
        <v>1</v>
      </c>
      <c r="R23" s="328">
        <v>500000</v>
      </c>
      <c r="S23" s="328">
        <v>0</v>
      </c>
      <c r="T23" s="328">
        <v>500000</v>
      </c>
      <c r="U23" s="328">
        <v>49999.92</v>
      </c>
      <c r="V23" s="328">
        <v>0</v>
      </c>
      <c r="W23" s="328">
        <v>0</v>
      </c>
      <c r="X23" s="328">
        <v>24999.96</v>
      </c>
      <c r="Y23" s="328">
        <v>0</v>
      </c>
      <c r="Z23" s="328">
        <v>74999.88</v>
      </c>
      <c r="AA23" s="328">
        <v>425000.12</v>
      </c>
      <c r="AB23" s="328">
        <v>2083.33</v>
      </c>
      <c r="AC23" s="328">
        <v>2083.33</v>
      </c>
      <c r="AD23" s="328">
        <v>2083.33</v>
      </c>
      <c r="AE23" s="328">
        <v>2083.33</v>
      </c>
      <c r="AF23" s="328">
        <v>2083.33</v>
      </c>
      <c r="AG23" s="328">
        <v>2083.33</v>
      </c>
      <c r="AH23" s="328">
        <v>2083.33</v>
      </c>
      <c r="AI23" s="328">
        <v>2083.33</v>
      </c>
      <c r="AJ23" s="328">
        <v>2083.33</v>
      </c>
      <c r="AK23" s="328">
        <v>2083.33</v>
      </c>
      <c r="AL23" s="328">
        <v>2083.33</v>
      </c>
      <c r="AM23" s="328">
        <v>2083.33</v>
      </c>
    </row>
    <row r="24" spans="1:39" x14ac:dyDescent="0.25">
      <c r="A24" s="10">
        <v>39201</v>
      </c>
      <c r="B24" s="10">
        <v>90002689</v>
      </c>
      <c r="C24" s="10" t="s">
        <v>1621</v>
      </c>
      <c r="D24" s="10">
        <v>23000000</v>
      </c>
      <c r="E24" s="325">
        <v>41244</v>
      </c>
      <c r="F24" s="10">
        <v>20</v>
      </c>
      <c r="G24" s="328">
        <v>1</v>
      </c>
      <c r="H24" s="328">
        <v>23000000</v>
      </c>
      <c r="I24" s="328">
        <v>0</v>
      </c>
      <c r="J24" s="328">
        <v>0</v>
      </c>
      <c r="K24" s="328">
        <v>0</v>
      </c>
      <c r="L24" s="328">
        <v>0</v>
      </c>
      <c r="M24" s="328">
        <v>0</v>
      </c>
      <c r="N24" s="328">
        <v>0</v>
      </c>
      <c r="O24" s="328">
        <v>0</v>
      </c>
      <c r="P24" s="328">
        <v>0</v>
      </c>
      <c r="Q24" s="328">
        <v>1</v>
      </c>
      <c r="R24" s="328">
        <v>23000000</v>
      </c>
      <c r="S24" s="328">
        <v>0</v>
      </c>
      <c r="T24" s="328">
        <v>23000000</v>
      </c>
      <c r="U24" s="328">
        <v>8909765</v>
      </c>
      <c r="V24" s="328">
        <v>0</v>
      </c>
      <c r="W24" s="328">
        <v>0</v>
      </c>
      <c r="X24" s="328">
        <v>1149999.96</v>
      </c>
      <c r="Y24" s="328">
        <v>0</v>
      </c>
      <c r="Z24" s="328">
        <v>10059764.960000001</v>
      </c>
      <c r="AA24" s="328">
        <v>12940235.039999999</v>
      </c>
      <c r="AB24" s="328">
        <v>95833.33</v>
      </c>
      <c r="AC24" s="328">
        <v>95833.33</v>
      </c>
      <c r="AD24" s="328">
        <v>95833.33</v>
      </c>
      <c r="AE24" s="328">
        <v>95833.33</v>
      </c>
      <c r="AF24" s="328">
        <v>95833.33</v>
      </c>
      <c r="AG24" s="328">
        <v>95833.33</v>
      </c>
      <c r="AH24" s="328">
        <v>95833.33</v>
      </c>
      <c r="AI24" s="328">
        <v>95833.33</v>
      </c>
      <c r="AJ24" s="328">
        <v>95833.33</v>
      </c>
      <c r="AK24" s="328">
        <v>95833.33</v>
      </c>
      <c r="AL24" s="328">
        <v>95833.33</v>
      </c>
      <c r="AM24" s="328">
        <v>95833.33</v>
      </c>
    </row>
    <row r="25" spans="1:39" x14ac:dyDescent="0.25">
      <c r="A25" s="10">
        <v>39201</v>
      </c>
      <c r="B25" s="10">
        <v>90002692</v>
      </c>
      <c r="C25" s="10" t="s">
        <v>1622</v>
      </c>
      <c r="D25" s="10">
        <v>17300000</v>
      </c>
      <c r="E25" s="325">
        <v>41244</v>
      </c>
      <c r="F25" s="10">
        <v>20</v>
      </c>
      <c r="G25" s="328">
        <v>1</v>
      </c>
      <c r="H25" s="328">
        <v>17300000</v>
      </c>
      <c r="I25" s="328">
        <v>0</v>
      </c>
      <c r="J25" s="328">
        <v>0</v>
      </c>
      <c r="K25" s="328">
        <v>0</v>
      </c>
      <c r="L25" s="328">
        <v>0</v>
      </c>
      <c r="M25" s="328">
        <v>0</v>
      </c>
      <c r="N25" s="328">
        <v>0</v>
      </c>
      <c r="O25" s="328">
        <v>0</v>
      </c>
      <c r="P25" s="328">
        <v>0</v>
      </c>
      <c r="Q25" s="328">
        <v>1</v>
      </c>
      <c r="R25" s="328">
        <v>17300000</v>
      </c>
      <c r="S25" s="328">
        <v>0</v>
      </c>
      <c r="T25" s="328">
        <v>17300000</v>
      </c>
      <c r="U25" s="328">
        <v>12345890</v>
      </c>
      <c r="V25" s="328">
        <v>0</v>
      </c>
      <c r="W25" s="328">
        <v>0</v>
      </c>
      <c r="X25" s="328">
        <v>864999.96</v>
      </c>
      <c r="Y25" s="328">
        <v>0</v>
      </c>
      <c r="Z25" s="328">
        <v>13210889.960000001</v>
      </c>
      <c r="AA25" s="328">
        <v>4089110.04</v>
      </c>
      <c r="AB25" s="328">
        <v>72083.33</v>
      </c>
      <c r="AC25" s="328">
        <v>72083.33</v>
      </c>
      <c r="AD25" s="328">
        <v>72083.33</v>
      </c>
      <c r="AE25" s="328">
        <v>72083.33</v>
      </c>
      <c r="AF25" s="328">
        <v>72083.33</v>
      </c>
      <c r="AG25" s="328">
        <v>72083.33</v>
      </c>
      <c r="AH25" s="328">
        <v>72083.33</v>
      </c>
      <c r="AI25" s="328">
        <v>72083.33</v>
      </c>
      <c r="AJ25" s="328">
        <v>72083.33</v>
      </c>
      <c r="AK25" s="328">
        <v>72083.33</v>
      </c>
      <c r="AL25" s="328">
        <v>72083.33</v>
      </c>
      <c r="AM25" s="328">
        <v>72083.33</v>
      </c>
    </row>
    <row r="26" spans="1:39" x14ac:dyDescent="0.25">
      <c r="A26" s="10">
        <v>39201</v>
      </c>
      <c r="B26" s="10">
        <v>90002769</v>
      </c>
      <c r="C26" s="10" t="s">
        <v>1623</v>
      </c>
      <c r="D26" s="10">
        <v>20000000</v>
      </c>
      <c r="E26" s="325">
        <v>41638</v>
      </c>
      <c r="F26" s="10">
        <v>20</v>
      </c>
      <c r="G26" s="328">
        <v>1</v>
      </c>
      <c r="H26" s="328">
        <v>20000000</v>
      </c>
      <c r="I26" s="328">
        <v>0</v>
      </c>
      <c r="J26" s="328">
        <v>0</v>
      </c>
      <c r="K26" s="328">
        <v>0</v>
      </c>
      <c r="L26" s="328">
        <v>0</v>
      </c>
      <c r="M26" s="328">
        <v>0</v>
      </c>
      <c r="N26" s="328">
        <v>0</v>
      </c>
      <c r="O26" s="328">
        <v>0</v>
      </c>
      <c r="P26" s="328">
        <v>0</v>
      </c>
      <c r="Q26" s="328">
        <v>1</v>
      </c>
      <c r="R26" s="328">
        <v>20000000</v>
      </c>
      <c r="S26" s="328">
        <v>0</v>
      </c>
      <c r="T26" s="328">
        <v>20000000</v>
      </c>
      <c r="U26" s="328">
        <v>5476900</v>
      </c>
      <c r="V26" s="328">
        <v>0</v>
      </c>
      <c r="W26" s="328">
        <v>0</v>
      </c>
      <c r="X26" s="328">
        <v>999999.96</v>
      </c>
      <c r="Y26" s="328">
        <v>0</v>
      </c>
      <c r="Z26" s="328">
        <v>6476899.96</v>
      </c>
      <c r="AA26" s="328">
        <v>13523100.039999999</v>
      </c>
      <c r="AB26" s="328">
        <v>83333.33</v>
      </c>
      <c r="AC26" s="328">
        <v>83333.33</v>
      </c>
      <c r="AD26" s="328">
        <v>83333.33</v>
      </c>
      <c r="AE26" s="328">
        <v>83333.33</v>
      </c>
      <c r="AF26" s="328">
        <v>83333.33</v>
      </c>
      <c r="AG26" s="328">
        <v>83333.33</v>
      </c>
      <c r="AH26" s="328">
        <v>83333.33</v>
      </c>
      <c r="AI26" s="328">
        <v>83333.33</v>
      </c>
      <c r="AJ26" s="328">
        <v>83333.33</v>
      </c>
      <c r="AK26" s="328">
        <v>83333.33</v>
      </c>
      <c r="AL26" s="328">
        <v>83333.33</v>
      </c>
      <c r="AM26" s="328">
        <v>83333.33</v>
      </c>
    </row>
    <row r="27" spans="1:39" x14ac:dyDescent="0.25">
      <c r="A27" s="10">
        <v>39201</v>
      </c>
      <c r="B27" s="10">
        <v>90002771</v>
      </c>
      <c r="C27" s="10" t="s">
        <v>1624</v>
      </c>
      <c r="D27" s="10">
        <v>1800000</v>
      </c>
      <c r="E27" s="325">
        <v>41638</v>
      </c>
      <c r="F27" s="10">
        <v>15</v>
      </c>
      <c r="G27" s="328">
        <v>1</v>
      </c>
      <c r="H27" s="328">
        <v>1800000</v>
      </c>
      <c r="I27" s="328">
        <v>0</v>
      </c>
      <c r="J27" s="328">
        <v>0</v>
      </c>
      <c r="K27" s="328">
        <v>0</v>
      </c>
      <c r="L27" s="328">
        <v>0</v>
      </c>
      <c r="M27" s="328">
        <v>0</v>
      </c>
      <c r="N27" s="328">
        <v>0</v>
      </c>
      <c r="O27" s="328">
        <v>0</v>
      </c>
      <c r="P27" s="328">
        <v>0</v>
      </c>
      <c r="Q27" s="328">
        <v>1</v>
      </c>
      <c r="R27" s="328">
        <v>1800000</v>
      </c>
      <c r="S27" s="328">
        <v>0</v>
      </c>
      <c r="T27" s="328">
        <v>1800000</v>
      </c>
      <c r="U27" s="328">
        <v>489007</v>
      </c>
      <c r="V27" s="328">
        <v>0</v>
      </c>
      <c r="W27" s="328">
        <v>0</v>
      </c>
      <c r="X27" s="328">
        <v>120000</v>
      </c>
      <c r="Y27" s="328">
        <v>0</v>
      </c>
      <c r="Z27" s="328">
        <v>609007</v>
      </c>
      <c r="AA27" s="328">
        <v>1190993</v>
      </c>
      <c r="AB27" s="328">
        <v>10000</v>
      </c>
      <c r="AC27" s="328">
        <v>10000</v>
      </c>
      <c r="AD27" s="328">
        <v>10000</v>
      </c>
      <c r="AE27" s="328">
        <v>10000</v>
      </c>
      <c r="AF27" s="328">
        <v>10000</v>
      </c>
      <c r="AG27" s="328">
        <v>10000</v>
      </c>
      <c r="AH27" s="328">
        <v>10000</v>
      </c>
      <c r="AI27" s="328">
        <v>10000</v>
      </c>
      <c r="AJ27" s="328">
        <v>10000</v>
      </c>
      <c r="AK27" s="328">
        <v>10000</v>
      </c>
      <c r="AL27" s="328">
        <v>10000</v>
      </c>
      <c r="AM27" s="328">
        <v>10000</v>
      </c>
    </row>
    <row r="28" spans="1:39" x14ac:dyDescent="0.25">
      <c r="A28" s="10">
        <v>39201</v>
      </c>
      <c r="B28" s="10">
        <v>90002772</v>
      </c>
      <c r="C28" s="10" t="s">
        <v>1625</v>
      </c>
      <c r="D28" s="10">
        <v>2000000</v>
      </c>
      <c r="E28" s="325">
        <v>41638</v>
      </c>
      <c r="F28" s="10">
        <v>15</v>
      </c>
      <c r="G28" s="328">
        <v>10.5</v>
      </c>
      <c r="H28" s="328">
        <v>21000000</v>
      </c>
      <c r="I28" s="328">
        <v>0</v>
      </c>
      <c r="J28" s="328">
        <v>0</v>
      </c>
      <c r="K28" s="328">
        <v>0</v>
      </c>
      <c r="L28" s="328">
        <v>0</v>
      </c>
      <c r="M28" s="328">
        <v>0</v>
      </c>
      <c r="N28" s="328">
        <v>0</v>
      </c>
      <c r="O28" s="328">
        <v>0</v>
      </c>
      <c r="P28" s="328">
        <v>0</v>
      </c>
      <c r="Q28" s="328">
        <v>10.5</v>
      </c>
      <c r="R28" s="328">
        <v>21000000</v>
      </c>
      <c r="S28" s="328">
        <v>0</v>
      </c>
      <c r="T28" s="328">
        <v>21000000</v>
      </c>
      <c r="U28" s="328">
        <v>7650009</v>
      </c>
      <c r="V28" s="328">
        <v>0</v>
      </c>
      <c r="W28" s="328">
        <v>0</v>
      </c>
      <c r="X28" s="328">
        <v>1400000.04</v>
      </c>
      <c r="Y28" s="328">
        <v>0</v>
      </c>
      <c r="Z28" s="328">
        <v>9050009.0399999991</v>
      </c>
      <c r="AA28" s="328">
        <v>11949990.960000001</v>
      </c>
      <c r="AB28" s="328">
        <v>116666.67</v>
      </c>
      <c r="AC28" s="328">
        <v>116666.67</v>
      </c>
      <c r="AD28" s="328">
        <v>116666.67</v>
      </c>
      <c r="AE28" s="328">
        <v>116666.67</v>
      </c>
      <c r="AF28" s="328">
        <v>116666.67</v>
      </c>
      <c r="AG28" s="328">
        <v>116666.67</v>
      </c>
      <c r="AH28" s="328">
        <v>116666.67</v>
      </c>
      <c r="AI28" s="328">
        <v>116666.67</v>
      </c>
      <c r="AJ28" s="328">
        <v>116666.67</v>
      </c>
      <c r="AK28" s="328">
        <v>116666.67</v>
      </c>
      <c r="AL28" s="328">
        <v>116666.67</v>
      </c>
      <c r="AM28" s="328">
        <v>116666.67</v>
      </c>
    </row>
    <row r="29" spans="1:39" x14ac:dyDescent="0.25">
      <c r="A29" s="10">
        <v>39201</v>
      </c>
      <c r="B29" s="10">
        <v>90002773</v>
      </c>
      <c r="C29" s="10" t="s">
        <v>1626</v>
      </c>
      <c r="D29" s="10">
        <v>1000000</v>
      </c>
      <c r="E29" s="325">
        <v>41638</v>
      </c>
      <c r="F29" s="10">
        <v>5</v>
      </c>
      <c r="G29" s="328">
        <v>4</v>
      </c>
      <c r="H29" s="328">
        <v>4000000</v>
      </c>
      <c r="I29" s="328">
        <v>0</v>
      </c>
      <c r="J29" s="328">
        <v>0</v>
      </c>
      <c r="K29" s="328">
        <v>0</v>
      </c>
      <c r="L29" s="328">
        <v>0</v>
      </c>
      <c r="M29" s="328">
        <v>0</v>
      </c>
      <c r="N29" s="328">
        <v>0</v>
      </c>
      <c r="O29" s="328">
        <v>0</v>
      </c>
      <c r="P29" s="328">
        <v>0</v>
      </c>
      <c r="Q29" s="328">
        <v>4</v>
      </c>
      <c r="R29" s="328">
        <v>4000000</v>
      </c>
      <c r="S29" s="328">
        <v>0</v>
      </c>
      <c r="T29" s="328">
        <v>4000000</v>
      </c>
      <c r="U29" s="328">
        <v>1896700</v>
      </c>
      <c r="V29" s="328">
        <v>0</v>
      </c>
      <c r="W29" s="328">
        <v>0</v>
      </c>
      <c r="X29" s="328">
        <v>800000.04</v>
      </c>
      <c r="Y29" s="328">
        <v>0</v>
      </c>
      <c r="Z29" s="328">
        <v>2696700.04</v>
      </c>
      <c r="AA29" s="328">
        <v>1303299.96</v>
      </c>
      <c r="AB29" s="328">
        <v>66666.67</v>
      </c>
      <c r="AC29" s="328">
        <v>66666.67</v>
      </c>
      <c r="AD29" s="328">
        <v>66666.67</v>
      </c>
      <c r="AE29" s="328">
        <v>66666.67</v>
      </c>
      <c r="AF29" s="328">
        <v>66666.67</v>
      </c>
      <c r="AG29" s="328">
        <v>66666.67</v>
      </c>
      <c r="AH29" s="328">
        <v>66666.67</v>
      </c>
      <c r="AI29" s="328">
        <v>66666.67</v>
      </c>
      <c r="AJ29" s="328">
        <v>66666.67</v>
      </c>
      <c r="AK29" s="328">
        <v>66666.67</v>
      </c>
      <c r="AL29" s="328">
        <v>66666.67</v>
      </c>
      <c r="AM29" s="328">
        <v>66666.67</v>
      </c>
    </row>
    <row r="30" spans="1:39" x14ac:dyDescent="0.25">
      <c r="A30" s="10">
        <v>39201</v>
      </c>
      <c r="B30" s="10">
        <v>90002774</v>
      </c>
      <c r="C30" s="10" t="s">
        <v>1627</v>
      </c>
      <c r="D30" s="10">
        <v>5000000</v>
      </c>
      <c r="E30" s="325">
        <v>41638</v>
      </c>
      <c r="F30" s="10">
        <v>25</v>
      </c>
      <c r="G30" s="328">
        <v>1</v>
      </c>
      <c r="H30" s="328">
        <v>5000000</v>
      </c>
      <c r="I30" s="328">
        <v>0</v>
      </c>
      <c r="J30" s="328">
        <v>0</v>
      </c>
      <c r="K30" s="328">
        <v>0</v>
      </c>
      <c r="L30" s="328">
        <v>0</v>
      </c>
      <c r="M30" s="328">
        <v>0</v>
      </c>
      <c r="N30" s="328">
        <v>0</v>
      </c>
      <c r="O30" s="328">
        <v>0</v>
      </c>
      <c r="P30" s="328">
        <v>0</v>
      </c>
      <c r="Q30" s="328">
        <v>1</v>
      </c>
      <c r="R30" s="328">
        <v>5000000</v>
      </c>
      <c r="S30" s="328">
        <v>0</v>
      </c>
      <c r="T30" s="328">
        <v>5000000</v>
      </c>
      <c r="U30" s="328">
        <v>2500098</v>
      </c>
      <c r="V30" s="328">
        <v>0</v>
      </c>
      <c r="W30" s="328">
        <v>0</v>
      </c>
      <c r="X30" s="328">
        <v>200000.04</v>
      </c>
      <c r="Y30" s="328">
        <v>0</v>
      </c>
      <c r="Z30" s="328">
        <v>2700098.04</v>
      </c>
      <c r="AA30" s="328">
        <v>2299901.96</v>
      </c>
      <c r="AB30" s="328">
        <v>16666.669999999998</v>
      </c>
      <c r="AC30" s="328">
        <v>16666.669999999998</v>
      </c>
      <c r="AD30" s="328">
        <v>16666.669999999998</v>
      </c>
      <c r="AE30" s="328">
        <v>16666.669999999998</v>
      </c>
      <c r="AF30" s="328">
        <v>16666.669999999998</v>
      </c>
      <c r="AG30" s="328">
        <v>16666.669999999998</v>
      </c>
      <c r="AH30" s="328">
        <v>16666.669999999998</v>
      </c>
      <c r="AI30" s="328">
        <v>16666.669999999998</v>
      </c>
      <c r="AJ30" s="328">
        <v>16666.669999999998</v>
      </c>
      <c r="AK30" s="328">
        <v>16666.669999999998</v>
      </c>
      <c r="AL30" s="328">
        <v>16666.669999999998</v>
      </c>
      <c r="AM30" s="328">
        <v>16666.669999999998</v>
      </c>
    </row>
    <row r="31" spans="1:39" x14ac:dyDescent="0.25">
      <c r="A31" s="10">
        <v>39201</v>
      </c>
      <c r="B31" s="10">
        <v>90002775</v>
      </c>
      <c r="C31" s="10" t="s">
        <v>1628</v>
      </c>
      <c r="D31" s="10">
        <v>10000000</v>
      </c>
      <c r="E31" s="325">
        <v>41638</v>
      </c>
      <c r="F31" s="10">
        <v>15</v>
      </c>
      <c r="G31" s="328">
        <v>1</v>
      </c>
      <c r="H31" s="328">
        <v>10000000</v>
      </c>
      <c r="I31" s="328">
        <v>0</v>
      </c>
      <c r="J31" s="328">
        <v>0</v>
      </c>
      <c r="K31" s="328">
        <v>0</v>
      </c>
      <c r="L31" s="328">
        <v>0</v>
      </c>
      <c r="M31" s="328">
        <v>0</v>
      </c>
      <c r="N31" s="328">
        <v>0</v>
      </c>
      <c r="O31" s="328">
        <v>0</v>
      </c>
      <c r="P31" s="328">
        <v>0</v>
      </c>
      <c r="Q31" s="328">
        <v>1</v>
      </c>
      <c r="R31" s="328">
        <v>10000000</v>
      </c>
      <c r="S31" s="328">
        <v>0</v>
      </c>
      <c r="T31" s="328">
        <v>10000000</v>
      </c>
      <c r="U31" s="328">
        <v>750000.05</v>
      </c>
      <c r="V31" s="328">
        <v>1.16415321826935E-10</v>
      </c>
      <c r="W31" s="328">
        <v>0</v>
      </c>
      <c r="X31" s="328">
        <v>666666.72</v>
      </c>
      <c r="Y31" s="328">
        <v>0</v>
      </c>
      <c r="Z31" s="328">
        <v>1416666.77</v>
      </c>
      <c r="AA31" s="328">
        <v>8583333.2300000004</v>
      </c>
      <c r="AB31" s="328">
        <v>55555.56</v>
      </c>
      <c r="AC31" s="328">
        <v>55555.56</v>
      </c>
      <c r="AD31" s="328">
        <v>55555.56</v>
      </c>
      <c r="AE31" s="328">
        <v>55555.56</v>
      </c>
      <c r="AF31" s="328">
        <v>55555.56</v>
      </c>
      <c r="AG31" s="328">
        <v>55555.56</v>
      </c>
      <c r="AH31" s="328">
        <v>55555.56</v>
      </c>
      <c r="AI31" s="328">
        <v>55555.56</v>
      </c>
      <c r="AJ31" s="328">
        <v>55555.56</v>
      </c>
      <c r="AK31" s="328">
        <v>55555.56</v>
      </c>
      <c r="AL31" s="328">
        <v>55555.56</v>
      </c>
      <c r="AM31" s="328">
        <v>55555.56</v>
      </c>
    </row>
    <row r="32" spans="1:39" x14ac:dyDescent="0.25">
      <c r="A32" s="10">
        <v>39201</v>
      </c>
      <c r="B32" s="10">
        <v>90002777</v>
      </c>
      <c r="C32" s="10" t="s">
        <v>1629</v>
      </c>
      <c r="D32" s="10">
        <v>18583000</v>
      </c>
      <c r="E32" s="325">
        <v>41638</v>
      </c>
      <c r="F32" s="10">
        <v>15</v>
      </c>
      <c r="G32" s="328">
        <v>1</v>
      </c>
      <c r="H32" s="328">
        <v>18583000</v>
      </c>
      <c r="I32" s="328">
        <v>0</v>
      </c>
      <c r="J32" s="328">
        <v>0</v>
      </c>
      <c r="K32" s="328">
        <v>0</v>
      </c>
      <c r="L32" s="328">
        <v>0</v>
      </c>
      <c r="M32" s="328">
        <v>0</v>
      </c>
      <c r="N32" s="328">
        <v>0</v>
      </c>
      <c r="O32" s="328">
        <v>0</v>
      </c>
      <c r="P32" s="328">
        <v>0</v>
      </c>
      <c r="Q32" s="328">
        <v>1</v>
      </c>
      <c r="R32" s="328">
        <v>18583000</v>
      </c>
      <c r="S32" s="328">
        <v>0</v>
      </c>
      <c r="T32" s="328">
        <v>18583000</v>
      </c>
      <c r="U32" s="328">
        <v>1393725.01</v>
      </c>
      <c r="V32" s="328">
        <v>0</v>
      </c>
      <c r="W32" s="328">
        <v>0</v>
      </c>
      <c r="X32" s="328">
        <v>1238866.68</v>
      </c>
      <c r="Y32" s="328">
        <v>0</v>
      </c>
      <c r="Z32" s="328">
        <v>2632591.69</v>
      </c>
      <c r="AA32" s="328">
        <v>15950408.310000001</v>
      </c>
      <c r="AB32" s="328">
        <v>103238.89</v>
      </c>
      <c r="AC32" s="328">
        <v>103238.89</v>
      </c>
      <c r="AD32" s="328">
        <v>103238.89</v>
      </c>
      <c r="AE32" s="328">
        <v>103238.89</v>
      </c>
      <c r="AF32" s="328">
        <v>103238.89</v>
      </c>
      <c r="AG32" s="328">
        <v>103238.89</v>
      </c>
      <c r="AH32" s="328">
        <v>103238.89</v>
      </c>
      <c r="AI32" s="328">
        <v>103238.89</v>
      </c>
      <c r="AJ32" s="328">
        <v>103238.89</v>
      </c>
      <c r="AK32" s="328">
        <v>103238.89</v>
      </c>
      <c r="AL32" s="328">
        <v>103238.89</v>
      </c>
      <c r="AM32" s="328">
        <v>103238.89</v>
      </c>
    </row>
    <row r="33" spans="1:39" x14ac:dyDescent="0.25">
      <c r="A33" s="10">
        <v>39201</v>
      </c>
      <c r="B33" s="10">
        <v>90002778</v>
      </c>
      <c r="C33" s="10" t="s">
        <v>1630</v>
      </c>
      <c r="D33" s="10">
        <v>15800000</v>
      </c>
      <c r="E33" s="325">
        <v>41638</v>
      </c>
      <c r="F33" s="10">
        <v>15</v>
      </c>
      <c r="G33" s="328">
        <v>1</v>
      </c>
      <c r="H33" s="328">
        <v>15800000</v>
      </c>
      <c r="I33" s="328">
        <v>0</v>
      </c>
      <c r="J33" s="328">
        <v>0</v>
      </c>
      <c r="K33" s="328">
        <v>0</v>
      </c>
      <c r="L33" s="328">
        <v>0</v>
      </c>
      <c r="M33" s="328">
        <v>0</v>
      </c>
      <c r="N33" s="328">
        <v>0</v>
      </c>
      <c r="O33" s="328">
        <v>0</v>
      </c>
      <c r="P33" s="328">
        <v>0</v>
      </c>
      <c r="Q33" s="328">
        <v>1</v>
      </c>
      <c r="R33" s="328">
        <v>15800000</v>
      </c>
      <c r="S33" s="328">
        <v>0</v>
      </c>
      <c r="T33" s="328">
        <v>15800000</v>
      </c>
      <c r="U33" s="328">
        <v>4798560</v>
      </c>
      <c r="V33" s="328">
        <v>0</v>
      </c>
      <c r="W33" s="328">
        <v>0</v>
      </c>
      <c r="X33" s="328">
        <v>1053333.3600000001</v>
      </c>
      <c r="Y33" s="328">
        <v>0</v>
      </c>
      <c r="Z33" s="328">
        <v>5851893.3600000003</v>
      </c>
      <c r="AA33" s="328">
        <v>9948106.6400000006</v>
      </c>
      <c r="AB33" s="328">
        <v>87777.78</v>
      </c>
      <c r="AC33" s="328">
        <v>87777.78</v>
      </c>
      <c r="AD33" s="328">
        <v>87777.78</v>
      </c>
      <c r="AE33" s="328">
        <v>87777.78</v>
      </c>
      <c r="AF33" s="328">
        <v>87777.78</v>
      </c>
      <c r="AG33" s="328">
        <v>87777.78</v>
      </c>
      <c r="AH33" s="328">
        <v>87777.78</v>
      </c>
      <c r="AI33" s="328">
        <v>87777.78</v>
      </c>
      <c r="AJ33" s="328">
        <v>87777.78</v>
      </c>
      <c r="AK33" s="328">
        <v>87777.78</v>
      </c>
      <c r="AL33" s="328">
        <v>87777.78</v>
      </c>
      <c r="AM33" s="328">
        <v>87777.78</v>
      </c>
    </row>
    <row r="34" spans="1:39" x14ac:dyDescent="0.25">
      <c r="A34" s="10">
        <v>39201</v>
      </c>
      <c r="B34" s="10">
        <v>90002790</v>
      </c>
      <c r="C34" s="10" t="s">
        <v>1631</v>
      </c>
      <c r="D34" s="10">
        <v>1000000</v>
      </c>
      <c r="E34" s="325">
        <v>41974</v>
      </c>
      <c r="F34" s="10">
        <v>10</v>
      </c>
      <c r="G34" s="328">
        <v>8</v>
      </c>
      <c r="H34" s="328">
        <v>8000000</v>
      </c>
      <c r="I34" s="328">
        <v>0</v>
      </c>
      <c r="J34" s="328">
        <v>0</v>
      </c>
      <c r="K34" s="328">
        <v>0</v>
      </c>
      <c r="L34" s="328">
        <v>0</v>
      </c>
      <c r="M34" s="328">
        <v>0</v>
      </c>
      <c r="N34" s="328">
        <v>0</v>
      </c>
      <c r="O34" s="328">
        <v>0</v>
      </c>
      <c r="P34" s="328">
        <v>0</v>
      </c>
      <c r="Q34" s="328">
        <v>8</v>
      </c>
      <c r="R34" s="328">
        <v>8000000</v>
      </c>
      <c r="S34" s="328">
        <v>0</v>
      </c>
      <c r="T34" s="328">
        <v>8000000</v>
      </c>
      <c r="U34" s="328">
        <v>800000.04</v>
      </c>
      <c r="V34" s="328">
        <v>0</v>
      </c>
      <c r="W34" s="328">
        <v>0</v>
      </c>
      <c r="X34" s="328">
        <v>800000.04</v>
      </c>
      <c r="Y34" s="328">
        <v>0</v>
      </c>
      <c r="Z34" s="328">
        <v>1600000.08</v>
      </c>
      <c r="AA34" s="328">
        <v>6399999.9199999999</v>
      </c>
      <c r="AB34" s="328">
        <v>66666.67</v>
      </c>
      <c r="AC34" s="328">
        <v>66666.67</v>
      </c>
      <c r="AD34" s="328">
        <v>66666.67</v>
      </c>
      <c r="AE34" s="328">
        <v>66666.67</v>
      </c>
      <c r="AF34" s="328">
        <v>66666.67</v>
      </c>
      <c r="AG34" s="328">
        <v>66666.67</v>
      </c>
      <c r="AH34" s="328">
        <v>66666.67</v>
      </c>
      <c r="AI34" s="328">
        <v>66666.67</v>
      </c>
      <c r="AJ34" s="328">
        <v>66666.67</v>
      </c>
      <c r="AK34" s="328">
        <v>66666.67</v>
      </c>
      <c r="AL34" s="328">
        <v>66666.67</v>
      </c>
      <c r="AM34" s="328">
        <v>66666.67</v>
      </c>
    </row>
    <row r="35" spans="1:39" x14ac:dyDescent="0.25">
      <c r="A35" s="10">
        <v>39201</v>
      </c>
      <c r="B35" s="10">
        <v>90002790</v>
      </c>
      <c r="C35" s="10" t="s">
        <v>1631</v>
      </c>
      <c r="D35" s="10">
        <v>2000000</v>
      </c>
      <c r="E35" s="325">
        <v>41850</v>
      </c>
      <c r="F35" s="10">
        <v>10</v>
      </c>
      <c r="G35" s="328">
        <v>6</v>
      </c>
      <c r="H35" s="328">
        <v>12000000</v>
      </c>
      <c r="I35" s="328">
        <v>0</v>
      </c>
      <c r="J35" s="328">
        <v>0</v>
      </c>
      <c r="K35" s="328">
        <v>0</v>
      </c>
      <c r="L35" s="328">
        <v>0</v>
      </c>
      <c r="M35" s="328">
        <v>0</v>
      </c>
      <c r="N35" s="328">
        <v>0</v>
      </c>
      <c r="O35" s="328">
        <v>0</v>
      </c>
      <c r="P35" s="328">
        <v>0</v>
      </c>
      <c r="Q35" s="328">
        <v>6</v>
      </c>
      <c r="R35" s="328">
        <v>12000000</v>
      </c>
      <c r="S35" s="328">
        <v>0</v>
      </c>
      <c r="T35" s="328">
        <v>12000000</v>
      </c>
      <c r="U35" s="328">
        <v>1200000</v>
      </c>
      <c r="V35" s="328">
        <v>0</v>
      </c>
      <c r="W35" s="328">
        <v>0</v>
      </c>
      <c r="X35" s="328">
        <v>1200000</v>
      </c>
      <c r="Y35" s="328">
        <v>0</v>
      </c>
      <c r="Z35" s="328">
        <v>2400000</v>
      </c>
      <c r="AA35" s="328">
        <v>9600000</v>
      </c>
      <c r="AB35" s="328">
        <v>100000</v>
      </c>
      <c r="AC35" s="328">
        <v>100000</v>
      </c>
      <c r="AD35" s="328">
        <v>100000</v>
      </c>
      <c r="AE35" s="328">
        <v>100000</v>
      </c>
      <c r="AF35" s="328">
        <v>100000</v>
      </c>
      <c r="AG35" s="328">
        <v>100000</v>
      </c>
      <c r="AH35" s="328">
        <v>100000</v>
      </c>
      <c r="AI35" s="328">
        <v>100000</v>
      </c>
      <c r="AJ35" s="328">
        <v>100000</v>
      </c>
      <c r="AK35" s="328">
        <v>100000</v>
      </c>
      <c r="AL35" s="328">
        <v>100000</v>
      </c>
      <c r="AM35" s="328">
        <v>100000</v>
      </c>
    </row>
    <row r="36" spans="1:39" x14ac:dyDescent="0.25">
      <c r="A36" s="10">
        <v>39201</v>
      </c>
      <c r="B36" s="10">
        <v>90002791</v>
      </c>
      <c r="C36" s="10" t="s">
        <v>1418</v>
      </c>
      <c r="D36" s="10">
        <v>1000000</v>
      </c>
      <c r="E36" s="325">
        <v>41850</v>
      </c>
      <c r="F36" s="10">
        <v>10</v>
      </c>
      <c r="G36" s="328">
        <v>3</v>
      </c>
      <c r="H36" s="328">
        <v>3000000</v>
      </c>
      <c r="I36" s="328">
        <v>0</v>
      </c>
      <c r="J36" s="328">
        <v>0</v>
      </c>
      <c r="K36" s="328">
        <v>0</v>
      </c>
      <c r="L36" s="328">
        <v>0</v>
      </c>
      <c r="M36" s="328">
        <v>0</v>
      </c>
      <c r="N36" s="328">
        <v>0</v>
      </c>
      <c r="O36" s="328">
        <v>0</v>
      </c>
      <c r="P36" s="328">
        <v>0</v>
      </c>
      <c r="Q36" s="328">
        <v>3</v>
      </c>
      <c r="R36" s="328">
        <v>3000000</v>
      </c>
      <c r="S36" s="328">
        <v>0</v>
      </c>
      <c r="T36" s="328">
        <v>3000000</v>
      </c>
      <c r="U36" s="328">
        <v>300000</v>
      </c>
      <c r="V36" s="328">
        <v>0</v>
      </c>
      <c r="W36" s="328">
        <v>0</v>
      </c>
      <c r="X36" s="328">
        <v>300000</v>
      </c>
      <c r="Y36" s="328">
        <v>0</v>
      </c>
      <c r="Z36" s="328">
        <v>600000</v>
      </c>
      <c r="AA36" s="328">
        <v>2400000</v>
      </c>
      <c r="AB36" s="328">
        <v>25000</v>
      </c>
      <c r="AC36" s="328">
        <v>25000</v>
      </c>
      <c r="AD36" s="328">
        <v>25000</v>
      </c>
      <c r="AE36" s="328">
        <v>25000</v>
      </c>
      <c r="AF36" s="328">
        <v>25000</v>
      </c>
      <c r="AG36" s="328">
        <v>25000</v>
      </c>
      <c r="AH36" s="328">
        <v>25000</v>
      </c>
      <c r="AI36" s="328">
        <v>25000</v>
      </c>
      <c r="AJ36" s="328">
        <v>25000</v>
      </c>
      <c r="AK36" s="328">
        <v>25000</v>
      </c>
      <c r="AL36" s="328">
        <v>25000</v>
      </c>
      <c r="AM36" s="328">
        <v>25000</v>
      </c>
    </row>
    <row r="37" spans="1:39" x14ac:dyDescent="0.25">
      <c r="A37" s="10">
        <v>39201</v>
      </c>
      <c r="B37" s="10">
        <v>90002791</v>
      </c>
      <c r="C37" s="10" t="s">
        <v>1418</v>
      </c>
      <c r="D37" s="10">
        <v>1000000</v>
      </c>
      <c r="E37" s="325">
        <v>41974</v>
      </c>
      <c r="F37" s="10">
        <v>10</v>
      </c>
      <c r="G37" s="328">
        <v>10</v>
      </c>
      <c r="H37" s="328">
        <v>10000000</v>
      </c>
      <c r="I37" s="328">
        <v>0</v>
      </c>
      <c r="J37" s="328">
        <v>0</v>
      </c>
      <c r="K37" s="328">
        <v>0</v>
      </c>
      <c r="L37" s="328">
        <v>0</v>
      </c>
      <c r="M37" s="328">
        <v>0</v>
      </c>
      <c r="N37" s="328">
        <v>0</v>
      </c>
      <c r="O37" s="328">
        <v>0</v>
      </c>
      <c r="P37" s="328">
        <v>0</v>
      </c>
      <c r="Q37" s="328">
        <v>10</v>
      </c>
      <c r="R37" s="328">
        <v>10000000</v>
      </c>
      <c r="S37" s="328">
        <v>0</v>
      </c>
      <c r="T37" s="328">
        <v>10000000</v>
      </c>
      <c r="U37" s="328">
        <v>999999.96</v>
      </c>
      <c r="V37" s="328">
        <v>0</v>
      </c>
      <c r="W37" s="328">
        <v>0</v>
      </c>
      <c r="X37" s="328">
        <v>999999.96</v>
      </c>
      <c r="Y37" s="328">
        <v>0</v>
      </c>
      <c r="Z37" s="328">
        <v>1999999.92</v>
      </c>
      <c r="AA37" s="328">
        <v>8000000.0800000001</v>
      </c>
      <c r="AB37" s="328">
        <v>83333.33</v>
      </c>
      <c r="AC37" s="328">
        <v>83333.33</v>
      </c>
      <c r="AD37" s="328">
        <v>83333.33</v>
      </c>
      <c r="AE37" s="328">
        <v>83333.33</v>
      </c>
      <c r="AF37" s="328">
        <v>83333.33</v>
      </c>
      <c r="AG37" s="328">
        <v>83333.33</v>
      </c>
      <c r="AH37" s="328">
        <v>83333.33</v>
      </c>
      <c r="AI37" s="328">
        <v>83333.33</v>
      </c>
      <c r="AJ37" s="328">
        <v>83333.33</v>
      </c>
      <c r="AK37" s="328">
        <v>83333.33</v>
      </c>
      <c r="AL37" s="328">
        <v>83333.33</v>
      </c>
      <c r="AM37" s="328">
        <v>83333.33</v>
      </c>
    </row>
    <row r="38" spans="1:39" x14ac:dyDescent="0.25">
      <c r="A38" s="10">
        <v>39201</v>
      </c>
      <c r="B38" s="10">
        <v>90002791</v>
      </c>
      <c r="C38" s="10" t="s">
        <v>1418</v>
      </c>
      <c r="D38" s="10">
        <v>1000000</v>
      </c>
      <c r="E38" s="325">
        <v>42461</v>
      </c>
      <c r="F38" s="10">
        <v>15</v>
      </c>
      <c r="G38" s="328">
        <v>0</v>
      </c>
      <c r="H38" s="328">
        <v>0</v>
      </c>
      <c r="I38" s="328">
        <v>0</v>
      </c>
      <c r="J38" s="328">
        <v>40</v>
      </c>
      <c r="K38" s="328">
        <v>40000000</v>
      </c>
      <c r="L38" s="328">
        <v>0</v>
      </c>
      <c r="M38" s="328">
        <v>0</v>
      </c>
      <c r="N38" s="328">
        <v>0</v>
      </c>
      <c r="O38" s="328">
        <v>0</v>
      </c>
      <c r="P38" s="328">
        <v>0</v>
      </c>
      <c r="Q38" s="328">
        <v>40</v>
      </c>
      <c r="R38" s="328">
        <v>40000000</v>
      </c>
      <c r="S38" s="328">
        <v>0</v>
      </c>
      <c r="T38" s="328">
        <v>40000000</v>
      </c>
      <c r="U38" s="328">
        <v>0</v>
      </c>
      <c r="V38" s="328">
        <v>0</v>
      </c>
      <c r="W38" s="328">
        <v>0</v>
      </c>
      <c r="X38" s="328">
        <v>1777777.76</v>
      </c>
      <c r="Y38" s="328">
        <v>0</v>
      </c>
      <c r="Z38" s="328">
        <v>1777777.76</v>
      </c>
      <c r="AA38" s="328">
        <v>38222222.240000002</v>
      </c>
      <c r="AB38" s="328">
        <v>0</v>
      </c>
      <c r="AC38" s="328">
        <v>0</v>
      </c>
      <c r="AD38" s="328">
        <v>0</v>
      </c>
      <c r="AE38" s="328">
        <v>0</v>
      </c>
      <c r="AF38" s="328">
        <v>222222.22</v>
      </c>
      <c r="AG38" s="328">
        <v>222222.22</v>
      </c>
      <c r="AH38" s="328">
        <v>222222.22</v>
      </c>
      <c r="AI38" s="328">
        <v>222222.22</v>
      </c>
      <c r="AJ38" s="328">
        <v>222222.22</v>
      </c>
      <c r="AK38" s="328">
        <v>222222.22</v>
      </c>
      <c r="AL38" s="328">
        <v>222222.22</v>
      </c>
      <c r="AM38" s="328">
        <v>222222.22</v>
      </c>
    </row>
    <row r="39" spans="1:39" x14ac:dyDescent="0.25">
      <c r="A39" s="10">
        <v>39201</v>
      </c>
      <c r="B39" s="10">
        <v>90002791</v>
      </c>
      <c r="C39" s="10" t="s">
        <v>1418</v>
      </c>
      <c r="D39" s="10">
        <v>17500000</v>
      </c>
      <c r="E39" s="325">
        <v>42368</v>
      </c>
      <c r="F39" s="10">
        <v>10</v>
      </c>
      <c r="G39" s="328">
        <v>1</v>
      </c>
      <c r="H39" s="328">
        <v>17500000</v>
      </c>
      <c r="I39" s="328">
        <v>0</v>
      </c>
      <c r="J39" s="328">
        <v>0</v>
      </c>
      <c r="K39" s="328">
        <v>0</v>
      </c>
      <c r="L39" s="328">
        <v>0</v>
      </c>
      <c r="M39" s="328">
        <v>0</v>
      </c>
      <c r="N39" s="328">
        <v>0</v>
      </c>
      <c r="O39" s="328">
        <v>0</v>
      </c>
      <c r="P39" s="328">
        <v>0</v>
      </c>
      <c r="Q39" s="328">
        <v>1</v>
      </c>
      <c r="R39" s="328">
        <v>17500000</v>
      </c>
      <c r="S39" s="328">
        <v>0</v>
      </c>
      <c r="T39" s="328">
        <v>17500000</v>
      </c>
      <c r="U39" s="328">
        <v>0</v>
      </c>
      <c r="V39" s="328">
        <v>0</v>
      </c>
      <c r="W39" s="328">
        <v>0</v>
      </c>
      <c r="X39" s="328">
        <v>1749999.96</v>
      </c>
      <c r="Y39" s="328">
        <v>0</v>
      </c>
      <c r="Z39" s="328">
        <v>1749999.96</v>
      </c>
      <c r="AA39" s="328">
        <v>15750000.039999999</v>
      </c>
      <c r="AB39" s="328">
        <v>145833.32999999999</v>
      </c>
      <c r="AC39" s="328">
        <v>145833.32999999999</v>
      </c>
      <c r="AD39" s="328">
        <v>145833.32999999999</v>
      </c>
      <c r="AE39" s="328">
        <v>145833.32999999999</v>
      </c>
      <c r="AF39" s="328">
        <v>145833.32999999999</v>
      </c>
      <c r="AG39" s="328">
        <v>145833.32999999999</v>
      </c>
      <c r="AH39" s="328">
        <v>145833.32999999999</v>
      </c>
      <c r="AI39" s="328">
        <v>145833.32999999999</v>
      </c>
      <c r="AJ39" s="328">
        <v>145833.32999999999</v>
      </c>
      <c r="AK39" s="328">
        <v>145833.32999999999</v>
      </c>
      <c r="AL39" s="328">
        <v>145833.32999999999</v>
      </c>
      <c r="AM39" s="328">
        <v>145833.32999999999</v>
      </c>
    </row>
    <row r="40" spans="1:39" x14ac:dyDescent="0.25">
      <c r="A40" s="10">
        <v>39201</v>
      </c>
      <c r="B40" s="10">
        <v>90002844</v>
      </c>
      <c r="C40" s="10" t="s">
        <v>1632</v>
      </c>
      <c r="D40" s="10">
        <v>72153301</v>
      </c>
      <c r="E40" s="325">
        <v>41912</v>
      </c>
      <c r="F40" s="10">
        <v>10</v>
      </c>
      <c r="G40" s="328">
        <v>1</v>
      </c>
      <c r="H40" s="328">
        <v>72153301</v>
      </c>
      <c r="I40" s="328">
        <v>0</v>
      </c>
      <c r="J40" s="328">
        <v>0</v>
      </c>
      <c r="K40" s="328">
        <v>0</v>
      </c>
      <c r="L40" s="328">
        <v>0</v>
      </c>
      <c r="M40" s="328">
        <v>0</v>
      </c>
      <c r="N40" s="328">
        <v>0</v>
      </c>
      <c r="O40" s="328">
        <v>0</v>
      </c>
      <c r="P40" s="328">
        <v>0</v>
      </c>
      <c r="Q40" s="328">
        <v>1</v>
      </c>
      <c r="R40" s="328">
        <v>72153301</v>
      </c>
      <c r="S40" s="328">
        <v>0</v>
      </c>
      <c r="T40" s="328">
        <v>72153301</v>
      </c>
      <c r="U40" s="328">
        <v>7215330.1200000001</v>
      </c>
      <c r="V40" s="328">
        <v>0</v>
      </c>
      <c r="W40" s="328">
        <v>0</v>
      </c>
      <c r="X40" s="328">
        <v>7215330.1200000001</v>
      </c>
      <c r="Y40" s="328">
        <v>0</v>
      </c>
      <c r="Z40" s="328">
        <v>14430660.24</v>
      </c>
      <c r="AA40" s="328">
        <v>57722640.759999998</v>
      </c>
      <c r="AB40" s="328">
        <v>601277.51</v>
      </c>
      <c r="AC40" s="328">
        <v>601277.51</v>
      </c>
      <c r="AD40" s="328">
        <v>601277.51</v>
      </c>
      <c r="AE40" s="328">
        <v>601277.51</v>
      </c>
      <c r="AF40" s="328">
        <v>601277.51</v>
      </c>
      <c r="AG40" s="328">
        <v>601277.51</v>
      </c>
      <c r="AH40" s="328">
        <v>601277.51</v>
      </c>
      <c r="AI40" s="328">
        <v>601277.51</v>
      </c>
      <c r="AJ40" s="328">
        <v>601277.51</v>
      </c>
      <c r="AK40" s="328">
        <v>601277.51</v>
      </c>
      <c r="AL40" s="328">
        <v>601277.51</v>
      </c>
      <c r="AM40" s="328">
        <v>601277.51</v>
      </c>
    </row>
    <row r="41" spans="1:39" x14ac:dyDescent="0.25">
      <c r="A41" s="10">
        <v>39201</v>
      </c>
      <c r="B41" s="10">
        <v>90002847</v>
      </c>
      <c r="C41" s="10" t="s">
        <v>1633</v>
      </c>
      <c r="D41" s="10">
        <v>110000000</v>
      </c>
      <c r="E41" s="325">
        <v>41974</v>
      </c>
      <c r="F41" s="10">
        <v>20</v>
      </c>
      <c r="G41" s="328">
        <v>1</v>
      </c>
      <c r="H41" s="328">
        <v>110000000</v>
      </c>
      <c r="I41" s="328">
        <v>0</v>
      </c>
      <c r="J41" s="328">
        <v>0</v>
      </c>
      <c r="K41" s="328">
        <v>0</v>
      </c>
      <c r="L41" s="328">
        <v>0</v>
      </c>
      <c r="M41" s="328">
        <v>0</v>
      </c>
      <c r="N41" s="328">
        <v>0</v>
      </c>
      <c r="O41" s="328">
        <v>0</v>
      </c>
      <c r="P41" s="328">
        <v>0</v>
      </c>
      <c r="Q41" s="328">
        <v>1</v>
      </c>
      <c r="R41" s="328">
        <v>110000000</v>
      </c>
      <c r="S41" s="328">
        <v>0</v>
      </c>
      <c r="T41" s="328">
        <v>110000000</v>
      </c>
      <c r="U41" s="328">
        <v>5499999.96</v>
      </c>
      <c r="V41" s="328">
        <v>0</v>
      </c>
      <c r="W41" s="328">
        <v>0</v>
      </c>
      <c r="X41" s="328">
        <v>5499999.96</v>
      </c>
      <c r="Y41" s="328">
        <v>0</v>
      </c>
      <c r="Z41" s="328">
        <v>10999999.92</v>
      </c>
      <c r="AA41" s="328">
        <v>99000000.079999998</v>
      </c>
      <c r="AB41" s="328">
        <v>458333.33</v>
      </c>
      <c r="AC41" s="328">
        <v>458333.33</v>
      </c>
      <c r="AD41" s="328">
        <v>458333.33</v>
      </c>
      <c r="AE41" s="328">
        <v>458333.33</v>
      </c>
      <c r="AF41" s="328">
        <v>458333.33</v>
      </c>
      <c r="AG41" s="328">
        <v>458333.33</v>
      </c>
      <c r="AH41" s="328">
        <v>458333.33</v>
      </c>
      <c r="AI41" s="328">
        <v>458333.33</v>
      </c>
      <c r="AJ41" s="328">
        <v>458333.33</v>
      </c>
      <c r="AK41" s="328">
        <v>458333.33</v>
      </c>
      <c r="AL41" s="328">
        <v>458333.33</v>
      </c>
      <c r="AM41" s="328">
        <v>458333.33</v>
      </c>
    </row>
    <row r="42" spans="1:39" x14ac:dyDescent="0.25">
      <c r="A42" s="10">
        <v>39201</v>
      </c>
      <c r="B42" s="10">
        <v>90002848</v>
      </c>
      <c r="C42" s="10" t="s">
        <v>1634</v>
      </c>
      <c r="D42" s="10">
        <v>2000000</v>
      </c>
      <c r="E42" s="325">
        <v>41974</v>
      </c>
      <c r="F42" s="10">
        <v>10</v>
      </c>
      <c r="G42" s="328">
        <v>9</v>
      </c>
      <c r="H42" s="328">
        <v>18000000</v>
      </c>
      <c r="I42" s="328">
        <v>0</v>
      </c>
      <c r="J42" s="328">
        <v>0</v>
      </c>
      <c r="K42" s="328">
        <v>0</v>
      </c>
      <c r="L42" s="328">
        <v>0</v>
      </c>
      <c r="M42" s="328">
        <v>0</v>
      </c>
      <c r="N42" s="328">
        <v>0</v>
      </c>
      <c r="O42" s="328">
        <v>0</v>
      </c>
      <c r="P42" s="328">
        <v>0</v>
      </c>
      <c r="Q42" s="328">
        <v>9</v>
      </c>
      <c r="R42" s="328">
        <v>18000000</v>
      </c>
      <c r="S42" s="328">
        <v>0</v>
      </c>
      <c r="T42" s="328">
        <v>18000000</v>
      </c>
      <c r="U42" s="328">
        <v>1800000</v>
      </c>
      <c r="V42" s="328">
        <v>0</v>
      </c>
      <c r="W42" s="328">
        <v>0</v>
      </c>
      <c r="X42" s="328">
        <v>1800000</v>
      </c>
      <c r="Y42" s="328">
        <v>0</v>
      </c>
      <c r="Z42" s="328">
        <v>3600000</v>
      </c>
      <c r="AA42" s="328">
        <v>14400000</v>
      </c>
      <c r="AB42" s="328">
        <v>150000</v>
      </c>
      <c r="AC42" s="328">
        <v>150000</v>
      </c>
      <c r="AD42" s="328">
        <v>150000</v>
      </c>
      <c r="AE42" s="328">
        <v>150000</v>
      </c>
      <c r="AF42" s="328">
        <v>150000</v>
      </c>
      <c r="AG42" s="328">
        <v>150000</v>
      </c>
      <c r="AH42" s="328">
        <v>150000</v>
      </c>
      <c r="AI42" s="328">
        <v>150000</v>
      </c>
      <c r="AJ42" s="328">
        <v>150000</v>
      </c>
      <c r="AK42" s="328">
        <v>150000</v>
      </c>
      <c r="AL42" s="328">
        <v>150000</v>
      </c>
      <c r="AM42" s="328">
        <v>150000</v>
      </c>
    </row>
    <row r="43" spans="1:39" x14ac:dyDescent="0.25">
      <c r="A43" s="10">
        <v>39201</v>
      </c>
      <c r="B43" s="10">
        <v>90002849</v>
      </c>
      <c r="C43" s="10" t="s">
        <v>1635</v>
      </c>
      <c r="D43" s="10">
        <v>7000000</v>
      </c>
      <c r="E43" s="325">
        <v>41974</v>
      </c>
      <c r="F43" s="10">
        <v>15</v>
      </c>
      <c r="G43" s="328">
        <v>1</v>
      </c>
      <c r="H43" s="328">
        <v>7000000</v>
      </c>
      <c r="I43" s="328">
        <v>0</v>
      </c>
      <c r="J43" s="328">
        <v>0</v>
      </c>
      <c r="K43" s="328">
        <v>0</v>
      </c>
      <c r="L43" s="328">
        <v>0</v>
      </c>
      <c r="M43" s="328">
        <v>0</v>
      </c>
      <c r="N43" s="328">
        <v>0</v>
      </c>
      <c r="O43" s="328">
        <v>0</v>
      </c>
      <c r="P43" s="328">
        <v>0</v>
      </c>
      <c r="Q43" s="328">
        <v>1</v>
      </c>
      <c r="R43" s="328">
        <v>7000000</v>
      </c>
      <c r="S43" s="328">
        <v>0</v>
      </c>
      <c r="T43" s="328">
        <v>7000000</v>
      </c>
      <c r="U43" s="328">
        <v>466666.68</v>
      </c>
      <c r="V43" s="328">
        <v>0</v>
      </c>
      <c r="W43" s="328">
        <v>0</v>
      </c>
      <c r="X43" s="328">
        <v>466666.68</v>
      </c>
      <c r="Y43" s="328">
        <v>0</v>
      </c>
      <c r="Z43" s="328">
        <v>933333.36</v>
      </c>
      <c r="AA43" s="328">
        <v>6066666.6399999997</v>
      </c>
      <c r="AB43" s="328">
        <v>38888.89</v>
      </c>
      <c r="AC43" s="328">
        <v>38888.89</v>
      </c>
      <c r="AD43" s="328">
        <v>38888.89</v>
      </c>
      <c r="AE43" s="328">
        <v>38888.89</v>
      </c>
      <c r="AF43" s="328">
        <v>38888.89</v>
      </c>
      <c r="AG43" s="328">
        <v>38888.89</v>
      </c>
      <c r="AH43" s="328">
        <v>38888.89</v>
      </c>
      <c r="AI43" s="328">
        <v>38888.89</v>
      </c>
      <c r="AJ43" s="328">
        <v>38888.89</v>
      </c>
      <c r="AK43" s="328">
        <v>38888.89</v>
      </c>
      <c r="AL43" s="328">
        <v>38888.89</v>
      </c>
      <c r="AM43" s="328">
        <v>38888.89</v>
      </c>
    </row>
    <row r="44" spans="1:39" x14ac:dyDescent="0.25">
      <c r="A44" s="10">
        <v>39201</v>
      </c>
      <c r="B44" s="10">
        <v>90002850</v>
      </c>
      <c r="C44" s="10" t="s">
        <v>1636</v>
      </c>
      <c r="D44" s="10">
        <v>4045000</v>
      </c>
      <c r="E44" s="325">
        <v>41974</v>
      </c>
      <c r="F44" s="10">
        <v>15</v>
      </c>
      <c r="G44" s="328">
        <v>1</v>
      </c>
      <c r="H44" s="328">
        <v>4045000</v>
      </c>
      <c r="I44" s="328">
        <v>0</v>
      </c>
      <c r="J44" s="328">
        <v>0</v>
      </c>
      <c r="K44" s="328">
        <v>0</v>
      </c>
      <c r="L44" s="328">
        <v>0</v>
      </c>
      <c r="M44" s="328">
        <v>0</v>
      </c>
      <c r="N44" s="328">
        <v>0</v>
      </c>
      <c r="O44" s="328">
        <v>0</v>
      </c>
      <c r="P44" s="328">
        <v>0</v>
      </c>
      <c r="Q44" s="328">
        <v>1</v>
      </c>
      <c r="R44" s="328">
        <v>4045000</v>
      </c>
      <c r="S44" s="328">
        <v>0</v>
      </c>
      <c r="T44" s="328">
        <v>4045000</v>
      </c>
      <c r="U44" s="328">
        <v>269666.64</v>
      </c>
      <c r="V44" s="328">
        <v>0</v>
      </c>
      <c r="W44" s="328">
        <v>0</v>
      </c>
      <c r="X44" s="328">
        <v>269666.64</v>
      </c>
      <c r="Y44" s="328">
        <v>0</v>
      </c>
      <c r="Z44" s="328">
        <v>539333.28</v>
      </c>
      <c r="AA44" s="328">
        <v>3505666.72</v>
      </c>
      <c r="AB44" s="328">
        <v>22472.22</v>
      </c>
      <c r="AC44" s="328">
        <v>22472.22</v>
      </c>
      <c r="AD44" s="328">
        <v>22472.22</v>
      </c>
      <c r="AE44" s="328">
        <v>22472.22</v>
      </c>
      <c r="AF44" s="328">
        <v>22472.22</v>
      </c>
      <c r="AG44" s="328">
        <v>22472.22</v>
      </c>
      <c r="AH44" s="328">
        <v>22472.22</v>
      </c>
      <c r="AI44" s="328">
        <v>22472.22</v>
      </c>
      <c r="AJ44" s="328">
        <v>22472.22</v>
      </c>
      <c r="AK44" s="328">
        <v>22472.22</v>
      </c>
      <c r="AL44" s="328">
        <v>22472.22</v>
      </c>
      <c r="AM44" s="328">
        <v>22472.22</v>
      </c>
    </row>
    <row r="45" spans="1:39" x14ac:dyDescent="0.25">
      <c r="A45" s="10">
        <v>39201</v>
      </c>
      <c r="B45" s="10">
        <v>90002851</v>
      </c>
      <c r="C45" s="10" t="s">
        <v>1637</v>
      </c>
      <c r="D45" s="10">
        <v>12285500</v>
      </c>
      <c r="E45" s="325">
        <v>41974</v>
      </c>
      <c r="F45" s="10">
        <v>10</v>
      </c>
      <c r="G45" s="328">
        <v>1</v>
      </c>
      <c r="H45" s="328">
        <v>12285500</v>
      </c>
      <c r="I45" s="328">
        <v>0</v>
      </c>
      <c r="J45" s="328">
        <v>0</v>
      </c>
      <c r="K45" s="328">
        <v>0</v>
      </c>
      <c r="L45" s="328">
        <v>0</v>
      </c>
      <c r="M45" s="328">
        <v>0</v>
      </c>
      <c r="N45" s="328">
        <v>0</v>
      </c>
      <c r="O45" s="328">
        <v>0</v>
      </c>
      <c r="P45" s="328">
        <v>0</v>
      </c>
      <c r="Q45" s="328">
        <v>1</v>
      </c>
      <c r="R45" s="328">
        <v>12285500</v>
      </c>
      <c r="S45" s="328">
        <v>0</v>
      </c>
      <c r="T45" s="328">
        <v>12285500</v>
      </c>
      <c r="U45" s="328">
        <v>1228550.04</v>
      </c>
      <c r="V45" s="328">
        <v>0</v>
      </c>
      <c r="W45" s="328">
        <v>0</v>
      </c>
      <c r="X45" s="328">
        <v>1228550.04</v>
      </c>
      <c r="Y45" s="328">
        <v>0</v>
      </c>
      <c r="Z45" s="328">
        <v>2457100.08</v>
      </c>
      <c r="AA45" s="328">
        <v>9828399.9199999999</v>
      </c>
      <c r="AB45" s="328">
        <v>102379.17</v>
      </c>
      <c r="AC45" s="328">
        <v>102379.17</v>
      </c>
      <c r="AD45" s="328">
        <v>102379.17</v>
      </c>
      <c r="AE45" s="328">
        <v>102379.17</v>
      </c>
      <c r="AF45" s="328">
        <v>102379.17</v>
      </c>
      <c r="AG45" s="328">
        <v>102379.17</v>
      </c>
      <c r="AH45" s="328">
        <v>102379.17</v>
      </c>
      <c r="AI45" s="328">
        <v>102379.17</v>
      </c>
      <c r="AJ45" s="328">
        <v>102379.17</v>
      </c>
      <c r="AK45" s="328">
        <v>102379.17</v>
      </c>
      <c r="AL45" s="328">
        <v>102379.17</v>
      </c>
      <c r="AM45" s="328">
        <v>102379.17</v>
      </c>
    </row>
    <row r="46" spans="1:39" x14ac:dyDescent="0.25">
      <c r="A46" s="10">
        <v>39201</v>
      </c>
      <c r="B46" s="10">
        <v>90002852</v>
      </c>
      <c r="C46" s="10" t="s">
        <v>1638</v>
      </c>
      <c r="D46" s="10">
        <v>17909500</v>
      </c>
      <c r="E46" s="325">
        <v>41974</v>
      </c>
      <c r="F46" s="10">
        <v>10</v>
      </c>
      <c r="G46" s="328">
        <v>1</v>
      </c>
      <c r="H46" s="328">
        <v>17909500</v>
      </c>
      <c r="I46" s="328">
        <v>0</v>
      </c>
      <c r="J46" s="328">
        <v>0</v>
      </c>
      <c r="K46" s="328">
        <v>0</v>
      </c>
      <c r="L46" s="328">
        <v>0</v>
      </c>
      <c r="M46" s="328">
        <v>0</v>
      </c>
      <c r="N46" s="328">
        <v>0</v>
      </c>
      <c r="O46" s="328">
        <v>0</v>
      </c>
      <c r="P46" s="328">
        <v>0</v>
      </c>
      <c r="Q46" s="328">
        <v>1</v>
      </c>
      <c r="R46" s="328">
        <v>17909500</v>
      </c>
      <c r="S46" s="328">
        <v>0</v>
      </c>
      <c r="T46" s="328">
        <v>17909500</v>
      </c>
      <c r="U46" s="328">
        <v>1790949.96</v>
      </c>
      <c r="V46" s="328">
        <v>0</v>
      </c>
      <c r="W46" s="328">
        <v>0</v>
      </c>
      <c r="X46" s="328">
        <v>1790949.96</v>
      </c>
      <c r="Y46" s="328">
        <v>0</v>
      </c>
      <c r="Z46" s="328">
        <v>3581899.92</v>
      </c>
      <c r="AA46" s="328">
        <v>14327600.08</v>
      </c>
      <c r="AB46" s="328">
        <v>149245.82999999999</v>
      </c>
      <c r="AC46" s="328">
        <v>149245.82999999999</v>
      </c>
      <c r="AD46" s="328">
        <v>149245.82999999999</v>
      </c>
      <c r="AE46" s="328">
        <v>149245.82999999999</v>
      </c>
      <c r="AF46" s="328">
        <v>149245.82999999999</v>
      </c>
      <c r="AG46" s="328">
        <v>149245.82999999999</v>
      </c>
      <c r="AH46" s="328">
        <v>149245.82999999999</v>
      </c>
      <c r="AI46" s="328">
        <v>149245.82999999999</v>
      </c>
      <c r="AJ46" s="328">
        <v>149245.82999999999</v>
      </c>
      <c r="AK46" s="328">
        <v>149245.82999999999</v>
      </c>
      <c r="AL46" s="328">
        <v>149245.82999999999</v>
      </c>
      <c r="AM46" s="328">
        <v>149245.82999999999</v>
      </c>
    </row>
    <row r="47" spans="1:39" x14ac:dyDescent="0.25">
      <c r="A47" s="10">
        <v>39201</v>
      </c>
      <c r="B47" s="10">
        <v>90002853</v>
      </c>
      <c r="C47" s="10" t="s">
        <v>1639</v>
      </c>
      <c r="D47" s="10">
        <v>18297300</v>
      </c>
      <c r="E47" s="325">
        <v>41974</v>
      </c>
      <c r="F47" s="10">
        <v>10</v>
      </c>
      <c r="G47" s="328">
        <v>1</v>
      </c>
      <c r="H47" s="328">
        <v>18297300</v>
      </c>
      <c r="I47" s="328">
        <v>0</v>
      </c>
      <c r="J47" s="328">
        <v>0</v>
      </c>
      <c r="K47" s="328">
        <v>0</v>
      </c>
      <c r="L47" s="328">
        <v>0</v>
      </c>
      <c r="M47" s="328">
        <v>0</v>
      </c>
      <c r="N47" s="328">
        <v>0</v>
      </c>
      <c r="O47" s="328">
        <v>0</v>
      </c>
      <c r="P47" s="328">
        <v>0</v>
      </c>
      <c r="Q47" s="328">
        <v>1</v>
      </c>
      <c r="R47" s="328">
        <v>18297300</v>
      </c>
      <c r="S47" s="328">
        <v>0</v>
      </c>
      <c r="T47" s="328">
        <v>18297300</v>
      </c>
      <c r="U47" s="328">
        <v>1829730</v>
      </c>
      <c r="V47" s="328">
        <v>0</v>
      </c>
      <c r="W47" s="328">
        <v>0</v>
      </c>
      <c r="X47" s="328">
        <v>1829730</v>
      </c>
      <c r="Y47" s="328">
        <v>0</v>
      </c>
      <c r="Z47" s="328">
        <v>3659460</v>
      </c>
      <c r="AA47" s="328">
        <v>14637840</v>
      </c>
      <c r="AB47" s="328">
        <v>152477.5</v>
      </c>
      <c r="AC47" s="328">
        <v>152477.5</v>
      </c>
      <c r="AD47" s="328">
        <v>152477.5</v>
      </c>
      <c r="AE47" s="328">
        <v>152477.5</v>
      </c>
      <c r="AF47" s="328">
        <v>152477.5</v>
      </c>
      <c r="AG47" s="328">
        <v>152477.5</v>
      </c>
      <c r="AH47" s="328">
        <v>152477.5</v>
      </c>
      <c r="AI47" s="328">
        <v>152477.5</v>
      </c>
      <c r="AJ47" s="328">
        <v>152477.5</v>
      </c>
      <c r="AK47" s="328">
        <v>152477.5</v>
      </c>
      <c r="AL47" s="328">
        <v>152477.5</v>
      </c>
      <c r="AM47" s="328">
        <v>152477.5</v>
      </c>
    </row>
    <row r="48" spans="1:39" x14ac:dyDescent="0.25">
      <c r="A48" s="10">
        <v>39201</v>
      </c>
      <c r="B48" s="10">
        <v>90002855</v>
      </c>
      <c r="C48" s="10" t="s">
        <v>1640</v>
      </c>
      <c r="D48" s="10">
        <v>5000000</v>
      </c>
      <c r="E48" s="325">
        <v>41974</v>
      </c>
      <c r="F48" s="10">
        <v>10</v>
      </c>
      <c r="G48" s="328">
        <v>1</v>
      </c>
      <c r="H48" s="328">
        <v>5000000</v>
      </c>
      <c r="I48" s="328">
        <v>0</v>
      </c>
      <c r="J48" s="328">
        <v>0</v>
      </c>
      <c r="K48" s="328">
        <v>0</v>
      </c>
      <c r="L48" s="328">
        <v>0</v>
      </c>
      <c r="M48" s="328">
        <v>0</v>
      </c>
      <c r="N48" s="328">
        <v>0</v>
      </c>
      <c r="O48" s="328">
        <v>0</v>
      </c>
      <c r="P48" s="328">
        <v>0</v>
      </c>
      <c r="Q48" s="328">
        <v>1</v>
      </c>
      <c r="R48" s="328">
        <v>5000000</v>
      </c>
      <c r="S48" s="328">
        <v>0</v>
      </c>
      <c r="T48" s="328">
        <v>5000000</v>
      </c>
      <c r="U48" s="328">
        <v>500000.04</v>
      </c>
      <c r="V48" s="328">
        <v>0</v>
      </c>
      <c r="W48" s="328">
        <v>0</v>
      </c>
      <c r="X48" s="328">
        <v>500000.04</v>
      </c>
      <c r="Y48" s="328">
        <v>0</v>
      </c>
      <c r="Z48" s="328">
        <v>1000000.08</v>
      </c>
      <c r="AA48" s="328">
        <v>3999999.92</v>
      </c>
      <c r="AB48" s="328">
        <v>41666.67</v>
      </c>
      <c r="AC48" s="328">
        <v>41666.67</v>
      </c>
      <c r="AD48" s="328">
        <v>41666.67</v>
      </c>
      <c r="AE48" s="328">
        <v>41666.67</v>
      </c>
      <c r="AF48" s="328">
        <v>41666.67</v>
      </c>
      <c r="AG48" s="328">
        <v>41666.67</v>
      </c>
      <c r="AH48" s="328">
        <v>41666.67</v>
      </c>
      <c r="AI48" s="328">
        <v>41666.67</v>
      </c>
      <c r="AJ48" s="328">
        <v>41666.67</v>
      </c>
      <c r="AK48" s="328">
        <v>41666.67</v>
      </c>
      <c r="AL48" s="328">
        <v>41666.67</v>
      </c>
      <c r="AM48" s="328">
        <v>41666.67</v>
      </c>
    </row>
    <row r="49" spans="1:39" x14ac:dyDescent="0.25">
      <c r="A49" s="10">
        <v>39201</v>
      </c>
      <c r="B49" s="10">
        <v>90002856</v>
      </c>
      <c r="C49" s="10" t="s">
        <v>1641</v>
      </c>
      <c r="D49" s="10">
        <v>3181800</v>
      </c>
      <c r="E49" s="325">
        <v>41974</v>
      </c>
      <c r="F49" s="10">
        <v>10</v>
      </c>
      <c r="G49" s="328">
        <v>1</v>
      </c>
      <c r="H49" s="328">
        <v>3181800</v>
      </c>
      <c r="I49" s="328">
        <v>0</v>
      </c>
      <c r="J49" s="328">
        <v>0</v>
      </c>
      <c r="K49" s="328">
        <v>0</v>
      </c>
      <c r="L49" s="328">
        <v>0</v>
      </c>
      <c r="M49" s="328">
        <v>0</v>
      </c>
      <c r="N49" s="328">
        <v>0</v>
      </c>
      <c r="O49" s="328">
        <v>0</v>
      </c>
      <c r="P49" s="328">
        <v>0</v>
      </c>
      <c r="Q49" s="328">
        <v>1</v>
      </c>
      <c r="R49" s="328">
        <v>3181800</v>
      </c>
      <c r="S49" s="328">
        <v>0</v>
      </c>
      <c r="T49" s="328">
        <v>3181800</v>
      </c>
      <c r="U49" s="328">
        <v>318180</v>
      </c>
      <c r="V49" s="328">
        <v>0</v>
      </c>
      <c r="W49" s="328">
        <v>0</v>
      </c>
      <c r="X49" s="328">
        <v>318180</v>
      </c>
      <c r="Y49" s="328">
        <v>0</v>
      </c>
      <c r="Z49" s="328">
        <v>636360</v>
      </c>
      <c r="AA49" s="328">
        <v>2545440</v>
      </c>
      <c r="AB49" s="328">
        <v>26515</v>
      </c>
      <c r="AC49" s="328">
        <v>26515</v>
      </c>
      <c r="AD49" s="328">
        <v>26515</v>
      </c>
      <c r="AE49" s="328">
        <v>26515</v>
      </c>
      <c r="AF49" s="328">
        <v>26515</v>
      </c>
      <c r="AG49" s="328">
        <v>26515</v>
      </c>
      <c r="AH49" s="328">
        <v>26515</v>
      </c>
      <c r="AI49" s="328">
        <v>26515</v>
      </c>
      <c r="AJ49" s="328">
        <v>26515</v>
      </c>
      <c r="AK49" s="328">
        <v>26515</v>
      </c>
      <c r="AL49" s="328">
        <v>26515</v>
      </c>
      <c r="AM49" s="328">
        <v>26515</v>
      </c>
    </row>
    <row r="50" spans="1:39" x14ac:dyDescent="0.25">
      <c r="A50" s="10">
        <v>39201</v>
      </c>
      <c r="B50" s="10">
        <v>90002914</v>
      </c>
      <c r="C50" s="10" t="s">
        <v>1642</v>
      </c>
      <c r="D50" s="10">
        <v>5000000</v>
      </c>
      <c r="E50" s="325">
        <v>42368</v>
      </c>
      <c r="F50" s="10">
        <v>10</v>
      </c>
      <c r="G50" s="328">
        <v>1</v>
      </c>
      <c r="H50" s="328">
        <v>5000000</v>
      </c>
      <c r="I50" s="328">
        <v>0</v>
      </c>
      <c r="J50" s="328">
        <v>0</v>
      </c>
      <c r="K50" s="328">
        <v>0</v>
      </c>
      <c r="L50" s="328">
        <v>0</v>
      </c>
      <c r="M50" s="328">
        <v>0</v>
      </c>
      <c r="N50" s="328">
        <v>0</v>
      </c>
      <c r="O50" s="328">
        <v>0</v>
      </c>
      <c r="P50" s="328">
        <v>0</v>
      </c>
      <c r="Q50" s="328">
        <v>1</v>
      </c>
      <c r="R50" s="328">
        <v>5000000</v>
      </c>
      <c r="S50" s="328">
        <v>0</v>
      </c>
      <c r="T50" s="328">
        <v>5000000</v>
      </c>
      <c r="U50" s="328">
        <v>0</v>
      </c>
      <c r="V50" s="328">
        <v>0</v>
      </c>
      <c r="W50" s="328">
        <v>0</v>
      </c>
      <c r="X50" s="328">
        <v>500000.04</v>
      </c>
      <c r="Y50" s="328">
        <v>0</v>
      </c>
      <c r="Z50" s="328">
        <v>500000.04</v>
      </c>
      <c r="AA50" s="328">
        <v>4499999.96</v>
      </c>
      <c r="AB50" s="328">
        <v>41666.67</v>
      </c>
      <c r="AC50" s="328">
        <v>41666.67</v>
      </c>
      <c r="AD50" s="328">
        <v>41666.67</v>
      </c>
      <c r="AE50" s="328">
        <v>41666.67</v>
      </c>
      <c r="AF50" s="328">
        <v>41666.67</v>
      </c>
      <c r="AG50" s="328">
        <v>41666.67</v>
      </c>
      <c r="AH50" s="328">
        <v>41666.67</v>
      </c>
      <c r="AI50" s="328">
        <v>41666.67</v>
      </c>
      <c r="AJ50" s="328">
        <v>41666.67</v>
      </c>
      <c r="AK50" s="328">
        <v>41666.67</v>
      </c>
      <c r="AL50" s="328">
        <v>41666.67</v>
      </c>
      <c r="AM50" s="328">
        <v>41666.67</v>
      </c>
    </row>
    <row r="51" spans="1:39" x14ac:dyDescent="0.25">
      <c r="A51" s="10">
        <v>39201</v>
      </c>
      <c r="B51" s="10">
        <v>90002918</v>
      </c>
      <c r="C51" s="10" t="s">
        <v>1643</v>
      </c>
      <c r="D51" s="10">
        <v>9000000</v>
      </c>
      <c r="E51" s="325">
        <v>42368</v>
      </c>
      <c r="F51" s="10">
        <v>10</v>
      </c>
      <c r="G51" s="328">
        <v>1</v>
      </c>
      <c r="H51" s="328">
        <v>9000000</v>
      </c>
      <c r="I51" s="328">
        <v>0</v>
      </c>
      <c r="J51" s="328">
        <v>0</v>
      </c>
      <c r="K51" s="328">
        <v>0</v>
      </c>
      <c r="L51" s="328">
        <v>0</v>
      </c>
      <c r="M51" s="328">
        <v>0</v>
      </c>
      <c r="N51" s="328">
        <v>0</v>
      </c>
      <c r="O51" s="328">
        <v>0</v>
      </c>
      <c r="P51" s="328">
        <v>0</v>
      </c>
      <c r="Q51" s="328">
        <v>1</v>
      </c>
      <c r="R51" s="328">
        <v>9000000</v>
      </c>
      <c r="S51" s="328">
        <v>0</v>
      </c>
      <c r="T51" s="328">
        <v>9000000</v>
      </c>
      <c r="U51" s="328">
        <v>0</v>
      </c>
      <c r="V51" s="328">
        <v>0</v>
      </c>
      <c r="W51" s="328">
        <v>0</v>
      </c>
      <c r="X51" s="328">
        <v>900000</v>
      </c>
      <c r="Y51" s="328">
        <v>0</v>
      </c>
      <c r="Z51" s="328">
        <v>900000</v>
      </c>
      <c r="AA51" s="328">
        <v>8100000</v>
      </c>
      <c r="AB51" s="328">
        <v>75000</v>
      </c>
      <c r="AC51" s="328">
        <v>75000</v>
      </c>
      <c r="AD51" s="328">
        <v>75000</v>
      </c>
      <c r="AE51" s="328">
        <v>75000</v>
      </c>
      <c r="AF51" s="328">
        <v>75000</v>
      </c>
      <c r="AG51" s="328">
        <v>75000</v>
      </c>
      <c r="AH51" s="328">
        <v>75000</v>
      </c>
      <c r="AI51" s="328">
        <v>75000</v>
      </c>
      <c r="AJ51" s="328">
        <v>75000</v>
      </c>
      <c r="AK51" s="328">
        <v>75000</v>
      </c>
      <c r="AL51" s="328">
        <v>75000</v>
      </c>
      <c r="AM51" s="328">
        <v>75000</v>
      </c>
    </row>
    <row r="52" spans="1:39" x14ac:dyDescent="0.25">
      <c r="A52" s="10">
        <v>39201</v>
      </c>
      <c r="B52" s="10">
        <v>90002919</v>
      </c>
      <c r="C52" s="10" t="s">
        <v>1644</v>
      </c>
      <c r="D52" s="10">
        <v>29000000</v>
      </c>
      <c r="E52" s="325">
        <v>42368</v>
      </c>
      <c r="F52" s="10">
        <v>30</v>
      </c>
      <c r="G52" s="328">
        <v>1</v>
      </c>
      <c r="H52" s="328">
        <v>29000000</v>
      </c>
      <c r="I52" s="328">
        <v>0</v>
      </c>
      <c r="J52" s="328">
        <v>0</v>
      </c>
      <c r="K52" s="328">
        <v>0</v>
      </c>
      <c r="L52" s="328">
        <v>0</v>
      </c>
      <c r="M52" s="328">
        <v>0</v>
      </c>
      <c r="N52" s="328">
        <v>0</v>
      </c>
      <c r="O52" s="328">
        <v>0</v>
      </c>
      <c r="P52" s="328">
        <v>0</v>
      </c>
      <c r="Q52" s="328">
        <v>1</v>
      </c>
      <c r="R52" s="328">
        <v>29000000</v>
      </c>
      <c r="S52" s="328">
        <v>0</v>
      </c>
      <c r="T52" s="328">
        <v>29000000</v>
      </c>
      <c r="U52" s="328">
        <v>0</v>
      </c>
      <c r="V52" s="328">
        <v>0</v>
      </c>
      <c r="W52" s="328">
        <v>0</v>
      </c>
      <c r="X52" s="328">
        <v>966666.72</v>
      </c>
      <c r="Y52" s="328">
        <v>0</v>
      </c>
      <c r="Z52" s="328">
        <v>966666.72</v>
      </c>
      <c r="AA52" s="328">
        <v>28033333.280000001</v>
      </c>
      <c r="AB52" s="328">
        <v>80555.56</v>
      </c>
      <c r="AC52" s="328">
        <v>80555.56</v>
      </c>
      <c r="AD52" s="328">
        <v>80555.56</v>
      </c>
      <c r="AE52" s="328">
        <v>80555.56</v>
      </c>
      <c r="AF52" s="328">
        <v>80555.56</v>
      </c>
      <c r="AG52" s="328">
        <v>80555.56</v>
      </c>
      <c r="AH52" s="328">
        <v>80555.56</v>
      </c>
      <c r="AI52" s="328">
        <v>80555.56</v>
      </c>
      <c r="AJ52" s="328">
        <v>80555.56</v>
      </c>
      <c r="AK52" s="328">
        <v>80555.56</v>
      </c>
      <c r="AL52" s="328">
        <v>80555.56</v>
      </c>
      <c r="AM52" s="328">
        <v>80555.56</v>
      </c>
    </row>
    <row r="53" spans="1:39" x14ac:dyDescent="0.25">
      <c r="A53" s="10">
        <v>39203</v>
      </c>
      <c r="B53" s="10">
        <v>90002679</v>
      </c>
      <c r="C53" s="10" t="s">
        <v>1645</v>
      </c>
      <c r="D53" s="10">
        <v>19990000</v>
      </c>
      <c r="E53" s="325">
        <v>40907</v>
      </c>
      <c r="F53" s="10">
        <v>5</v>
      </c>
      <c r="G53" s="328">
        <v>1</v>
      </c>
      <c r="H53" s="328">
        <v>19990000</v>
      </c>
      <c r="I53" s="328">
        <v>0</v>
      </c>
      <c r="J53" s="328">
        <v>0</v>
      </c>
      <c r="K53" s="328">
        <v>0</v>
      </c>
      <c r="L53" s="328">
        <v>0</v>
      </c>
      <c r="M53" s="328">
        <v>0</v>
      </c>
      <c r="N53" s="328">
        <v>0</v>
      </c>
      <c r="O53" s="328">
        <v>0</v>
      </c>
      <c r="P53" s="328">
        <v>0</v>
      </c>
      <c r="Q53" s="328">
        <v>1</v>
      </c>
      <c r="R53" s="328">
        <v>19990000</v>
      </c>
      <c r="S53" s="328">
        <v>0</v>
      </c>
      <c r="T53" s="328">
        <v>19990000</v>
      </c>
      <c r="U53" s="328">
        <v>15994000.119999999</v>
      </c>
      <c r="V53" s="328">
        <v>0</v>
      </c>
      <c r="W53" s="328">
        <v>0</v>
      </c>
      <c r="X53" s="328">
        <v>3995999.88</v>
      </c>
      <c r="Y53" s="328">
        <v>0</v>
      </c>
      <c r="Z53" s="328">
        <v>19990000</v>
      </c>
      <c r="AA53" s="328">
        <v>0</v>
      </c>
      <c r="AB53" s="328">
        <v>333166.67</v>
      </c>
      <c r="AC53" s="328">
        <v>333166.67</v>
      </c>
      <c r="AD53" s="328">
        <v>333166.67</v>
      </c>
      <c r="AE53" s="328">
        <v>333166.67</v>
      </c>
      <c r="AF53" s="328">
        <v>333166.67</v>
      </c>
      <c r="AG53" s="328">
        <v>333166.67</v>
      </c>
      <c r="AH53" s="328">
        <v>333166.67</v>
      </c>
      <c r="AI53" s="328">
        <v>333166.67</v>
      </c>
      <c r="AJ53" s="328">
        <v>333166.67</v>
      </c>
      <c r="AK53" s="328">
        <v>333166.67</v>
      </c>
      <c r="AL53" s="328">
        <v>333166.67</v>
      </c>
      <c r="AM53" s="328">
        <v>331166.51000000199</v>
      </c>
    </row>
    <row r="54" spans="1:39" x14ac:dyDescent="0.25">
      <c r="A54" s="10">
        <v>39203</v>
      </c>
      <c r="B54" s="10">
        <v>90002686</v>
      </c>
      <c r="C54" s="10" t="s">
        <v>1646</v>
      </c>
      <c r="D54" s="10">
        <v>20000000</v>
      </c>
      <c r="E54" s="325">
        <v>41089</v>
      </c>
      <c r="F54" s="10">
        <v>5</v>
      </c>
      <c r="G54" s="328">
        <v>1</v>
      </c>
      <c r="H54" s="328">
        <v>20000000</v>
      </c>
      <c r="I54" s="328">
        <v>0</v>
      </c>
      <c r="J54" s="328">
        <v>0</v>
      </c>
      <c r="K54" s="328">
        <v>0</v>
      </c>
      <c r="L54" s="328">
        <v>0</v>
      </c>
      <c r="M54" s="328">
        <v>0</v>
      </c>
      <c r="N54" s="328">
        <v>0</v>
      </c>
      <c r="O54" s="328">
        <v>0</v>
      </c>
      <c r="P54" s="328">
        <v>0</v>
      </c>
      <c r="Q54" s="328">
        <v>1</v>
      </c>
      <c r="R54" s="328">
        <v>20000000</v>
      </c>
      <c r="S54" s="328">
        <v>0</v>
      </c>
      <c r="T54" s="328">
        <v>20000000</v>
      </c>
      <c r="U54" s="328">
        <v>15333333.23</v>
      </c>
      <c r="V54" s="328">
        <v>0</v>
      </c>
      <c r="W54" s="328">
        <v>0</v>
      </c>
      <c r="X54" s="328">
        <v>3999999.96</v>
      </c>
      <c r="Y54" s="328">
        <v>0</v>
      </c>
      <c r="Z54" s="328">
        <v>19333333.190000001</v>
      </c>
      <c r="AA54" s="328">
        <v>666666.80999999901</v>
      </c>
      <c r="AB54" s="328">
        <v>333333.33</v>
      </c>
      <c r="AC54" s="328">
        <v>333333.33</v>
      </c>
      <c r="AD54" s="328">
        <v>333333.33</v>
      </c>
      <c r="AE54" s="328">
        <v>333333.33</v>
      </c>
      <c r="AF54" s="328">
        <v>333333.33</v>
      </c>
      <c r="AG54" s="328">
        <v>333333.33</v>
      </c>
      <c r="AH54" s="328">
        <v>333333.33</v>
      </c>
      <c r="AI54" s="328">
        <v>333333.33</v>
      </c>
      <c r="AJ54" s="328">
        <v>333333.33</v>
      </c>
      <c r="AK54" s="328">
        <v>333333.33</v>
      </c>
      <c r="AL54" s="328">
        <v>333333.33</v>
      </c>
      <c r="AM54" s="328">
        <v>333333.33</v>
      </c>
    </row>
    <row r="55" spans="1:39" x14ac:dyDescent="0.25">
      <c r="A55" s="10">
        <v>39203</v>
      </c>
      <c r="B55" s="10">
        <v>90002702</v>
      </c>
      <c r="C55" s="10" t="s">
        <v>1647</v>
      </c>
      <c r="D55" s="10">
        <v>12800000</v>
      </c>
      <c r="E55" s="325">
        <v>41244</v>
      </c>
      <c r="F55" s="10">
        <v>5</v>
      </c>
      <c r="G55" s="328">
        <v>1</v>
      </c>
      <c r="H55" s="328">
        <v>12800000</v>
      </c>
      <c r="I55" s="328">
        <v>0</v>
      </c>
      <c r="J55" s="328">
        <v>0</v>
      </c>
      <c r="K55" s="328">
        <v>0</v>
      </c>
      <c r="L55" s="328">
        <v>0</v>
      </c>
      <c r="M55" s="328">
        <v>0</v>
      </c>
      <c r="N55" s="328">
        <v>0</v>
      </c>
      <c r="O55" s="328">
        <v>0</v>
      </c>
      <c r="P55" s="328">
        <v>0</v>
      </c>
      <c r="Q55" s="328">
        <v>1</v>
      </c>
      <c r="R55" s="328">
        <v>12800000</v>
      </c>
      <c r="S55" s="328">
        <v>0</v>
      </c>
      <c r="T55" s="328">
        <v>12800000</v>
      </c>
      <c r="U55" s="328">
        <v>5333333.25</v>
      </c>
      <c r="V55" s="328">
        <v>0</v>
      </c>
      <c r="W55" s="328">
        <v>0</v>
      </c>
      <c r="X55" s="328">
        <v>2559999.96</v>
      </c>
      <c r="Y55" s="328">
        <v>0</v>
      </c>
      <c r="Z55" s="328">
        <v>7893333.21</v>
      </c>
      <c r="AA55" s="328">
        <v>4906666.79</v>
      </c>
      <c r="AB55" s="328">
        <v>213333.33</v>
      </c>
      <c r="AC55" s="328">
        <v>213333.33</v>
      </c>
      <c r="AD55" s="328">
        <v>213333.33</v>
      </c>
      <c r="AE55" s="328">
        <v>213333.33</v>
      </c>
      <c r="AF55" s="328">
        <v>213333.33</v>
      </c>
      <c r="AG55" s="328">
        <v>213333.33</v>
      </c>
      <c r="AH55" s="328">
        <v>213333.33</v>
      </c>
      <c r="AI55" s="328">
        <v>213333.33</v>
      </c>
      <c r="AJ55" s="328">
        <v>213333.33</v>
      </c>
      <c r="AK55" s="328">
        <v>213333.33</v>
      </c>
      <c r="AL55" s="328">
        <v>213333.33</v>
      </c>
      <c r="AM55" s="328">
        <v>213333.33</v>
      </c>
    </row>
    <row r="56" spans="1:39" x14ac:dyDescent="0.25">
      <c r="A56" s="10">
        <v>39203</v>
      </c>
      <c r="B56" s="10">
        <v>90002703</v>
      </c>
      <c r="C56" s="10" t="s">
        <v>1648</v>
      </c>
      <c r="D56" s="10">
        <v>1300000</v>
      </c>
      <c r="E56" s="325">
        <v>41244</v>
      </c>
      <c r="F56" s="10">
        <v>3</v>
      </c>
      <c r="G56" s="328">
        <v>3</v>
      </c>
      <c r="H56" s="328">
        <v>3900000</v>
      </c>
      <c r="I56" s="328">
        <v>0</v>
      </c>
      <c r="J56" s="328">
        <v>0</v>
      </c>
      <c r="K56" s="328">
        <v>0</v>
      </c>
      <c r="L56" s="328">
        <v>0</v>
      </c>
      <c r="M56" s="328">
        <v>0</v>
      </c>
      <c r="N56" s="328">
        <v>0</v>
      </c>
      <c r="O56" s="328">
        <v>0</v>
      </c>
      <c r="P56" s="328">
        <v>0</v>
      </c>
      <c r="Q56" s="328">
        <v>3</v>
      </c>
      <c r="R56" s="328">
        <v>3900000</v>
      </c>
      <c r="S56" s="328">
        <v>0</v>
      </c>
      <c r="T56" s="328">
        <v>3900000</v>
      </c>
      <c r="U56" s="328">
        <v>3900000</v>
      </c>
      <c r="V56" s="328">
        <v>0</v>
      </c>
      <c r="W56" s="328">
        <v>0</v>
      </c>
      <c r="X56" s="328">
        <v>0</v>
      </c>
      <c r="Y56" s="328">
        <v>0</v>
      </c>
      <c r="Z56" s="328">
        <v>3900000</v>
      </c>
      <c r="AA56" s="328">
        <v>0</v>
      </c>
      <c r="AB56" s="328">
        <v>0</v>
      </c>
      <c r="AC56" s="328">
        <v>0</v>
      </c>
      <c r="AD56" s="328">
        <v>0</v>
      </c>
      <c r="AE56" s="328">
        <v>0</v>
      </c>
      <c r="AF56" s="328">
        <v>0</v>
      </c>
      <c r="AG56" s="328">
        <v>0</v>
      </c>
      <c r="AH56" s="328">
        <v>0</v>
      </c>
      <c r="AI56" s="328">
        <v>0</v>
      </c>
      <c r="AJ56" s="328">
        <v>0</v>
      </c>
      <c r="AK56" s="328">
        <v>0</v>
      </c>
      <c r="AL56" s="328">
        <v>0</v>
      </c>
      <c r="AM56" s="328">
        <v>0</v>
      </c>
    </row>
    <row r="57" spans="1:39" x14ac:dyDescent="0.25">
      <c r="A57" s="10">
        <v>39203</v>
      </c>
      <c r="B57" s="10">
        <v>90002767</v>
      </c>
      <c r="C57" s="10" t="s">
        <v>1649</v>
      </c>
      <c r="D57" s="10">
        <v>35975500</v>
      </c>
      <c r="E57" s="325">
        <v>41480</v>
      </c>
      <c r="F57" s="10">
        <v>5</v>
      </c>
      <c r="G57" s="328">
        <v>1</v>
      </c>
      <c r="H57" s="328">
        <v>35975500</v>
      </c>
      <c r="I57" s="328">
        <v>0</v>
      </c>
      <c r="J57" s="328">
        <v>0</v>
      </c>
      <c r="K57" s="328">
        <v>0</v>
      </c>
      <c r="L57" s="328">
        <v>0</v>
      </c>
      <c r="M57" s="328">
        <v>0</v>
      </c>
      <c r="N57" s="328">
        <v>0</v>
      </c>
      <c r="O57" s="328">
        <v>0</v>
      </c>
      <c r="P57" s="328">
        <v>0</v>
      </c>
      <c r="Q57" s="328">
        <v>1</v>
      </c>
      <c r="R57" s="328">
        <v>35975500</v>
      </c>
      <c r="S57" s="328">
        <v>0</v>
      </c>
      <c r="T57" s="328">
        <v>35975500</v>
      </c>
      <c r="U57" s="328">
        <v>28094325.079999998</v>
      </c>
      <c r="V57" s="328">
        <v>0</v>
      </c>
      <c r="W57" s="328">
        <v>0</v>
      </c>
      <c r="X57" s="328">
        <v>7195100.04</v>
      </c>
      <c r="Y57" s="328">
        <v>0</v>
      </c>
      <c r="Z57" s="328">
        <v>35289425.119999997</v>
      </c>
      <c r="AA57" s="328">
        <v>686074.88000000303</v>
      </c>
      <c r="AB57" s="328">
        <v>599591.67000000004</v>
      </c>
      <c r="AC57" s="328">
        <v>599591.67000000004</v>
      </c>
      <c r="AD57" s="328">
        <v>599591.67000000004</v>
      </c>
      <c r="AE57" s="328">
        <v>599591.67000000004</v>
      </c>
      <c r="AF57" s="328">
        <v>599591.67000000004</v>
      </c>
      <c r="AG57" s="328">
        <v>599591.67000000004</v>
      </c>
      <c r="AH57" s="328">
        <v>599591.67000000004</v>
      </c>
      <c r="AI57" s="328">
        <v>599591.67000000004</v>
      </c>
      <c r="AJ57" s="328">
        <v>599591.67000000004</v>
      </c>
      <c r="AK57" s="328">
        <v>599591.67000000004</v>
      </c>
      <c r="AL57" s="328">
        <v>599591.67000000004</v>
      </c>
      <c r="AM57" s="328">
        <v>599591.67000000004</v>
      </c>
    </row>
    <row r="58" spans="1:39" x14ac:dyDescent="0.25">
      <c r="A58" s="10">
        <v>39203</v>
      </c>
      <c r="B58" s="10">
        <v>90002912</v>
      </c>
      <c r="C58" s="10" t="s">
        <v>1650</v>
      </c>
      <c r="D58" s="10">
        <v>6000000</v>
      </c>
      <c r="E58" s="325">
        <v>42368</v>
      </c>
      <c r="F58" s="10">
        <v>4</v>
      </c>
      <c r="G58" s="328">
        <v>1</v>
      </c>
      <c r="H58" s="328">
        <v>6000000</v>
      </c>
      <c r="I58" s="328">
        <v>0</v>
      </c>
      <c r="J58" s="328">
        <v>0</v>
      </c>
      <c r="K58" s="328">
        <v>0</v>
      </c>
      <c r="L58" s="328">
        <v>0</v>
      </c>
      <c r="M58" s="328">
        <v>0</v>
      </c>
      <c r="N58" s="328">
        <v>0</v>
      </c>
      <c r="O58" s="328">
        <v>0</v>
      </c>
      <c r="P58" s="328">
        <v>0</v>
      </c>
      <c r="Q58" s="328">
        <v>1</v>
      </c>
      <c r="R58" s="328">
        <v>6000000</v>
      </c>
      <c r="S58" s="328">
        <v>0</v>
      </c>
      <c r="T58" s="328">
        <v>6000000</v>
      </c>
      <c r="U58" s="328">
        <v>0</v>
      </c>
      <c r="V58" s="328">
        <v>0</v>
      </c>
      <c r="W58" s="328">
        <v>0</v>
      </c>
      <c r="X58" s="328">
        <v>1500000</v>
      </c>
      <c r="Y58" s="328">
        <v>0</v>
      </c>
      <c r="Z58" s="328">
        <v>1500000</v>
      </c>
      <c r="AA58" s="328">
        <v>4500000</v>
      </c>
      <c r="AB58" s="328">
        <v>125000</v>
      </c>
      <c r="AC58" s="328">
        <v>125000</v>
      </c>
      <c r="AD58" s="328">
        <v>125000</v>
      </c>
      <c r="AE58" s="328">
        <v>125000</v>
      </c>
      <c r="AF58" s="328">
        <v>125000</v>
      </c>
      <c r="AG58" s="328">
        <v>125000</v>
      </c>
      <c r="AH58" s="328">
        <v>125000</v>
      </c>
      <c r="AI58" s="328">
        <v>125000</v>
      </c>
      <c r="AJ58" s="328">
        <v>125000</v>
      </c>
      <c r="AK58" s="328">
        <v>125000</v>
      </c>
      <c r="AL58" s="328">
        <v>125000</v>
      </c>
      <c r="AM58" s="328">
        <v>125000</v>
      </c>
    </row>
    <row r="59" spans="1:39" x14ac:dyDescent="0.25">
      <c r="A59" s="10">
        <v>39205</v>
      </c>
      <c r="B59" s="10">
        <v>90002474</v>
      </c>
      <c r="C59" s="10" t="s">
        <v>1651</v>
      </c>
      <c r="D59" s="10">
        <v>569600</v>
      </c>
      <c r="E59" s="325">
        <v>39807</v>
      </c>
      <c r="F59" s="10">
        <v>5</v>
      </c>
      <c r="G59" s="328">
        <v>1</v>
      </c>
      <c r="H59" s="328">
        <v>569600</v>
      </c>
      <c r="I59" s="328">
        <v>0</v>
      </c>
      <c r="J59" s="328">
        <v>0</v>
      </c>
      <c r="K59" s="328">
        <v>0</v>
      </c>
      <c r="L59" s="328">
        <v>0</v>
      </c>
      <c r="M59" s="328">
        <v>0</v>
      </c>
      <c r="N59" s="328">
        <v>0</v>
      </c>
      <c r="O59" s="328">
        <v>0</v>
      </c>
      <c r="P59" s="328">
        <v>0</v>
      </c>
      <c r="Q59" s="328">
        <v>1</v>
      </c>
      <c r="R59" s="328">
        <v>569600</v>
      </c>
      <c r="S59" s="328">
        <v>0</v>
      </c>
      <c r="T59" s="328">
        <v>569600</v>
      </c>
      <c r="U59" s="328">
        <v>569600</v>
      </c>
      <c r="V59" s="328">
        <v>0</v>
      </c>
      <c r="W59" s="328">
        <v>0</v>
      </c>
      <c r="X59" s="328">
        <v>0</v>
      </c>
      <c r="Y59" s="328">
        <v>0</v>
      </c>
      <c r="Z59" s="328">
        <v>569600</v>
      </c>
      <c r="AA59" s="328">
        <v>0</v>
      </c>
      <c r="AB59" s="328">
        <v>0</v>
      </c>
      <c r="AC59" s="328">
        <v>0</v>
      </c>
      <c r="AD59" s="328">
        <v>0</v>
      </c>
      <c r="AE59" s="328">
        <v>0</v>
      </c>
      <c r="AF59" s="328">
        <v>0</v>
      </c>
      <c r="AG59" s="328">
        <v>0</v>
      </c>
      <c r="AH59" s="328">
        <v>0</v>
      </c>
      <c r="AI59" s="328">
        <v>0</v>
      </c>
      <c r="AJ59" s="328">
        <v>0</v>
      </c>
      <c r="AK59" s="328">
        <v>0</v>
      </c>
      <c r="AL59" s="328">
        <v>0</v>
      </c>
      <c r="AM59" s="328">
        <v>0</v>
      </c>
    </row>
    <row r="60" spans="1:39" x14ac:dyDescent="0.25">
      <c r="A60" s="10">
        <v>39205</v>
      </c>
      <c r="B60" s="10">
        <v>90002474</v>
      </c>
      <c r="C60" s="10" t="s">
        <v>1651</v>
      </c>
      <c r="D60" s="10">
        <v>800000</v>
      </c>
      <c r="E60" s="325">
        <v>40724</v>
      </c>
      <c r="F60" s="10">
        <v>5</v>
      </c>
      <c r="G60" s="328">
        <v>1</v>
      </c>
      <c r="H60" s="328">
        <v>800000</v>
      </c>
      <c r="I60" s="328">
        <v>0</v>
      </c>
      <c r="J60" s="328">
        <v>0</v>
      </c>
      <c r="K60" s="328">
        <v>0</v>
      </c>
      <c r="L60" s="328">
        <v>0</v>
      </c>
      <c r="M60" s="328">
        <v>0</v>
      </c>
      <c r="N60" s="328">
        <v>0</v>
      </c>
      <c r="O60" s="328">
        <v>0</v>
      </c>
      <c r="P60" s="328">
        <v>0</v>
      </c>
      <c r="Q60" s="328">
        <v>1</v>
      </c>
      <c r="R60" s="328">
        <v>800000</v>
      </c>
      <c r="S60" s="328">
        <v>0</v>
      </c>
      <c r="T60" s="328">
        <v>800000</v>
      </c>
      <c r="U60" s="328">
        <v>479999.88</v>
      </c>
      <c r="V60" s="328">
        <v>0</v>
      </c>
      <c r="W60" s="328">
        <v>0</v>
      </c>
      <c r="X60" s="328">
        <v>320000.12</v>
      </c>
      <c r="Y60" s="328">
        <v>0</v>
      </c>
      <c r="Z60" s="328">
        <v>800000</v>
      </c>
      <c r="AA60" s="328">
        <v>0</v>
      </c>
      <c r="AB60" s="328">
        <v>13333.33</v>
      </c>
      <c r="AC60" s="328">
        <v>13333.33</v>
      </c>
      <c r="AD60" s="328">
        <v>13333.33</v>
      </c>
      <c r="AE60" s="328">
        <v>13333.33</v>
      </c>
      <c r="AF60" s="328">
        <v>13333.33</v>
      </c>
      <c r="AG60" s="328">
        <v>253333.47</v>
      </c>
      <c r="AH60" s="328">
        <v>0</v>
      </c>
      <c r="AI60" s="328">
        <v>0</v>
      </c>
      <c r="AJ60" s="328">
        <v>0</v>
      </c>
      <c r="AK60" s="328">
        <v>0</v>
      </c>
      <c r="AL60" s="328">
        <v>0</v>
      </c>
      <c r="AM60" s="328">
        <v>0</v>
      </c>
    </row>
    <row r="61" spans="1:39" x14ac:dyDescent="0.25">
      <c r="A61" s="10">
        <v>39205</v>
      </c>
      <c r="B61" s="10">
        <v>90002474</v>
      </c>
      <c r="C61" s="10" t="s">
        <v>1651</v>
      </c>
      <c r="D61" s="10">
        <v>814300</v>
      </c>
      <c r="E61" s="325">
        <v>39173</v>
      </c>
      <c r="F61" s="10">
        <v>5</v>
      </c>
      <c r="G61" s="328">
        <v>1</v>
      </c>
      <c r="H61" s="328">
        <v>814300</v>
      </c>
      <c r="I61" s="328">
        <v>0</v>
      </c>
      <c r="J61" s="328">
        <v>0</v>
      </c>
      <c r="K61" s="328">
        <v>0</v>
      </c>
      <c r="L61" s="328">
        <v>0</v>
      </c>
      <c r="M61" s="328">
        <v>0</v>
      </c>
      <c r="N61" s="328">
        <v>0</v>
      </c>
      <c r="O61" s="328">
        <v>0</v>
      </c>
      <c r="P61" s="328">
        <v>0</v>
      </c>
      <c r="Q61" s="328">
        <v>1</v>
      </c>
      <c r="R61" s="328">
        <v>814300</v>
      </c>
      <c r="S61" s="328">
        <v>0</v>
      </c>
      <c r="T61" s="328">
        <v>814300</v>
      </c>
      <c r="U61" s="328">
        <v>814300</v>
      </c>
      <c r="V61" s="328">
        <v>0</v>
      </c>
      <c r="W61" s="328">
        <v>0</v>
      </c>
      <c r="X61" s="328">
        <v>0</v>
      </c>
      <c r="Y61" s="328">
        <v>0</v>
      </c>
      <c r="Z61" s="328">
        <v>814300</v>
      </c>
      <c r="AA61" s="328">
        <v>0</v>
      </c>
      <c r="AB61" s="328">
        <v>0</v>
      </c>
      <c r="AC61" s="328">
        <v>0</v>
      </c>
      <c r="AD61" s="328">
        <v>0</v>
      </c>
      <c r="AE61" s="328">
        <v>0</v>
      </c>
      <c r="AF61" s="328">
        <v>0</v>
      </c>
      <c r="AG61" s="328">
        <v>0</v>
      </c>
      <c r="AH61" s="328">
        <v>0</v>
      </c>
      <c r="AI61" s="328">
        <v>0</v>
      </c>
      <c r="AJ61" s="328">
        <v>0</v>
      </c>
      <c r="AK61" s="328">
        <v>0</v>
      </c>
      <c r="AL61" s="328">
        <v>0</v>
      </c>
      <c r="AM61" s="328">
        <v>0</v>
      </c>
    </row>
    <row r="62" spans="1:39" x14ac:dyDescent="0.25">
      <c r="A62" s="10">
        <v>39205</v>
      </c>
      <c r="B62" s="10">
        <v>90002475</v>
      </c>
      <c r="C62" s="10" t="s">
        <v>1652</v>
      </c>
      <c r="D62" s="10">
        <v>152700</v>
      </c>
      <c r="E62" s="325">
        <v>39807</v>
      </c>
      <c r="F62" s="10">
        <v>5</v>
      </c>
      <c r="G62" s="328">
        <v>1</v>
      </c>
      <c r="H62" s="328">
        <v>152700</v>
      </c>
      <c r="I62" s="328">
        <v>0</v>
      </c>
      <c r="J62" s="328">
        <v>0</v>
      </c>
      <c r="K62" s="328">
        <v>0</v>
      </c>
      <c r="L62" s="328">
        <v>0</v>
      </c>
      <c r="M62" s="328">
        <v>0</v>
      </c>
      <c r="N62" s="328">
        <v>0</v>
      </c>
      <c r="O62" s="328">
        <v>0</v>
      </c>
      <c r="P62" s="328">
        <v>0</v>
      </c>
      <c r="Q62" s="328">
        <v>1</v>
      </c>
      <c r="R62" s="328">
        <v>152700</v>
      </c>
      <c r="S62" s="328">
        <v>0</v>
      </c>
      <c r="T62" s="328">
        <v>152700</v>
      </c>
      <c r="U62" s="328">
        <v>152700</v>
      </c>
      <c r="V62" s="328">
        <v>0</v>
      </c>
      <c r="W62" s="328">
        <v>0</v>
      </c>
      <c r="X62" s="328">
        <v>0</v>
      </c>
      <c r="Y62" s="328">
        <v>0</v>
      </c>
      <c r="Z62" s="328">
        <v>152700</v>
      </c>
      <c r="AA62" s="328">
        <v>0</v>
      </c>
      <c r="AB62" s="328">
        <v>0</v>
      </c>
      <c r="AC62" s="328">
        <v>0</v>
      </c>
      <c r="AD62" s="328">
        <v>0</v>
      </c>
      <c r="AE62" s="328">
        <v>0</v>
      </c>
      <c r="AF62" s="328">
        <v>0</v>
      </c>
      <c r="AG62" s="328">
        <v>0</v>
      </c>
      <c r="AH62" s="328">
        <v>0</v>
      </c>
      <c r="AI62" s="328">
        <v>0</v>
      </c>
      <c r="AJ62" s="328">
        <v>0</v>
      </c>
      <c r="AK62" s="328">
        <v>0</v>
      </c>
      <c r="AL62" s="328">
        <v>0</v>
      </c>
      <c r="AM62" s="328">
        <v>0</v>
      </c>
    </row>
    <row r="63" spans="1:39" x14ac:dyDescent="0.25">
      <c r="A63" s="10">
        <v>39205</v>
      </c>
      <c r="B63" s="10">
        <v>90002525</v>
      </c>
      <c r="C63" s="10" t="s">
        <v>1415</v>
      </c>
      <c r="D63" s="10">
        <v>1000000</v>
      </c>
      <c r="E63" s="325">
        <v>42461</v>
      </c>
      <c r="F63" s="10">
        <v>4</v>
      </c>
      <c r="G63" s="328">
        <v>0</v>
      </c>
      <c r="H63" s="328">
        <v>0</v>
      </c>
      <c r="I63" s="328">
        <v>0</v>
      </c>
      <c r="J63" s="328">
        <v>5</v>
      </c>
      <c r="K63" s="328">
        <v>5000000</v>
      </c>
      <c r="L63" s="328">
        <v>0</v>
      </c>
      <c r="M63" s="328">
        <v>0</v>
      </c>
      <c r="N63" s="328">
        <v>0</v>
      </c>
      <c r="O63" s="328">
        <v>0</v>
      </c>
      <c r="P63" s="328">
        <v>0</v>
      </c>
      <c r="Q63" s="328">
        <v>5</v>
      </c>
      <c r="R63" s="328">
        <v>5000000</v>
      </c>
      <c r="S63" s="328">
        <v>0</v>
      </c>
      <c r="T63" s="328">
        <v>5000000</v>
      </c>
      <c r="U63" s="328">
        <v>0</v>
      </c>
      <c r="V63" s="328">
        <v>0</v>
      </c>
      <c r="W63" s="328">
        <v>0</v>
      </c>
      <c r="X63" s="328">
        <v>833333.36</v>
      </c>
      <c r="Y63" s="328">
        <v>0</v>
      </c>
      <c r="Z63" s="328">
        <v>833333.36</v>
      </c>
      <c r="AA63" s="328">
        <v>4166666.64</v>
      </c>
      <c r="AB63" s="328">
        <v>0</v>
      </c>
      <c r="AC63" s="328">
        <v>0</v>
      </c>
      <c r="AD63" s="328">
        <v>0</v>
      </c>
      <c r="AE63" s="328">
        <v>0</v>
      </c>
      <c r="AF63" s="328">
        <v>104166.67</v>
      </c>
      <c r="AG63" s="328">
        <v>104166.67</v>
      </c>
      <c r="AH63" s="328">
        <v>104166.67</v>
      </c>
      <c r="AI63" s="328">
        <v>104166.67</v>
      </c>
      <c r="AJ63" s="328">
        <v>104166.67</v>
      </c>
      <c r="AK63" s="328">
        <v>104166.67</v>
      </c>
      <c r="AL63" s="328">
        <v>104166.67</v>
      </c>
      <c r="AM63" s="328">
        <v>104166.67</v>
      </c>
    </row>
    <row r="64" spans="1:39" x14ac:dyDescent="0.25">
      <c r="A64" s="10">
        <v>39205</v>
      </c>
      <c r="B64" s="10">
        <v>90002525</v>
      </c>
      <c r="C64" s="10" t="s">
        <v>1415</v>
      </c>
      <c r="D64" s="10">
        <v>1221000</v>
      </c>
      <c r="E64" s="325">
        <v>39173</v>
      </c>
      <c r="F64" s="10">
        <v>8</v>
      </c>
      <c r="G64" s="328">
        <v>1</v>
      </c>
      <c r="H64" s="328">
        <v>1221000</v>
      </c>
      <c r="I64" s="328">
        <v>0</v>
      </c>
      <c r="J64" s="328">
        <v>0</v>
      </c>
      <c r="K64" s="328">
        <v>0</v>
      </c>
      <c r="L64" s="328">
        <v>0</v>
      </c>
      <c r="M64" s="328">
        <v>0</v>
      </c>
      <c r="N64" s="328">
        <v>0</v>
      </c>
      <c r="O64" s="328">
        <v>0</v>
      </c>
      <c r="P64" s="328">
        <v>0</v>
      </c>
      <c r="Q64" s="328">
        <v>1</v>
      </c>
      <c r="R64" s="328">
        <v>1221000</v>
      </c>
      <c r="S64" s="328">
        <v>0</v>
      </c>
      <c r="T64" s="328">
        <v>1221000</v>
      </c>
      <c r="U64" s="328">
        <v>1221000</v>
      </c>
      <c r="V64" s="328">
        <v>0</v>
      </c>
      <c r="W64" s="328">
        <v>0</v>
      </c>
      <c r="X64" s="328">
        <v>0</v>
      </c>
      <c r="Y64" s="328">
        <v>0</v>
      </c>
      <c r="Z64" s="328">
        <v>1221000</v>
      </c>
      <c r="AA64" s="328">
        <v>0</v>
      </c>
      <c r="AB64" s="328">
        <v>0</v>
      </c>
      <c r="AC64" s="328">
        <v>0</v>
      </c>
      <c r="AD64" s="328">
        <v>0</v>
      </c>
      <c r="AE64" s="328">
        <v>0</v>
      </c>
      <c r="AF64" s="328">
        <v>0</v>
      </c>
      <c r="AG64" s="328">
        <v>0</v>
      </c>
      <c r="AH64" s="328">
        <v>0</v>
      </c>
      <c r="AI64" s="328">
        <v>0</v>
      </c>
      <c r="AJ64" s="328">
        <v>0</v>
      </c>
      <c r="AK64" s="328">
        <v>0</v>
      </c>
      <c r="AL64" s="328">
        <v>0</v>
      </c>
      <c r="AM64" s="328">
        <v>0</v>
      </c>
    </row>
    <row r="65" spans="1:39" x14ac:dyDescent="0.25">
      <c r="A65" s="10">
        <v>39205</v>
      </c>
      <c r="B65" s="10">
        <v>90002561</v>
      </c>
      <c r="C65" s="10" t="s">
        <v>1653</v>
      </c>
      <c r="D65" s="10">
        <v>949000</v>
      </c>
      <c r="E65" s="325">
        <v>41089</v>
      </c>
      <c r="F65" s="10">
        <v>5</v>
      </c>
      <c r="G65" s="328">
        <v>1</v>
      </c>
      <c r="H65" s="328">
        <v>949000</v>
      </c>
      <c r="I65" s="328">
        <v>0</v>
      </c>
      <c r="J65" s="328">
        <v>0</v>
      </c>
      <c r="K65" s="328">
        <v>0</v>
      </c>
      <c r="L65" s="328">
        <v>0</v>
      </c>
      <c r="M65" s="328">
        <v>0</v>
      </c>
      <c r="N65" s="328">
        <v>0</v>
      </c>
      <c r="O65" s="328">
        <v>0</v>
      </c>
      <c r="P65" s="328">
        <v>0</v>
      </c>
      <c r="Q65" s="328">
        <v>1</v>
      </c>
      <c r="R65" s="328">
        <v>949000</v>
      </c>
      <c r="S65" s="328">
        <v>0</v>
      </c>
      <c r="T65" s="328">
        <v>949000</v>
      </c>
      <c r="U65" s="328">
        <v>490316.77</v>
      </c>
      <c r="V65" s="328">
        <v>0</v>
      </c>
      <c r="W65" s="328">
        <v>0</v>
      </c>
      <c r="X65" s="328">
        <v>189800.04</v>
      </c>
      <c r="Y65" s="328">
        <v>0</v>
      </c>
      <c r="Z65" s="328">
        <v>680116.81</v>
      </c>
      <c r="AA65" s="328">
        <v>268883.19</v>
      </c>
      <c r="AB65" s="328">
        <v>15816.67</v>
      </c>
      <c r="AC65" s="328">
        <v>15816.67</v>
      </c>
      <c r="AD65" s="328">
        <v>15816.67</v>
      </c>
      <c r="AE65" s="328">
        <v>15816.67</v>
      </c>
      <c r="AF65" s="328">
        <v>15816.67</v>
      </c>
      <c r="AG65" s="328">
        <v>15816.67</v>
      </c>
      <c r="AH65" s="328">
        <v>15816.67</v>
      </c>
      <c r="AI65" s="328">
        <v>15816.67</v>
      </c>
      <c r="AJ65" s="328">
        <v>15816.67</v>
      </c>
      <c r="AK65" s="328">
        <v>15816.67</v>
      </c>
      <c r="AL65" s="328">
        <v>15816.67</v>
      </c>
      <c r="AM65" s="328">
        <v>15816.67</v>
      </c>
    </row>
    <row r="66" spans="1:39" x14ac:dyDescent="0.25">
      <c r="A66" s="10">
        <v>39205</v>
      </c>
      <c r="B66" s="10">
        <v>90002562</v>
      </c>
      <c r="C66" s="10" t="s">
        <v>1654</v>
      </c>
      <c r="D66" s="10">
        <v>70800</v>
      </c>
      <c r="E66" s="325">
        <v>39173</v>
      </c>
      <c r="F66" s="10">
        <v>5</v>
      </c>
      <c r="G66" s="328">
        <v>1</v>
      </c>
      <c r="H66" s="328">
        <v>70800</v>
      </c>
      <c r="I66" s="328">
        <v>0</v>
      </c>
      <c r="J66" s="328">
        <v>0</v>
      </c>
      <c r="K66" s="328">
        <v>0</v>
      </c>
      <c r="L66" s="328">
        <v>0</v>
      </c>
      <c r="M66" s="328">
        <v>0</v>
      </c>
      <c r="N66" s="328">
        <v>0</v>
      </c>
      <c r="O66" s="328">
        <v>0</v>
      </c>
      <c r="P66" s="328">
        <v>0</v>
      </c>
      <c r="Q66" s="328">
        <v>1</v>
      </c>
      <c r="R66" s="328">
        <v>70800</v>
      </c>
      <c r="S66" s="328">
        <v>0</v>
      </c>
      <c r="T66" s="328">
        <v>70800</v>
      </c>
      <c r="U66" s="328">
        <v>70800</v>
      </c>
      <c r="V66" s="328">
        <v>0</v>
      </c>
      <c r="W66" s="328">
        <v>0</v>
      </c>
      <c r="X66" s="328">
        <v>0</v>
      </c>
      <c r="Y66" s="328">
        <v>0</v>
      </c>
      <c r="Z66" s="328">
        <v>70800</v>
      </c>
      <c r="AA66" s="328">
        <v>0</v>
      </c>
      <c r="AB66" s="328">
        <v>0</v>
      </c>
      <c r="AC66" s="328">
        <v>0</v>
      </c>
      <c r="AD66" s="328">
        <v>0</v>
      </c>
      <c r="AE66" s="328">
        <v>0</v>
      </c>
      <c r="AF66" s="328">
        <v>0</v>
      </c>
      <c r="AG66" s="328">
        <v>0</v>
      </c>
      <c r="AH66" s="328">
        <v>0</v>
      </c>
      <c r="AI66" s="328">
        <v>0</v>
      </c>
      <c r="AJ66" s="328">
        <v>0</v>
      </c>
      <c r="AK66" s="328">
        <v>0</v>
      </c>
      <c r="AL66" s="328">
        <v>0</v>
      </c>
      <c r="AM66" s="328">
        <v>0</v>
      </c>
    </row>
    <row r="67" spans="1:39" x14ac:dyDescent="0.25">
      <c r="A67" s="10">
        <v>39205</v>
      </c>
      <c r="B67" s="10">
        <v>90002578</v>
      </c>
      <c r="C67" s="10" t="s">
        <v>1655</v>
      </c>
      <c r="D67" s="10">
        <v>400000</v>
      </c>
      <c r="E67" s="325">
        <v>40513</v>
      </c>
      <c r="F67" s="10">
        <v>5</v>
      </c>
      <c r="G67" s="328">
        <v>1</v>
      </c>
      <c r="H67" s="328">
        <v>400000</v>
      </c>
      <c r="I67" s="328">
        <v>0</v>
      </c>
      <c r="J67" s="328">
        <v>0</v>
      </c>
      <c r="K67" s="328">
        <v>0</v>
      </c>
      <c r="L67" s="328">
        <v>0</v>
      </c>
      <c r="M67" s="328">
        <v>0</v>
      </c>
      <c r="N67" s="328">
        <v>0</v>
      </c>
      <c r="O67" s="328">
        <v>0</v>
      </c>
      <c r="P67" s="328">
        <v>0</v>
      </c>
      <c r="Q67" s="328">
        <v>1</v>
      </c>
      <c r="R67" s="328">
        <v>400000</v>
      </c>
      <c r="S67" s="328">
        <v>0</v>
      </c>
      <c r="T67" s="328">
        <v>400000</v>
      </c>
      <c r="U67" s="328">
        <v>400000</v>
      </c>
      <c r="V67" s="328">
        <v>0</v>
      </c>
      <c r="W67" s="328">
        <v>0</v>
      </c>
      <c r="X67" s="328">
        <v>0</v>
      </c>
      <c r="Y67" s="328">
        <v>0</v>
      </c>
      <c r="Z67" s="328">
        <v>400000</v>
      </c>
      <c r="AA67" s="328">
        <v>0</v>
      </c>
      <c r="AB67" s="328">
        <v>0</v>
      </c>
      <c r="AC67" s="328">
        <v>0</v>
      </c>
      <c r="AD67" s="328">
        <v>0</v>
      </c>
      <c r="AE67" s="328">
        <v>0</v>
      </c>
      <c r="AF67" s="328">
        <v>0</v>
      </c>
      <c r="AG67" s="328">
        <v>0</v>
      </c>
      <c r="AH67" s="328">
        <v>0</v>
      </c>
      <c r="AI67" s="328">
        <v>0</v>
      </c>
      <c r="AJ67" s="328">
        <v>0</v>
      </c>
      <c r="AK67" s="328">
        <v>0</v>
      </c>
      <c r="AL67" s="328">
        <v>0</v>
      </c>
      <c r="AM67" s="328">
        <v>0</v>
      </c>
    </row>
    <row r="68" spans="1:39" x14ac:dyDescent="0.25">
      <c r="A68" s="10">
        <v>39205</v>
      </c>
      <c r="B68" s="10">
        <v>90002583</v>
      </c>
      <c r="C68" s="10" t="s">
        <v>1656</v>
      </c>
      <c r="D68" s="10">
        <v>68800</v>
      </c>
      <c r="E68" s="325">
        <v>39807</v>
      </c>
      <c r="F68" s="10">
        <v>5</v>
      </c>
      <c r="G68" s="328">
        <v>1</v>
      </c>
      <c r="H68" s="328">
        <v>68800</v>
      </c>
      <c r="I68" s="328">
        <v>0</v>
      </c>
      <c r="J68" s="328">
        <v>0</v>
      </c>
      <c r="K68" s="328">
        <v>0</v>
      </c>
      <c r="L68" s="328">
        <v>0</v>
      </c>
      <c r="M68" s="328">
        <v>0</v>
      </c>
      <c r="N68" s="328">
        <v>0</v>
      </c>
      <c r="O68" s="328">
        <v>0</v>
      </c>
      <c r="P68" s="328">
        <v>0</v>
      </c>
      <c r="Q68" s="328">
        <v>1</v>
      </c>
      <c r="R68" s="328">
        <v>68800</v>
      </c>
      <c r="S68" s="328">
        <v>0</v>
      </c>
      <c r="T68" s="328">
        <v>68800</v>
      </c>
      <c r="U68" s="328">
        <v>68800</v>
      </c>
      <c r="V68" s="328">
        <v>0</v>
      </c>
      <c r="W68" s="328">
        <v>0</v>
      </c>
      <c r="X68" s="328">
        <v>0</v>
      </c>
      <c r="Y68" s="328">
        <v>0</v>
      </c>
      <c r="Z68" s="328">
        <v>68800</v>
      </c>
      <c r="AA68" s="328">
        <v>0</v>
      </c>
      <c r="AB68" s="328">
        <v>0</v>
      </c>
      <c r="AC68" s="328">
        <v>0</v>
      </c>
      <c r="AD68" s="328">
        <v>0</v>
      </c>
      <c r="AE68" s="328">
        <v>0</v>
      </c>
      <c r="AF68" s="328">
        <v>0</v>
      </c>
      <c r="AG68" s="328">
        <v>0</v>
      </c>
      <c r="AH68" s="328">
        <v>0</v>
      </c>
      <c r="AI68" s="328">
        <v>0</v>
      </c>
      <c r="AJ68" s="328">
        <v>0</v>
      </c>
      <c r="AK68" s="328">
        <v>0</v>
      </c>
      <c r="AL68" s="328">
        <v>0</v>
      </c>
      <c r="AM68" s="328">
        <v>0</v>
      </c>
    </row>
    <row r="69" spans="1:39" x14ac:dyDescent="0.25">
      <c r="A69" s="10">
        <v>39205</v>
      </c>
      <c r="B69" s="10">
        <v>90002587</v>
      </c>
      <c r="C69" s="10" t="s">
        <v>1657</v>
      </c>
      <c r="D69" s="10">
        <v>12000</v>
      </c>
      <c r="E69" s="325">
        <v>41244</v>
      </c>
      <c r="F69" s="10">
        <v>-1</v>
      </c>
      <c r="G69" s="328">
        <v>5</v>
      </c>
      <c r="H69" s="328">
        <v>60000</v>
      </c>
      <c r="I69" s="328">
        <v>0</v>
      </c>
      <c r="J69" s="328">
        <v>0</v>
      </c>
      <c r="K69" s="328">
        <v>0</v>
      </c>
      <c r="L69" s="328">
        <v>0</v>
      </c>
      <c r="M69" s="328">
        <v>0</v>
      </c>
      <c r="N69" s="328">
        <v>0</v>
      </c>
      <c r="O69" s="328">
        <v>0</v>
      </c>
      <c r="P69" s="328">
        <v>0</v>
      </c>
      <c r="Q69" s="328">
        <v>5</v>
      </c>
      <c r="R69" s="328">
        <v>60000</v>
      </c>
      <c r="S69" s="328">
        <v>0</v>
      </c>
      <c r="T69" s="328">
        <v>60000</v>
      </c>
      <c r="U69" s="328">
        <v>0</v>
      </c>
      <c r="V69" s="328">
        <v>0</v>
      </c>
      <c r="W69" s="328">
        <v>0</v>
      </c>
      <c r="X69" s="328">
        <v>0</v>
      </c>
      <c r="Y69" s="328">
        <v>0</v>
      </c>
      <c r="Z69" s="328">
        <v>0</v>
      </c>
      <c r="AA69" s="328">
        <v>60000</v>
      </c>
      <c r="AB69" s="328">
        <v>0</v>
      </c>
      <c r="AC69" s="328">
        <v>0</v>
      </c>
      <c r="AD69" s="328">
        <v>0</v>
      </c>
      <c r="AE69" s="328">
        <v>0</v>
      </c>
      <c r="AF69" s="328">
        <v>0</v>
      </c>
      <c r="AG69" s="328">
        <v>0</v>
      </c>
      <c r="AH69" s="328">
        <v>0</v>
      </c>
      <c r="AI69" s="328">
        <v>0</v>
      </c>
      <c r="AJ69" s="328">
        <v>0</v>
      </c>
      <c r="AK69" s="328">
        <v>0</v>
      </c>
      <c r="AL69" s="328">
        <v>0</v>
      </c>
      <c r="AM69" s="328">
        <v>0</v>
      </c>
    </row>
    <row r="70" spans="1:39" x14ac:dyDescent="0.25">
      <c r="A70" s="10">
        <v>39205</v>
      </c>
      <c r="B70" s="10">
        <v>90002587</v>
      </c>
      <c r="C70" s="10" t="s">
        <v>1657</v>
      </c>
      <c r="D70" s="10">
        <v>40000</v>
      </c>
      <c r="E70" s="325">
        <v>40513</v>
      </c>
      <c r="F70" s="10">
        <v>4</v>
      </c>
      <c r="G70" s="328">
        <v>1</v>
      </c>
      <c r="H70" s="328">
        <v>40000</v>
      </c>
      <c r="I70" s="328">
        <v>0</v>
      </c>
      <c r="J70" s="328">
        <v>0</v>
      </c>
      <c r="K70" s="328">
        <v>0</v>
      </c>
      <c r="L70" s="328">
        <v>0</v>
      </c>
      <c r="M70" s="328">
        <v>0</v>
      </c>
      <c r="N70" s="328">
        <v>0</v>
      </c>
      <c r="O70" s="328">
        <v>0</v>
      </c>
      <c r="P70" s="328">
        <v>0</v>
      </c>
      <c r="Q70" s="328">
        <v>1</v>
      </c>
      <c r="R70" s="328">
        <v>40000</v>
      </c>
      <c r="S70" s="328">
        <v>0</v>
      </c>
      <c r="T70" s="328">
        <v>40000</v>
      </c>
      <c r="U70" s="328">
        <v>40000</v>
      </c>
      <c r="V70" s="328">
        <v>0</v>
      </c>
      <c r="W70" s="328">
        <v>0</v>
      </c>
      <c r="X70" s="328">
        <v>0</v>
      </c>
      <c r="Y70" s="328">
        <v>0</v>
      </c>
      <c r="Z70" s="328">
        <v>40000</v>
      </c>
      <c r="AA70" s="328">
        <v>0</v>
      </c>
      <c r="AB70" s="328">
        <v>0</v>
      </c>
      <c r="AC70" s="328">
        <v>0</v>
      </c>
      <c r="AD70" s="328">
        <v>0</v>
      </c>
      <c r="AE70" s="328">
        <v>0</v>
      </c>
      <c r="AF70" s="328">
        <v>0</v>
      </c>
      <c r="AG70" s="328">
        <v>0</v>
      </c>
      <c r="AH70" s="328">
        <v>0</v>
      </c>
      <c r="AI70" s="328">
        <v>0</v>
      </c>
      <c r="AJ70" s="328">
        <v>0</v>
      </c>
      <c r="AK70" s="328">
        <v>0</v>
      </c>
      <c r="AL70" s="328">
        <v>0</v>
      </c>
      <c r="AM70" s="328">
        <v>0</v>
      </c>
    </row>
    <row r="71" spans="1:39" x14ac:dyDescent="0.25">
      <c r="A71" s="10">
        <v>39205</v>
      </c>
      <c r="B71" s="10">
        <v>90002609</v>
      </c>
      <c r="C71" s="10" t="s">
        <v>1658</v>
      </c>
      <c r="D71" s="10">
        <v>415000</v>
      </c>
      <c r="E71" s="325">
        <v>40513</v>
      </c>
      <c r="F71" s="10">
        <v>5</v>
      </c>
      <c r="G71" s="328">
        <v>1</v>
      </c>
      <c r="H71" s="328">
        <v>415000</v>
      </c>
      <c r="I71" s="328">
        <v>0</v>
      </c>
      <c r="J71" s="328">
        <v>0</v>
      </c>
      <c r="K71" s="328">
        <v>0</v>
      </c>
      <c r="L71" s="328">
        <v>0</v>
      </c>
      <c r="M71" s="328">
        <v>0</v>
      </c>
      <c r="N71" s="328">
        <v>0</v>
      </c>
      <c r="O71" s="328">
        <v>0</v>
      </c>
      <c r="P71" s="328">
        <v>0</v>
      </c>
      <c r="Q71" s="328">
        <v>1</v>
      </c>
      <c r="R71" s="328">
        <v>415000</v>
      </c>
      <c r="S71" s="328">
        <v>0</v>
      </c>
      <c r="T71" s="328">
        <v>415000</v>
      </c>
      <c r="U71" s="328">
        <v>415000</v>
      </c>
      <c r="V71" s="328">
        <v>0</v>
      </c>
      <c r="W71" s="328">
        <v>0</v>
      </c>
      <c r="X71" s="328">
        <v>0</v>
      </c>
      <c r="Y71" s="328">
        <v>0</v>
      </c>
      <c r="Z71" s="328">
        <v>415000</v>
      </c>
      <c r="AA71" s="328">
        <v>0</v>
      </c>
      <c r="AB71" s="328">
        <v>0</v>
      </c>
      <c r="AC71" s="328">
        <v>0</v>
      </c>
      <c r="AD71" s="328">
        <v>0</v>
      </c>
      <c r="AE71" s="328">
        <v>0</v>
      </c>
      <c r="AF71" s="328">
        <v>0</v>
      </c>
      <c r="AG71" s="328">
        <v>0</v>
      </c>
      <c r="AH71" s="328">
        <v>0</v>
      </c>
      <c r="AI71" s="328">
        <v>0</v>
      </c>
      <c r="AJ71" s="328">
        <v>0</v>
      </c>
      <c r="AK71" s="328">
        <v>0</v>
      </c>
      <c r="AL71" s="328">
        <v>0</v>
      </c>
      <c r="AM71" s="328">
        <v>0</v>
      </c>
    </row>
    <row r="72" spans="1:39" x14ac:dyDescent="0.25">
      <c r="A72" s="10">
        <v>39205</v>
      </c>
      <c r="B72" s="10">
        <v>90002610</v>
      </c>
      <c r="C72" s="10" t="s">
        <v>1659</v>
      </c>
      <c r="D72" s="10">
        <v>200000</v>
      </c>
      <c r="E72" s="325">
        <v>40513</v>
      </c>
      <c r="F72" s="10">
        <v>5</v>
      </c>
      <c r="G72" s="328">
        <v>1</v>
      </c>
      <c r="H72" s="328">
        <v>200000</v>
      </c>
      <c r="I72" s="328">
        <v>0</v>
      </c>
      <c r="J72" s="328">
        <v>0</v>
      </c>
      <c r="K72" s="328">
        <v>0</v>
      </c>
      <c r="L72" s="328">
        <v>0</v>
      </c>
      <c r="M72" s="328">
        <v>0</v>
      </c>
      <c r="N72" s="328">
        <v>0</v>
      </c>
      <c r="O72" s="328">
        <v>0</v>
      </c>
      <c r="P72" s="328">
        <v>0</v>
      </c>
      <c r="Q72" s="328">
        <v>1</v>
      </c>
      <c r="R72" s="328">
        <v>200000</v>
      </c>
      <c r="S72" s="328">
        <v>0</v>
      </c>
      <c r="T72" s="328">
        <v>200000</v>
      </c>
      <c r="U72" s="328">
        <v>200000</v>
      </c>
      <c r="V72" s="328">
        <v>0</v>
      </c>
      <c r="W72" s="328">
        <v>0</v>
      </c>
      <c r="X72" s="328">
        <v>0</v>
      </c>
      <c r="Y72" s="328">
        <v>0</v>
      </c>
      <c r="Z72" s="328">
        <v>200000</v>
      </c>
      <c r="AA72" s="328">
        <v>0</v>
      </c>
      <c r="AB72" s="328">
        <v>0</v>
      </c>
      <c r="AC72" s="328">
        <v>0</v>
      </c>
      <c r="AD72" s="328">
        <v>0</v>
      </c>
      <c r="AE72" s="328">
        <v>0</v>
      </c>
      <c r="AF72" s="328">
        <v>0</v>
      </c>
      <c r="AG72" s="328">
        <v>0</v>
      </c>
      <c r="AH72" s="328">
        <v>0</v>
      </c>
      <c r="AI72" s="328">
        <v>0</v>
      </c>
      <c r="AJ72" s="328">
        <v>0</v>
      </c>
      <c r="AK72" s="328">
        <v>0</v>
      </c>
      <c r="AL72" s="328">
        <v>0</v>
      </c>
      <c r="AM72" s="328">
        <v>0</v>
      </c>
    </row>
    <row r="73" spans="1:39" x14ac:dyDescent="0.25">
      <c r="A73" s="10">
        <v>39205</v>
      </c>
      <c r="B73" s="10">
        <v>90002611</v>
      </c>
      <c r="C73" s="10" t="s">
        <v>1660</v>
      </c>
      <c r="D73" s="10">
        <v>490000</v>
      </c>
      <c r="E73" s="325">
        <v>40513</v>
      </c>
      <c r="F73" s="10">
        <v>5</v>
      </c>
      <c r="G73" s="328">
        <v>1</v>
      </c>
      <c r="H73" s="328">
        <v>490000</v>
      </c>
      <c r="I73" s="328">
        <v>0</v>
      </c>
      <c r="J73" s="328">
        <v>0</v>
      </c>
      <c r="K73" s="328">
        <v>0</v>
      </c>
      <c r="L73" s="328">
        <v>0</v>
      </c>
      <c r="M73" s="328">
        <v>0</v>
      </c>
      <c r="N73" s="328">
        <v>0</v>
      </c>
      <c r="O73" s="328">
        <v>0</v>
      </c>
      <c r="P73" s="328">
        <v>0</v>
      </c>
      <c r="Q73" s="328">
        <v>1</v>
      </c>
      <c r="R73" s="328">
        <v>490000</v>
      </c>
      <c r="S73" s="328">
        <v>0</v>
      </c>
      <c r="T73" s="328">
        <v>490000</v>
      </c>
      <c r="U73" s="328">
        <v>490000</v>
      </c>
      <c r="V73" s="328">
        <v>0</v>
      </c>
      <c r="W73" s="328">
        <v>0</v>
      </c>
      <c r="X73" s="328">
        <v>0</v>
      </c>
      <c r="Y73" s="328">
        <v>0</v>
      </c>
      <c r="Z73" s="328">
        <v>490000</v>
      </c>
      <c r="AA73" s="328">
        <v>0</v>
      </c>
      <c r="AB73" s="328">
        <v>0</v>
      </c>
      <c r="AC73" s="328">
        <v>0</v>
      </c>
      <c r="AD73" s="328">
        <v>0</v>
      </c>
      <c r="AE73" s="328">
        <v>0</v>
      </c>
      <c r="AF73" s="328">
        <v>0</v>
      </c>
      <c r="AG73" s="328">
        <v>0</v>
      </c>
      <c r="AH73" s="328">
        <v>0</v>
      </c>
      <c r="AI73" s="328">
        <v>0</v>
      </c>
      <c r="AJ73" s="328">
        <v>0</v>
      </c>
      <c r="AK73" s="328">
        <v>0</v>
      </c>
      <c r="AL73" s="328">
        <v>0</v>
      </c>
      <c r="AM73" s="328">
        <v>0</v>
      </c>
    </row>
    <row r="74" spans="1:39" x14ac:dyDescent="0.25">
      <c r="A74" s="10">
        <v>39205</v>
      </c>
      <c r="B74" s="10">
        <v>90002612</v>
      </c>
      <c r="C74" s="10" t="s">
        <v>1661</v>
      </c>
      <c r="D74" s="10">
        <v>490000</v>
      </c>
      <c r="E74" s="325">
        <v>40513</v>
      </c>
      <c r="F74" s="10">
        <v>5</v>
      </c>
      <c r="G74" s="328">
        <v>2</v>
      </c>
      <c r="H74" s="328">
        <v>980000</v>
      </c>
      <c r="I74" s="328">
        <v>0</v>
      </c>
      <c r="J74" s="328">
        <v>0</v>
      </c>
      <c r="K74" s="328">
        <v>0</v>
      </c>
      <c r="L74" s="328">
        <v>0</v>
      </c>
      <c r="M74" s="328">
        <v>0</v>
      </c>
      <c r="N74" s="328">
        <v>0</v>
      </c>
      <c r="O74" s="328">
        <v>0</v>
      </c>
      <c r="P74" s="328">
        <v>0</v>
      </c>
      <c r="Q74" s="328">
        <v>2</v>
      </c>
      <c r="R74" s="328">
        <v>980000</v>
      </c>
      <c r="S74" s="328">
        <v>0</v>
      </c>
      <c r="T74" s="328">
        <v>980000</v>
      </c>
      <c r="U74" s="328">
        <v>980000</v>
      </c>
      <c r="V74" s="328">
        <v>0</v>
      </c>
      <c r="W74" s="328">
        <v>0</v>
      </c>
      <c r="X74" s="328">
        <v>0</v>
      </c>
      <c r="Y74" s="328">
        <v>0</v>
      </c>
      <c r="Z74" s="328">
        <v>980000</v>
      </c>
      <c r="AA74" s="328">
        <v>0</v>
      </c>
      <c r="AB74" s="328">
        <v>0</v>
      </c>
      <c r="AC74" s="328">
        <v>0</v>
      </c>
      <c r="AD74" s="328">
        <v>0</v>
      </c>
      <c r="AE74" s="328">
        <v>0</v>
      </c>
      <c r="AF74" s="328">
        <v>0</v>
      </c>
      <c r="AG74" s="328">
        <v>0</v>
      </c>
      <c r="AH74" s="328">
        <v>0</v>
      </c>
      <c r="AI74" s="328">
        <v>0</v>
      </c>
      <c r="AJ74" s="328">
        <v>0</v>
      </c>
      <c r="AK74" s="328">
        <v>0</v>
      </c>
      <c r="AL74" s="328">
        <v>0</v>
      </c>
      <c r="AM74" s="328">
        <v>0</v>
      </c>
    </row>
    <row r="75" spans="1:39" x14ac:dyDescent="0.25">
      <c r="A75" s="10">
        <v>39205</v>
      </c>
      <c r="B75" s="10">
        <v>90002613</v>
      </c>
      <c r="C75" s="10" t="s">
        <v>1662</v>
      </c>
      <c r="D75" s="10">
        <v>400000</v>
      </c>
      <c r="E75" s="325">
        <v>40513</v>
      </c>
      <c r="F75" s="10">
        <v>5</v>
      </c>
      <c r="G75" s="328">
        <v>1</v>
      </c>
      <c r="H75" s="328">
        <v>400000</v>
      </c>
      <c r="I75" s="328">
        <v>0</v>
      </c>
      <c r="J75" s="328">
        <v>0</v>
      </c>
      <c r="K75" s="328">
        <v>0</v>
      </c>
      <c r="L75" s="328">
        <v>0</v>
      </c>
      <c r="M75" s="328">
        <v>0</v>
      </c>
      <c r="N75" s="328">
        <v>0</v>
      </c>
      <c r="O75" s="328">
        <v>0</v>
      </c>
      <c r="P75" s="328">
        <v>0</v>
      </c>
      <c r="Q75" s="328">
        <v>1</v>
      </c>
      <c r="R75" s="328">
        <v>400000</v>
      </c>
      <c r="S75" s="328">
        <v>0</v>
      </c>
      <c r="T75" s="328">
        <v>400000</v>
      </c>
      <c r="U75" s="328">
        <v>400000</v>
      </c>
      <c r="V75" s="328">
        <v>0</v>
      </c>
      <c r="W75" s="328">
        <v>0</v>
      </c>
      <c r="X75" s="328">
        <v>0</v>
      </c>
      <c r="Y75" s="328">
        <v>0</v>
      </c>
      <c r="Z75" s="328">
        <v>400000</v>
      </c>
      <c r="AA75" s="328">
        <v>0</v>
      </c>
      <c r="AB75" s="328">
        <v>0</v>
      </c>
      <c r="AC75" s="328">
        <v>0</v>
      </c>
      <c r="AD75" s="328">
        <v>0</v>
      </c>
      <c r="AE75" s="328">
        <v>0</v>
      </c>
      <c r="AF75" s="328">
        <v>0</v>
      </c>
      <c r="AG75" s="328">
        <v>0</v>
      </c>
      <c r="AH75" s="328">
        <v>0</v>
      </c>
      <c r="AI75" s="328">
        <v>0</v>
      </c>
      <c r="AJ75" s="328">
        <v>0</v>
      </c>
      <c r="AK75" s="328">
        <v>0</v>
      </c>
      <c r="AL75" s="328">
        <v>0</v>
      </c>
      <c r="AM75" s="328">
        <v>0</v>
      </c>
    </row>
    <row r="76" spans="1:39" x14ac:dyDescent="0.25">
      <c r="A76" s="10">
        <v>39205</v>
      </c>
      <c r="B76" s="10">
        <v>90002614</v>
      </c>
      <c r="C76" s="10" t="s">
        <v>1663</v>
      </c>
      <c r="D76" s="10">
        <v>1300000</v>
      </c>
      <c r="E76" s="325">
        <v>40513</v>
      </c>
      <c r="F76" s="10">
        <v>5</v>
      </c>
      <c r="G76" s="328">
        <v>1</v>
      </c>
      <c r="H76" s="328">
        <v>1300000</v>
      </c>
      <c r="I76" s="328">
        <v>0</v>
      </c>
      <c r="J76" s="328">
        <v>0</v>
      </c>
      <c r="K76" s="328">
        <v>0</v>
      </c>
      <c r="L76" s="328">
        <v>0</v>
      </c>
      <c r="M76" s="328">
        <v>0</v>
      </c>
      <c r="N76" s="328">
        <v>0</v>
      </c>
      <c r="O76" s="328">
        <v>0</v>
      </c>
      <c r="P76" s="328">
        <v>0</v>
      </c>
      <c r="Q76" s="328">
        <v>1</v>
      </c>
      <c r="R76" s="328">
        <v>1300000</v>
      </c>
      <c r="S76" s="328">
        <v>0</v>
      </c>
      <c r="T76" s="328">
        <v>1300000</v>
      </c>
      <c r="U76" s="328">
        <v>1300000</v>
      </c>
      <c r="V76" s="328">
        <v>0</v>
      </c>
      <c r="W76" s="328">
        <v>0</v>
      </c>
      <c r="X76" s="328">
        <v>0</v>
      </c>
      <c r="Y76" s="328">
        <v>0</v>
      </c>
      <c r="Z76" s="328">
        <v>1300000</v>
      </c>
      <c r="AA76" s="328">
        <v>0</v>
      </c>
      <c r="AB76" s="328">
        <v>0</v>
      </c>
      <c r="AC76" s="328">
        <v>0</v>
      </c>
      <c r="AD76" s="328">
        <v>0</v>
      </c>
      <c r="AE76" s="328">
        <v>0</v>
      </c>
      <c r="AF76" s="328">
        <v>0</v>
      </c>
      <c r="AG76" s="328">
        <v>0</v>
      </c>
      <c r="AH76" s="328">
        <v>0</v>
      </c>
      <c r="AI76" s="328">
        <v>0</v>
      </c>
      <c r="AJ76" s="328">
        <v>0</v>
      </c>
      <c r="AK76" s="328">
        <v>0</v>
      </c>
      <c r="AL76" s="328">
        <v>0</v>
      </c>
      <c r="AM76" s="328">
        <v>0</v>
      </c>
    </row>
    <row r="77" spans="1:39" x14ac:dyDescent="0.25">
      <c r="A77" s="10">
        <v>39205</v>
      </c>
      <c r="B77" s="10">
        <v>90002615</v>
      </c>
      <c r="C77" s="10" t="s">
        <v>1664</v>
      </c>
      <c r="D77" s="10">
        <v>85000</v>
      </c>
      <c r="E77" s="325">
        <v>40513</v>
      </c>
      <c r="F77" s="10">
        <v>5</v>
      </c>
      <c r="G77" s="328">
        <v>1</v>
      </c>
      <c r="H77" s="328">
        <v>85000</v>
      </c>
      <c r="I77" s="328">
        <v>0</v>
      </c>
      <c r="J77" s="328">
        <v>0</v>
      </c>
      <c r="K77" s="328">
        <v>0</v>
      </c>
      <c r="L77" s="328">
        <v>0</v>
      </c>
      <c r="M77" s="328">
        <v>0</v>
      </c>
      <c r="N77" s="328">
        <v>0</v>
      </c>
      <c r="O77" s="328">
        <v>0</v>
      </c>
      <c r="P77" s="328">
        <v>0</v>
      </c>
      <c r="Q77" s="328">
        <v>1</v>
      </c>
      <c r="R77" s="328">
        <v>85000</v>
      </c>
      <c r="S77" s="328">
        <v>0</v>
      </c>
      <c r="T77" s="328">
        <v>85000</v>
      </c>
      <c r="U77" s="328">
        <v>85000</v>
      </c>
      <c r="V77" s="328">
        <v>0</v>
      </c>
      <c r="W77" s="328">
        <v>0</v>
      </c>
      <c r="X77" s="328">
        <v>0</v>
      </c>
      <c r="Y77" s="328">
        <v>0</v>
      </c>
      <c r="Z77" s="328">
        <v>85000</v>
      </c>
      <c r="AA77" s="328">
        <v>0</v>
      </c>
      <c r="AB77" s="328">
        <v>0</v>
      </c>
      <c r="AC77" s="328">
        <v>0</v>
      </c>
      <c r="AD77" s="328">
        <v>0</v>
      </c>
      <c r="AE77" s="328">
        <v>0</v>
      </c>
      <c r="AF77" s="328">
        <v>0</v>
      </c>
      <c r="AG77" s="328">
        <v>0</v>
      </c>
      <c r="AH77" s="328">
        <v>0</v>
      </c>
      <c r="AI77" s="328">
        <v>0</v>
      </c>
      <c r="AJ77" s="328">
        <v>0</v>
      </c>
      <c r="AK77" s="328">
        <v>0</v>
      </c>
      <c r="AL77" s="328">
        <v>0</v>
      </c>
      <c r="AM77" s="328">
        <v>0</v>
      </c>
    </row>
    <row r="78" spans="1:39" x14ac:dyDescent="0.25">
      <c r="A78" s="10">
        <v>39205</v>
      </c>
      <c r="B78" s="10">
        <v>90002616</v>
      </c>
      <c r="C78" s="10" t="s">
        <v>1665</v>
      </c>
      <c r="D78" s="10">
        <v>400000</v>
      </c>
      <c r="E78" s="325">
        <v>40513</v>
      </c>
      <c r="F78" s="10">
        <v>5</v>
      </c>
      <c r="G78" s="328">
        <v>1</v>
      </c>
      <c r="H78" s="328">
        <v>400000</v>
      </c>
      <c r="I78" s="328">
        <v>0</v>
      </c>
      <c r="J78" s="328">
        <v>0</v>
      </c>
      <c r="K78" s="328">
        <v>0</v>
      </c>
      <c r="L78" s="328">
        <v>0</v>
      </c>
      <c r="M78" s="328">
        <v>0</v>
      </c>
      <c r="N78" s="328">
        <v>0</v>
      </c>
      <c r="O78" s="328">
        <v>0</v>
      </c>
      <c r="P78" s="328">
        <v>0</v>
      </c>
      <c r="Q78" s="328">
        <v>1</v>
      </c>
      <c r="R78" s="328">
        <v>400000</v>
      </c>
      <c r="S78" s="328">
        <v>0</v>
      </c>
      <c r="T78" s="328">
        <v>400000</v>
      </c>
      <c r="U78" s="328">
        <v>400000</v>
      </c>
      <c r="V78" s="328">
        <v>0</v>
      </c>
      <c r="W78" s="328">
        <v>0</v>
      </c>
      <c r="X78" s="328">
        <v>0</v>
      </c>
      <c r="Y78" s="328">
        <v>0</v>
      </c>
      <c r="Z78" s="328">
        <v>400000</v>
      </c>
      <c r="AA78" s="328">
        <v>0</v>
      </c>
      <c r="AB78" s="328">
        <v>0</v>
      </c>
      <c r="AC78" s="328">
        <v>0</v>
      </c>
      <c r="AD78" s="328">
        <v>0</v>
      </c>
      <c r="AE78" s="328">
        <v>0</v>
      </c>
      <c r="AF78" s="328">
        <v>0</v>
      </c>
      <c r="AG78" s="328">
        <v>0</v>
      </c>
      <c r="AH78" s="328">
        <v>0</v>
      </c>
      <c r="AI78" s="328">
        <v>0</v>
      </c>
      <c r="AJ78" s="328">
        <v>0</v>
      </c>
      <c r="AK78" s="328">
        <v>0</v>
      </c>
      <c r="AL78" s="328">
        <v>0</v>
      </c>
      <c r="AM78" s="328">
        <v>0</v>
      </c>
    </row>
    <row r="79" spans="1:39" x14ac:dyDescent="0.25">
      <c r="A79" s="10">
        <v>39205</v>
      </c>
      <c r="B79" s="10">
        <v>90002617</v>
      </c>
      <c r="C79" s="10" t="s">
        <v>1666</v>
      </c>
      <c r="D79" s="10">
        <v>729000</v>
      </c>
      <c r="E79" s="325">
        <v>40513</v>
      </c>
      <c r="F79" s="10">
        <v>5</v>
      </c>
      <c r="G79" s="328">
        <v>1</v>
      </c>
      <c r="H79" s="328">
        <v>729000</v>
      </c>
      <c r="I79" s="328">
        <v>0</v>
      </c>
      <c r="J79" s="328">
        <v>0</v>
      </c>
      <c r="K79" s="328">
        <v>0</v>
      </c>
      <c r="L79" s="328">
        <v>0</v>
      </c>
      <c r="M79" s="328">
        <v>0</v>
      </c>
      <c r="N79" s="328">
        <v>0</v>
      </c>
      <c r="O79" s="328">
        <v>0</v>
      </c>
      <c r="P79" s="328">
        <v>0</v>
      </c>
      <c r="Q79" s="328">
        <v>1</v>
      </c>
      <c r="R79" s="328">
        <v>729000</v>
      </c>
      <c r="S79" s="328">
        <v>0</v>
      </c>
      <c r="T79" s="328">
        <v>729000</v>
      </c>
      <c r="U79" s="328">
        <v>729000</v>
      </c>
      <c r="V79" s="328">
        <v>0</v>
      </c>
      <c r="W79" s="328">
        <v>0</v>
      </c>
      <c r="X79" s="328">
        <v>0</v>
      </c>
      <c r="Y79" s="328">
        <v>0</v>
      </c>
      <c r="Z79" s="328">
        <v>729000</v>
      </c>
      <c r="AA79" s="328">
        <v>0</v>
      </c>
      <c r="AB79" s="328">
        <v>0</v>
      </c>
      <c r="AC79" s="328">
        <v>0</v>
      </c>
      <c r="AD79" s="328">
        <v>0</v>
      </c>
      <c r="AE79" s="328">
        <v>0</v>
      </c>
      <c r="AF79" s="328">
        <v>0</v>
      </c>
      <c r="AG79" s="328">
        <v>0</v>
      </c>
      <c r="AH79" s="328">
        <v>0</v>
      </c>
      <c r="AI79" s="328">
        <v>0</v>
      </c>
      <c r="AJ79" s="328">
        <v>0</v>
      </c>
      <c r="AK79" s="328">
        <v>0</v>
      </c>
      <c r="AL79" s="328">
        <v>0</v>
      </c>
      <c r="AM79" s="328">
        <v>0</v>
      </c>
    </row>
    <row r="80" spans="1:39" x14ac:dyDescent="0.25">
      <c r="A80" s="10">
        <v>39205</v>
      </c>
      <c r="B80" s="10">
        <v>90002618</v>
      </c>
      <c r="C80" s="10" t="s">
        <v>1667</v>
      </c>
      <c r="D80" s="10">
        <v>210000</v>
      </c>
      <c r="E80" s="325">
        <v>40513</v>
      </c>
      <c r="F80" s="10">
        <v>5</v>
      </c>
      <c r="G80" s="328">
        <v>1</v>
      </c>
      <c r="H80" s="328">
        <v>210000</v>
      </c>
      <c r="I80" s="328">
        <v>0</v>
      </c>
      <c r="J80" s="328">
        <v>0</v>
      </c>
      <c r="K80" s="328">
        <v>0</v>
      </c>
      <c r="L80" s="328">
        <v>0</v>
      </c>
      <c r="M80" s="328">
        <v>0</v>
      </c>
      <c r="N80" s="328">
        <v>0</v>
      </c>
      <c r="O80" s="328">
        <v>0</v>
      </c>
      <c r="P80" s="328">
        <v>0</v>
      </c>
      <c r="Q80" s="328">
        <v>1</v>
      </c>
      <c r="R80" s="328">
        <v>210000</v>
      </c>
      <c r="S80" s="328">
        <v>0</v>
      </c>
      <c r="T80" s="328">
        <v>210000</v>
      </c>
      <c r="U80" s="328">
        <v>210000</v>
      </c>
      <c r="V80" s="328">
        <v>0</v>
      </c>
      <c r="W80" s="328">
        <v>0</v>
      </c>
      <c r="X80" s="328">
        <v>0</v>
      </c>
      <c r="Y80" s="328">
        <v>0</v>
      </c>
      <c r="Z80" s="328">
        <v>210000</v>
      </c>
      <c r="AA80" s="328">
        <v>0</v>
      </c>
      <c r="AB80" s="328">
        <v>0</v>
      </c>
      <c r="AC80" s="328">
        <v>0</v>
      </c>
      <c r="AD80" s="328">
        <v>0</v>
      </c>
      <c r="AE80" s="328">
        <v>0</v>
      </c>
      <c r="AF80" s="328">
        <v>0</v>
      </c>
      <c r="AG80" s="328">
        <v>0</v>
      </c>
      <c r="AH80" s="328">
        <v>0</v>
      </c>
      <c r="AI80" s="328">
        <v>0</v>
      </c>
      <c r="AJ80" s="328">
        <v>0</v>
      </c>
      <c r="AK80" s="328">
        <v>0</v>
      </c>
      <c r="AL80" s="328">
        <v>0</v>
      </c>
      <c r="AM80" s="328">
        <v>0</v>
      </c>
    </row>
    <row r="81" spans="1:39" x14ac:dyDescent="0.25">
      <c r="A81" s="10">
        <v>39205</v>
      </c>
      <c r="B81" s="10">
        <v>90002619</v>
      </c>
      <c r="C81" s="10" t="s">
        <v>1668</v>
      </c>
      <c r="D81" s="10">
        <v>160000</v>
      </c>
      <c r="E81" s="325">
        <v>40513</v>
      </c>
      <c r="F81" s="10">
        <v>4</v>
      </c>
      <c r="G81" s="328">
        <v>1</v>
      </c>
      <c r="H81" s="328">
        <v>160000</v>
      </c>
      <c r="I81" s="328">
        <v>0</v>
      </c>
      <c r="J81" s="328">
        <v>0</v>
      </c>
      <c r="K81" s="328">
        <v>0</v>
      </c>
      <c r="L81" s="328">
        <v>0</v>
      </c>
      <c r="M81" s="328">
        <v>0</v>
      </c>
      <c r="N81" s="328">
        <v>0</v>
      </c>
      <c r="O81" s="328">
        <v>0</v>
      </c>
      <c r="P81" s="328">
        <v>0</v>
      </c>
      <c r="Q81" s="328">
        <v>1</v>
      </c>
      <c r="R81" s="328">
        <v>160000</v>
      </c>
      <c r="S81" s="328">
        <v>0</v>
      </c>
      <c r="T81" s="328">
        <v>160000</v>
      </c>
      <c r="U81" s="328">
        <v>160000</v>
      </c>
      <c r="V81" s="328">
        <v>0</v>
      </c>
      <c r="W81" s="328">
        <v>0</v>
      </c>
      <c r="X81" s="328">
        <v>0</v>
      </c>
      <c r="Y81" s="328">
        <v>0</v>
      </c>
      <c r="Z81" s="328">
        <v>160000</v>
      </c>
      <c r="AA81" s="328">
        <v>0</v>
      </c>
      <c r="AB81" s="328">
        <v>0</v>
      </c>
      <c r="AC81" s="328">
        <v>0</v>
      </c>
      <c r="AD81" s="328">
        <v>0</v>
      </c>
      <c r="AE81" s="328">
        <v>0</v>
      </c>
      <c r="AF81" s="328">
        <v>0</v>
      </c>
      <c r="AG81" s="328">
        <v>0</v>
      </c>
      <c r="AH81" s="328">
        <v>0</v>
      </c>
      <c r="AI81" s="328">
        <v>0</v>
      </c>
      <c r="AJ81" s="328">
        <v>0</v>
      </c>
      <c r="AK81" s="328">
        <v>0</v>
      </c>
      <c r="AL81" s="328">
        <v>0</v>
      </c>
      <c r="AM81" s="328">
        <v>0</v>
      </c>
    </row>
    <row r="82" spans="1:39" x14ac:dyDescent="0.25">
      <c r="A82" s="10">
        <v>39205</v>
      </c>
      <c r="B82" s="10">
        <v>90002620</v>
      </c>
      <c r="C82" s="10" t="s">
        <v>1669</v>
      </c>
      <c r="D82" s="10">
        <v>150000</v>
      </c>
      <c r="E82" s="325">
        <v>40513</v>
      </c>
      <c r="F82" s="10">
        <v>5</v>
      </c>
      <c r="G82" s="328">
        <v>1</v>
      </c>
      <c r="H82" s="328">
        <v>150000</v>
      </c>
      <c r="I82" s="328">
        <v>0</v>
      </c>
      <c r="J82" s="328">
        <v>0</v>
      </c>
      <c r="K82" s="328">
        <v>0</v>
      </c>
      <c r="L82" s="328">
        <v>0</v>
      </c>
      <c r="M82" s="328">
        <v>0</v>
      </c>
      <c r="N82" s="328">
        <v>0</v>
      </c>
      <c r="O82" s="328">
        <v>0</v>
      </c>
      <c r="P82" s="328">
        <v>0</v>
      </c>
      <c r="Q82" s="328">
        <v>1</v>
      </c>
      <c r="R82" s="328">
        <v>150000</v>
      </c>
      <c r="S82" s="328">
        <v>0</v>
      </c>
      <c r="T82" s="328">
        <v>150000</v>
      </c>
      <c r="U82" s="328">
        <v>150000</v>
      </c>
      <c r="V82" s="328">
        <v>0</v>
      </c>
      <c r="W82" s="328">
        <v>0</v>
      </c>
      <c r="X82" s="328">
        <v>0</v>
      </c>
      <c r="Y82" s="328">
        <v>0</v>
      </c>
      <c r="Z82" s="328">
        <v>150000</v>
      </c>
      <c r="AA82" s="328">
        <v>0</v>
      </c>
      <c r="AB82" s="328">
        <v>0</v>
      </c>
      <c r="AC82" s="328">
        <v>0</v>
      </c>
      <c r="AD82" s="328">
        <v>0</v>
      </c>
      <c r="AE82" s="328">
        <v>0</v>
      </c>
      <c r="AF82" s="328">
        <v>0</v>
      </c>
      <c r="AG82" s="328">
        <v>0</v>
      </c>
      <c r="AH82" s="328">
        <v>0</v>
      </c>
      <c r="AI82" s="328">
        <v>0</v>
      </c>
      <c r="AJ82" s="328">
        <v>0</v>
      </c>
      <c r="AK82" s="328">
        <v>0</v>
      </c>
      <c r="AL82" s="328">
        <v>0</v>
      </c>
      <c r="AM82" s="328">
        <v>0</v>
      </c>
    </row>
    <row r="83" spans="1:39" x14ac:dyDescent="0.25">
      <c r="A83" s="10">
        <v>39205</v>
      </c>
      <c r="B83" s="10">
        <v>90002622</v>
      </c>
      <c r="C83" s="10" t="s">
        <v>1670</v>
      </c>
      <c r="D83" s="10">
        <v>890000</v>
      </c>
      <c r="E83" s="325">
        <v>40513</v>
      </c>
      <c r="F83" s="10">
        <v>-1</v>
      </c>
      <c r="G83" s="328">
        <v>1</v>
      </c>
      <c r="H83" s="328">
        <v>890000</v>
      </c>
      <c r="I83" s="328">
        <v>0</v>
      </c>
      <c r="J83" s="328">
        <v>0</v>
      </c>
      <c r="K83" s="328">
        <v>0</v>
      </c>
      <c r="L83" s="328">
        <v>0</v>
      </c>
      <c r="M83" s="328">
        <v>0</v>
      </c>
      <c r="N83" s="328">
        <v>0</v>
      </c>
      <c r="O83" s="328">
        <v>0</v>
      </c>
      <c r="P83" s="328">
        <v>0</v>
      </c>
      <c r="Q83" s="328">
        <v>1</v>
      </c>
      <c r="R83" s="328">
        <v>890000</v>
      </c>
      <c r="S83" s="328">
        <v>0</v>
      </c>
      <c r="T83" s="328">
        <v>890000</v>
      </c>
      <c r="U83" s="328">
        <v>0</v>
      </c>
      <c r="V83" s="328">
        <v>0</v>
      </c>
      <c r="W83" s="328">
        <v>0</v>
      </c>
      <c r="X83" s="328">
        <v>0</v>
      </c>
      <c r="Y83" s="328">
        <v>0</v>
      </c>
      <c r="Z83" s="328">
        <v>0</v>
      </c>
      <c r="AA83" s="328">
        <v>890000</v>
      </c>
      <c r="AB83" s="328">
        <v>0</v>
      </c>
      <c r="AC83" s="328">
        <v>0</v>
      </c>
      <c r="AD83" s="328">
        <v>0</v>
      </c>
      <c r="AE83" s="328">
        <v>0</v>
      </c>
      <c r="AF83" s="328">
        <v>0</v>
      </c>
      <c r="AG83" s="328">
        <v>0</v>
      </c>
      <c r="AH83" s="328">
        <v>0</v>
      </c>
      <c r="AI83" s="328">
        <v>0</v>
      </c>
      <c r="AJ83" s="328">
        <v>0</v>
      </c>
      <c r="AK83" s="328">
        <v>0</v>
      </c>
      <c r="AL83" s="328">
        <v>0</v>
      </c>
      <c r="AM83" s="328">
        <v>0</v>
      </c>
    </row>
    <row r="84" spans="1:39" x14ac:dyDescent="0.25">
      <c r="A84" s="10">
        <v>39205</v>
      </c>
      <c r="B84" s="10">
        <v>90002623</v>
      </c>
      <c r="C84" s="10" t="s">
        <v>1671</v>
      </c>
      <c r="D84" s="10">
        <v>6825625</v>
      </c>
      <c r="E84" s="325">
        <v>40513</v>
      </c>
      <c r="F84" s="10">
        <v>8</v>
      </c>
      <c r="G84" s="328">
        <v>1</v>
      </c>
      <c r="H84" s="328">
        <v>6825625</v>
      </c>
      <c r="I84" s="328">
        <v>0</v>
      </c>
      <c r="J84" s="328">
        <v>0</v>
      </c>
      <c r="K84" s="328">
        <v>0</v>
      </c>
      <c r="L84" s="328">
        <v>0</v>
      </c>
      <c r="M84" s="328">
        <v>0</v>
      </c>
      <c r="N84" s="328">
        <v>0</v>
      </c>
      <c r="O84" s="328">
        <v>0</v>
      </c>
      <c r="P84" s="328">
        <v>0</v>
      </c>
      <c r="Q84" s="328">
        <v>1</v>
      </c>
      <c r="R84" s="328">
        <v>6825625</v>
      </c>
      <c r="S84" s="328">
        <v>0</v>
      </c>
      <c r="T84" s="328">
        <v>6825625</v>
      </c>
      <c r="U84" s="328">
        <v>2559609.36</v>
      </c>
      <c r="V84" s="328">
        <v>0</v>
      </c>
      <c r="W84" s="328">
        <v>0</v>
      </c>
      <c r="X84" s="328">
        <v>853203.12</v>
      </c>
      <c r="Y84" s="328">
        <v>0</v>
      </c>
      <c r="Z84" s="328">
        <v>3412812.48</v>
      </c>
      <c r="AA84" s="328">
        <v>3412812.52</v>
      </c>
      <c r="AB84" s="328">
        <v>71100.259999999995</v>
      </c>
      <c r="AC84" s="328">
        <v>71100.259999999995</v>
      </c>
      <c r="AD84" s="328">
        <v>71100.259999999995</v>
      </c>
      <c r="AE84" s="328">
        <v>71100.259999999995</v>
      </c>
      <c r="AF84" s="328">
        <v>71100.259999999995</v>
      </c>
      <c r="AG84" s="328">
        <v>71100.259999999995</v>
      </c>
      <c r="AH84" s="328">
        <v>71100.259999999995</v>
      </c>
      <c r="AI84" s="328">
        <v>71100.259999999995</v>
      </c>
      <c r="AJ84" s="328">
        <v>71100.259999999995</v>
      </c>
      <c r="AK84" s="328">
        <v>71100.259999999995</v>
      </c>
      <c r="AL84" s="328">
        <v>71100.259999999995</v>
      </c>
      <c r="AM84" s="328">
        <v>71100.259999999995</v>
      </c>
    </row>
    <row r="85" spans="1:39" x14ac:dyDescent="0.25">
      <c r="A85" s="10">
        <v>39205</v>
      </c>
      <c r="B85" s="10">
        <v>90002641</v>
      </c>
      <c r="C85" s="10" t="s">
        <v>1672</v>
      </c>
      <c r="D85" s="10">
        <v>75000</v>
      </c>
      <c r="E85" s="325">
        <v>40602</v>
      </c>
      <c r="F85" s="10">
        <v>5</v>
      </c>
      <c r="G85" s="328">
        <v>1</v>
      </c>
      <c r="H85" s="328">
        <v>75000</v>
      </c>
      <c r="I85" s="328">
        <v>0</v>
      </c>
      <c r="J85" s="328">
        <v>0</v>
      </c>
      <c r="K85" s="328">
        <v>0</v>
      </c>
      <c r="L85" s="328">
        <v>0</v>
      </c>
      <c r="M85" s="328">
        <v>0</v>
      </c>
      <c r="N85" s="328">
        <v>0</v>
      </c>
      <c r="O85" s="328">
        <v>0</v>
      </c>
      <c r="P85" s="328">
        <v>0</v>
      </c>
      <c r="Q85" s="328">
        <v>1</v>
      </c>
      <c r="R85" s="328">
        <v>75000</v>
      </c>
      <c r="S85" s="328">
        <v>0</v>
      </c>
      <c r="T85" s="328">
        <v>75000</v>
      </c>
      <c r="U85" s="328">
        <v>45000</v>
      </c>
      <c r="V85" s="328">
        <v>0</v>
      </c>
      <c r="W85" s="328">
        <v>0</v>
      </c>
      <c r="X85" s="328">
        <v>30000</v>
      </c>
      <c r="Y85" s="328">
        <v>0</v>
      </c>
      <c r="Z85" s="328">
        <v>75000</v>
      </c>
      <c r="AA85" s="328">
        <v>0</v>
      </c>
      <c r="AB85" s="328">
        <v>1250</v>
      </c>
      <c r="AC85" s="328">
        <v>28750</v>
      </c>
      <c r="AD85" s="328">
        <v>0</v>
      </c>
      <c r="AE85" s="328">
        <v>0</v>
      </c>
      <c r="AF85" s="328">
        <v>0</v>
      </c>
      <c r="AG85" s="328">
        <v>0</v>
      </c>
      <c r="AH85" s="328">
        <v>0</v>
      </c>
      <c r="AI85" s="328">
        <v>0</v>
      </c>
      <c r="AJ85" s="328">
        <v>0</v>
      </c>
      <c r="AK85" s="328">
        <v>0</v>
      </c>
      <c r="AL85" s="328">
        <v>0</v>
      </c>
      <c r="AM85" s="328">
        <v>0</v>
      </c>
    </row>
    <row r="86" spans="1:39" x14ac:dyDescent="0.25">
      <c r="A86" s="10">
        <v>39205</v>
      </c>
      <c r="B86" s="10">
        <v>90002641</v>
      </c>
      <c r="C86" s="10" t="s">
        <v>1672</v>
      </c>
      <c r="D86" s="10">
        <v>80000</v>
      </c>
      <c r="E86" s="325">
        <v>40602</v>
      </c>
      <c r="F86" s="10">
        <v>-1</v>
      </c>
      <c r="G86" s="328">
        <v>1</v>
      </c>
      <c r="H86" s="328">
        <v>80000</v>
      </c>
      <c r="I86" s="328">
        <v>0</v>
      </c>
      <c r="J86" s="328">
        <v>0</v>
      </c>
      <c r="K86" s="328">
        <v>0</v>
      </c>
      <c r="L86" s="328">
        <v>0</v>
      </c>
      <c r="M86" s="328">
        <v>0</v>
      </c>
      <c r="N86" s="328">
        <v>0</v>
      </c>
      <c r="O86" s="328">
        <v>0</v>
      </c>
      <c r="P86" s="328">
        <v>0</v>
      </c>
      <c r="Q86" s="328">
        <v>1</v>
      </c>
      <c r="R86" s="328">
        <v>80000</v>
      </c>
      <c r="S86" s="328">
        <v>0</v>
      </c>
      <c r="T86" s="328">
        <v>80000</v>
      </c>
      <c r="U86" s="328">
        <v>0</v>
      </c>
      <c r="V86" s="328">
        <v>0</v>
      </c>
      <c r="W86" s="328">
        <v>0</v>
      </c>
      <c r="X86" s="328">
        <v>0</v>
      </c>
      <c r="Y86" s="328">
        <v>0</v>
      </c>
      <c r="Z86" s="328">
        <v>0</v>
      </c>
      <c r="AA86" s="328">
        <v>80000</v>
      </c>
      <c r="AB86" s="328">
        <v>0</v>
      </c>
      <c r="AC86" s="328">
        <v>0</v>
      </c>
      <c r="AD86" s="328">
        <v>0</v>
      </c>
      <c r="AE86" s="328">
        <v>0</v>
      </c>
      <c r="AF86" s="328">
        <v>0</v>
      </c>
      <c r="AG86" s="328">
        <v>0</v>
      </c>
      <c r="AH86" s="328">
        <v>0</v>
      </c>
      <c r="AI86" s="328">
        <v>0</v>
      </c>
      <c r="AJ86" s="328">
        <v>0</v>
      </c>
      <c r="AK86" s="328">
        <v>0</v>
      </c>
      <c r="AL86" s="328">
        <v>0</v>
      </c>
      <c r="AM86" s="328">
        <v>0</v>
      </c>
    </row>
    <row r="87" spans="1:39" x14ac:dyDescent="0.25">
      <c r="A87" s="10">
        <v>39205</v>
      </c>
      <c r="B87" s="10">
        <v>90002641</v>
      </c>
      <c r="C87" s="10" t="s">
        <v>1672</v>
      </c>
      <c r="D87" s="10">
        <v>135000</v>
      </c>
      <c r="E87" s="325">
        <v>41638</v>
      </c>
      <c r="F87" s="10">
        <v>-1</v>
      </c>
      <c r="G87" s="328">
        <v>4</v>
      </c>
      <c r="H87" s="328">
        <v>540000</v>
      </c>
      <c r="I87" s="328">
        <v>0</v>
      </c>
      <c r="J87" s="328">
        <v>0</v>
      </c>
      <c r="K87" s="328">
        <v>0</v>
      </c>
      <c r="L87" s="328">
        <v>0</v>
      </c>
      <c r="M87" s="328">
        <v>0</v>
      </c>
      <c r="N87" s="328">
        <v>0</v>
      </c>
      <c r="O87" s="328">
        <v>0</v>
      </c>
      <c r="P87" s="328">
        <v>0</v>
      </c>
      <c r="Q87" s="328">
        <v>4</v>
      </c>
      <c r="R87" s="328">
        <v>540000</v>
      </c>
      <c r="S87" s="328">
        <v>0</v>
      </c>
      <c r="T87" s="328">
        <v>540000</v>
      </c>
      <c r="U87" s="328">
        <v>0</v>
      </c>
      <c r="V87" s="328">
        <v>0</v>
      </c>
      <c r="W87" s="328">
        <v>0</v>
      </c>
      <c r="X87" s="328">
        <v>0</v>
      </c>
      <c r="Y87" s="328">
        <v>0</v>
      </c>
      <c r="Z87" s="328">
        <v>0</v>
      </c>
      <c r="AA87" s="328">
        <v>540000</v>
      </c>
      <c r="AB87" s="328">
        <v>0</v>
      </c>
      <c r="AC87" s="328">
        <v>0</v>
      </c>
      <c r="AD87" s="328">
        <v>0</v>
      </c>
      <c r="AE87" s="328">
        <v>0</v>
      </c>
      <c r="AF87" s="328">
        <v>0</v>
      </c>
      <c r="AG87" s="328">
        <v>0</v>
      </c>
      <c r="AH87" s="328">
        <v>0</v>
      </c>
      <c r="AI87" s="328">
        <v>0</v>
      </c>
      <c r="AJ87" s="328">
        <v>0</v>
      </c>
      <c r="AK87" s="328">
        <v>0</v>
      </c>
      <c r="AL87" s="328">
        <v>0</v>
      </c>
      <c r="AM87" s="328">
        <v>0</v>
      </c>
    </row>
    <row r="88" spans="1:39" x14ac:dyDescent="0.25">
      <c r="A88" s="10">
        <v>39205</v>
      </c>
      <c r="B88" s="10">
        <v>90002641</v>
      </c>
      <c r="C88" s="10" t="s">
        <v>1672</v>
      </c>
      <c r="D88" s="10">
        <v>172000</v>
      </c>
      <c r="E88" s="325">
        <v>41089</v>
      </c>
      <c r="F88" s="10">
        <v>4</v>
      </c>
      <c r="G88" s="328">
        <v>1</v>
      </c>
      <c r="H88" s="328">
        <v>172000</v>
      </c>
      <c r="I88" s="328">
        <v>0</v>
      </c>
      <c r="J88" s="328">
        <v>0</v>
      </c>
      <c r="K88" s="328">
        <v>0</v>
      </c>
      <c r="L88" s="328">
        <v>0</v>
      </c>
      <c r="M88" s="328">
        <v>0</v>
      </c>
      <c r="N88" s="328">
        <v>0</v>
      </c>
      <c r="O88" s="328">
        <v>0</v>
      </c>
      <c r="P88" s="328">
        <v>0</v>
      </c>
      <c r="Q88" s="328">
        <v>1</v>
      </c>
      <c r="R88" s="328">
        <v>172000</v>
      </c>
      <c r="S88" s="328">
        <v>0</v>
      </c>
      <c r="T88" s="328">
        <v>172000</v>
      </c>
      <c r="U88" s="328">
        <v>111083.23</v>
      </c>
      <c r="V88" s="328">
        <v>-1.45519152283669E-11</v>
      </c>
      <c r="W88" s="328">
        <v>0</v>
      </c>
      <c r="X88" s="328">
        <v>60916.77</v>
      </c>
      <c r="Y88" s="328">
        <v>0</v>
      </c>
      <c r="Z88" s="328">
        <v>172000</v>
      </c>
      <c r="AA88" s="328">
        <v>0</v>
      </c>
      <c r="AB88" s="328">
        <v>3583.33</v>
      </c>
      <c r="AC88" s="328">
        <v>3583.33</v>
      </c>
      <c r="AD88" s="328">
        <v>3583.33</v>
      </c>
      <c r="AE88" s="328">
        <v>3583.33</v>
      </c>
      <c r="AF88" s="328">
        <v>3583.33</v>
      </c>
      <c r="AG88" s="328">
        <v>43000.12</v>
      </c>
      <c r="AH88" s="328">
        <v>0</v>
      </c>
      <c r="AI88" s="328">
        <v>0</v>
      </c>
      <c r="AJ88" s="328">
        <v>0</v>
      </c>
      <c r="AK88" s="328">
        <v>0</v>
      </c>
      <c r="AL88" s="328">
        <v>0</v>
      </c>
      <c r="AM88" s="328">
        <v>0</v>
      </c>
    </row>
    <row r="89" spans="1:39" x14ac:dyDescent="0.25">
      <c r="A89" s="10">
        <v>39205</v>
      </c>
      <c r="B89" s="10">
        <v>90002644</v>
      </c>
      <c r="C89" s="10" t="s">
        <v>1673</v>
      </c>
      <c r="D89" s="10">
        <v>430000</v>
      </c>
      <c r="E89" s="325">
        <v>40907</v>
      </c>
      <c r="F89" s="10">
        <v>5</v>
      </c>
      <c r="G89" s="328">
        <v>1</v>
      </c>
      <c r="H89" s="328">
        <v>430000</v>
      </c>
      <c r="I89" s="328">
        <v>0</v>
      </c>
      <c r="J89" s="328">
        <v>0</v>
      </c>
      <c r="K89" s="328">
        <v>0</v>
      </c>
      <c r="L89" s="328">
        <v>0</v>
      </c>
      <c r="M89" s="328">
        <v>0</v>
      </c>
      <c r="N89" s="328">
        <v>0</v>
      </c>
      <c r="O89" s="328">
        <v>0</v>
      </c>
      <c r="P89" s="328">
        <v>0</v>
      </c>
      <c r="Q89" s="328">
        <v>1</v>
      </c>
      <c r="R89" s="328">
        <v>430000</v>
      </c>
      <c r="S89" s="328">
        <v>0</v>
      </c>
      <c r="T89" s="328">
        <v>430000</v>
      </c>
      <c r="U89" s="328">
        <v>258000.12</v>
      </c>
      <c r="V89" s="328">
        <v>0</v>
      </c>
      <c r="W89" s="328">
        <v>0</v>
      </c>
      <c r="X89" s="328">
        <v>171999.88</v>
      </c>
      <c r="Y89" s="328">
        <v>0</v>
      </c>
      <c r="Z89" s="328">
        <v>430000</v>
      </c>
      <c r="AA89" s="328">
        <v>0</v>
      </c>
      <c r="AB89" s="328">
        <v>7166.67</v>
      </c>
      <c r="AC89" s="328">
        <v>7166.67</v>
      </c>
      <c r="AD89" s="328">
        <v>7166.67</v>
      </c>
      <c r="AE89" s="328">
        <v>7166.67</v>
      </c>
      <c r="AF89" s="328">
        <v>7166.67</v>
      </c>
      <c r="AG89" s="328">
        <v>7166.67</v>
      </c>
      <c r="AH89" s="328">
        <v>7166.67</v>
      </c>
      <c r="AI89" s="328">
        <v>7166.67</v>
      </c>
      <c r="AJ89" s="328">
        <v>7166.67</v>
      </c>
      <c r="AK89" s="328">
        <v>7166.67</v>
      </c>
      <c r="AL89" s="328">
        <v>7166.67</v>
      </c>
      <c r="AM89" s="328">
        <v>93166.51</v>
      </c>
    </row>
    <row r="90" spans="1:39" x14ac:dyDescent="0.25">
      <c r="A90" s="10">
        <v>39205</v>
      </c>
      <c r="B90" s="10">
        <v>90002645</v>
      </c>
      <c r="C90" s="10" t="s">
        <v>1674</v>
      </c>
      <c r="D90" s="10">
        <v>72000</v>
      </c>
      <c r="E90" s="325">
        <v>40907</v>
      </c>
      <c r="F90" s="10">
        <v>5</v>
      </c>
      <c r="G90" s="328">
        <v>1</v>
      </c>
      <c r="H90" s="328">
        <v>72000</v>
      </c>
      <c r="I90" s="328">
        <v>0</v>
      </c>
      <c r="J90" s="328">
        <v>0</v>
      </c>
      <c r="K90" s="328">
        <v>0</v>
      </c>
      <c r="L90" s="328">
        <v>0</v>
      </c>
      <c r="M90" s="328">
        <v>0</v>
      </c>
      <c r="N90" s="328">
        <v>0</v>
      </c>
      <c r="O90" s="328">
        <v>0</v>
      </c>
      <c r="P90" s="328">
        <v>0</v>
      </c>
      <c r="Q90" s="328">
        <v>1</v>
      </c>
      <c r="R90" s="328">
        <v>72000</v>
      </c>
      <c r="S90" s="328">
        <v>0</v>
      </c>
      <c r="T90" s="328">
        <v>72000</v>
      </c>
      <c r="U90" s="328">
        <v>43200</v>
      </c>
      <c r="V90" s="328">
        <v>0</v>
      </c>
      <c r="W90" s="328">
        <v>0</v>
      </c>
      <c r="X90" s="328">
        <v>28800</v>
      </c>
      <c r="Y90" s="328">
        <v>0</v>
      </c>
      <c r="Z90" s="328">
        <v>72000</v>
      </c>
      <c r="AA90" s="328">
        <v>0</v>
      </c>
      <c r="AB90" s="328">
        <v>1200</v>
      </c>
      <c r="AC90" s="328">
        <v>1200</v>
      </c>
      <c r="AD90" s="328">
        <v>1200</v>
      </c>
      <c r="AE90" s="328">
        <v>1200</v>
      </c>
      <c r="AF90" s="328">
        <v>1200</v>
      </c>
      <c r="AG90" s="328">
        <v>1200</v>
      </c>
      <c r="AH90" s="328">
        <v>1200</v>
      </c>
      <c r="AI90" s="328">
        <v>1200</v>
      </c>
      <c r="AJ90" s="328">
        <v>1200</v>
      </c>
      <c r="AK90" s="328">
        <v>1200</v>
      </c>
      <c r="AL90" s="328">
        <v>1200</v>
      </c>
      <c r="AM90" s="328">
        <v>15600</v>
      </c>
    </row>
    <row r="91" spans="1:39" x14ac:dyDescent="0.25">
      <c r="A91" s="10">
        <v>39205</v>
      </c>
      <c r="B91" s="10">
        <v>90002646</v>
      </c>
      <c r="C91" s="10" t="s">
        <v>1675</v>
      </c>
      <c r="D91" s="10">
        <v>150000</v>
      </c>
      <c r="E91" s="325">
        <v>40724</v>
      </c>
      <c r="F91" s="10">
        <v>4</v>
      </c>
      <c r="G91" s="328">
        <v>1</v>
      </c>
      <c r="H91" s="328">
        <v>150000</v>
      </c>
      <c r="I91" s="328">
        <v>0</v>
      </c>
      <c r="J91" s="328">
        <v>0</v>
      </c>
      <c r="K91" s="328">
        <v>0</v>
      </c>
      <c r="L91" s="328">
        <v>0</v>
      </c>
      <c r="M91" s="328">
        <v>0</v>
      </c>
      <c r="N91" s="328">
        <v>0</v>
      </c>
      <c r="O91" s="328">
        <v>0</v>
      </c>
      <c r="P91" s="328">
        <v>0</v>
      </c>
      <c r="Q91" s="328">
        <v>1</v>
      </c>
      <c r="R91" s="328">
        <v>150000</v>
      </c>
      <c r="S91" s="328">
        <v>0</v>
      </c>
      <c r="T91" s="328">
        <v>150000</v>
      </c>
      <c r="U91" s="328">
        <v>150000</v>
      </c>
      <c r="V91" s="328">
        <v>0</v>
      </c>
      <c r="W91" s="328">
        <v>0</v>
      </c>
      <c r="X91" s="328">
        <v>0</v>
      </c>
      <c r="Y91" s="328">
        <v>0</v>
      </c>
      <c r="Z91" s="328">
        <v>150000</v>
      </c>
      <c r="AA91" s="328">
        <v>0</v>
      </c>
      <c r="AB91" s="328">
        <v>0</v>
      </c>
      <c r="AC91" s="328">
        <v>0</v>
      </c>
      <c r="AD91" s="328">
        <v>0</v>
      </c>
      <c r="AE91" s="328">
        <v>0</v>
      </c>
      <c r="AF91" s="328">
        <v>0</v>
      </c>
      <c r="AG91" s="328">
        <v>0</v>
      </c>
      <c r="AH91" s="328">
        <v>0</v>
      </c>
      <c r="AI91" s="328">
        <v>0</v>
      </c>
      <c r="AJ91" s="328">
        <v>0</v>
      </c>
      <c r="AK91" s="328">
        <v>0</v>
      </c>
      <c r="AL91" s="328">
        <v>0</v>
      </c>
      <c r="AM91" s="328">
        <v>0</v>
      </c>
    </row>
    <row r="92" spans="1:39" x14ac:dyDescent="0.25">
      <c r="A92" s="10">
        <v>39205</v>
      </c>
      <c r="B92" s="10">
        <v>90002647</v>
      </c>
      <c r="C92" s="10" t="s">
        <v>1676</v>
      </c>
      <c r="D92" s="10">
        <v>50000</v>
      </c>
      <c r="E92" s="325">
        <v>40724</v>
      </c>
      <c r="F92" s="10">
        <v>4</v>
      </c>
      <c r="G92" s="328">
        <v>6</v>
      </c>
      <c r="H92" s="328">
        <v>300000</v>
      </c>
      <c r="I92" s="328">
        <v>0</v>
      </c>
      <c r="J92" s="328">
        <v>0</v>
      </c>
      <c r="K92" s="328">
        <v>0</v>
      </c>
      <c r="L92" s="328">
        <v>0</v>
      </c>
      <c r="M92" s="328">
        <v>0</v>
      </c>
      <c r="N92" s="328">
        <v>0</v>
      </c>
      <c r="O92" s="328">
        <v>0</v>
      </c>
      <c r="P92" s="328">
        <v>0</v>
      </c>
      <c r="Q92" s="328">
        <v>6</v>
      </c>
      <c r="R92" s="328">
        <v>300000</v>
      </c>
      <c r="S92" s="328">
        <v>0</v>
      </c>
      <c r="T92" s="328">
        <v>300000</v>
      </c>
      <c r="U92" s="328">
        <v>300000</v>
      </c>
      <c r="V92" s="328">
        <v>0</v>
      </c>
      <c r="W92" s="328">
        <v>0</v>
      </c>
      <c r="X92" s="328">
        <v>0</v>
      </c>
      <c r="Y92" s="328">
        <v>0</v>
      </c>
      <c r="Z92" s="328">
        <v>300000</v>
      </c>
      <c r="AA92" s="328">
        <v>0</v>
      </c>
      <c r="AB92" s="328">
        <v>0</v>
      </c>
      <c r="AC92" s="328">
        <v>0</v>
      </c>
      <c r="AD92" s="328">
        <v>0</v>
      </c>
      <c r="AE92" s="328">
        <v>0</v>
      </c>
      <c r="AF92" s="328">
        <v>0</v>
      </c>
      <c r="AG92" s="328">
        <v>0</v>
      </c>
      <c r="AH92" s="328">
        <v>0</v>
      </c>
      <c r="AI92" s="328">
        <v>0</v>
      </c>
      <c r="AJ92" s="328">
        <v>0</v>
      </c>
      <c r="AK92" s="328">
        <v>0</v>
      </c>
      <c r="AL92" s="328">
        <v>0</v>
      </c>
      <c r="AM92" s="328">
        <v>0</v>
      </c>
    </row>
    <row r="93" spans="1:39" x14ac:dyDescent="0.25">
      <c r="A93" s="10">
        <v>39205</v>
      </c>
      <c r="B93" s="10">
        <v>90002651</v>
      </c>
      <c r="C93" s="10" t="s">
        <v>1677</v>
      </c>
      <c r="D93" s="10">
        <v>639999</v>
      </c>
      <c r="E93" s="325">
        <v>40907</v>
      </c>
      <c r="F93" s="10">
        <v>5</v>
      </c>
      <c r="G93" s="328">
        <v>1</v>
      </c>
      <c r="H93" s="328">
        <v>639999</v>
      </c>
      <c r="I93" s="328">
        <v>0</v>
      </c>
      <c r="J93" s="328">
        <v>0</v>
      </c>
      <c r="K93" s="328">
        <v>0</v>
      </c>
      <c r="L93" s="328">
        <v>0</v>
      </c>
      <c r="M93" s="328">
        <v>0</v>
      </c>
      <c r="N93" s="328">
        <v>0</v>
      </c>
      <c r="O93" s="328">
        <v>0</v>
      </c>
      <c r="P93" s="328">
        <v>0</v>
      </c>
      <c r="Q93" s="328">
        <v>1</v>
      </c>
      <c r="R93" s="328">
        <v>639999</v>
      </c>
      <c r="S93" s="328">
        <v>0</v>
      </c>
      <c r="T93" s="328">
        <v>639999</v>
      </c>
      <c r="U93" s="328">
        <v>383999.4</v>
      </c>
      <c r="V93" s="328">
        <v>0</v>
      </c>
      <c r="W93" s="328">
        <v>0</v>
      </c>
      <c r="X93" s="328">
        <v>255999.6</v>
      </c>
      <c r="Y93" s="328">
        <v>0</v>
      </c>
      <c r="Z93" s="328">
        <v>639999</v>
      </c>
      <c r="AA93" s="328">
        <v>0</v>
      </c>
      <c r="AB93" s="328">
        <v>10666.65</v>
      </c>
      <c r="AC93" s="328">
        <v>10666.65</v>
      </c>
      <c r="AD93" s="328">
        <v>10666.65</v>
      </c>
      <c r="AE93" s="328">
        <v>10666.65</v>
      </c>
      <c r="AF93" s="328">
        <v>10666.65</v>
      </c>
      <c r="AG93" s="328">
        <v>10666.65</v>
      </c>
      <c r="AH93" s="328">
        <v>10666.65</v>
      </c>
      <c r="AI93" s="328">
        <v>10666.65</v>
      </c>
      <c r="AJ93" s="328">
        <v>10666.65</v>
      </c>
      <c r="AK93" s="328">
        <v>10666.65</v>
      </c>
      <c r="AL93" s="328">
        <v>10666.65</v>
      </c>
      <c r="AM93" s="328">
        <v>138666.45000000001</v>
      </c>
    </row>
    <row r="94" spans="1:39" x14ac:dyDescent="0.25">
      <c r="A94" s="10">
        <v>39205</v>
      </c>
      <c r="B94" s="10">
        <v>90002652</v>
      </c>
      <c r="C94" s="10" t="s">
        <v>1678</v>
      </c>
      <c r="D94" s="10">
        <v>179999</v>
      </c>
      <c r="E94" s="325">
        <v>40907</v>
      </c>
      <c r="F94" s="10">
        <v>5</v>
      </c>
      <c r="G94" s="328">
        <v>1</v>
      </c>
      <c r="H94" s="328">
        <v>179999</v>
      </c>
      <c r="I94" s="328">
        <v>0</v>
      </c>
      <c r="J94" s="328">
        <v>0</v>
      </c>
      <c r="K94" s="328">
        <v>0</v>
      </c>
      <c r="L94" s="328">
        <v>0</v>
      </c>
      <c r="M94" s="328">
        <v>0</v>
      </c>
      <c r="N94" s="328">
        <v>0</v>
      </c>
      <c r="O94" s="328">
        <v>0</v>
      </c>
      <c r="P94" s="328">
        <v>0</v>
      </c>
      <c r="Q94" s="328">
        <v>1</v>
      </c>
      <c r="R94" s="328">
        <v>179999</v>
      </c>
      <c r="S94" s="328">
        <v>0</v>
      </c>
      <c r="T94" s="328">
        <v>179999</v>
      </c>
      <c r="U94" s="328">
        <v>107999.28</v>
      </c>
      <c r="V94" s="328">
        <v>0</v>
      </c>
      <c r="W94" s="328">
        <v>0</v>
      </c>
      <c r="X94" s="328">
        <v>71999.72</v>
      </c>
      <c r="Y94" s="328">
        <v>0</v>
      </c>
      <c r="Z94" s="328">
        <v>179999</v>
      </c>
      <c r="AA94" s="328">
        <v>0</v>
      </c>
      <c r="AB94" s="328">
        <v>2999.98</v>
      </c>
      <c r="AC94" s="328">
        <v>2999.98</v>
      </c>
      <c r="AD94" s="328">
        <v>2999.98</v>
      </c>
      <c r="AE94" s="328">
        <v>2999.98</v>
      </c>
      <c r="AF94" s="328">
        <v>2999.98</v>
      </c>
      <c r="AG94" s="328">
        <v>2999.98</v>
      </c>
      <c r="AH94" s="328">
        <v>2999.98</v>
      </c>
      <c r="AI94" s="328">
        <v>2999.98</v>
      </c>
      <c r="AJ94" s="328">
        <v>2999.98</v>
      </c>
      <c r="AK94" s="328">
        <v>2999.98</v>
      </c>
      <c r="AL94" s="328">
        <v>2999.98</v>
      </c>
      <c r="AM94" s="328">
        <v>38999.94</v>
      </c>
    </row>
    <row r="95" spans="1:39" x14ac:dyDescent="0.25">
      <c r="A95" s="10">
        <v>39205</v>
      </c>
      <c r="B95" s="10">
        <v>90002653</v>
      </c>
      <c r="C95" s="10" t="s">
        <v>1679</v>
      </c>
      <c r="D95" s="10">
        <v>337662.5</v>
      </c>
      <c r="E95" s="325">
        <v>40907</v>
      </c>
      <c r="F95" s="10">
        <v>5</v>
      </c>
      <c r="G95" s="328">
        <v>2</v>
      </c>
      <c r="H95" s="328">
        <v>675325</v>
      </c>
      <c r="I95" s="328">
        <v>0</v>
      </c>
      <c r="J95" s="328">
        <v>0</v>
      </c>
      <c r="K95" s="328">
        <v>0</v>
      </c>
      <c r="L95" s="328">
        <v>0</v>
      </c>
      <c r="M95" s="328">
        <v>0</v>
      </c>
      <c r="N95" s="328">
        <v>0</v>
      </c>
      <c r="O95" s="328">
        <v>0</v>
      </c>
      <c r="P95" s="328">
        <v>0</v>
      </c>
      <c r="Q95" s="328">
        <v>2</v>
      </c>
      <c r="R95" s="328">
        <v>675325</v>
      </c>
      <c r="S95" s="328">
        <v>0</v>
      </c>
      <c r="T95" s="328">
        <v>675325</v>
      </c>
      <c r="U95" s="328">
        <v>405195.12</v>
      </c>
      <c r="V95" s="328">
        <v>0</v>
      </c>
      <c r="W95" s="328">
        <v>0</v>
      </c>
      <c r="X95" s="328">
        <v>270129.88</v>
      </c>
      <c r="Y95" s="328">
        <v>0</v>
      </c>
      <c r="Z95" s="328">
        <v>675325</v>
      </c>
      <c r="AA95" s="328">
        <v>0</v>
      </c>
      <c r="AB95" s="328">
        <v>11255.42</v>
      </c>
      <c r="AC95" s="328">
        <v>11255.42</v>
      </c>
      <c r="AD95" s="328">
        <v>11255.42</v>
      </c>
      <c r="AE95" s="328">
        <v>11255.42</v>
      </c>
      <c r="AF95" s="328">
        <v>11255.42</v>
      </c>
      <c r="AG95" s="328">
        <v>11255.42</v>
      </c>
      <c r="AH95" s="328">
        <v>11255.42</v>
      </c>
      <c r="AI95" s="328">
        <v>11255.42</v>
      </c>
      <c r="AJ95" s="328">
        <v>11255.42</v>
      </c>
      <c r="AK95" s="328">
        <v>11255.42</v>
      </c>
      <c r="AL95" s="328">
        <v>11255.42</v>
      </c>
      <c r="AM95" s="328">
        <v>146320.26</v>
      </c>
    </row>
    <row r="96" spans="1:39" x14ac:dyDescent="0.25">
      <c r="A96" s="10">
        <v>39205</v>
      </c>
      <c r="B96" s="10">
        <v>90002654</v>
      </c>
      <c r="C96" s="10" t="s">
        <v>1680</v>
      </c>
      <c r="D96" s="10">
        <v>156489</v>
      </c>
      <c r="E96" s="325">
        <v>40907</v>
      </c>
      <c r="F96" s="10">
        <v>5</v>
      </c>
      <c r="G96" s="328">
        <v>1</v>
      </c>
      <c r="H96" s="328">
        <v>156489</v>
      </c>
      <c r="I96" s="328">
        <v>0</v>
      </c>
      <c r="J96" s="328">
        <v>0</v>
      </c>
      <c r="K96" s="328">
        <v>0</v>
      </c>
      <c r="L96" s="328">
        <v>0</v>
      </c>
      <c r="M96" s="328">
        <v>0</v>
      </c>
      <c r="N96" s="328">
        <v>0</v>
      </c>
      <c r="O96" s="328">
        <v>0</v>
      </c>
      <c r="P96" s="328">
        <v>0</v>
      </c>
      <c r="Q96" s="328">
        <v>1</v>
      </c>
      <c r="R96" s="328">
        <v>156489</v>
      </c>
      <c r="S96" s="328">
        <v>0</v>
      </c>
      <c r="T96" s="328">
        <v>156489</v>
      </c>
      <c r="U96" s="328">
        <v>93893.4</v>
      </c>
      <c r="V96" s="328">
        <v>0</v>
      </c>
      <c r="W96" s="328">
        <v>0</v>
      </c>
      <c r="X96" s="328">
        <v>62595.6</v>
      </c>
      <c r="Y96" s="328">
        <v>0</v>
      </c>
      <c r="Z96" s="328">
        <v>156489</v>
      </c>
      <c r="AA96" s="328">
        <v>0</v>
      </c>
      <c r="AB96" s="328">
        <v>2608.15</v>
      </c>
      <c r="AC96" s="328">
        <v>2608.15</v>
      </c>
      <c r="AD96" s="328">
        <v>2608.15</v>
      </c>
      <c r="AE96" s="328">
        <v>2608.15</v>
      </c>
      <c r="AF96" s="328">
        <v>2608.15</v>
      </c>
      <c r="AG96" s="328">
        <v>2608.15</v>
      </c>
      <c r="AH96" s="328">
        <v>2608.15</v>
      </c>
      <c r="AI96" s="328">
        <v>2608.15</v>
      </c>
      <c r="AJ96" s="328">
        <v>2608.15</v>
      </c>
      <c r="AK96" s="328">
        <v>2608.15</v>
      </c>
      <c r="AL96" s="328">
        <v>2608.15</v>
      </c>
      <c r="AM96" s="328">
        <v>33905.949999999997</v>
      </c>
    </row>
    <row r="97" spans="1:39" x14ac:dyDescent="0.25">
      <c r="A97" s="10">
        <v>39205</v>
      </c>
      <c r="B97" s="10">
        <v>90002655</v>
      </c>
      <c r="C97" s="10" t="s">
        <v>1681</v>
      </c>
      <c r="D97" s="10">
        <v>415000</v>
      </c>
      <c r="E97" s="325">
        <v>40907</v>
      </c>
      <c r="F97" s="10">
        <v>-1</v>
      </c>
      <c r="G97" s="328">
        <v>1</v>
      </c>
      <c r="H97" s="328">
        <v>415000</v>
      </c>
      <c r="I97" s="328">
        <v>0</v>
      </c>
      <c r="J97" s="328">
        <v>0</v>
      </c>
      <c r="K97" s="328">
        <v>0</v>
      </c>
      <c r="L97" s="328">
        <v>0</v>
      </c>
      <c r="M97" s="328">
        <v>0</v>
      </c>
      <c r="N97" s="328">
        <v>0</v>
      </c>
      <c r="O97" s="328">
        <v>0</v>
      </c>
      <c r="P97" s="328">
        <v>0</v>
      </c>
      <c r="Q97" s="328">
        <v>1</v>
      </c>
      <c r="R97" s="328">
        <v>415000</v>
      </c>
      <c r="S97" s="328">
        <v>0</v>
      </c>
      <c r="T97" s="328">
        <v>415000</v>
      </c>
      <c r="U97" s="328">
        <v>0</v>
      </c>
      <c r="V97" s="328">
        <v>0</v>
      </c>
      <c r="W97" s="328">
        <v>0</v>
      </c>
      <c r="X97" s="328">
        <v>0</v>
      </c>
      <c r="Y97" s="328">
        <v>0</v>
      </c>
      <c r="Z97" s="328">
        <v>0</v>
      </c>
      <c r="AA97" s="328">
        <v>415000</v>
      </c>
      <c r="AB97" s="328">
        <v>0</v>
      </c>
      <c r="AC97" s="328">
        <v>0</v>
      </c>
      <c r="AD97" s="328">
        <v>0</v>
      </c>
      <c r="AE97" s="328">
        <v>0</v>
      </c>
      <c r="AF97" s="328">
        <v>0</v>
      </c>
      <c r="AG97" s="328">
        <v>0</v>
      </c>
      <c r="AH97" s="328">
        <v>0</v>
      </c>
      <c r="AI97" s="328">
        <v>0</v>
      </c>
      <c r="AJ97" s="328">
        <v>0</v>
      </c>
      <c r="AK97" s="328">
        <v>0</v>
      </c>
      <c r="AL97" s="328">
        <v>0</v>
      </c>
      <c r="AM97" s="328">
        <v>0</v>
      </c>
    </row>
    <row r="98" spans="1:39" x14ac:dyDescent="0.25">
      <c r="A98" s="10">
        <v>39205</v>
      </c>
      <c r="B98" s="10">
        <v>90002656</v>
      </c>
      <c r="C98" s="10" t="s">
        <v>1682</v>
      </c>
      <c r="D98" s="10">
        <v>800000</v>
      </c>
      <c r="E98" s="325">
        <v>40907</v>
      </c>
      <c r="F98" s="10">
        <v>5</v>
      </c>
      <c r="G98" s="328">
        <v>2</v>
      </c>
      <c r="H98" s="328">
        <v>1600000</v>
      </c>
      <c r="I98" s="328">
        <v>0</v>
      </c>
      <c r="J98" s="328">
        <v>0</v>
      </c>
      <c r="K98" s="328">
        <v>0</v>
      </c>
      <c r="L98" s="328">
        <v>0</v>
      </c>
      <c r="M98" s="328">
        <v>0</v>
      </c>
      <c r="N98" s="328">
        <v>0</v>
      </c>
      <c r="O98" s="328">
        <v>0</v>
      </c>
      <c r="P98" s="328">
        <v>0</v>
      </c>
      <c r="Q98" s="328">
        <v>2</v>
      </c>
      <c r="R98" s="328">
        <v>1600000</v>
      </c>
      <c r="S98" s="328">
        <v>0</v>
      </c>
      <c r="T98" s="328">
        <v>1600000</v>
      </c>
      <c r="U98" s="328">
        <v>960000.12</v>
      </c>
      <c r="V98" s="328">
        <v>1.16415321826935E-10</v>
      </c>
      <c r="W98" s="328">
        <v>0</v>
      </c>
      <c r="X98" s="328">
        <v>639999.88</v>
      </c>
      <c r="Y98" s="328">
        <v>0</v>
      </c>
      <c r="Z98" s="328">
        <v>1600000</v>
      </c>
      <c r="AA98" s="328">
        <v>0</v>
      </c>
      <c r="AB98" s="328">
        <v>26666.67</v>
      </c>
      <c r="AC98" s="328">
        <v>26666.67</v>
      </c>
      <c r="AD98" s="328">
        <v>26666.67</v>
      </c>
      <c r="AE98" s="328">
        <v>26666.67</v>
      </c>
      <c r="AF98" s="328">
        <v>26666.67</v>
      </c>
      <c r="AG98" s="328">
        <v>26666.67</v>
      </c>
      <c r="AH98" s="328">
        <v>26666.67</v>
      </c>
      <c r="AI98" s="328">
        <v>26666.67</v>
      </c>
      <c r="AJ98" s="328">
        <v>26666.67</v>
      </c>
      <c r="AK98" s="328">
        <v>26666.67</v>
      </c>
      <c r="AL98" s="328">
        <v>26666.67</v>
      </c>
      <c r="AM98" s="328">
        <v>346666.51</v>
      </c>
    </row>
    <row r="99" spans="1:39" x14ac:dyDescent="0.25">
      <c r="A99" s="10">
        <v>39205</v>
      </c>
      <c r="B99" s="10">
        <v>90002657</v>
      </c>
      <c r="C99" s="10" t="s">
        <v>1683</v>
      </c>
      <c r="D99" s="10">
        <v>5000000</v>
      </c>
      <c r="E99" s="325">
        <v>40907</v>
      </c>
      <c r="F99" s="10">
        <v>8</v>
      </c>
      <c r="G99" s="328">
        <v>1</v>
      </c>
      <c r="H99" s="328">
        <v>5000000</v>
      </c>
      <c r="I99" s="328">
        <v>0</v>
      </c>
      <c r="J99" s="328">
        <v>0</v>
      </c>
      <c r="K99" s="328">
        <v>0</v>
      </c>
      <c r="L99" s="328">
        <v>0</v>
      </c>
      <c r="M99" s="328">
        <v>0</v>
      </c>
      <c r="N99" s="328">
        <v>0</v>
      </c>
      <c r="O99" s="328">
        <v>0</v>
      </c>
      <c r="P99" s="328">
        <v>0</v>
      </c>
      <c r="Q99" s="328">
        <v>1</v>
      </c>
      <c r="R99" s="328">
        <v>5000000</v>
      </c>
      <c r="S99" s="328">
        <v>0</v>
      </c>
      <c r="T99" s="328">
        <v>5000000</v>
      </c>
      <c r="U99" s="328">
        <v>1874999.88</v>
      </c>
      <c r="V99" s="328">
        <v>0</v>
      </c>
      <c r="W99" s="328">
        <v>0</v>
      </c>
      <c r="X99" s="328">
        <v>624999.96</v>
      </c>
      <c r="Y99" s="328">
        <v>0</v>
      </c>
      <c r="Z99" s="328">
        <v>2499999.84</v>
      </c>
      <c r="AA99" s="328">
        <v>2500000.16</v>
      </c>
      <c r="AB99" s="328">
        <v>52083.33</v>
      </c>
      <c r="AC99" s="328">
        <v>52083.33</v>
      </c>
      <c r="AD99" s="328">
        <v>52083.33</v>
      </c>
      <c r="AE99" s="328">
        <v>52083.33</v>
      </c>
      <c r="AF99" s="328">
        <v>52083.33</v>
      </c>
      <c r="AG99" s="328">
        <v>52083.33</v>
      </c>
      <c r="AH99" s="328">
        <v>52083.33</v>
      </c>
      <c r="AI99" s="328">
        <v>52083.33</v>
      </c>
      <c r="AJ99" s="328">
        <v>52083.33</v>
      </c>
      <c r="AK99" s="328">
        <v>52083.33</v>
      </c>
      <c r="AL99" s="328">
        <v>52083.33</v>
      </c>
      <c r="AM99" s="328">
        <v>52083.33</v>
      </c>
    </row>
    <row r="100" spans="1:39" x14ac:dyDescent="0.25">
      <c r="A100" s="10">
        <v>39205</v>
      </c>
      <c r="B100" s="10">
        <v>90002682</v>
      </c>
      <c r="C100" s="10" t="s">
        <v>1684</v>
      </c>
      <c r="D100" s="10">
        <v>16000</v>
      </c>
      <c r="E100" s="325">
        <v>41089</v>
      </c>
      <c r="F100" s="10">
        <v>3</v>
      </c>
      <c r="G100" s="328">
        <v>1</v>
      </c>
      <c r="H100" s="328">
        <v>16000</v>
      </c>
      <c r="I100" s="328">
        <v>0</v>
      </c>
      <c r="J100" s="328">
        <v>0</v>
      </c>
      <c r="K100" s="328">
        <v>0</v>
      </c>
      <c r="L100" s="328">
        <v>0</v>
      </c>
      <c r="M100" s="328">
        <v>0</v>
      </c>
      <c r="N100" s="328">
        <v>0</v>
      </c>
      <c r="O100" s="328">
        <v>0</v>
      </c>
      <c r="P100" s="328">
        <v>0</v>
      </c>
      <c r="Q100" s="328">
        <v>1</v>
      </c>
      <c r="R100" s="328">
        <v>16000</v>
      </c>
      <c r="S100" s="328">
        <v>0</v>
      </c>
      <c r="T100" s="328">
        <v>16000</v>
      </c>
      <c r="U100" s="328">
        <v>16000</v>
      </c>
      <c r="V100" s="328">
        <v>0</v>
      </c>
      <c r="W100" s="328">
        <v>0</v>
      </c>
      <c r="X100" s="328">
        <v>0</v>
      </c>
      <c r="Y100" s="328">
        <v>0</v>
      </c>
      <c r="Z100" s="328">
        <v>16000</v>
      </c>
      <c r="AA100" s="328">
        <v>0</v>
      </c>
      <c r="AB100" s="328">
        <v>0</v>
      </c>
      <c r="AC100" s="328">
        <v>0</v>
      </c>
      <c r="AD100" s="328">
        <v>0</v>
      </c>
      <c r="AE100" s="328">
        <v>0</v>
      </c>
      <c r="AF100" s="328">
        <v>0</v>
      </c>
      <c r="AG100" s="328">
        <v>0</v>
      </c>
      <c r="AH100" s="328">
        <v>0</v>
      </c>
      <c r="AI100" s="328">
        <v>0</v>
      </c>
      <c r="AJ100" s="328">
        <v>0</v>
      </c>
      <c r="AK100" s="328">
        <v>0</v>
      </c>
      <c r="AL100" s="328">
        <v>0</v>
      </c>
      <c r="AM100" s="328">
        <v>0</v>
      </c>
    </row>
    <row r="101" spans="1:39" x14ac:dyDescent="0.25">
      <c r="A101" s="10">
        <v>39205</v>
      </c>
      <c r="B101" s="10">
        <v>90002685</v>
      </c>
      <c r="C101" s="10" t="s">
        <v>1685</v>
      </c>
      <c r="D101" s="10">
        <v>1300000</v>
      </c>
      <c r="E101" s="325">
        <v>41089</v>
      </c>
      <c r="F101" s="10">
        <v>5</v>
      </c>
      <c r="G101" s="328">
        <v>1</v>
      </c>
      <c r="H101" s="328">
        <v>1300000</v>
      </c>
      <c r="I101" s="328">
        <v>0</v>
      </c>
      <c r="J101" s="328">
        <v>0</v>
      </c>
      <c r="K101" s="328">
        <v>0</v>
      </c>
      <c r="L101" s="328">
        <v>0</v>
      </c>
      <c r="M101" s="328">
        <v>0</v>
      </c>
      <c r="N101" s="328">
        <v>0</v>
      </c>
      <c r="O101" s="328">
        <v>0</v>
      </c>
      <c r="P101" s="328">
        <v>0</v>
      </c>
      <c r="Q101" s="328">
        <v>1</v>
      </c>
      <c r="R101" s="328">
        <v>1300000</v>
      </c>
      <c r="S101" s="328">
        <v>0</v>
      </c>
      <c r="T101" s="328">
        <v>1300000</v>
      </c>
      <c r="U101" s="328">
        <v>671666.77</v>
      </c>
      <c r="V101" s="328">
        <v>0</v>
      </c>
      <c r="W101" s="328">
        <v>0</v>
      </c>
      <c r="X101" s="328">
        <v>260000.04</v>
      </c>
      <c r="Y101" s="328">
        <v>0</v>
      </c>
      <c r="Z101" s="328">
        <v>931666.81</v>
      </c>
      <c r="AA101" s="328">
        <v>368333.19</v>
      </c>
      <c r="AB101" s="328">
        <v>21666.67</v>
      </c>
      <c r="AC101" s="328">
        <v>21666.67</v>
      </c>
      <c r="AD101" s="328">
        <v>21666.67</v>
      </c>
      <c r="AE101" s="328">
        <v>21666.67</v>
      </c>
      <c r="AF101" s="328">
        <v>21666.67</v>
      </c>
      <c r="AG101" s="328">
        <v>21666.67</v>
      </c>
      <c r="AH101" s="328">
        <v>21666.67</v>
      </c>
      <c r="AI101" s="328">
        <v>21666.67</v>
      </c>
      <c r="AJ101" s="328">
        <v>21666.67</v>
      </c>
      <c r="AK101" s="328">
        <v>21666.67</v>
      </c>
      <c r="AL101" s="328">
        <v>21666.67</v>
      </c>
      <c r="AM101" s="328">
        <v>21666.67</v>
      </c>
    </row>
    <row r="102" spans="1:39" x14ac:dyDescent="0.25">
      <c r="A102" s="10">
        <v>39205</v>
      </c>
      <c r="B102" s="10">
        <v>90002693</v>
      </c>
      <c r="C102" s="10" t="s">
        <v>1686</v>
      </c>
      <c r="D102" s="10">
        <v>500000</v>
      </c>
      <c r="E102" s="325">
        <v>41244</v>
      </c>
      <c r="F102" s="10">
        <v>4</v>
      </c>
      <c r="G102" s="328">
        <v>5</v>
      </c>
      <c r="H102" s="328">
        <v>2500000</v>
      </c>
      <c r="I102" s="328">
        <v>0</v>
      </c>
      <c r="J102" s="328">
        <v>0</v>
      </c>
      <c r="K102" s="328">
        <v>0</v>
      </c>
      <c r="L102" s="328">
        <v>0</v>
      </c>
      <c r="M102" s="328">
        <v>0</v>
      </c>
      <c r="N102" s="328">
        <v>0</v>
      </c>
      <c r="O102" s="328">
        <v>0</v>
      </c>
      <c r="P102" s="328">
        <v>0</v>
      </c>
      <c r="Q102" s="328">
        <v>5</v>
      </c>
      <c r="R102" s="328">
        <v>2500000</v>
      </c>
      <c r="S102" s="328">
        <v>0</v>
      </c>
      <c r="T102" s="328">
        <v>2500000</v>
      </c>
      <c r="U102" s="328">
        <v>1302083.25</v>
      </c>
      <c r="V102" s="328">
        <v>0</v>
      </c>
      <c r="W102" s="328">
        <v>0</v>
      </c>
      <c r="X102" s="328">
        <v>1197916.75</v>
      </c>
      <c r="Y102" s="328">
        <v>0</v>
      </c>
      <c r="Z102" s="328">
        <v>2500000</v>
      </c>
      <c r="AA102" s="328">
        <v>0</v>
      </c>
      <c r="AB102" s="328">
        <v>52083.33</v>
      </c>
      <c r="AC102" s="328">
        <v>52083.33</v>
      </c>
      <c r="AD102" s="328">
        <v>52083.33</v>
      </c>
      <c r="AE102" s="328">
        <v>52083.33</v>
      </c>
      <c r="AF102" s="328">
        <v>52083.33</v>
      </c>
      <c r="AG102" s="328">
        <v>52083.33</v>
      </c>
      <c r="AH102" s="328">
        <v>52083.33</v>
      </c>
      <c r="AI102" s="328">
        <v>52083.33</v>
      </c>
      <c r="AJ102" s="328">
        <v>52083.33</v>
      </c>
      <c r="AK102" s="328">
        <v>52083.33</v>
      </c>
      <c r="AL102" s="328">
        <v>52083.33</v>
      </c>
      <c r="AM102" s="328">
        <v>625000.12</v>
      </c>
    </row>
    <row r="103" spans="1:39" x14ac:dyDescent="0.25">
      <c r="A103" s="10">
        <v>39205</v>
      </c>
      <c r="B103" s="10">
        <v>90002693</v>
      </c>
      <c r="C103" s="10" t="s">
        <v>1686</v>
      </c>
      <c r="D103" s="10">
        <v>1700000</v>
      </c>
      <c r="E103" s="325">
        <v>41244</v>
      </c>
      <c r="F103" s="10">
        <v>4</v>
      </c>
      <c r="G103" s="328">
        <v>1</v>
      </c>
      <c r="H103" s="328">
        <v>1700000</v>
      </c>
      <c r="I103" s="328">
        <v>0</v>
      </c>
      <c r="J103" s="328">
        <v>0</v>
      </c>
      <c r="K103" s="328">
        <v>0</v>
      </c>
      <c r="L103" s="328">
        <v>0</v>
      </c>
      <c r="M103" s="328">
        <v>0</v>
      </c>
      <c r="N103" s="328">
        <v>0</v>
      </c>
      <c r="O103" s="328">
        <v>0</v>
      </c>
      <c r="P103" s="328">
        <v>0</v>
      </c>
      <c r="Q103" s="328">
        <v>1</v>
      </c>
      <c r="R103" s="328">
        <v>1700000</v>
      </c>
      <c r="S103" s="328">
        <v>0</v>
      </c>
      <c r="T103" s="328">
        <v>1700000</v>
      </c>
      <c r="U103" s="328">
        <v>885416.75</v>
      </c>
      <c r="V103" s="328">
        <v>0</v>
      </c>
      <c r="W103" s="328">
        <v>0</v>
      </c>
      <c r="X103" s="328">
        <v>814583.25</v>
      </c>
      <c r="Y103" s="328">
        <v>0</v>
      </c>
      <c r="Z103" s="328">
        <v>1700000</v>
      </c>
      <c r="AA103" s="328">
        <v>2.3283064365386999E-10</v>
      </c>
      <c r="AB103" s="328">
        <v>35416.67</v>
      </c>
      <c r="AC103" s="328">
        <v>35416.67</v>
      </c>
      <c r="AD103" s="328">
        <v>35416.67</v>
      </c>
      <c r="AE103" s="328">
        <v>35416.67</v>
      </c>
      <c r="AF103" s="328">
        <v>35416.67</v>
      </c>
      <c r="AG103" s="328">
        <v>35416.67</v>
      </c>
      <c r="AH103" s="328">
        <v>35416.67</v>
      </c>
      <c r="AI103" s="328">
        <v>35416.67</v>
      </c>
      <c r="AJ103" s="328">
        <v>35416.67</v>
      </c>
      <c r="AK103" s="328">
        <v>35416.67</v>
      </c>
      <c r="AL103" s="328">
        <v>35416.67</v>
      </c>
      <c r="AM103" s="328">
        <v>424999.88</v>
      </c>
    </row>
    <row r="104" spans="1:39" x14ac:dyDescent="0.25">
      <c r="A104" s="10">
        <v>39205</v>
      </c>
      <c r="B104" s="10">
        <v>90002694</v>
      </c>
      <c r="C104" s="10" t="s">
        <v>1687</v>
      </c>
      <c r="D104" s="10">
        <v>300000</v>
      </c>
      <c r="E104" s="325">
        <v>41244</v>
      </c>
      <c r="F104" s="10">
        <v>4</v>
      </c>
      <c r="G104" s="328">
        <v>2</v>
      </c>
      <c r="H104" s="328">
        <v>600000</v>
      </c>
      <c r="I104" s="328">
        <v>0</v>
      </c>
      <c r="J104" s="328">
        <v>0</v>
      </c>
      <c r="K104" s="328">
        <v>0</v>
      </c>
      <c r="L104" s="328">
        <v>0</v>
      </c>
      <c r="M104" s="328">
        <v>0</v>
      </c>
      <c r="N104" s="328">
        <v>0</v>
      </c>
      <c r="O104" s="328">
        <v>0</v>
      </c>
      <c r="P104" s="328">
        <v>0</v>
      </c>
      <c r="Q104" s="328">
        <v>2</v>
      </c>
      <c r="R104" s="328">
        <v>600000</v>
      </c>
      <c r="S104" s="328">
        <v>0</v>
      </c>
      <c r="T104" s="328">
        <v>600000</v>
      </c>
      <c r="U104" s="328">
        <v>312500</v>
      </c>
      <c r="V104" s="328">
        <v>0</v>
      </c>
      <c r="W104" s="328">
        <v>0</v>
      </c>
      <c r="X104" s="328">
        <v>287500</v>
      </c>
      <c r="Y104" s="328">
        <v>0</v>
      </c>
      <c r="Z104" s="328">
        <v>600000</v>
      </c>
      <c r="AA104" s="328">
        <v>0</v>
      </c>
      <c r="AB104" s="328">
        <v>12500</v>
      </c>
      <c r="AC104" s="328">
        <v>12500</v>
      </c>
      <c r="AD104" s="328">
        <v>12500</v>
      </c>
      <c r="AE104" s="328">
        <v>12500</v>
      </c>
      <c r="AF104" s="328">
        <v>12500</v>
      </c>
      <c r="AG104" s="328">
        <v>12500</v>
      </c>
      <c r="AH104" s="328">
        <v>12500</v>
      </c>
      <c r="AI104" s="328">
        <v>12500</v>
      </c>
      <c r="AJ104" s="328">
        <v>12500</v>
      </c>
      <c r="AK104" s="328">
        <v>12500</v>
      </c>
      <c r="AL104" s="328">
        <v>12500</v>
      </c>
      <c r="AM104" s="328">
        <v>150000</v>
      </c>
    </row>
    <row r="105" spans="1:39" x14ac:dyDescent="0.25">
      <c r="A105" s="10">
        <v>39205</v>
      </c>
      <c r="B105" s="10">
        <v>90002695</v>
      </c>
      <c r="C105" s="10" t="s">
        <v>1688</v>
      </c>
      <c r="D105" s="10">
        <v>210000</v>
      </c>
      <c r="E105" s="325">
        <v>41244</v>
      </c>
      <c r="F105" s="10">
        <v>4</v>
      </c>
      <c r="G105" s="328">
        <v>1</v>
      </c>
      <c r="H105" s="328">
        <v>210000</v>
      </c>
      <c r="I105" s="328">
        <v>0</v>
      </c>
      <c r="J105" s="328">
        <v>0</v>
      </c>
      <c r="K105" s="328">
        <v>0</v>
      </c>
      <c r="L105" s="328">
        <v>0</v>
      </c>
      <c r="M105" s="328">
        <v>0</v>
      </c>
      <c r="N105" s="328">
        <v>0</v>
      </c>
      <c r="O105" s="328">
        <v>0</v>
      </c>
      <c r="P105" s="328">
        <v>0</v>
      </c>
      <c r="Q105" s="328">
        <v>1</v>
      </c>
      <c r="R105" s="328">
        <v>210000</v>
      </c>
      <c r="S105" s="328">
        <v>0</v>
      </c>
      <c r="T105" s="328">
        <v>210000</v>
      </c>
      <c r="U105" s="328">
        <v>109375</v>
      </c>
      <c r="V105" s="328">
        <v>0</v>
      </c>
      <c r="W105" s="328">
        <v>0</v>
      </c>
      <c r="X105" s="328">
        <v>100625</v>
      </c>
      <c r="Y105" s="328">
        <v>0</v>
      </c>
      <c r="Z105" s="328">
        <v>210000</v>
      </c>
      <c r="AA105" s="328">
        <v>0</v>
      </c>
      <c r="AB105" s="328">
        <v>4375</v>
      </c>
      <c r="AC105" s="328">
        <v>4375</v>
      </c>
      <c r="AD105" s="328">
        <v>4375</v>
      </c>
      <c r="AE105" s="328">
        <v>4375</v>
      </c>
      <c r="AF105" s="328">
        <v>4375</v>
      </c>
      <c r="AG105" s="328">
        <v>4375</v>
      </c>
      <c r="AH105" s="328">
        <v>4375</v>
      </c>
      <c r="AI105" s="328">
        <v>4375</v>
      </c>
      <c r="AJ105" s="328">
        <v>4375</v>
      </c>
      <c r="AK105" s="328">
        <v>4375</v>
      </c>
      <c r="AL105" s="328">
        <v>4375</v>
      </c>
      <c r="AM105" s="328">
        <v>52500</v>
      </c>
    </row>
    <row r="106" spans="1:39" x14ac:dyDescent="0.25">
      <c r="A106" s="10">
        <v>39205</v>
      </c>
      <c r="B106" s="10">
        <v>90002696</v>
      </c>
      <c r="C106" s="10" t="s">
        <v>1689</v>
      </c>
      <c r="D106" s="10">
        <v>900000</v>
      </c>
      <c r="E106" s="325">
        <v>41244</v>
      </c>
      <c r="F106" s="10">
        <v>5</v>
      </c>
      <c r="G106" s="328">
        <v>1</v>
      </c>
      <c r="H106" s="328">
        <v>900000</v>
      </c>
      <c r="I106" s="328">
        <v>0</v>
      </c>
      <c r="J106" s="328">
        <v>0</v>
      </c>
      <c r="K106" s="328">
        <v>0</v>
      </c>
      <c r="L106" s="328">
        <v>0</v>
      </c>
      <c r="M106" s="328">
        <v>0</v>
      </c>
      <c r="N106" s="328">
        <v>0</v>
      </c>
      <c r="O106" s="328">
        <v>0</v>
      </c>
      <c r="P106" s="328">
        <v>0</v>
      </c>
      <c r="Q106" s="328">
        <v>1</v>
      </c>
      <c r="R106" s="328">
        <v>900000</v>
      </c>
      <c r="S106" s="328">
        <v>0</v>
      </c>
      <c r="T106" s="328">
        <v>900000</v>
      </c>
      <c r="U106" s="328">
        <v>375000</v>
      </c>
      <c r="V106" s="328">
        <v>0</v>
      </c>
      <c r="W106" s="328">
        <v>0</v>
      </c>
      <c r="X106" s="328">
        <v>180000</v>
      </c>
      <c r="Y106" s="328">
        <v>0</v>
      </c>
      <c r="Z106" s="328">
        <v>555000</v>
      </c>
      <c r="AA106" s="328">
        <v>345000</v>
      </c>
      <c r="AB106" s="328">
        <v>15000</v>
      </c>
      <c r="AC106" s="328">
        <v>15000</v>
      </c>
      <c r="AD106" s="328">
        <v>15000</v>
      </c>
      <c r="AE106" s="328">
        <v>15000</v>
      </c>
      <c r="AF106" s="328">
        <v>15000</v>
      </c>
      <c r="AG106" s="328">
        <v>15000</v>
      </c>
      <c r="AH106" s="328">
        <v>15000</v>
      </c>
      <c r="AI106" s="328">
        <v>15000</v>
      </c>
      <c r="AJ106" s="328">
        <v>15000</v>
      </c>
      <c r="AK106" s="328">
        <v>15000</v>
      </c>
      <c r="AL106" s="328">
        <v>15000</v>
      </c>
      <c r="AM106" s="328">
        <v>15000</v>
      </c>
    </row>
    <row r="107" spans="1:39" x14ac:dyDescent="0.25">
      <c r="A107" s="10">
        <v>39205</v>
      </c>
      <c r="B107" s="10">
        <v>90002697</v>
      </c>
      <c r="C107" s="10" t="s">
        <v>1690</v>
      </c>
      <c r="D107" s="10">
        <v>880000</v>
      </c>
      <c r="E107" s="325">
        <v>41244</v>
      </c>
      <c r="F107" s="10">
        <v>5</v>
      </c>
      <c r="G107" s="328">
        <v>1</v>
      </c>
      <c r="H107" s="328">
        <v>880000</v>
      </c>
      <c r="I107" s="328">
        <v>0</v>
      </c>
      <c r="J107" s="328">
        <v>0</v>
      </c>
      <c r="K107" s="328">
        <v>0</v>
      </c>
      <c r="L107" s="328">
        <v>0</v>
      </c>
      <c r="M107" s="328">
        <v>0</v>
      </c>
      <c r="N107" s="328">
        <v>0</v>
      </c>
      <c r="O107" s="328">
        <v>0</v>
      </c>
      <c r="P107" s="328">
        <v>0</v>
      </c>
      <c r="Q107" s="328">
        <v>1</v>
      </c>
      <c r="R107" s="328">
        <v>880000</v>
      </c>
      <c r="S107" s="328">
        <v>0</v>
      </c>
      <c r="T107" s="328">
        <v>880000</v>
      </c>
      <c r="U107" s="328">
        <v>366666.75</v>
      </c>
      <c r="V107" s="328">
        <v>0</v>
      </c>
      <c r="W107" s="328">
        <v>0</v>
      </c>
      <c r="X107" s="328">
        <v>176000.04</v>
      </c>
      <c r="Y107" s="328">
        <v>0</v>
      </c>
      <c r="Z107" s="328">
        <v>542666.79</v>
      </c>
      <c r="AA107" s="328">
        <v>337333.21</v>
      </c>
      <c r="AB107" s="328">
        <v>14666.67</v>
      </c>
      <c r="AC107" s="328">
        <v>14666.67</v>
      </c>
      <c r="AD107" s="328">
        <v>14666.67</v>
      </c>
      <c r="AE107" s="328">
        <v>14666.67</v>
      </c>
      <c r="AF107" s="328">
        <v>14666.67</v>
      </c>
      <c r="AG107" s="328">
        <v>14666.67</v>
      </c>
      <c r="AH107" s="328">
        <v>14666.67</v>
      </c>
      <c r="AI107" s="328">
        <v>14666.67</v>
      </c>
      <c r="AJ107" s="328">
        <v>14666.67</v>
      </c>
      <c r="AK107" s="328">
        <v>14666.67</v>
      </c>
      <c r="AL107" s="328">
        <v>14666.67</v>
      </c>
      <c r="AM107" s="328">
        <v>14666.67</v>
      </c>
    </row>
    <row r="108" spans="1:39" x14ac:dyDescent="0.25">
      <c r="A108" s="10">
        <v>39205</v>
      </c>
      <c r="B108" s="10">
        <v>90002698</v>
      </c>
      <c r="C108" s="10" t="s">
        <v>1691</v>
      </c>
      <c r="D108" s="10">
        <v>543400</v>
      </c>
      <c r="E108" s="325">
        <v>41244</v>
      </c>
      <c r="F108" s="10">
        <v>5</v>
      </c>
      <c r="G108" s="328">
        <v>6</v>
      </c>
      <c r="H108" s="328">
        <v>3260400</v>
      </c>
      <c r="I108" s="328">
        <v>0</v>
      </c>
      <c r="J108" s="328">
        <v>0</v>
      </c>
      <c r="K108" s="328">
        <v>0</v>
      </c>
      <c r="L108" s="328">
        <v>0</v>
      </c>
      <c r="M108" s="328">
        <v>0</v>
      </c>
      <c r="N108" s="328">
        <v>0</v>
      </c>
      <c r="O108" s="328">
        <v>0</v>
      </c>
      <c r="P108" s="328">
        <v>0</v>
      </c>
      <c r="Q108" s="328">
        <v>6</v>
      </c>
      <c r="R108" s="328">
        <v>3260400</v>
      </c>
      <c r="S108" s="328">
        <v>0</v>
      </c>
      <c r="T108" s="328">
        <v>3260400</v>
      </c>
      <c r="U108" s="328">
        <v>1358500</v>
      </c>
      <c r="V108" s="328">
        <v>0</v>
      </c>
      <c r="W108" s="328">
        <v>0</v>
      </c>
      <c r="X108" s="328">
        <v>652080</v>
      </c>
      <c r="Y108" s="328">
        <v>0</v>
      </c>
      <c r="Z108" s="328">
        <v>2010580</v>
      </c>
      <c r="AA108" s="328">
        <v>1249820</v>
      </c>
      <c r="AB108" s="328">
        <v>54340</v>
      </c>
      <c r="AC108" s="328">
        <v>54340</v>
      </c>
      <c r="AD108" s="328">
        <v>54340</v>
      </c>
      <c r="AE108" s="328">
        <v>54340</v>
      </c>
      <c r="AF108" s="328">
        <v>54340</v>
      </c>
      <c r="AG108" s="328">
        <v>54340</v>
      </c>
      <c r="AH108" s="328">
        <v>54340</v>
      </c>
      <c r="AI108" s="328">
        <v>54340</v>
      </c>
      <c r="AJ108" s="328">
        <v>54340</v>
      </c>
      <c r="AK108" s="328">
        <v>54340</v>
      </c>
      <c r="AL108" s="328">
        <v>54340</v>
      </c>
      <c r="AM108" s="328">
        <v>54340</v>
      </c>
    </row>
    <row r="109" spans="1:39" x14ac:dyDescent="0.25">
      <c r="A109" s="10">
        <v>39205</v>
      </c>
      <c r="B109" s="10">
        <v>90002699</v>
      </c>
      <c r="C109" s="10" t="s">
        <v>1692</v>
      </c>
      <c r="D109" s="10">
        <v>107800</v>
      </c>
      <c r="E109" s="325">
        <v>41244</v>
      </c>
      <c r="F109" s="10">
        <v>4</v>
      </c>
      <c r="G109" s="328">
        <v>5</v>
      </c>
      <c r="H109" s="328">
        <v>539000</v>
      </c>
      <c r="I109" s="328">
        <v>0</v>
      </c>
      <c r="J109" s="328">
        <v>0</v>
      </c>
      <c r="K109" s="328">
        <v>0</v>
      </c>
      <c r="L109" s="328">
        <v>0</v>
      </c>
      <c r="M109" s="328">
        <v>0</v>
      </c>
      <c r="N109" s="328">
        <v>0</v>
      </c>
      <c r="O109" s="328">
        <v>0</v>
      </c>
      <c r="P109" s="328">
        <v>0</v>
      </c>
      <c r="Q109" s="328">
        <v>5</v>
      </c>
      <c r="R109" s="328">
        <v>539000</v>
      </c>
      <c r="S109" s="328">
        <v>0</v>
      </c>
      <c r="T109" s="328">
        <v>539000</v>
      </c>
      <c r="U109" s="328">
        <v>280729.25</v>
      </c>
      <c r="V109" s="328">
        <v>0</v>
      </c>
      <c r="W109" s="328">
        <v>0</v>
      </c>
      <c r="X109" s="328">
        <v>258270.75</v>
      </c>
      <c r="Y109" s="328">
        <v>0</v>
      </c>
      <c r="Z109" s="328">
        <v>539000</v>
      </c>
      <c r="AA109" s="328">
        <v>0</v>
      </c>
      <c r="AB109" s="328">
        <v>11229.17</v>
      </c>
      <c r="AC109" s="328">
        <v>11229.17</v>
      </c>
      <c r="AD109" s="328">
        <v>11229.17</v>
      </c>
      <c r="AE109" s="328">
        <v>11229.17</v>
      </c>
      <c r="AF109" s="328">
        <v>11229.17</v>
      </c>
      <c r="AG109" s="328">
        <v>11229.17</v>
      </c>
      <c r="AH109" s="328">
        <v>11229.17</v>
      </c>
      <c r="AI109" s="328">
        <v>11229.17</v>
      </c>
      <c r="AJ109" s="328">
        <v>11229.17</v>
      </c>
      <c r="AK109" s="328">
        <v>11229.17</v>
      </c>
      <c r="AL109" s="328">
        <v>11229.17</v>
      </c>
      <c r="AM109" s="328">
        <v>134749.88</v>
      </c>
    </row>
    <row r="110" spans="1:39" x14ac:dyDescent="0.25">
      <c r="A110" s="10">
        <v>39205</v>
      </c>
      <c r="B110" s="10">
        <v>90002700</v>
      </c>
      <c r="C110" s="10" t="s">
        <v>1693</v>
      </c>
      <c r="D110" s="10">
        <v>290000</v>
      </c>
      <c r="E110" s="325">
        <v>41244</v>
      </c>
      <c r="F110" s="10">
        <v>4</v>
      </c>
      <c r="G110" s="328">
        <v>4</v>
      </c>
      <c r="H110" s="328">
        <v>1160000</v>
      </c>
      <c r="I110" s="328">
        <v>0</v>
      </c>
      <c r="J110" s="328">
        <v>0</v>
      </c>
      <c r="K110" s="328">
        <v>0</v>
      </c>
      <c r="L110" s="328">
        <v>0</v>
      </c>
      <c r="M110" s="328">
        <v>0</v>
      </c>
      <c r="N110" s="328">
        <v>0</v>
      </c>
      <c r="O110" s="328">
        <v>0</v>
      </c>
      <c r="P110" s="328">
        <v>0</v>
      </c>
      <c r="Q110" s="328">
        <v>4</v>
      </c>
      <c r="R110" s="328">
        <v>1160000</v>
      </c>
      <c r="S110" s="328">
        <v>0</v>
      </c>
      <c r="T110" s="328">
        <v>1160000</v>
      </c>
      <c r="U110" s="328">
        <v>604166.75</v>
      </c>
      <c r="V110" s="328">
        <v>0</v>
      </c>
      <c r="W110" s="328">
        <v>0</v>
      </c>
      <c r="X110" s="328">
        <v>555833.25</v>
      </c>
      <c r="Y110" s="328">
        <v>0</v>
      </c>
      <c r="Z110" s="328">
        <v>1160000</v>
      </c>
      <c r="AA110" s="328">
        <v>0</v>
      </c>
      <c r="AB110" s="328">
        <v>24166.67</v>
      </c>
      <c r="AC110" s="328">
        <v>24166.67</v>
      </c>
      <c r="AD110" s="328">
        <v>24166.67</v>
      </c>
      <c r="AE110" s="328">
        <v>24166.67</v>
      </c>
      <c r="AF110" s="328">
        <v>24166.67</v>
      </c>
      <c r="AG110" s="328">
        <v>24166.67</v>
      </c>
      <c r="AH110" s="328">
        <v>24166.67</v>
      </c>
      <c r="AI110" s="328">
        <v>24166.67</v>
      </c>
      <c r="AJ110" s="328">
        <v>24166.67</v>
      </c>
      <c r="AK110" s="328">
        <v>24166.67</v>
      </c>
      <c r="AL110" s="328">
        <v>24166.67</v>
      </c>
      <c r="AM110" s="328">
        <v>289999.88</v>
      </c>
    </row>
    <row r="111" spans="1:39" x14ac:dyDescent="0.25">
      <c r="A111" s="10">
        <v>39205</v>
      </c>
      <c r="B111" s="10">
        <v>90002753</v>
      </c>
      <c r="C111" s="10" t="s">
        <v>1694</v>
      </c>
      <c r="D111" s="10">
        <v>937243</v>
      </c>
      <c r="E111" s="325">
        <v>41394</v>
      </c>
      <c r="F111" s="10">
        <v>4</v>
      </c>
      <c r="G111" s="328">
        <v>1</v>
      </c>
      <c r="H111" s="328">
        <v>937243</v>
      </c>
      <c r="I111" s="328">
        <v>0</v>
      </c>
      <c r="J111" s="328">
        <v>0</v>
      </c>
      <c r="K111" s="328">
        <v>0</v>
      </c>
      <c r="L111" s="328">
        <v>0</v>
      </c>
      <c r="M111" s="328">
        <v>0</v>
      </c>
      <c r="N111" s="328">
        <v>0</v>
      </c>
      <c r="O111" s="328">
        <v>0</v>
      </c>
      <c r="P111" s="328">
        <v>0</v>
      </c>
      <c r="Q111" s="328">
        <v>1</v>
      </c>
      <c r="R111" s="328">
        <v>937243</v>
      </c>
      <c r="S111" s="328">
        <v>0</v>
      </c>
      <c r="T111" s="328">
        <v>937243</v>
      </c>
      <c r="U111" s="328">
        <v>410043.9</v>
      </c>
      <c r="V111" s="328">
        <v>0</v>
      </c>
      <c r="W111" s="328">
        <v>0</v>
      </c>
      <c r="X111" s="328">
        <v>234310.8</v>
      </c>
      <c r="Y111" s="328">
        <v>0</v>
      </c>
      <c r="Z111" s="328">
        <v>644354.69999999995</v>
      </c>
      <c r="AA111" s="328">
        <v>292888.3</v>
      </c>
      <c r="AB111" s="328">
        <v>19525.900000000001</v>
      </c>
      <c r="AC111" s="328">
        <v>19525.900000000001</v>
      </c>
      <c r="AD111" s="328">
        <v>19525.900000000001</v>
      </c>
      <c r="AE111" s="328">
        <v>19525.900000000001</v>
      </c>
      <c r="AF111" s="328">
        <v>19525.900000000001</v>
      </c>
      <c r="AG111" s="328">
        <v>19525.900000000001</v>
      </c>
      <c r="AH111" s="328">
        <v>19525.900000000001</v>
      </c>
      <c r="AI111" s="328">
        <v>19525.900000000001</v>
      </c>
      <c r="AJ111" s="328">
        <v>19525.900000000001</v>
      </c>
      <c r="AK111" s="328">
        <v>19525.900000000001</v>
      </c>
      <c r="AL111" s="328">
        <v>19525.900000000001</v>
      </c>
      <c r="AM111" s="328">
        <v>19525.900000000001</v>
      </c>
    </row>
    <row r="112" spans="1:39" x14ac:dyDescent="0.25">
      <c r="A112" s="10">
        <v>39205</v>
      </c>
      <c r="B112" s="10">
        <v>90002754</v>
      </c>
      <c r="C112" s="10" t="s">
        <v>1695</v>
      </c>
      <c r="D112" s="10">
        <v>160000</v>
      </c>
      <c r="E112" s="325">
        <v>41394</v>
      </c>
      <c r="F112" s="10">
        <v>4</v>
      </c>
      <c r="G112" s="328">
        <v>1</v>
      </c>
      <c r="H112" s="328">
        <v>160000</v>
      </c>
      <c r="I112" s="328">
        <v>0</v>
      </c>
      <c r="J112" s="328">
        <v>0</v>
      </c>
      <c r="K112" s="328">
        <v>0</v>
      </c>
      <c r="L112" s="328">
        <v>0</v>
      </c>
      <c r="M112" s="328">
        <v>0</v>
      </c>
      <c r="N112" s="328">
        <v>0</v>
      </c>
      <c r="O112" s="328">
        <v>0</v>
      </c>
      <c r="P112" s="328">
        <v>0</v>
      </c>
      <c r="Q112" s="328">
        <v>1</v>
      </c>
      <c r="R112" s="328">
        <v>160000</v>
      </c>
      <c r="S112" s="328">
        <v>0</v>
      </c>
      <c r="T112" s="328">
        <v>160000</v>
      </c>
      <c r="U112" s="328">
        <v>69999.929999999993</v>
      </c>
      <c r="V112" s="328">
        <v>0</v>
      </c>
      <c r="W112" s="328">
        <v>0</v>
      </c>
      <c r="X112" s="328">
        <v>39999.96</v>
      </c>
      <c r="Y112" s="328">
        <v>0</v>
      </c>
      <c r="Z112" s="328">
        <v>109999.89</v>
      </c>
      <c r="AA112" s="328">
        <v>50000.11</v>
      </c>
      <c r="AB112" s="328">
        <v>3333.33</v>
      </c>
      <c r="AC112" s="328">
        <v>3333.33</v>
      </c>
      <c r="AD112" s="328">
        <v>3333.33</v>
      </c>
      <c r="AE112" s="328">
        <v>3333.33</v>
      </c>
      <c r="AF112" s="328">
        <v>3333.33</v>
      </c>
      <c r="AG112" s="328">
        <v>3333.33</v>
      </c>
      <c r="AH112" s="328">
        <v>3333.33</v>
      </c>
      <c r="AI112" s="328">
        <v>3333.33</v>
      </c>
      <c r="AJ112" s="328">
        <v>3333.33</v>
      </c>
      <c r="AK112" s="328">
        <v>3333.33</v>
      </c>
      <c r="AL112" s="328">
        <v>3333.33</v>
      </c>
      <c r="AM112" s="328">
        <v>3333.33</v>
      </c>
    </row>
    <row r="113" spans="1:39" x14ac:dyDescent="0.25">
      <c r="A113" s="10">
        <v>39205</v>
      </c>
      <c r="B113" s="10">
        <v>90002768</v>
      </c>
      <c r="C113" s="10" t="s">
        <v>1696</v>
      </c>
      <c r="D113" s="10">
        <v>900000</v>
      </c>
      <c r="E113" s="325">
        <v>41638</v>
      </c>
      <c r="F113" s="10">
        <v>5</v>
      </c>
      <c r="G113" s="328">
        <v>1</v>
      </c>
      <c r="H113" s="328">
        <v>900000</v>
      </c>
      <c r="I113" s="328">
        <v>0</v>
      </c>
      <c r="J113" s="328">
        <v>0</v>
      </c>
      <c r="K113" s="328">
        <v>0</v>
      </c>
      <c r="L113" s="328">
        <v>0</v>
      </c>
      <c r="M113" s="328">
        <v>0</v>
      </c>
      <c r="N113" s="328">
        <v>0</v>
      </c>
      <c r="O113" s="328">
        <v>0</v>
      </c>
      <c r="P113" s="328">
        <v>0</v>
      </c>
      <c r="Q113" s="328">
        <v>1</v>
      </c>
      <c r="R113" s="328">
        <v>900000</v>
      </c>
      <c r="S113" s="328">
        <v>0</v>
      </c>
      <c r="T113" s="328">
        <v>900000</v>
      </c>
      <c r="U113" s="328">
        <v>195000</v>
      </c>
      <c r="V113" s="328">
        <v>0</v>
      </c>
      <c r="W113" s="328">
        <v>0</v>
      </c>
      <c r="X113" s="328">
        <v>180000</v>
      </c>
      <c r="Y113" s="328">
        <v>0</v>
      </c>
      <c r="Z113" s="328">
        <v>375000</v>
      </c>
      <c r="AA113" s="328">
        <v>525000</v>
      </c>
      <c r="AB113" s="328">
        <v>15000</v>
      </c>
      <c r="AC113" s="328">
        <v>15000</v>
      </c>
      <c r="AD113" s="328">
        <v>15000</v>
      </c>
      <c r="AE113" s="328">
        <v>15000</v>
      </c>
      <c r="AF113" s="328">
        <v>15000</v>
      </c>
      <c r="AG113" s="328">
        <v>15000</v>
      </c>
      <c r="AH113" s="328">
        <v>15000</v>
      </c>
      <c r="AI113" s="328">
        <v>15000</v>
      </c>
      <c r="AJ113" s="328">
        <v>15000</v>
      </c>
      <c r="AK113" s="328">
        <v>15000</v>
      </c>
      <c r="AL113" s="328">
        <v>15000</v>
      </c>
      <c r="AM113" s="328">
        <v>15000</v>
      </c>
    </row>
    <row r="114" spans="1:39" x14ac:dyDescent="0.25">
      <c r="A114" s="10">
        <v>39205</v>
      </c>
      <c r="B114" s="10">
        <v>90002824</v>
      </c>
      <c r="C114" s="10" t="s">
        <v>1697</v>
      </c>
      <c r="D114" s="10">
        <v>1000000</v>
      </c>
      <c r="E114" s="325">
        <v>42003</v>
      </c>
      <c r="F114" s="10">
        <v>5</v>
      </c>
      <c r="G114" s="328">
        <v>1</v>
      </c>
      <c r="H114" s="328">
        <v>1000000</v>
      </c>
      <c r="I114" s="328">
        <v>0</v>
      </c>
      <c r="J114" s="328">
        <v>0</v>
      </c>
      <c r="K114" s="328">
        <v>0</v>
      </c>
      <c r="L114" s="328">
        <v>0</v>
      </c>
      <c r="M114" s="328">
        <v>0</v>
      </c>
      <c r="N114" s="328">
        <v>0</v>
      </c>
      <c r="O114" s="328">
        <v>0</v>
      </c>
      <c r="P114" s="328">
        <v>0</v>
      </c>
      <c r="Q114" s="328">
        <v>1</v>
      </c>
      <c r="R114" s="328">
        <v>1000000</v>
      </c>
      <c r="S114" s="328">
        <v>0</v>
      </c>
      <c r="T114" s="328">
        <v>1000000</v>
      </c>
      <c r="U114" s="328">
        <v>200000.04</v>
      </c>
      <c r="V114" s="328">
        <v>0</v>
      </c>
      <c r="W114" s="328">
        <v>0</v>
      </c>
      <c r="X114" s="328">
        <v>200000.04</v>
      </c>
      <c r="Y114" s="328">
        <v>0</v>
      </c>
      <c r="Z114" s="328">
        <v>400000.08</v>
      </c>
      <c r="AA114" s="328">
        <v>599999.92000000004</v>
      </c>
      <c r="AB114" s="328">
        <v>16666.669999999998</v>
      </c>
      <c r="AC114" s="328">
        <v>16666.669999999998</v>
      </c>
      <c r="AD114" s="328">
        <v>16666.669999999998</v>
      </c>
      <c r="AE114" s="328">
        <v>16666.669999999998</v>
      </c>
      <c r="AF114" s="328">
        <v>16666.669999999998</v>
      </c>
      <c r="AG114" s="328">
        <v>16666.669999999998</v>
      </c>
      <c r="AH114" s="328">
        <v>16666.669999999998</v>
      </c>
      <c r="AI114" s="328">
        <v>16666.669999999998</v>
      </c>
      <c r="AJ114" s="328">
        <v>16666.669999999998</v>
      </c>
      <c r="AK114" s="328">
        <v>16666.669999999998</v>
      </c>
      <c r="AL114" s="328">
        <v>16666.669999999998</v>
      </c>
      <c r="AM114" s="328">
        <v>16666.669999999998</v>
      </c>
    </row>
    <row r="115" spans="1:39" x14ac:dyDescent="0.25">
      <c r="A115" s="10">
        <v>39205</v>
      </c>
      <c r="B115" s="10">
        <v>90002825</v>
      </c>
      <c r="C115" s="10" t="s">
        <v>1698</v>
      </c>
      <c r="D115" s="10">
        <v>500000</v>
      </c>
      <c r="E115" s="325">
        <v>42003</v>
      </c>
      <c r="F115" s="10">
        <v>5</v>
      </c>
      <c r="G115" s="328">
        <v>1</v>
      </c>
      <c r="H115" s="328">
        <v>500000</v>
      </c>
      <c r="I115" s="328">
        <v>0</v>
      </c>
      <c r="J115" s="328">
        <v>0</v>
      </c>
      <c r="K115" s="328">
        <v>0</v>
      </c>
      <c r="L115" s="328">
        <v>0</v>
      </c>
      <c r="M115" s="328">
        <v>0</v>
      </c>
      <c r="N115" s="328">
        <v>0</v>
      </c>
      <c r="O115" s="328">
        <v>0</v>
      </c>
      <c r="P115" s="328">
        <v>0</v>
      </c>
      <c r="Q115" s="328">
        <v>1</v>
      </c>
      <c r="R115" s="328">
        <v>500000</v>
      </c>
      <c r="S115" s="328">
        <v>0</v>
      </c>
      <c r="T115" s="328">
        <v>500000</v>
      </c>
      <c r="U115" s="328">
        <v>99999.96</v>
      </c>
      <c r="V115" s="328">
        <v>0</v>
      </c>
      <c r="W115" s="328">
        <v>0</v>
      </c>
      <c r="X115" s="328">
        <v>99999.96</v>
      </c>
      <c r="Y115" s="328">
        <v>0</v>
      </c>
      <c r="Z115" s="328">
        <v>199999.92</v>
      </c>
      <c r="AA115" s="328">
        <v>300000.08</v>
      </c>
      <c r="AB115" s="328">
        <v>8333.33</v>
      </c>
      <c r="AC115" s="328">
        <v>8333.33</v>
      </c>
      <c r="AD115" s="328">
        <v>8333.33</v>
      </c>
      <c r="AE115" s="328">
        <v>8333.33</v>
      </c>
      <c r="AF115" s="328">
        <v>8333.33</v>
      </c>
      <c r="AG115" s="328">
        <v>8333.33</v>
      </c>
      <c r="AH115" s="328">
        <v>8333.33</v>
      </c>
      <c r="AI115" s="328">
        <v>8333.33</v>
      </c>
      <c r="AJ115" s="328">
        <v>8333.33</v>
      </c>
      <c r="AK115" s="328">
        <v>8333.33</v>
      </c>
      <c r="AL115" s="328">
        <v>8333.33</v>
      </c>
      <c r="AM115" s="328">
        <v>8333.33</v>
      </c>
    </row>
    <row r="116" spans="1:39" x14ac:dyDescent="0.25">
      <c r="A116" s="10">
        <v>39205</v>
      </c>
      <c r="B116" s="10">
        <v>90002845</v>
      </c>
      <c r="C116" s="10" t="s">
        <v>1699</v>
      </c>
      <c r="D116" s="10">
        <v>16270600</v>
      </c>
      <c r="E116" s="325">
        <v>41912</v>
      </c>
      <c r="F116" s="10">
        <v>8</v>
      </c>
      <c r="G116" s="328">
        <v>1</v>
      </c>
      <c r="H116" s="328">
        <v>16270600</v>
      </c>
      <c r="I116" s="328">
        <v>0</v>
      </c>
      <c r="J116" s="328">
        <v>0</v>
      </c>
      <c r="K116" s="328">
        <v>0</v>
      </c>
      <c r="L116" s="328">
        <v>0</v>
      </c>
      <c r="M116" s="328">
        <v>0</v>
      </c>
      <c r="N116" s="328">
        <v>0</v>
      </c>
      <c r="O116" s="328">
        <v>0</v>
      </c>
      <c r="P116" s="328">
        <v>0</v>
      </c>
      <c r="Q116" s="328">
        <v>1</v>
      </c>
      <c r="R116" s="328">
        <v>16270600</v>
      </c>
      <c r="S116" s="328">
        <v>0</v>
      </c>
      <c r="T116" s="328">
        <v>16270600</v>
      </c>
      <c r="U116" s="328">
        <v>14047356.27</v>
      </c>
      <c r="V116" s="328">
        <v>0</v>
      </c>
      <c r="W116" s="328">
        <v>0</v>
      </c>
      <c r="X116" s="328">
        <v>2033825.04</v>
      </c>
      <c r="Y116" s="328">
        <v>0</v>
      </c>
      <c r="Z116" s="328">
        <v>16081181.310000001</v>
      </c>
      <c r="AA116" s="328">
        <v>189418.69000000099</v>
      </c>
      <c r="AB116" s="328">
        <v>169485.42</v>
      </c>
      <c r="AC116" s="328">
        <v>169485.42</v>
      </c>
      <c r="AD116" s="328">
        <v>169485.42</v>
      </c>
      <c r="AE116" s="328">
        <v>169485.42</v>
      </c>
      <c r="AF116" s="328">
        <v>169485.42</v>
      </c>
      <c r="AG116" s="328">
        <v>169485.42</v>
      </c>
      <c r="AH116" s="328">
        <v>169485.42</v>
      </c>
      <c r="AI116" s="328">
        <v>169485.42</v>
      </c>
      <c r="AJ116" s="328">
        <v>169485.42</v>
      </c>
      <c r="AK116" s="328">
        <v>169485.42</v>
      </c>
      <c r="AL116" s="328">
        <v>169485.42</v>
      </c>
      <c r="AM116" s="328">
        <v>169485.42</v>
      </c>
    </row>
    <row r="117" spans="1:39" x14ac:dyDescent="0.25">
      <c r="A117" s="10">
        <v>39205</v>
      </c>
      <c r="B117" s="10">
        <v>90002846</v>
      </c>
      <c r="C117" s="10" t="s">
        <v>1700</v>
      </c>
      <c r="D117" s="10">
        <v>2500000</v>
      </c>
      <c r="E117" s="325">
        <v>41912</v>
      </c>
      <c r="F117" s="10">
        <v>10</v>
      </c>
      <c r="G117" s="328">
        <v>2</v>
      </c>
      <c r="H117" s="328">
        <v>5000000</v>
      </c>
      <c r="I117" s="328">
        <v>0</v>
      </c>
      <c r="J117" s="328">
        <v>0</v>
      </c>
      <c r="K117" s="328">
        <v>0</v>
      </c>
      <c r="L117" s="328">
        <v>0</v>
      </c>
      <c r="M117" s="328">
        <v>0</v>
      </c>
      <c r="N117" s="328">
        <v>0</v>
      </c>
      <c r="O117" s="328">
        <v>0</v>
      </c>
      <c r="P117" s="328">
        <v>0</v>
      </c>
      <c r="Q117" s="328">
        <v>2</v>
      </c>
      <c r="R117" s="328">
        <v>5000000</v>
      </c>
      <c r="S117" s="328">
        <v>0</v>
      </c>
      <c r="T117" s="328">
        <v>5000000</v>
      </c>
      <c r="U117" s="328">
        <v>500000.04</v>
      </c>
      <c r="V117" s="328">
        <v>0</v>
      </c>
      <c r="W117" s="328">
        <v>0</v>
      </c>
      <c r="X117" s="328">
        <v>500000.04</v>
      </c>
      <c r="Y117" s="328">
        <v>0</v>
      </c>
      <c r="Z117" s="328">
        <v>1000000.08</v>
      </c>
      <c r="AA117" s="328">
        <v>3999999.92</v>
      </c>
      <c r="AB117" s="328">
        <v>41666.67</v>
      </c>
      <c r="AC117" s="328">
        <v>41666.67</v>
      </c>
      <c r="AD117" s="328">
        <v>41666.67</v>
      </c>
      <c r="AE117" s="328">
        <v>41666.67</v>
      </c>
      <c r="AF117" s="328">
        <v>41666.67</v>
      </c>
      <c r="AG117" s="328">
        <v>41666.67</v>
      </c>
      <c r="AH117" s="328">
        <v>41666.67</v>
      </c>
      <c r="AI117" s="328">
        <v>41666.67</v>
      </c>
      <c r="AJ117" s="328">
        <v>41666.67</v>
      </c>
      <c r="AK117" s="328">
        <v>41666.67</v>
      </c>
      <c r="AL117" s="328">
        <v>41666.67</v>
      </c>
      <c r="AM117" s="328">
        <v>41666.67</v>
      </c>
    </row>
    <row r="118" spans="1:39" x14ac:dyDescent="0.25">
      <c r="A118" s="10">
        <v>39205</v>
      </c>
      <c r="B118" s="10">
        <v>90002913</v>
      </c>
      <c r="C118" s="10" t="s">
        <v>1701</v>
      </c>
      <c r="D118" s="10">
        <v>9000000</v>
      </c>
      <c r="E118" s="325">
        <v>42368</v>
      </c>
      <c r="F118" s="10">
        <v>4</v>
      </c>
      <c r="G118" s="328">
        <v>1</v>
      </c>
      <c r="H118" s="328">
        <v>9000000</v>
      </c>
      <c r="I118" s="328">
        <v>0</v>
      </c>
      <c r="J118" s="328">
        <v>0</v>
      </c>
      <c r="K118" s="328">
        <v>0</v>
      </c>
      <c r="L118" s="328">
        <v>0</v>
      </c>
      <c r="M118" s="328">
        <v>0</v>
      </c>
      <c r="N118" s="328">
        <v>0</v>
      </c>
      <c r="O118" s="328">
        <v>0</v>
      </c>
      <c r="P118" s="328">
        <v>0</v>
      </c>
      <c r="Q118" s="328">
        <v>1</v>
      </c>
      <c r="R118" s="328">
        <v>9000000</v>
      </c>
      <c r="S118" s="328">
        <v>0</v>
      </c>
      <c r="T118" s="328">
        <v>9000000</v>
      </c>
      <c r="U118" s="328">
        <v>0</v>
      </c>
      <c r="V118" s="328">
        <v>0</v>
      </c>
      <c r="W118" s="328">
        <v>0</v>
      </c>
      <c r="X118" s="328">
        <v>2250000</v>
      </c>
      <c r="Y118" s="328">
        <v>0</v>
      </c>
      <c r="Z118" s="328">
        <v>2250000</v>
      </c>
      <c r="AA118" s="328">
        <v>6750000</v>
      </c>
      <c r="AB118" s="328">
        <v>187500</v>
      </c>
      <c r="AC118" s="328">
        <v>187500</v>
      </c>
      <c r="AD118" s="328">
        <v>187500</v>
      </c>
      <c r="AE118" s="328">
        <v>187500</v>
      </c>
      <c r="AF118" s="328">
        <v>187500</v>
      </c>
      <c r="AG118" s="328">
        <v>187500</v>
      </c>
      <c r="AH118" s="328">
        <v>187500</v>
      </c>
      <c r="AI118" s="328">
        <v>187500</v>
      </c>
      <c r="AJ118" s="328">
        <v>187500</v>
      </c>
      <c r="AK118" s="328">
        <v>187500</v>
      </c>
      <c r="AL118" s="328">
        <v>187500</v>
      </c>
      <c r="AM118" s="328">
        <v>187500</v>
      </c>
    </row>
    <row r="119" spans="1:39" x14ac:dyDescent="0.25">
      <c r="A119" s="10">
        <v>39205</v>
      </c>
      <c r="B119" s="10">
        <v>90002915</v>
      </c>
      <c r="C119" s="10" t="s">
        <v>1702</v>
      </c>
      <c r="D119" s="10">
        <v>6000000</v>
      </c>
      <c r="E119" s="325">
        <v>42368</v>
      </c>
      <c r="F119" s="10">
        <v>4</v>
      </c>
      <c r="G119" s="328">
        <v>1</v>
      </c>
      <c r="H119" s="328">
        <v>6000000</v>
      </c>
      <c r="I119" s="328">
        <v>0</v>
      </c>
      <c r="J119" s="328">
        <v>0</v>
      </c>
      <c r="K119" s="328">
        <v>0</v>
      </c>
      <c r="L119" s="328">
        <v>0</v>
      </c>
      <c r="M119" s="328">
        <v>0</v>
      </c>
      <c r="N119" s="328">
        <v>0</v>
      </c>
      <c r="O119" s="328">
        <v>0</v>
      </c>
      <c r="P119" s="328">
        <v>0</v>
      </c>
      <c r="Q119" s="328">
        <v>1</v>
      </c>
      <c r="R119" s="328">
        <v>6000000</v>
      </c>
      <c r="S119" s="328">
        <v>0</v>
      </c>
      <c r="T119" s="328">
        <v>6000000</v>
      </c>
      <c r="U119" s="328">
        <v>0</v>
      </c>
      <c r="V119" s="328">
        <v>0</v>
      </c>
      <c r="W119" s="328">
        <v>0</v>
      </c>
      <c r="X119" s="328">
        <v>1500000</v>
      </c>
      <c r="Y119" s="328">
        <v>0</v>
      </c>
      <c r="Z119" s="328">
        <v>1500000</v>
      </c>
      <c r="AA119" s="328">
        <v>4500000</v>
      </c>
      <c r="AB119" s="328">
        <v>125000</v>
      </c>
      <c r="AC119" s="328">
        <v>125000</v>
      </c>
      <c r="AD119" s="328">
        <v>125000</v>
      </c>
      <c r="AE119" s="328">
        <v>125000</v>
      </c>
      <c r="AF119" s="328">
        <v>125000</v>
      </c>
      <c r="AG119" s="328">
        <v>125000</v>
      </c>
      <c r="AH119" s="328">
        <v>125000</v>
      </c>
      <c r="AI119" s="328">
        <v>125000</v>
      </c>
      <c r="AJ119" s="328">
        <v>125000</v>
      </c>
      <c r="AK119" s="328">
        <v>125000</v>
      </c>
      <c r="AL119" s="328">
        <v>125000</v>
      </c>
      <c r="AM119" s="328">
        <v>125000</v>
      </c>
    </row>
    <row r="120" spans="1:39" x14ac:dyDescent="0.25">
      <c r="A120" s="10">
        <v>39205</v>
      </c>
      <c r="B120" s="10">
        <v>90002916</v>
      </c>
      <c r="C120" s="10" t="s">
        <v>1703</v>
      </c>
      <c r="D120" s="10">
        <v>9000000</v>
      </c>
      <c r="E120" s="325">
        <v>42368</v>
      </c>
      <c r="F120" s="10">
        <v>4</v>
      </c>
      <c r="G120" s="328">
        <v>1</v>
      </c>
      <c r="H120" s="328">
        <v>9000000</v>
      </c>
      <c r="I120" s="328">
        <v>0</v>
      </c>
      <c r="J120" s="328">
        <v>0</v>
      </c>
      <c r="K120" s="328">
        <v>0</v>
      </c>
      <c r="L120" s="328">
        <v>0</v>
      </c>
      <c r="M120" s="328">
        <v>0</v>
      </c>
      <c r="N120" s="328">
        <v>0</v>
      </c>
      <c r="O120" s="328">
        <v>0</v>
      </c>
      <c r="P120" s="328">
        <v>0</v>
      </c>
      <c r="Q120" s="328">
        <v>1</v>
      </c>
      <c r="R120" s="328">
        <v>9000000</v>
      </c>
      <c r="S120" s="328">
        <v>0</v>
      </c>
      <c r="T120" s="328">
        <v>9000000</v>
      </c>
      <c r="U120" s="328">
        <v>0</v>
      </c>
      <c r="V120" s="328">
        <v>0</v>
      </c>
      <c r="W120" s="328">
        <v>0</v>
      </c>
      <c r="X120" s="328">
        <v>2250000</v>
      </c>
      <c r="Y120" s="328">
        <v>0</v>
      </c>
      <c r="Z120" s="328">
        <v>2250000</v>
      </c>
      <c r="AA120" s="328">
        <v>6750000</v>
      </c>
      <c r="AB120" s="328">
        <v>187500</v>
      </c>
      <c r="AC120" s="328">
        <v>187500</v>
      </c>
      <c r="AD120" s="328">
        <v>187500</v>
      </c>
      <c r="AE120" s="328">
        <v>187500</v>
      </c>
      <c r="AF120" s="328">
        <v>187500</v>
      </c>
      <c r="AG120" s="328">
        <v>187500</v>
      </c>
      <c r="AH120" s="328">
        <v>187500</v>
      </c>
      <c r="AI120" s="328">
        <v>187500</v>
      </c>
      <c r="AJ120" s="328">
        <v>187500</v>
      </c>
      <c r="AK120" s="328">
        <v>187500</v>
      </c>
      <c r="AL120" s="328">
        <v>187500</v>
      </c>
      <c r="AM120" s="328">
        <v>187500</v>
      </c>
    </row>
    <row r="121" spans="1:39" x14ac:dyDescent="0.25">
      <c r="A121" s="10">
        <v>39205</v>
      </c>
      <c r="B121" s="10">
        <v>90002917</v>
      </c>
      <c r="C121" s="10" t="s">
        <v>1704</v>
      </c>
      <c r="D121" s="10">
        <v>24400000</v>
      </c>
      <c r="E121" s="325">
        <v>42368</v>
      </c>
      <c r="F121" s="10">
        <v>8</v>
      </c>
      <c r="G121" s="328">
        <v>1</v>
      </c>
      <c r="H121" s="328">
        <v>24400000</v>
      </c>
      <c r="I121" s="328">
        <v>0</v>
      </c>
      <c r="J121" s="328">
        <v>0</v>
      </c>
      <c r="K121" s="328">
        <v>0</v>
      </c>
      <c r="L121" s="328">
        <v>0</v>
      </c>
      <c r="M121" s="328">
        <v>0</v>
      </c>
      <c r="N121" s="328">
        <v>0</v>
      </c>
      <c r="O121" s="328">
        <v>0</v>
      </c>
      <c r="P121" s="328">
        <v>0</v>
      </c>
      <c r="Q121" s="328">
        <v>1</v>
      </c>
      <c r="R121" s="328">
        <v>24400000</v>
      </c>
      <c r="S121" s="328">
        <v>0</v>
      </c>
      <c r="T121" s="328">
        <v>24400000</v>
      </c>
      <c r="U121" s="328">
        <v>0</v>
      </c>
      <c r="V121" s="328">
        <v>0</v>
      </c>
      <c r="W121" s="328">
        <v>0</v>
      </c>
      <c r="X121" s="328">
        <v>3050000.04</v>
      </c>
      <c r="Y121" s="328">
        <v>0</v>
      </c>
      <c r="Z121" s="328">
        <v>3050000.04</v>
      </c>
      <c r="AA121" s="328">
        <v>21349999.960000001</v>
      </c>
      <c r="AB121" s="328">
        <v>254166.67</v>
      </c>
      <c r="AC121" s="328">
        <v>254166.67</v>
      </c>
      <c r="AD121" s="328">
        <v>254166.67</v>
      </c>
      <c r="AE121" s="328">
        <v>254166.67</v>
      </c>
      <c r="AF121" s="328">
        <v>254166.67</v>
      </c>
      <c r="AG121" s="328">
        <v>254166.67</v>
      </c>
      <c r="AH121" s="328">
        <v>254166.67</v>
      </c>
      <c r="AI121" s="328">
        <v>254166.67</v>
      </c>
      <c r="AJ121" s="328">
        <v>254166.67</v>
      </c>
      <c r="AK121" s="328">
        <v>254166.67</v>
      </c>
      <c r="AL121" s="328">
        <v>254166.67</v>
      </c>
      <c r="AM121" s="328">
        <v>254166.67</v>
      </c>
    </row>
    <row r="122" spans="1:39" x14ac:dyDescent="0.25">
      <c r="A122" s="10">
        <v>39205</v>
      </c>
      <c r="B122" s="10">
        <v>90002920</v>
      </c>
      <c r="C122" s="10" t="s">
        <v>1410</v>
      </c>
      <c r="D122" s="10">
        <v>950000</v>
      </c>
      <c r="E122" s="325">
        <v>42368</v>
      </c>
      <c r="F122" s="10">
        <v>4</v>
      </c>
      <c r="G122" s="328">
        <v>1</v>
      </c>
      <c r="H122" s="328">
        <v>950000</v>
      </c>
      <c r="I122" s="328">
        <v>0</v>
      </c>
      <c r="J122" s="328">
        <v>0</v>
      </c>
      <c r="K122" s="328">
        <v>0</v>
      </c>
      <c r="L122" s="328">
        <v>0</v>
      </c>
      <c r="M122" s="328">
        <v>0</v>
      </c>
      <c r="N122" s="328">
        <v>0</v>
      </c>
      <c r="O122" s="328">
        <v>0</v>
      </c>
      <c r="P122" s="328">
        <v>0</v>
      </c>
      <c r="Q122" s="328">
        <v>1</v>
      </c>
      <c r="R122" s="328">
        <v>950000</v>
      </c>
      <c r="S122" s="328">
        <v>0</v>
      </c>
      <c r="T122" s="328">
        <v>950000</v>
      </c>
      <c r="U122" s="328">
        <v>0</v>
      </c>
      <c r="V122" s="328">
        <v>0</v>
      </c>
      <c r="W122" s="328">
        <v>0</v>
      </c>
      <c r="X122" s="328">
        <v>237500.04</v>
      </c>
      <c r="Y122" s="328">
        <v>0</v>
      </c>
      <c r="Z122" s="328">
        <v>237500.04</v>
      </c>
      <c r="AA122" s="328">
        <v>712499.96</v>
      </c>
      <c r="AB122" s="328">
        <v>19791.669999999998</v>
      </c>
      <c r="AC122" s="328">
        <v>19791.669999999998</v>
      </c>
      <c r="AD122" s="328">
        <v>19791.669999999998</v>
      </c>
      <c r="AE122" s="328">
        <v>19791.669999999998</v>
      </c>
      <c r="AF122" s="328">
        <v>19791.669999999998</v>
      </c>
      <c r="AG122" s="328">
        <v>19791.669999999998</v>
      </c>
      <c r="AH122" s="328">
        <v>19791.669999999998</v>
      </c>
      <c r="AI122" s="328">
        <v>19791.669999999998</v>
      </c>
      <c r="AJ122" s="328">
        <v>19791.669999999998</v>
      </c>
      <c r="AK122" s="328">
        <v>19791.669999999998</v>
      </c>
      <c r="AL122" s="328">
        <v>19791.669999999998</v>
      </c>
      <c r="AM122" s="328">
        <v>19791.669999999998</v>
      </c>
    </row>
    <row r="123" spans="1:39" x14ac:dyDescent="0.25">
      <c r="A123" s="10">
        <v>39205</v>
      </c>
      <c r="B123" s="10">
        <v>90002920</v>
      </c>
      <c r="C123" s="10" t="s">
        <v>1410</v>
      </c>
      <c r="D123" s="10">
        <v>1180000</v>
      </c>
      <c r="E123" s="325">
        <v>42461</v>
      </c>
      <c r="F123" s="10">
        <v>4</v>
      </c>
      <c r="G123" s="328">
        <v>0</v>
      </c>
      <c r="H123" s="328">
        <v>0</v>
      </c>
      <c r="I123" s="328">
        <v>0</v>
      </c>
      <c r="J123" s="328">
        <v>1</v>
      </c>
      <c r="K123" s="328">
        <v>1180000</v>
      </c>
      <c r="L123" s="328">
        <v>0</v>
      </c>
      <c r="M123" s="328">
        <v>0</v>
      </c>
      <c r="N123" s="328">
        <v>0</v>
      </c>
      <c r="O123" s="328">
        <v>0</v>
      </c>
      <c r="P123" s="328">
        <v>0</v>
      </c>
      <c r="Q123" s="328">
        <v>1</v>
      </c>
      <c r="R123" s="328">
        <v>1180000</v>
      </c>
      <c r="S123" s="328">
        <v>0</v>
      </c>
      <c r="T123" s="328">
        <v>1180000</v>
      </c>
      <c r="U123" s="328">
        <v>0</v>
      </c>
      <c r="V123" s="328">
        <v>0</v>
      </c>
      <c r="W123" s="328">
        <v>0</v>
      </c>
      <c r="X123" s="328">
        <v>196666.64</v>
      </c>
      <c r="Y123" s="328">
        <v>0</v>
      </c>
      <c r="Z123" s="328">
        <v>196666.64</v>
      </c>
      <c r="AA123" s="328">
        <v>983333.36</v>
      </c>
      <c r="AB123" s="328">
        <v>0</v>
      </c>
      <c r="AC123" s="328">
        <v>0</v>
      </c>
      <c r="AD123" s="328">
        <v>0</v>
      </c>
      <c r="AE123" s="328">
        <v>0</v>
      </c>
      <c r="AF123" s="328">
        <v>24583.33</v>
      </c>
      <c r="AG123" s="328">
        <v>24583.33</v>
      </c>
      <c r="AH123" s="328">
        <v>24583.33</v>
      </c>
      <c r="AI123" s="328">
        <v>24583.33</v>
      </c>
      <c r="AJ123" s="328">
        <v>24583.33</v>
      </c>
      <c r="AK123" s="328">
        <v>24583.33</v>
      </c>
      <c r="AL123" s="328">
        <v>24583.33</v>
      </c>
      <c r="AM123" s="328">
        <v>24583.33</v>
      </c>
    </row>
    <row r="124" spans="1:39" x14ac:dyDescent="0.25">
      <c r="A124" s="10">
        <v>39205</v>
      </c>
      <c r="B124" s="10">
        <v>90002948</v>
      </c>
      <c r="C124" s="10" t="s">
        <v>1411</v>
      </c>
      <c r="D124" s="10">
        <v>315000</v>
      </c>
      <c r="E124" s="325">
        <v>42008</v>
      </c>
      <c r="F124" s="10">
        <v>4</v>
      </c>
      <c r="G124" s="328">
        <v>1</v>
      </c>
      <c r="H124" s="328">
        <v>315000</v>
      </c>
      <c r="I124" s="328">
        <v>0</v>
      </c>
      <c r="J124" s="328">
        <v>0</v>
      </c>
      <c r="K124" s="328">
        <v>0</v>
      </c>
      <c r="L124" s="328">
        <v>0</v>
      </c>
      <c r="M124" s="328">
        <v>0</v>
      </c>
      <c r="N124" s="328">
        <v>0</v>
      </c>
      <c r="O124" s="328">
        <v>0</v>
      </c>
      <c r="P124" s="328">
        <v>0</v>
      </c>
      <c r="Q124" s="328">
        <v>1</v>
      </c>
      <c r="R124" s="328">
        <v>315000</v>
      </c>
      <c r="S124" s="328">
        <v>0</v>
      </c>
      <c r="T124" s="328">
        <v>315000</v>
      </c>
      <c r="U124" s="328">
        <v>192395.94</v>
      </c>
      <c r="V124" s="328">
        <v>0</v>
      </c>
      <c r="W124" s="328">
        <v>0</v>
      </c>
      <c r="X124" s="328">
        <v>78750</v>
      </c>
      <c r="Y124" s="328">
        <v>0</v>
      </c>
      <c r="Z124" s="328">
        <v>271145.94</v>
      </c>
      <c r="AA124" s="328">
        <v>43854.06</v>
      </c>
      <c r="AB124" s="328">
        <v>6562.5</v>
      </c>
      <c r="AC124" s="328">
        <v>6562.5</v>
      </c>
      <c r="AD124" s="328">
        <v>6562.5</v>
      </c>
      <c r="AE124" s="328">
        <v>6562.5</v>
      </c>
      <c r="AF124" s="328">
        <v>6562.5</v>
      </c>
      <c r="AG124" s="328">
        <v>6562.5</v>
      </c>
      <c r="AH124" s="328">
        <v>6562.5</v>
      </c>
      <c r="AI124" s="328">
        <v>6562.5</v>
      </c>
      <c r="AJ124" s="328">
        <v>6562.5</v>
      </c>
      <c r="AK124" s="328">
        <v>6562.5</v>
      </c>
      <c r="AL124" s="328">
        <v>6562.5</v>
      </c>
      <c r="AM124" s="328">
        <v>6562.5</v>
      </c>
    </row>
    <row r="125" spans="1:39" x14ac:dyDescent="0.25">
      <c r="A125" s="10">
        <v>39205</v>
      </c>
      <c r="B125" s="10">
        <v>90002948</v>
      </c>
      <c r="C125" s="10" t="s">
        <v>1411</v>
      </c>
      <c r="D125" s="10">
        <v>349000</v>
      </c>
      <c r="E125" s="325">
        <v>42461</v>
      </c>
      <c r="F125" s="10">
        <v>4</v>
      </c>
      <c r="G125" s="328">
        <v>0</v>
      </c>
      <c r="H125" s="328">
        <v>0</v>
      </c>
      <c r="I125" s="328">
        <v>0</v>
      </c>
      <c r="J125" s="328">
        <v>2</v>
      </c>
      <c r="K125" s="328">
        <v>698000</v>
      </c>
      <c r="L125" s="328">
        <v>0</v>
      </c>
      <c r="M125" s="328">
        <v>0</v>
      </c>
      <c r="N125" s="328">
        <v>0</v>
      </c>
      <c r="O125" s="328">
        <v>0</v>
      </c>
      <c r="P125" s="328">
        <v>0</v>
      </c>
      <c r="Q125" s="328">
        <v>2</v>
      </c>
      <c r="R125" s="328">
        <v>698000</v>
      </c>
      <c r="S125" s="328">
        <v>0</v>
      </c>
      <c r="T125" s="328">
        <v>698000</v>
      </c>
      <c r="U125" s="328">
        <v>0</v>
      </c>
      <c r="V125" s="328">
        <v>0</v>
      </c>
      <c r="W125" s="328">
        <v>0</v>
      </c>
      <c r="X125" s="328">
        <v>116333.36</v>
      </c>
      <c r="Y125" s="328">
        <v>0</v>
      </c>
      <c r="Z125" s="328">
        <v>116333.36</v>
      </c>
      <c r="AA125" s="328">
        <v>581666.64</v>
      </c>
      <c r="AB125" s="328">
        <v>0</v>
      </c>
      <c r="AC125" s="328">
        <v>0</v>
      </c>
      <c r="AD125" s="328">
        <v>0</v>
      </c>
      <c r="AE125" s="328">
        <v>0</v>
      </c>
      <c r="AF125" s="328">
        <v>14541.67</v>
      </c>
      <c r="AG125" s="328">
        <v>14541.67</v>
      </c>
      <c r="AH125" s="328">
        <v>14541.67</v>
      </c>
      <c r="AI125" s="328">
        <v>14541.67</v>
      </c>
      <c r="AJ125" s="328">
        <v>14541.67</v>
      </c>
      <c r="AK125" s="328">
        <v>14541.67</v>
      </c>
      <c r="AL125" s="328">
        <v>14541.67</v>
      </c>
      <c r="AM125" s="328">
        <v>14541.67</v>
      </c>
    </row>
    <row r="126" spans="1:39" x14ac:dyDescent="0.25">
      <c r="A126" s="10">
        <v>39205</v>
      </c>
      <c r="B126" s="10">
        <v>90002948</v>
      </c>
      <c r="C126" s="10" t="s">
        <v>1411</v>
      </c>
      <c r="D126" s="10">
        <v>350000</v>
      </c>
      <c r="E126" s="325">
        <v>42461</v>
      </c>
      <c r="F126" s="10">
        <v>4</v>
      </c>
      <c r="G126" s="328">
        <v>0</v>
      </c>
      <c r="H126" s="328">
        <v>0</v>
      </c>
      <c r="I126" s="328">
        <v>0</v>
      </c>
      <c r="J126" s="328">
        <v>1</v>
      </c>
      <c r="K126" s="328">
        <v>350000</v>
      </c>
      <c r="L126" s="328">
        <v>0</v>
      </c>
      <c r="M126" s="328">
        <v>0</v>
      </c>
      <c r="N126" s="328">
        <v>0</v>
      </c>
      <c r="O126" s="328">
        <v>0</v>
      </c>
      <c r="P126" s="328">
        <v>0</v>
      </c>
      <c r="Q126" s="328">
        <v>1</v>
      </c>
      <c r="R126" s="328">
        <v>350000</v>
      </c>
      <c r="S126" s="328">
        <v>0</v>
      </c>
      <c r="T126" s="328">
        <v>350000</v>
      </c>
      <c r="U126" s="328">
        <v>0</v>
      </c>
      <c r="V126" s="328">
        <v>0</v>
      </c>
      <c r="W126" s="328">
        <v>0</v>
      </c>
      <c r="X126" s="328">
        <v>58333.36</v>
      </c>
      <c r="Y126" s="328">
        <v>0</v>
      </c>
      <c r="Z126" s="328">
        <v>58333.36</v>
      </c>
      <c r="AA126" s="328">
        <v>291666.64</v>
      </c>
      <c r="AB126" s="328">
        <v>0</v>
      </c>
      <c r="AC126" s="328">
        <v>0</v>
      </c>
      <c r="AD126" s="328">
        <v>0</v>
      </c>
      <c r="AE126" s="328">
        <v>0</v>
      </c>
      <c r="AF126" s="328">
        <v>7291.67</v>
      </c>
      <c r="AG126" s="328">
        <v>7291.67</v>
      </c>
      <c r="AH126" s="328">
        <v>7291.67</v>
      </c>
      <c r="AI126" s="328">
        <v>7291.67</v>
      </c>
      <c r="AJ126" s="328">
        <v>7291.67</v>
      </c>
      <c r="AK126" s="328">
        <v>7291.67</v>
      </c>
      <c r="AL126" s="328">
        <v>7291.67</v>
      </c>
      <c r="AM126" s="328">
        <v>7291.67</v>
      </c>
    </row>
    <row r="127" spans="1:39" x14ac:dyDescent="0.25">
      <c r="A127" s="10">
        <v>39205</v>
      </c>
      <c r="B127" s="10">
        <v>90002948</v>
      </c>
      <c r="C127" s="10" t="s">
        <v>1411</v>
      </c>
      <c r="D127" s="10">
        <v>399000</v>
      </c>
      <c r="E127" s="325">
        <v>42430</v>
      </c>
      <c r="F127" s="10">
        <v>4</v>
      </c>
      <c r="G127" s="328">
        <v>0</v>
      </c>
      <c r="H127" s="328">
        <v>0</v>
      </c>
      <c r="I127" s="328">
        <v>0</v>
      </c>
      <c r="J127" s="328">
        <v>1</v>
      </c>
      <c r="K127" s="328">
        <v>399000</v>
      </c>
      <c r="L127" s="328">
        <v>0</v>
      </c>
      <c r="M127" s="328">
        <v>0</v>
      </c>
      <c r="N127" s="328">
        <v>0</v>
      </c>
      <c r="O127" s="328">
        <v>0</v>
      </c>
      <c r="P127" s="328">
        <v>0</v>
      </c>
      <c r="Q127" s="328">
        <v>1</v>
      </c>
      <c r="R127" s="328">
        <v>399000</v>
      </c>
      <c r="S127" s="328">
        <v>0</v>
      </c>
      <c r="T127" s="328">
        <v>399000</v>
      </c>
      <c r="U127" s="328">
        <v>0</v>
      </c>
      <c r="V127" s="328">
        <v>0</v>
      </c>
      <c r="W127" s="328">
        <v>0</v>
      </c>
      <c r="X127" s="328">
        <v>66500</v>
      </c>
      <c r="Y127" s="328">
        <v>0</v>
      </c>
      <c r="Z127" s="328">
        <v>66500</v>
      </c>
      <c r="AA127" s="328">
        <v>332500</v>
      </c>
      <c r="AB127" s="328">
        <v>0</v>
      </c>
      <c r="AC127" s="328">
        <v>0</v>
      </c>
      <c r="AD127" s="328">
        <v>0</v>
      </c>
      <c r="AE127" s="328">
        <v>0</v>
      </c>
      <c r="AF127" s="328">
        <v>8312.5</v>
      </c>
      <c r="AG127" s="328">
        <v>8312.5</v>
      </c>
      <c r="AH127" s="328">
        <v>8312.5</v>
      </c>
      <c r="AI127" s="328">
        <v>8312.5</v>
      </c>
      <c r="AJ127" s="328">
        <v>8312.5</v>
      </c>
      <c r="AK127" s="328">
        <v>8312.5</v>
      </c>
      <c r="AL127" s="328">
        <v>8312.5</v>
      </c>
      <c r="AM127" s="328">
        <v>8312.5</v>
      </c>
    </row>
    <row r="128" spans="1:39" x14ac:dyDescent="0.25">
      <c r="A128" s="10">
        <v>39205</v>
      </c>
      <c r="B128" s="10">
        <v>90002981</v>
      </c>
      <c r="C128" s="10" t="s">
        <v>1408</v>
      </c>
      <c r="D128" s="10">
        <v>123000</v>
      </c>
      <c r="E128" s="325">
        <v>42370</v>
      </c>
      <c r="F128" s="10">
        <v>4</v>
      </c>
      <c r="G128" s="328">
        <v>0</v>
      </c>
      <c r="H128" s="328">
        <v>0</v>
      </c>
      <c r="I128" s="328">
        <v>0</v>
      </c>
      <c r="J128" s="328">
        <v>1</v>
      </c>
      <c r="K128" s="328">
        <v>123000</v>
      </c>
      <c r="L128" s="328">
        <v>0</v>
      </c>
      <c r="M128" s="328">
        <v>0</v>
      </c>
      <c r="N128" s="328">
        <v>0</v>
      </c>
      <c r="O128" s="328">
        <v>0</v>
      </c>
      <c r="P128" s="328">
        <v>0</v>
      </c>
      <c r="Q128" s="328">
        <v>1</v>
      </c>
      <c r="R128" s="328">
        <v>123000</v>
      </c>
      <c r="S128" s="328">
        <v>0</v>
      </c>
      <c r="T128" s="328">
        <v>123000</v>
      </c>
      <c r="U128" s="328">
        <v>0</v>
      </c>
      <c r="V128" s="328">
        <v>0</v>
      </c>
      <c r="W128" s="328">
        <v>0</v>
      </c>
      <c r="X128" s="328">
        <v>20500</v>
      </c>
      <c r="Y128" s="328">
        <v>0</v>
      </c>
      <c r="Z128" s="328">
        <v>20500</v>
      </c>
      <c r="AA128" s="328">
        <v>102500</v>
      </c>
      <c r="AB128" s="328">
        <v>0</v>
      </c>
      <c r="AC128" s="328">
        <v>0</v>
      </c>
      <c r="AD128" s="328">
        <v>0</v>
      </c>
      <c r="AE128" s="328">
        <v>0</v>
      </c>
      <c r="AF128" s="328">
        <v>2562.5</v>
      </c>
      <c r="AG128" s="328">
        <v>2562.5</v>
      </c>
      <c r="AH128" s="328">
        <v>2562.5</v>
      </c>
      <c r="AI128" s="328">
        <v>2562.5</v>
      </c>
      <c r="AJ128" s="328">
        <v>2562.5</v>
      </c>
      <c r="AK128" s="328">
        <v>2562.5</v>
      </c>
      <c r="AL128" s="328">
        <v>2562.5</v>
      </c>
      <c r="AM128" s="328">
        <v>2562.5</v>
      </c>
    </row>
    <row r="129" spans="1:39" x14ac:dyDescent="0.25">
      <c r="A129" s="10">
        <v>39205</v>
      </c>
      <c r="B129" s="10">
        <v>90002982</v>
      </c>
      <c r="C129" s="10" t="s">
        <v>1409</v>
      </c>
      <c r="D129" s="10">
        <v>1150000</v>
      </c>
      <c r="E129" s="325">
        <v>42370</v>
      </c>
      <c r="F129" s="10">
        <v>4</v>
      </c>
      <c r="G129" s="328">
        <v>0</v>
      </c>
      <c r="H129" s="328">
        <v>0</v>
      </c>
      <c r="I129" s="328">
        <v>0</v>
      </c>
      <c r="J129" s="328">
        <v>1</v>
      </c>
      <c r="K129" s="328">
        <v>1150000</v>
      </c>
      <c r="L129" s="328">
        <v>0</v>
      </c>
      <c r="M129" s="328">
        <v>0</v>
      </c>
      <c r="N129" s="328">
        <v>0</v>
      </c>
      <c r="O129" s="328">
        <v>0</v>
      </c>
      <c r="P129" s="328">
        <v>0</v>
      </c>
      <c r="Q129" s="328">
        <v>1</v>
      </c>
      <c r="R129" s="328">
        <v>1150000</v>
      </c>
      <c r="S129" s="328">
        <v>0</v>
      </c>
      <c r="T129" s="328">
        <v>1150000</v>
      </c>
      <c r="U129" s="328">
        <v>0</v>
      </c>
      <c r="V129" s="328">
        <v>0</v>
      </c>
      <c r="W129" s="328">
        <v>0</v>
      </c>
      <c r="X129" s="328">
        <v>191666.64</v>
      </c>
      <c r="Y129" s="328">
        <v>0</v>
      </c>
      <c r="Z129" s="328">
        <v>191666.64</v>
      </c>
      <c r="AA129" s="328">
        <v>958333.36</v>
      </c>
      <c r="AB129" s="328">
        <v>0</v>
      </c>
      <c r="AC129" s="328">
        <v>0</v>
      </c>
      <c r="AD129" s="328">
        <v>0</v>
      </c>
      <c r="AE129" s="328">
        <v>0</v>
      </c>
      <c r="AF129" s="328">
        <v>23958.33</v>
      </c>
      <c r="AG129" s="328">
        <v>23958.33</v>
      </c>
      <c r="AH129" s="328">
        <v>23958.33</v>
      </c>
      <c r="AI129" s="328">
        <v>23958.33</v>
      </c>
      <c r="AJ129" s="328">
        <v>23958.33</v>
      </c>
      <c r="AK129" s="328">
        <v>23958.33</v>
      </c>
      <c r="AL129" s="328">
        <v>23958.33</v>
      </c>
      <c r="AM129" s="328">
        <v>23958.33</v>
      </c>
    </row>
    <row r="130" spans="1:39" x14ac:dyDescent="0.25">
      <c r="A130" s="10">
        <v>39205</v>
      </c>
      <c r="B130" s="10">
        <v>90002983</v>
      </c>
      <c r="C130" s="10" t="s">
        <v>1412</v>
      </c>
      <c r="D130" s="10">
        <v>800000</v>
      </c>
      <c r="E130" s="325">
        <v>42461</v>
      </c>
      <c r="F130" s="10">
        <v>4</v>
      </c>
      <c r="G130" s="328">
        <v>0</v>
      </c>
      <c r="H130" s="328">
        <v>0</v>
      </c>
      <c r="I130" s="328">
        <v>0</v>
      </c>
      <c r="J130" s="328">
        <v>1</v>
      </c>
      <c r="K130" s="328">
        <v>800000</v>
      </c>
      <c r="L130" s="328">
        <v>0</v>
      </c>
      <c r="M130" s="328">
        <v>0</v>
      </c>
      <c r="N130" s="328">
        <v>0</v>
      </c>
      <c r="O130" s="328">
        <v>0</v>
      </c>
      <c r="P130" s="328">
        <v>0</v>
      </c>
      <c r="Q130" s="328">
        <v>1</v>
      </c>
      <c r="R130" s="328">
        <v>800000</v>
      </c>
      <c r="S130" s="328">
        <v>0</v>
      </c>
      <c r="T130" s="328">
        <v>800000</v>
      </c>
      <c r="U130" s="328">
        <v>0</v>
      </c>
      <c r="V130" s="328">
        <v>0</v>
      </c>
      <c r="W130" s="328">
        <v>0</v>
      </c>
      <c r="X130" s="328">
        <v>133333.35999999999</v>
      </c>
      <c r="Y130" s="328">
        <v>0</v>
      </c>
      <c r="Z130" s="328">
        <v>133333.35999999999</v>
      </c>
      <c r="AA130" s="328">
        <v>666666.64</v>
      </c>
      <c r="AB130" s="328">
        <v>0</v>
      </c>
      <c r="AC130" s="328">
        <v>0</v>
      </c>
      <c r="AD130" s="328">
        <v>0</v>
      </c>
      <c r="AE130" s="328">
        <v>0</v>
      </c>
      <c r="AF130" s="328">
        <v>16666.669999999998</v>
      </c>
      <c r="AG130" s="328">
        <v>16666.669999999998</v>
      </c>
      <c r="AH130" s="328">
        <v>16666.669999999998</v>
      </c>
      <c r="AI130" s="328">
        <v>16666.669999999998</v>
      </c>
      <c r="AJ130" s="328">
        <v>16666.669999999998</v>
      </c>
      <c r="AK130" s="328">
        <v>16666.669999999998</v>
      </c>
      <c r="AL130" s="328">
        <v>16666.669999999998</v>
      </c>
      <c r="AM130" s="328">
        <v>16666.669999999998</v>
      </c>
    </row>
    <row r="131" spans="1:39" x14ac:dyDescent="0.25">
      <c r="A131" s="10">
        <v>39205</v>
      </c>
      <c r="B131" s="10">
        <v>90002984</v>
      </c>
      <c r="C131" s="10" t="s">
        <v>1417</v>
      </c>
      <c r="D131" s="10">
        <v>750000</v>
      </c>
      <c r="E131" s="325">
        <v>42461</v>
      </c>
      <c r="F131" s="10">
        <v>5</v>
      </c>
      <c r="G131" s="328">
        <v>0</v>
      </c>
      <c r="H131" s="328">
        <v>0</v>
      </c>
      <c r="I131" s="328">
        <v>0</v>
      </c>
      <c r="J131" s="328">
        <v>1</v>
      </c>
      <c r="K131" s="328">
        <v>750000</v>
      </c>
      <c r="L131" s="328">
        <v>0</v>
      </c>
      <c r="M131" s="328">
        <v>0</v>
      </c>
      <c r="N131" s="328">
        <v>0</v>
      </c>
      <c r="O131" s="328">
        <v>0</v>
      </c>
      <c r="P131" s="328">
        <v>0</v>
      </c>
      <c r="Q131" s="328">
        <v>1</v>
      </c>
      <c r="R131" s="328">
        <v>750000</v>
      </c>
      <c r="S131" s="328">
        <v>0</v>
      </c>
      <c r="T131" s="328">
        <v>750000</v>
      </c>
      <c r="U131" s="328">
        <v>0</v>
      </c>
      <c r="V131" s="328">
        <v>0</v>
      </c>
      <c r="W131" s="328">
        <v>0</v>
      </c>
      <c r="X131" s="328">
        <v>100000</v>
      </c>
      <c r="Y131" s="328">
        <v>0</v>
      </c>
      <c r="Z131" s="328">
        <v>100000</v>
      </c>
      <c r="AA131" s="328">
        <v>650000</v>
      </c>
      <c r="AB131" s="328">
        <v>0</v>
      </c>
      <c r="AC131" s="328">
        <v>0</v>
      </c>
      <c r="AD131" s="328">
        <v>0</v>
      </c>
      <c r="AE131" s="328">
        <v>0</v>
      </c>
      <c r="AF131" s="328">
        <v>12500</v>
      </c>
      <c r="AG131" s="328">
        <v>12500</v>
      </c>
      <c r="AH131" s="328">
        <v>12500</v>
      </c>
      <c r="AI131" s="328">
        <v>12500</v>
      </c>
      <c r="AJ131" s="328">
        <v>12500</v>
      </c>
      <c r="AK131" s="328">
        <v>12500</v>
      </c>
      <c r="AL131" s="328">
        <v>12500</v>
      </c>
      <c r="AM131" s="328">
        <v>12500</v>
      </c>
    </row>
    <row r="132" spans="1:39" x14ac:dyDescent="0.25">
      <c r="A132" s="10">
        <v>39207</v>
      </c>
      <c r="B132" s="10">
        <v>90002414</v>
      </c>
      <c r="C132" s="10" t="s">
        <v>1705</v>
      </c>
      <c r="D132" s="10">
        <v>244200</v>
      </c>
      <c r="E132" s="325">
        <v>39083</v>
      </c>
      <c r="F132" s="10">
        <v>10</v>
      </c>
      <c r="G132" s="328">
        <v>1</v>
      </c>
      <c r="H132" s="328">
        <v>244200</v>
      </c>
      <c r="I132" s="328">
        <v>0</v>
      </c>
      <c r="J132" s="328">
        <v>0</v>
      </c>
      <c r="K132" s="328">
        <v>0</v>
      </c>
      <c r="L132" s="328">
        <v>0</v>
      </c>
      <c r="M132" s="328">
        <v>0</v>
      </c>
      <c r="N132" s="328">
        <v>0</v>
      </c>
      <c r="O132" s="328">
        <v>0</v>
      </c>
      <c r="P132" s="328">
        <v>0</v>
      </c>
      <c r="Q132" s="328">
        <v>1</v>
      </c>
      <c r="R132" s="328">
        <v>244200</v>
      </c>
      <c r="S132" s="328">
        <v>0</v>
      </c>
      <c r="T132" s="328">
        <v>244200</v>
      </c>
      <c r="U132" s="328">
        <v>203260</v>
      </c>
      <c r="V132" s="328">
        <v>0</v>
      </c>
      <c r="W132" s="328">
        <v>0</v>
      </c>
      <c r="X132" s="328">
        <v>24420</v>
      </c>
      <c r="Y132" s="328">
        <v>0</v>
      </c>
      <c r="Z132" s="328">
        <v>227680</v>
      </c>
      <c r="AA132" s="328">
        <v>16520</v>
      </c>
      <c r="AB132" s="328">
        <v>2035</v>
      </c>
      <c r="AC132" s="328">
        <v>2035</v>
      </c>
      <c r="AD132" s="328">
        <v>2035</v>
      </c>
      <c r="AE132" s="328">
        <v>2035</v>
      </c>
      <c r="AF132" s="328">
        <v>2035</v>
      </c>
      <c r="AG132" s="328">
        <v>2035</v>
      </c>
      <c r="AH132" s="328">
        <v>2035</v>
      </c>
      <c r="AI132" s="328">
        <v>2035</v>
      </c>
      <c r="AJ132" s="328">
        <v>2035</v>
      </c>
      <c r="AK132" s="328">
        <v>2035</v>
      </c>
      <c r="AL132" s="328">
        <v>2035</v>
      </c>
      <c r="AM132" s="328">
        <v>2035</v>
      </c>
    </row>
    <row r="133" spans="1:39" x14ac:dyDescent="0.25">
      <c r="A133" s="10">
        <v>39207</v>
      </c>
      <c r="B133" s="10">
        <v>90002419</v>
      </c>
      <c r="C133" s="10" t="s">
        <v>1706</v>
      </c>
      <c r="D133" s="10">
        <v>115400</v>
      </c>
      <c r="E133" s="325">
        <v>39083</v>
      </c>
      <c r="F133" s="10">
        <v>10</v>
      </c>
      <c r="G133" s="328">
        <v>2</v>
      </c>
      <c r="H133" s="328">
        <v>230800</v>
      </c>
      <c r="I133" s="328">
        <v>0</v>
      </c>
      <c r="J133" s="328">
        <v>0</v>
      </c>
      <c r="K133" s="328">
        <v>0</v>
      </c>
      <c r="L133" s="328">
        <v>0</v>
      </c>
      <c r="M133" s="328">
        <v>0</v>
      </c>
      <c r="N133" s="328">
        <v>0</v>
      </c>
      <c r="O133" s="328">
        <v>0</v>
      </c>
      <c r="P133" s="328">
        <v>0</v>
      </c>
      <c r="Q133" s="328">
        <v>2</v>
      </c>
      <c r="R133" s="328">
        <v>230800</v>
      </c>
      <c r="S133" s="328">
        <v>0</v>
      </c>
      <c r="T133" s="328">
        <v>230800</v>
      </c>
      <c r="U133" s="328">
        <v>169239.88</v>
      </c>
      <c r="V133" s="328">
        <v>0</v>
      </c>
      <c r="W133" s="328">
        <v>0</v>
      </c>
      <c r="X133" s="328">
        <v>23079.96</v>
      </c>
      <c r="Y133" s="328">
        <v>0</v>
      </c>
      <c r="Z133" s="328">
        <v>192319.84</v>
      </c>
      <c r="AA133" s="328">
        <v>38480.160000000003</v>
      </c>
      <c r="AB133" s="328">
        <v>1923.33</v>
      </c>
      <c r="AC133" s="328">
        <v>1923.33</v>
      </c>
      <c r="AD133" s="328">
        <v>1923.33</v>
      </c>
      <c r="AE133" s="328">
        <v>1923.33</v>
      </c>
      <c r="AF133" s="328">
        <v>1923.33</v>
      </c>
      <c r="AG133" s="328">
        <v>1923.33</v>
      </c>
      <c r="AH133" s="328">
        <v>1923.33</v>
      </c>
      <c r="AI133" s="328">
        <v>1923.33</v>
      </c>
      <c r="AJ133" s="328">
        <v>1923.33</v>
      </c>
      <c r="AK133" s="328">
        <v>1923.33</v>
      </c>
      <c r="AL133" s="328">
        <v>1923.33</v>
      </c>
      <c r="AM133" s="328">
        <v>1923.33</v>
      </c>
    </row>
    <row r="134" spans="1:39" x14ac:dyDescent="0.25">
      <c r="A134" s="10">
        <v>39207</v>
      </c>
      <c r="B134" s="10">
        <v>90002423</v>
      </c>
      <c r="C134" s="10" t="s">
        <v>1707</v>
      </c>
      <c r="D134" s="10">
        <v>164800</v>
      </c>
      <c r="E134" s="325">
        <v>39083</v>
      </c>
      <c r="F134" s="10">
        <v>10</v>
      </c>
      <c r="G134" s="328">
        <v>1</v>
      </c>
      <c r="H134" s="328">
        <v>164800</v>
      </c>
      <c r="I134" s="328">
        <v>0</v>
      </c>
      <c r="J134" s="328">
        <v>0</v>
      </c>
      <c r="K134" s="328">
        <v>0</v>
      </c>
      <c r="L134" s="328">
        <v>0</v>
      </c>
      <c r="M134" s="328">
        <v>0</v>
      </c>
      <c r="N134" s="328">
        <v>0</v>
      </c>
      <c r="O134" s="328">
        <v>0</v>
      </c>
      <c r="P134" s="328">
        <v>0</v>
      </c>
      <c r="Q134" s="328">
        <v>1</v>
      </c>
      <c r="R134" s="328">
        <v>164800</v>
      </c>
      <c r="S134" s="328">
        <v>0</v>
      </c>
      <c r="T134" s="328">
        <v>164800</v>
      </c>
      <c r="U134" s="328">
        <v>149439.88</v>
      </c>
      <c r="V134" s="328">
        <v>0</v>
      </c>
      <c r="W134" s="328">
        <v>0</v>
      </c>
      <c r="X134" s="328">
        <v>16479.96</v>
      </c>
      <c r="Y134" s="328">
        <v>0</v>
      </c>
      <c r="Z134" s="328">
        <v>165919.84</v>
      </c>
      <c r="AA134" s="328">
        <v>-1119.8399999999999</v>
      </c>
      <c r="AB134" s="328">
        <v>1373.33</v>
      </c>
      <c r="AC134" s="328">
        <v>1373.33</v>
      </c>
      <c r="AD134" s="328">
        <v>1373.33</v>
      </c>
      <c r="AE134" s="328">
        <v>1373.33</v>
      </c>
      <c r="AF134" s="328">
        <v>1373.33</v>
      </c>
      <c r="AG134" s="328">
        <v>1373.33</v>
      </c>
      <c r="AH134" s="328">
        <v>1373.33</v>
      </c>
      <c r="AI134" s="328">
        <v>1373.33</v>
      </c>
      <c r="AJ134" s="328">
        <v>1373.33</v>
      </c>
      <c r="AK134" s="328">
        <v>1373.33</v>
      </c>
      <c r="AL134" s="328">
        <v>1373.33</v>
      </c>
      <c r="AM134" s="328">
        <v>1373.33</v>
      </c>
    </row>
    <row r="135" spans="1:39" x14ac:dyDescent="0.25">
      <c r="A135" s="10">
        <v>39207</v>
      </c>
      <c r="B135" s="10">
        <v>90002425</v>
      </c>
      <c r="C135" s="10" t="s">
        <v>1708</v>
      </c>
      <c r="D135" s="10">
        <v>329700</v>
      </c>
      <c r="E135" s="325">
        <v>39083</v>
      </c>
      <c r="F135" s="10">
        <v>10</v>
      </c>
      <c r="G135" s="328">
        <v>1</v>
      </c>
      <c r="H135" s="328">
        <v>329700</v>
      </c>
      <c r="I135" s="328">
        <v>0</v>
      </c>
      <c r="J135" s="328">
        <v>0</v>
      </c>
      <c r="K135" s="328">
        <v>0</v>
      </c>
      <c r="L135" s="328">
        <v>0</v>
      </c>
      <c r="M135" s="328">
        <v>0</v>
      </c>
      <c r="N135" s="328">
        <v>0</v>
      </c>
      <c r="O135" s="328">
        <v>0</v>
      </c>
      <c r="P135" s="328">
        <v>0</v>
      </c>
      <c r="Q135" s="328">
        <v>1</v>
      </c>
      <c r="R135" s="328">
        <v>329700</v>
      </c>
      <c r="S135" s="328">
        <v>0</v>
      </c>
      <c r="T135" s="328">
        <v>329700</v>
      </c>
      <c r="U135" s="328">
        <v>298910</v>
      </c>
      <c r="V135" s="328">
        <v>0</v>
      </c>
      <c r="W135" s="328">
        <v>0</v>
      </c>
      <c r="X135" s="328">
        <v>32970</v>
      </c>
      <c r="Y135" s="328">
        <v>0</v>
      </c>
      <c r="Z135" s="328">
        <v>331880</v>
      </c>
      <c r="AA135" s="328">
        <v>-2180</v>
      </c>
      <c r="AB135" s="328">
        <v>2747.5</v>
      </c>
      <c r="AC135" s="328">
        <v>2747.5</v>
      </c>
      <c r="AD135" s="328">
        <v>2747.5</v>
      </c>
      <c r="AE135" s="328">
        <v>2747.5</v>
      </c>
      <c r="AF135" s="328">
        <v>2747.5</v>
      </c>
      <c r="AG135" s="328">
        <v>2747.5</v>
      </c>
      <c r="AH135" s="328">
        <v>2747.5</v>
      </c>
      <c r="AI135" s="328">
        <v>2747.5</v>
      </c>
      <c r="AJ135" s="328">
        <v>2747.5</v>
      </c>
      <c r="AK135" s="328">
        <v>2747.5</v>
      </c>
      <c r="AL135" s="328">
        <v>2747.5</v>
      </c>
      <c r="AM135" s="328">
        <v>2747.5</v>
      </c>
    </row>
    <row r="136" spans="1:39" x14ac:dyDescent="0.25">
      <c r="A136" s="10">
        <v>39207</v>
      </c>
      <c r="B136" s="10">
        <v>90002426</v>
      </c>
      <c r="C136" s="10" t="s">
        <v>1709</v>
      </c>
      <c r="D136" s="10">
        <v>115400</v>
      </c>
      <c r="E136" s="325">
        <v>39083</v>
      </c>
      <c r="F136" s="10">
        <v>10</v>
      </c>
      <c r="G136" s="328">
        <v>2</v>
      </c>
      <c r="H136" s="328">
        <v>230800</v>
      </c>
      <c r="I136" s="328">
        <v>0</v>
      </c>
      <c r="J136" s="328">
        <v>0</v>
      </c>
      <c r="K136" s="328">
        <v>0</v>
      </c>
      <c r="L136" s="328">
        <v>0</v>
      </c>
      <c r="M136" s="328">
        <v>0</v>
      </c>
      <c r="N136" s="328">
        <v>0</v>
      </c>
      <c r="O136" s="328">
        <v>0</v>
      </c>
      <c r="P136" s="328">
        <v>0</v>
      </c>
      <c r="Q136" s="328">
        <v>2</v>
      </c>
      <c r="R136" s="328">
        <v>230800</v>
      </c>
      <c r="S136" s="328">
        <v>0</v>
      </c>
      <c r="T136" s="328">
        <v>230800</v>
      </c>
      <c r="U136" s="328">
        <v>169239.88</v>
      </c>
      <c r="V136" s="328">
        <v>0</v>
      </c>
      <c r="W136" s="328">
        <v>0</v>
      </c>
      <c r="X136" s="328">
        <v>23079.96</v>
      </c>
      <c r="Y136" s="328">
        <v>0</v>
      </c>
      <c r="Z136" s="328">
        <v>192319.84</v>
      </c>
      <c r="AA136" s="328">
        <v>38480.160000000003</v>
      </c>
      <c r="AB136" s="328">
        <v>1923.33</v>
      </c>
      <c r="AC136" s="328">
        <v>1923.33</v>
      </c>
      <c r="AD136" s="328">
        <v>1923.33</v>
      </c>
      <c r="AE136" s="328">
        <v>1923.33</v>
      </c>
      <c r="AF136" s="328">
        <v>1923.33</v>
      </c>
      <c r="AG136" s="328">
        <v>1923.33</v>
      </c>
      <c r="AH136" s="328">
        <v>1923.33</v>
      </c>
      <c r="AI136" s="328">
        <v>1923.33</v>
      </c>
      <c r="AJ136" s="328">
        <v>1923.33</v>
      </c>
      <c r="AK136" s="328">
        <v>1923.33</v>
      </c>
      <c r="AL136" s="328">
        <v>1923.33</v>
      </c>
      <c r="AM136" s="328">
        <v>1923.33</v>
      </c>
    </row>
    <row r="137" spans="1:39" x14ac:dyDescent="0.25">
      <c r="A137" s="10">
        <v>39207</v>
      </c>
      <c r="B137" s="10">
        <v>90002430</v>
      </c>
      <c r="C137" s="10" t="s">
        <v>1710</v>
      </c>
      <c r="D137" s="10">
        <v>275000</v>
      </c>
      <c r="E137" s="325">
        <v>42003</v>
      </c>
      <c r="F137" s="10">
        <v>4</v>
      </c>
      <c r="G137" s="328">
        <v>2</v>
      </c>
      <c r="H137" s="328">
        <v>550000</v>
      </c>
      <c r="I137" s="328">
        <v>0</v>
      </c>
      <c r="J137" s="328">
        <v>0</v>
      </c>
      <c r="K137" s="328">
        <v>0</v>
      </c>
      <c r="L137" s="328">
        <v>0</v>
      </c>
      <c r="M137" s="328">
        <v>0</v>
      </c>
      <c r="N137" s="328">
        <v>0</v>
      </c>
      <c r="O137" s="328">
        <v>0</v>
      </c>
      <c r="P137" s="328">
        <v>0</v>
      </c>
      <c r="Q137" s="328">
        <v>2</v>
      </c>
      <c r="R137" s="328">
        <v>550000</v>
      </c>
      <c r="S137" s="328">
        <v>0</v>
      </c>
      <c r="T137" s="328">
        <v>550000</v>
      </c>
      <c r="U137" s="328">
        <v>437499.96</v>
      </c>
      <c r="V137" s="328">
        <v>0</v>
      </c>
      <c r="W137" s="328">
        <v>0</v>
      </c>
      <c r="X137" s="328">
        <v>137499.96</v>
      </c>
      <c r="Y137" s="328">
        <v>0</v>
      </c>
      <c r="Z137" s="328">
        <v>574999.92000000004</v>
      </c>
      <c r="AA137" s="328">
        <v>-24999.919999999998</v>
      </c>
      <c r="AB137" s="328">
        <v>11458.33</v>
      </c>
      <c r="AC137" s="328">
        <v>11458.33</v>
      </c>
      <c r="AD137" s="328">
        <v>11458.33</v>
      </c>
      <c r="AE137" s="328">
        <v>11458.33</v>
      </c>
      <c r="AF137" s="328">
        <v>11458.33</v>
      </c>
      <c r="AG137" s="328">
        <v>11458.33</v>
      </c>
      <c r="AH137" s="328">
        <v>11458.33</v>
      </c>
      <c r="AI137" s="328">
        <v>11458.33</v>
      </c>
      <c r="AJ137" s="328">
        <v>11458.33</v>
      </c>
      <c r="AK137" s="328">
        <v>11458.33</v>
      </c>
      <c r="AL137" s="328">
        <v>11458.33</v>
      </c>
      <c r="AM137" s="328">
        <v>11458.33</v>
      </c>
    </row>
    <row r="138" spans="1:39" x14ac:dyDescent="0.25">
      <c r="A138" s="10">
        <v>39207</v>
      </c>
      <c r="B138" s="10">
        <v>90002431</v>
      </c>
      <c r="C138" s="10" t="s">
        <v>1711</v>
      </c>
      <c r="D138" s="10">
        <v>10900</v>
      </c>
      <c r="E138" s="325">
        <v>41244</v>
      </c>
      <c r="F138" s="10">
        <v>6</v>
      </c>
      <c r="G138" s="328">
        <v>15</v>
      </c>
      <c r="H138" s="328">
        <v>163500</v>
      </c>
      <c r="I138" s="328">
        <v>0</v>
      </c>
      <c r="J138" s="328">
        <v>0</v>
      </c>
      <c r="K138" s="328">
        <v>0</v>
      </c>
      <c r="L138" s="328">
        <v>0</v>
      </c>
      <c r="M138" s="328">
        <v>0</v>
      </c>
      <c r="N138" s="328">
        <v>0</v>
      </c>
      <c r="O138" s="328">
        <v>0</v>
      </c>
      <c r="P138" s="328">
        <v>0</v>
      </c>
      <c r="Q138" s="328">
        <v>15</v>
      </c>
      <c r="R138" s="328">
        <v>163500</v>
      </c>
      <c r="S138" s="328">
        <v>0</v>
      </c>
      <c r="T138" s="328">
        <v>163500</v>
      </c>
      <c r="U138" s="328">
        <v>156770.75</v>
      </c>
      <c r="V138" s="328">
        <v>0</v>
      </c>
      <c r="W138" s="328">
        <v>0</v>
      </c>
      <c r="X138" s="328">
        <v>27249.96</v>
      </c>
      <c r="Y138" s="328">
        <v>0</v>
      </c>
      <c r="Z138" s="328">
        <v>184020.71</v>
      </c>
      <c r="AA138" s="328">
        <v>-20520.71</v>
      </c>
      <c r="AB138" s="328">
        <v>2270.83</v>
      </c>
      <c r="AC138" s="328">
        <v>2270.83</v>
      </c>
      <c r="AD138" s="328">
        <v>2270.83</v>
      </c>
      <c r="AE138" s="328">
        <v>2270.83</v>
      </c>
      <c r="AF138" s="328">
        <v>2270.83</v>
      </c>
      <c r="AG138" s="328">
        <v>2270.83</v>
      </c>
      <c r="AH138" s="328">
        <v>2270.83</v>
      </c>
      <c r="AI138" s="328">
        <v>2270.83</v>
      </c>
      <c r="AJ138" s="328">
        <v>2270.83</v>
      </c>
      <c r="AK138" s="328">
        <v>2270.83</v>
      </c>
      <c r="AL138" s="328">
        <v>2270.83</v>
      </c>
      <c r="AM138" s="328">
        <v>2270.83</v>
      </c>
    </row>
    <row r="139" spans="1:39" x14ac:dyDescent="0.25">
      <c r="A139" s="10">
        <v>39207</v>
      </c>
      <c r="B139" s="10">
        <v>90002431</v>
      </c>
      <c r="C139" s="10" t="s">
        <v>1711</v>
      </c>
      <c r="D139" s="10">
        <v>14041.666666666701</v>
      </c>
      <c r="E139" s="325">
        <v>39083</v>
      </c>
      <c r="F139" s="10">
        <v>10</v>
      </c>
      <c r="G139" s="328">
        <v>12</v>
      </c>
      <c r="H139" s="328">
        <v>168500</v>
      </c>
      <c r="I139" s="328">
        <v>0</v>
      </c>
      <c r="J139" s="328">
        <v>0</v>
      </c>
      <c r="K139" s="328">
        <v>0</v>
      </c>
      <c r="L139" s="328">
        <v>0</v>
      </c>
      <c r="M139" s="328">
        <v>0</v>
      </c>
      <c r="N139" s="328">
        <v>0</v>
      </c>
      <c r="O139" s="328">
        <v>0</v>
      </c>
      <c r="P139" s="328">
        <v>0</v>
      </c>
      <c r="Q139" s="328">
        <v>12</v>
      </c>
      <c r="R139" s="328">
        <v>168500</v>
      </c>
      <c r="S139" s="328">
        <v>0</v>
      </c>
      <c r="T139" s="328">
        <v>168500</v>
      </c>
      <c r="U139" s="328">
        <v>150550.12</v>
      </c>
      <c r="V139" s="328">
        <v>0</v>
      </c>
      <c r="W139" s="328">
        <v>0</v>
      </c>
      <c r="X139" s="328">
        <v>16850.04</v>
      </c>
      <c r="Y139" s="328">
        <v>0</v>
      </c>
      <c r="Z139" s="328">
        <v>167400.16</v>
      </c>
      <c r="AA139" s="328">
        <v>1099.8399999999999</v>
      </c>
      <c r="AB139" s="328">
        <v>1404.17</v>
      </c>
      <c r="AC139" s="328">
        <v>1404.17</v>
      </c>
      <c r="AD139" s="328">
        <v>1404.17</v>
      </c>
      <c r="AE139" s="328">
        <v>1404.17</v>
      </c>
      <c r="AF139" s="328">
        <v>1404.17</v>
      </c>
      <c r="AG139" s="328">
        <v>1404.17</v>
      </c>
      <c r="AH139" s="328">
        <v>1404.17</v>
      </c>
      <c r="AI139" s="328">
        <v>1404.17</v>
      </c>
      <c r="AJ139" s="328">
        <v>1404.17</v>
      </c>
      <c r="AK139" s="328">
        <v>1404.17</v>
      </c>
      <c r="AL139" s="328">
        <v>1404.17</v>
      </c>
      <c r="AM139" s="328">
        <v>1404.17</v>
      </c>
    </row>
    <row r="140" spans="1:39" x14ac:dyDescent="0.25">
      <c r="A140" s="10">
        <v>39207</v>
      </c>
      <c r="B140" s="10">
        <v>90002431</v>
      </c>
      <c r="C140" s="10" t="s">
        <v>1711</v>
      </c>
      <c r="D140" s="10">
        <v>25030</v>
      </c>
      <c r="E140" s="325">
        <v>39192</v>
      </c>
      <c r="F140" s="10">
        <v>10</v>
      </c>
      <c r="G140" s="328">
        <v>20</v>
      </c>
      <c r="H140" s="328">
        <v>500600</v>
      </c>
      <c r="I140" s="328">
        <v>0</v>
      </c>
      <c r="J140" s="328">
        <v>0</v>
      </c>
      <c r="K140" s="328">
        <v>0</v>
      </c>
      <c r="L140" s="328">
        <v>0</v>
      </c>
      <c r="M140" s="328">
        <v>0</v>
      </c>
      <c r="N140" s="328">
        <v>0</v>
      </c>
      <c r="O140" s="328">
        <v>0</v>
      </c>
      <c r="P140" s="328">
        <v>0</v>
      </c>
      <c r="Q140" s="328">
        <v>20</v>
      </c>
      <c r="R140" s="328">
        <v>500600</v>
      </c>
      <c r="S140" s="328">
        <v>0</v>
      </c>
      <c r="T140" s="328">
        <v>500600</v>
      </c>
      <c r="U140" s="328">
        <v>450180.12</v>
      </c>
      <c r="V140" s="328">
        <v>0</v>
      </c>
      <c r="W140" s="328">
        <v>0</v>
      </c>
      <c r="X140" s="328">
        <v>50060.04</v>
      </c>
      <c r="Y140" s="328">
        <v>0</v>
      </c>
      <c r="Z140" s="328">
        <v>500240.16</v>
      </c>
      <c r="AA140" s="328">
        <v>359.84000000002601</v>
      </c>
      <c r="AB140" s="328">
        <v>4171.67</v>
      </c>
      <c r="AC140" s="328">
        <v>4171.67</v>
      </c>
      <c r="AD140" s="328">
        <v>4171.67</v>
      </c>
      <c r="AE140" s="328">
        <v>4171.67</v>
      </c>
      <c r="AF140" s="328">
        <v>4171.67</v>
      </c>
      <c r="AG140" s="328">
        <v>4171.67</v>
      </c>
      <c r="AH140" s="328">
        <v>4171.67</v>
      </c>
      <c r="AI140" s="328">
        <v>4171.67</v>
      </c>
      <c r="AJ140" s="328">
        <v>4171.67</v>
      </c>
      <c r="AK140" s="328">
        <v>4171.67</v>
      </c>
      <c r="AL140" s="328">
        <v>4171.67</v>
      </c>
      <c r="AM140" s="328">
        <v>4171.67</v>
      </c>
    </row>
    <row r="141" spans="1:39" x14ac:dyDescent="0.25">
      <c r="A141" s="10">
        <v>39207</v>
      </c>
      <c r="B141" s="10">
        <v>90002431</v>
      </c>
      <c r="C141" s="10" t="s">
        <v>1711</v>
      </c>
      <c r="D141" s="10">
        <v>95950</v>
      </c>
      <c r="E141" s="325">
        <v>39083</v>
      </c>
      <c r="F141" s="10">
        <v>10</v>
      </c>
      <c r="G141" s="328">
        <v>2</v>
      </c>
      <c r="H141" s="328">
        <v>191900</v>
      </c>
      <c r="I141" s="328">
        <v>0</v>
      </c>
      <c r="J141" s="328">
        <v>0</v>
      </c>
      <c r="K141" s="328">
        <v>0</v>
      </c>
      <c r="L141" s="328">
        <v>0</v>
      </c>
      <c r="M141" s="328">
        <v>0</v>
      </c>
      <c r="N141" s="328">
        <v>0</v>
      </c>
      <c r="O141" s="328">
        <v>0</v>
      </c>
      <c r="P141" s="328">
        <v>0</v>
      </c>
      <c r="Q141" s="328">
        <v>2</v>
      </c>
      <c r="R141" s="328">
        <v>191900</v>
      </c>
      <c r="S141" s="328">
        <v>0</v>
      </c>
      <c r="T141" s="328">
        <v>191900</v>
      </c>
      <c r="U141" s="328">
        <v>157570.12</v>
      </c>
      <c r="V141" s="328">
        <v>0</v>
      </c>
      <c r="W141" s="328">
        <v>0</v>
      </c>
      <c r="X141" s="328">
        <v>19190.04</v>
      </c>
      <c r="Y141" s="328">
        <v>0</v>
      </c>
      <c r="Z141" s="328">
        <v>176760.16</v>
      </c>
      <c r="AA141" s="328">
        <v>15139.84</v>
      </c>
      <c r="AB141" s="328">
        <v>1599.17</v>
      </c>
      <c r="AC141" s="328">
        <v>1599.17</v>
      </c>
      <c r="AD141" s="328">
        <v>1599.17</v>
      </c>
      <c r="AE141" s="328">
        <v>1599.17</v>
      </c>
      <c r="AF141" s="328">
        <v>1599.17</v>
      </c>
      <c r="AG141" s="328">
        <v>1599.17</v>
      </c>
      <c r="AH141" s="328">
        <v>1599.17</v>
      </c>
      <c r="AI141" s="328">
        <v>1599.17</v>
      </c>
      <c r="AJ141" s="328">
        <v>1599.17</v>
      </c>
      <c r="AK141" s="328">
        <v>1599.17</v>
      </c>
      <c r="AL141" s="328">
        <v>1599.17</v>
      </c>
      <c r="AM141" s="328">
        <v>1599.17</v>
      </c>
    </row>
    <row r="142" spans="1:39" x14ac:dyDescent="0.25">
      <c r="A142" s="10">
        <v>39207</v>
      </c>
      <c r="B142" s="10">
        <v>90002431</v>
      </c>
      <c r="C142" s="10" t="s">
        <v>1711</v>
      </c>
      <c r="D142" s="10">
        <v>118100</v>
      </c>
      <c r="E142" s="325">
        <v>39083</v>
      </c>
      <c r="F142" s="10">
        <v>10</v>
      </c>
      <c r="G142" s="328">
        <v>1</v>
      </c>
      <c r="H142" s="328">
        <v>118100</v>
      </c>
      <c r="I142" s="328">
        <v>0</v>
      </c>
      <c r="J142" s="328">
        <v>0</v>
      </c>
      <c r="K142" s="328">
        <v>0</v>
      </c>
      <c r="L142" s="328">
        <v>0</v>
      </c>
      <c r="M142" s="328">
        <v>0</v>
      </c>
      <c r="N142" s="328">
        <v>0</v>
      </c>
      <c r="O142" s="328">
        <v>0</v>
      </c>
      <c r="P142" s="328">
        <v>0</v>
      </c>
      <c r="Q142" s="328">
        <v>1</v>
      </c>
      <c r="R142" s="328">
        <v>118100</v>
      </c>
      <c r="S142" s="328">
        <v>0</v>
      </c>
      <c r="T142" s="328">
        <v>118100</v>
      </c>
      <c r="U142" s="328">
        <v>95430.12</v>
      </c>
      <c r="V142" s="328">
        <v>0</v>
      </c>
      <c r="W142" s="328">
        <v>0</v>
      </c>
      <c r="X142" s="328">
        <v>11810.04</v>
      </c>
      <c r="Y142" s="328">
        <v>0</v>
      </c>
      <c r="Z142" s="328">
        <v>107240.16</v>
      </c>
      <c r="AA142" s="328">
        <v>10859.84</v>
      </c>
      <c r="AB142" s="328">
        <v>984.17</v>
      </c>
      <c r="AC142" s="328">
        <v>984.17</v>
      </c>
      <c r="AD142" s="328">
        <v>984.17</v>
      </c>
      <c r="AE142" s="328">
        <v>984.17</v>
      </c>
      <c r="AF142" s="328">
        <v>984.17</v>
      </c>
      <c r="AG142" s="328">
        <v>984.17</v>
      </c>
      <c r="AH142" s="328">
        <v>984.17</v>
      </c>
      <c r="AI142" s="328">
        <v>984.17</v>
      </c>
      <c r="AJ142" s="328">
        <v>984.17</v>
      </c>
      <c r="AK142" s="328">
        <v>984.17</v>
      </c>
      <c r="AL142" s="328">
        <v>984.17</v>
      </c>
      <c r="AM142" s="328">
        <v>984.17</v>
      </c>
    </row>
    <row r="143" spans="1:39" x14ac:dyDescent="0.25">
      <c r="A143" s="10">
        <v>39207</v>
      </c>
      <c r="B143" s="10">
        <v>90002432</v>
      </c>
      <c r="C143" s="10" t="s">
        <v>1712</v>
      </c>
      <c r="D143" s="10">
        <v>65950</v>
      </c>
      <c r="E143" s="325">
        <v>39083</v>
      </c>
      <c r="F143" s="10">
        <v>10</v>
      </c>
      <c r="G143" s="328">
        <v>2</v>
      </c>
      <c r="H143" s="328">
        <v>131900</v>
      </c>
      <c r="I143" s="328">
        <v>0</v>
      </c>
      <c r="J143" s="328">
        <v>0</v>
      </c>
      <c r="K143" s="328">
        <v>0</v>
      </c>
      <c r="L143" s="328">
        <v>0</v>
      </c>
      <c r="M143" s="328">
        <v>0</v>
      </c>
      <c r="N143" s="328">
        <v>0</v>
      </c>
      <c r="O143" s="328">
        <v>0</v>
      </c>
      <c r="P143" s="328">
        <v>0</v>
      </c>
      <c r="Q143" s="328">
        <v>2</v>
      </c>
      <c r="R143" s="328">
        <v>131900</v>
      </c>
      <c r="S143" s="328">
        <v>0</v>
      </c>
      <c r="T143" s="328">
        <v>131900</v>
      </c>
      <c r="U143" s="328">
        <v>109570.12</v>
      </c>
      <c r="V143" s="328">
        <v>0</v>
      </c>
      <c r="W143" s="328">
        <v>0</v>
      </c>
      <c r="X143" s="328">
        <v>13190.04</v>
      </c>
      <c r="Y143" s="328">
        <v>0</v>
      </c>
      <c r="Z143" s="328">
        <v>122760.16</v>
      </c>
      <c r="AA143" s="328">
        <v>9139.84</v>
      </c>
      <c r="AB143" s="328">
        <v>1099.17</v>
      </c>
      <c r="AC143" s="328">
        <v>1099.17</v>
      </c>
      <c r="AD143" s="328">
        <v>1099.17</v>
      </c>
      <c r="AE143" s="328">
        <v>1099.17</v>
      </c>
      <c r="AF143" s="328">
        <v>1099.17</v>
      </c>
      <c r="AG143" s="328">
        <v>1099.17</v>
      </c>
      <c r="AH143" s="328">
        <v>1099.17</v>
      </c>
      <c r="AI143" s="328">
        <v>1099.17</v>
      </c>
      <c r="AJ143" s="328">
        <v>1099.17</v>
      </c>
      <c r="AK143" s="328">
        <v>1099.17</v>
      </c>
      <c r="AL143" s="328">
        <v>1099.17</v>
      </c>
      <c r="AM143" s="328">
        <v>1099.17</v>
      </c>
    </row>
    <row r="144" spans="1:39" x14ac:dyDescent="0.25">
      <c r="A144" s="10">
        <v>39207</v>
      </c>
      <c r="B144" s="10">
        <v>90002432</v>
      </c>
      <c r="C144" s="10" t="s">
        <v>1712</v>
      </c>
      <c r="D144" s="10">
        <v>119900</v>
      </c>
      <c r="E144" s="325">
        <v>41244</v>
      </c>
      <c r="F144" s="10">
        <v>6</v>
      </c>
      <c r="G144" s="328">
        <v>1</v>
      </c>
      <c r="H144" s="328">
        <v>119900</v>
      </c>
      <c r="I144" s="328">
        <v>0</v>
      </c>
      <c r="J144" s="328">
        <v>0</v>
      </c>
      <c r="K144" s="328">
        <v>0</v>
      </c>
      <c r="L144" s="328">
        <v>0</v>
      </c>
      <c r="M144" s="328">
        <v>0</v>
      </c>
      <c r="N144" s="328">
        <v>0</v>
      </c>
      <c r="O144" s="328">
        <v>0</v>
      </c>
      <c r="P144" s="328">
        <v>0</v>
      </c>
      <c r="Q144" s="328">
        <v>1</v>
      </c>
      <c r="R144" s="328">
        <v>119900</v>
      </c>
      <c r="S144" s="328">
        <v>0</v>
      </c>
      <c r="T144" s="328">
        <v>119900</v>
      </c>
      <c r="U144" s="328">
        <v>101632</v>
      </c>
      <c r="V144" s="328">
        <v>0</v>
      </c>
      <c r="W144" s="328">
        <v>0</v>
      </c>
      <c r="X144" s="328">
        <v>19983.36</v>
      </c>
      <c r="Y144" s="328">
        <v>0</v>
      </c>
      <c r="Z144" s="328">
        <v>121615.36</v>
      </c>
      <c r="AA144" s="328">
        <v>-1715.36</v>
      </c>
      <c r="AB144" s="328">
        <v>1665.28</v>
      </c>
      <c r="AC144" s="328">
        <v>1665.28</v>
      </c>
      <c r="AD144" s="328">
        <v>1665.28</v>
      </c>
      <c r="AE144" s="328">
        <v>1665.28</v>
      </c>
      <c r="AF144" s="328">
        <v>1665.28</v>
      </c>
      <c r="AG144" s="328">
        <v>1665.28</v>
      </c>
      <c r="AH144" s="328">
        <v>1665.28</v>
      </c>
      <c r="AI144" s="328">
        <v>1665.28</v>
      </c>
      <c r="AJ144" s="328">
        <v>1665.28</v>
      </c>
      <c r="AK144" s="328">
        <v>1665.28</v>
      </c>
      <c r="AL144" s="328">
        <v>1665.28</v>
      </c>
      <c r="AM144" s="328">
        <v>1665.28</v>
      </c>
    </row>
    <row r="145" spans="1:39" x14ac:dyDescent="0.25">
      <c r="A145" s="10">
        <v>39207</v>
      </c>
      <c r="B145" s="10">
        <v>90002433</v>
      </c>
      <c r="C145" s="10" t="s">
        <v>1713</v>
      </c>
      <c r="D145" s="10">
        <v>49450</v>
      </c>
      <c r="E145" s="325">
        <v>39083</v>
      </c>
      <c r="F145" s="10">
        <v>10</v>
      </c>
      <c r="G145" s="328">
        <v>2</v>
      </c>
      <c r="H145" s="328">
        <v>98900</v>
      </c>
      <c r="I145" s="328">
        <v>0</v>
      </c>
      <c r="J145" s="328">
        <v>0</v>
      </c>
      <c r="K145" s="328">
        <v>0</v>
      </c>
      <c r="L145" s="328">
        <v>0</v>
      </c>
      <c r="M145" s="328">
        <v>0</v>
      </c>
      <c r="N145" s="328">
        <v>0</v>
      </c>
      <c r="O145" s="328">
        <v>0</v>
      </c>
      <c r="P145" s="328">
        <v>0</v>
      </c>
      <c r="Q145" s="328">
        <v>2</v>
      </c>
      <c r="R145" s="328">
        <v>98900</v>
      </c>
      <c r="S145" s="328">
        <v>0</v>
      </c>
      <c r="T145" s="328">
        <v>98900</v>
      </c>
      <c r="U145" s="328">
        <v>59670.12</v>
      </c>
      <c r="V145" s="328">
        <v>0</v>
      </c>
      <c r="W145" s="328">
        <v>0</v>
      </c>
      <c r="X145" s="328">
        <v>9890.0400000000009</v>
      </c>
      <c r="Y145" s="328">
        <v>0</v>
      </c>
      <c r="Z145" s="328">
        <v>69560.160000000003</v>
      </c>
      <c r="AA145" s="328">
        <v>29339.84</v>
      </c>
      <c r="AB145" s="328">
        <v>824.17</v>
      </c>
      <c r="AC145" s="328">
        <v>824.17</v>
      </c>
      <c r="AD145" s="328">
        <v>824.17</v>
      </c>
      <c r="AE145" s="328">
        <v>824.17</v>
      </c>
      <c r="AF145" s="328">
        <v>824.17</v>
      </c>
      <c r="AG145" s="328">
        <v>824.17</v>
      </c>
      <c r="AH145" s="328">
        <v>824.17</v>
      </c>
      <c r="AI145" s="328">
        <v>824.17</v>
      </c>
      <c r="AJ145" s="328">
        <v>824.17</v>
      </c>
      <c r="AK145" s="328">
        <v>824.17</v>
      </c>
      <c r="AL145" s="328">
        <v>824.17</v>
      </c>
      <c r="AM145" s="328">
        <v>824.17</v>
      </c>
    </row>
    <row r="146" spans="1:39" x14ac:dyDescent="0.25">
      <c r="A146" s="10">
        <v>39207</v>
      </c>
      <c r="B146" s="10">
        <v>90002434</v>
      </c>
      <c r="C146" s="10" t="s">
        <v>1714</v>
      </c>
      <c r="D146" s="10">
        <v>35000</v>
      </c>
      <c r="E146" s="325">
        <v>40513</v>
      </c>
      <c r="F146" s="10">
        <v>8</v>
      </c>
      <c r="G146" s="328">
        <v>6</v>
      </c>
      <c r="H146" s="328">
        <v>210000</v>
      </c>
      <c r="I146" s="328">
        <v>0</v>
      </c>
      <c r="J146" s="328">
        <v>0</v>
      </c>
      <c r="K146" s="328">
        <v>0</v>
      </c>
      <c r="L146" s="328">
        <v>0</v>
      </c>
      <c r="M146" s="328">
        <v>0</v>
      </c>
      <c r="N146" s="328">
        <v>0</v>
      </c>
      <c r="O146" s="328">
        <v>0</v>
      </c>
      <c r="P146" s="328">
        <v>0</v>
      </c>
      <c r="Q146" s="328">
        <v>6</v>
      </c>
      <c r="R146" s="328">
        <v>210000</v>
      </c>
      <c r="S146" s="328">
        <v>0</v>
      </c>
      <c r="T146" s="328">
        <v>210000</v>
      </c>
      <c r="U146" s="328">
        <v>178750</v>
      </c>
      <c r="V146" s="328">
        <v>0</v>
      </c>
      <c r="W146" s="328">
        <v>0</v>
      </c>
      <c r="X146" s="328">
        <v>26250</v>
      </c>
      <c r="Y146" s="328">
        <v>0</v>
      </c>
      <c r="Z146" s="328">
        <v>205000</v>
      </c>
      <c r="AA146" s="328">
        <v>5000</v>
      </c>
      <c r="AB146" s="328">
        <v>2187.5</v>
      </c>
      <c r="AC146" s="328">
        <v>2187.5</v>
      </c>
      <c r="AD146" s="328">
        <v>2187.5</v>
      </c>
      <c r="AE146" s="328">
        <v>2187.5</v>
      </c>
      <c r="AF146" s="328">
        <v>2187.5</v>
      </c>
      <c r="AG146" s="328">
        <v>2187.5</v>
      </c>
      <c r="AH146" s="328">
        <v>2187.5</v>
      </c>
      <c r="AI146" s="328">
        <v>2187.5</v>
      </c>
      <c r="AJ146" s="328">
        <v>2187.5</v>
      </c>
      <c r="AK146" s="328">
        <v>2187.5</v>
      </c>
      <c r="AL146" s="328">
        <v>2187.5</v>
      </c>
      <c r="AM146" s="328">
        <v>2187.5</v>
      </c>
    </row>
    <row r="147" spans="1:39" x14ac:dyDescent="0.25">
      <c r="A147" s="10">
        <v>39207</v>
      </c>
      <c r="B147" s="10">
        <v>90002434</v>
      </c>
      <c r="C147" s="10" t="s">
        <v>1714</v>
      </c>
      <c r="D147" s="10">
        <v>218900</v>
      </c>
      <c r="E147" s="325">
        <v>39083</v>
      </c>
      <c r="F147" s="10">
        <v>10</v>
      </c>
      <c r="G147" s="328">
        <v>1</v>
      </c>
      <c r="H147" s="328">
        <v>218900</v>
      </c>
      <c r="I147" s="328">
        <v>0</v>
      </c>
      <c r="J147" s="328">
        <v>0</v>
      </c>
      <c r="K147" s="328">
        <v>0</v>
      </c>
      <c r="L147" s="328">
        <v>0</v>
      </c>
      <c r="M147" s="328">
        <v>0</v>
      </c>
      <c r="N147" s="328">
        <v>0</v>
      </c>
      <c r="O147" s="328">
        <v>0</v>
      </c>
      <c r="P147" s="328">
        <v>0</v>
      </c>
      <c r="Q147" s="328">
        <v>1</v>
      </c>
      <c r="R147" s="328">
        <v>218900</v>
      </c>
      <c r="S147" s="328">
        <v>0</v>
      </c>
      <c r="T147" s="328">
        <v>218900</v>
      </c>
      <c r="U147" s="328">
        <v>165670.12</v>
      </c>
      <c r="V147" s="328">
        <v>0</v>
      </c>
      <c r="W147" s="328">
        <v>0</v>
      </c>
      <c r="X147" s="328">
        <v>21890.04</v>
      </c>
      <c r="Y147" s="328">
        <v>0</v>
      </c>
      <c r="Z147" s="328">
        <v>187560.16</v>
      </c>
      <c r="AA147" s="328">
        <v>31339.84</v>
      </c>
      <c r="AB147" s="328">
        <v>1824.17</v>
      </c>
      <c r="AC147" s="328">
        <v>1824.17</v>
      </c>
      <c r="AD147" s="328">
        <v>1824.17</v>
      </c>
      <c r="AE147" s="328">
        <v>1824.17</v>
      </c>
      <c r="AF147" s="328">
        <v>1824.17</v>
      </c>
      <c r="AG147" s="328">
        <v>1824.17</v>
      </c>
      <c r="AH147" s="328">
        <v>1824.17</v>
      </c>
      <c r="AI147" s="328">
        <v>1824.17</v>
      </c>
      <c r="AJ147" s="328">
        <v>1824.17</v>
      </c>
      <c r="AK147" s="328">
        <v>1824.17</v>
      </c>
      <c r="AL147" s="328">
        <v>1824.17</v>
      </c>
      <c r="AM147" s="328">
        <v>1824.17</v>
      </c>
    </row>
    <row r="148" spans="1:39" x14ac:dyDescent="0.25">
      <c r="A148" s="10">
        <v>39207</v>
      </c>
      <c r="B148" s="10">
        <v>90002436</v>
      </c>
      <c r="C148" s="10" t="s">
        <v>1715</v>
      </c>
      <c r="D148" s="10">
        <v>158700</v>
      </c>
      <c r="E148" s="325">
        <v>39083</v>
      </c>
      <c r="F148" s="10">
        <v>10</v>
      </c>
      <c r="G148" s="328">
        <v>1</v>
      </c>
      <c r="H148" s="328">
        <v>158700</v>
      </c>
      <c r="I148" s="328">
        <v>0</v>
      </c>
      <c r="J148" s="328">
        <v>0</v>
      </c>
      <c r="K148" s="328">
        <v>0</v>
      </c>
      <c r="L148" s="328">
        <v>0</v>
      </c>
      <c r="M148" s="328">
        <v>0</v>
      </c>
      <c r="N148" s="328">
        <v>0</v>
      </c>
      <c r="O148" s="328">
        <v>0</v>
      </c>
      <c r="P148" s="328">
        <v>0</v>
      </c>
      <c r="Q148" s="328">
        <v>1</v>
      </c>
      <c r="R148" s="328">
        <v>158700</v>
      </c>
      <c r="S148" s="328">
        <v>0</v>
      </c>
      <c r="T148" s="328">
        <v>158700</v>
      </c>
      <c r="U148" s="328">
        <v>147610</v>
      </c>
      <c r="V148" s="328">
        <v>0</v>
      </c>
      <c r="W148" s="328">
        <v>0</v>
      </c>
      <c r="X148" s="328">
        <v>15870</v>
      </c>
      <c r="Y148" s="328">
        <v>0</v>
      </c>
      <c r="Z148" s="328">
        <v>163480</v>
      </c>
      <c r="AA148" s="328">
        <v>-4780</v>
      </c>
      <c r="AB148" s="328">
        <v>1322.5</v>
      </c>
      <c r="AC148" s="328">
        <v>1322.5</v>
      </c>
      <c r="AD148" s="328">
        <v>1322.5</v>
      </c>
      <c r="AE148" s="328">
        <v>1322.5</v>
      </c>
      <c r="AF148" s="328">
        <v>1322.5</v>
      </c>
      <c r="AG148" s="328">
        <v>1322.5</v>
      </c>
      <c r="AH148" s="328">
        <v>1322.5</v>
      </c>
      <c r="AI148" s="328">
        <v>1322.5</v>
      </c>
      <c r="AJ148" s="328">
        <v>1322.5</v>
      </c>
      <c r="AK148" s="328">
        <v>1322.5</v>
      </c>
      <c r="AL148" s="328">
        <v>1322.5</v>
      </c>
      <c r="AM148" s="328">
        <v>1322.5</v>
      </c>
    </row>
    <row r="149" spans="1:39" x14ac:dyDescent="0.25">
      <c r="A149" s="10">
        <v>39207</v>
      </c>
      <c r="B149" s="10">
        <v>90002443</v>
      </c>
      <c r="C149" s="10" t="s">
        <v>1716</v>
      </c>
      <c r="D149" s="10">
        <v>79400</v>
      </c>
      <c r="E149" s="325">
        <v>39083</v>
      </c>
      <c r="F149" s="10">
        <v>10</v>
      </c>
      <c r="G149" s="328">
        <v>1</v>
      </c>
      <c r="H149" s="328">
        <v>79400</v>
      </c>
      <c r="I149" s="328">
        <v>0</v>
      </c>
      <c r="J149" s="328">
        <v>0</v>
      </c>
      <c r="K149" s="328">
        <v>0</v>
      </c>
      <c r="L149" s="328">
        <v>0</v>
      </c>
      <c r="M149" s="328">
        <v>0</v>
      </c>
      <c r="N149" s="328">
        <v>0</v>
      </c>
      <c r="O149" s="328">
        <v>0</v>
      </c>
      <c r="P149" s="328">
        <v>0</v>
      </c>
      <c r="Q149" s="328">
        <v>1</v>
      </c>
      <c r="R149" s="328">
        <v>79400</v>
      </c>
      <c r="S149" s="328">
        <v>0</v>
      </c>
      <c r="T149" s="328">
        <v>79400</v>
      </c>
      <c r="U149" s="328">
        <v>53897</v>
      </c>
      <c r="V149" s="328">
        <v>0</v>
      </c>
      <c r="W149" s="328">
        <v>0</v>
      </c>
      <c r="X149" s="328">
        <v>7940.04</v>
      </c>
      <c r="Y149" s="328">
        <v>0</v>
      </c>
      <c r="Z149" s="328">
        <v>61837.04</v>
      </c>
      <c r="AA149" s="328">
        <v>17562.96</v>
      </c>
      <c r="AB149" s="328">
        <v>661.67</v>
      </c>
      <c r="AC149" s="328">
        <v>661.67</v>
      </c>
      <c r="AD149" s="328">
        <v>661.67</v>
      </c>
      <c r="AE149" s="328">
        <v>661.67</v>
      </c>
      <c r="AF149" s="328">
        <v>661.67</v>
      </c>
      <c r="AG149" s="328">
        <v>661.67</v>
      </c>
      <c r="AH149" s="328">
        <v>661.67</v>
      </c>
      <c r="AI149" s="328">
        <v>661.67</v>
      </c>
      <c r="AJ149" s="328">
        <v>661.67</v>
      </c>
      <c r="AK149" s="328">
        <v>661.67</v>
      </c>
      <c r="AL149" s="328">
        <v>661.67</v>
      </c>
      <c r="AM149" s="328">
        <v>661.67</v>
      </c>
    </row>
    <row r="150" spans="1:39" x14ac:dyDescent="0.25">
      <c r="A150" s="10">
        <v>39207</v>
      </c>
      <c r="B150" s="10">
        <v>90002443</v>
      </c>
      <c r="C150" s="10" t="s">
        <v>1716</v>
      </c>
      <c r="D150" s="10">
        <v>104400</v>
      </c>
      <c r="E150" s="325">
        <v>39083</v>
      </c>
      <c r="F150" s="10">
        <v>10</v>
      </c>
      <c r="G150" s="328">
        <v>1</v>
      </c>
      <c r="H150" s="328">
        <v>104400</v>
      </c>
      <c r="I150" s="328">
        <v>0</v>
      </c>
      <c r="J150" s="328">
        <v>0</v>
      </c>
      <c r="K150" s="328">
        <v>0</v>
      </c>
      <c r="L150" s="328">
        <v>0</v>
      </c>
      <c r="M150" s="328">
        <v>0</v>
      </c>
      <c r="N150" s="328">
        <v>0</v>
      </c>
      <c r="O150" s="328">
        <v>0</v>
      </c>
      <c r="P150" s="328">
        <v>0</v>
      </c>
      <c r="Q150" s="328">
        <v>1</v>
      </c>
      <c r="R150" s="328">
        <v>104400</v>
      </c>
      <c r="S150" s="328">
        <v>0</v>
      </c>
      <c r="T150" s="328">
        <v>104400</v>
      </c>
      <c r="U150" s="328">
        <v>97557</v>
      </c>
      <c r="V150" s="328">
        <v>0</v>
      </c>
      <c r="W150" s="328">
        <v>0</v>
      </c>
      <c r="X150" s="328">
        <v>10440</v>
      </c>
      <c r="Y150" s="328">
        <v>0</v>
      </c>
      <c r="Z150" s="328">
        <v>107997</v>
      </c>
      <c r="AA150" s="328">
        <v>-3597</v>
      </c>
      <c r="AB150" s="328">
        <v>870</v>
      </c>
      <c r="AC150" s="328">
        <v>870</v>
      </c>
      <c r="AD150" s="328">
        <v>870</v>
      </c>
      <c r="AE150" s="328">
        <v>870</v>
      </c>
      <c r="AF150" s="328">
        <v>870</v>
      </c>
      <c r="AG150" s="328">
        <v>870</v>
      </c>
      <c r="AH150" s="328">
        <v>870</v>
      </c>
      <c r="AI150" s="328">
        <v>870</v>
      </c>
      <c r="AJ150" s="328">
        <v>870</v>
      </c>
      <c r="AK150" s="328">
        <v>870</v>
      </c>
      <c r="AL150" s="328">
        <v>870</v>
      </c>
      <c r="AM150" s="328">
        <v>870</v>
      </c>
    </row>
    <row r="151" spans="1:39" x14ac:dyDescent="0.25">
      <c r="A151" s="10">
        <v>39207</v>
      </c>
      <c r="B151" s="10">
        <v>90002443</v>
      </c>
      <c r="C151" s="10" t="s">
        <v>1716</v>
      </c>
      <c r="D151" s="10">
        <v>122100</v>
      </c>
      <c r="E151" s="325">
        <v>39083</v>
      </c>
      <c r="F151" s="10">
        <v>10</v>
      </c>
      <c r="G151" s="328">
        <v>1</v>
      </c>
      <c r="H151" s="328">
        <v>122100</v>
      </c>
      <c r="I151" s="328">
        <v>0</v>
      </c>
      <c r="J151" s="328">
        <v>0</v>
      </c>
      <c r="K151" s="328">
        <v>0</v>
      </c>
      <c r="L151" s="328">
        <v>0</v>
      </c>
      <c r="M151" s="328">
        <v>0</v>
      </c>
      <c r="N151" s="328">
        <v>0</v>
      </c>
      <c r="O151" s="328">
        <v>0</v>
      </c>
      <c r="P151" s="328">
        <v>0</v>
      </c>
      <c r="Q151" s="328">
        <v>1</v>
      </c>
      <c r="R151" s="328">
        <v>122100</v>
      </c>
      <c r="S151" s="328">
        <v>0</v>
      </c>
      <c r="T151" s="328">
        <v>122100</v>
      </c>
      <c r="U151" s="328">
        <v>56666</v>
      </c>
      <c r="V151" s="328">
        <v>0</v>
      </c>
      <c r="W151" s="328">
        <v>0</v>
      </c>
      <c r="X151" s="328">
        <v>12210</v>
      </c>
      <c r="Y151" s="328">
        <v>0</v>
      </c>
      <c r="Z151" s="328">
        <v>68876</v>
      </c>
      <c r="AA151" s="328">
        <v>53224</v>
      </c>
      <c r="AB151" s="328">
        <v>1017.5</v>
      </c>
      <c r="AC151" s="328">
        <v>1017.5</v>
      </c>
      <c r="AD151" s="328">
        <v>1017.5</v>
      </c>
      <c r="AE151" s="328">
        <v>1017.5</v>
      </c>
      <c r="AF151" s="328">
        <v>1017.5</v>
      </c>
      <c r="AG151" s="328">
        <v>1017.5</v>
      </c>
      <c r="AH151" s="328">
        <v>1017.5</v>
      </c>
      <c r="AI151" s="328">
        <v>1017.5</v>
      </c>
      <c r="AJ151" s="328">
        <v>1017.5</v>
      </c>
      <c r="AK151" s="328">
        <v>1017.5</v>
      </c>
      <c r="AL151" s="328">
        <v>1017.5</v>
      </c>
      <c r="AM151" s="328">
        <v>1017.5</v>
      </c>
    </row>
    <row r="152" spans="1:39" x14ac:dyDescent="0.25">
      <c r="A152" s="10">
        <v>39207</v>
      </c>
      <c r="B152" s="10">
        <v>90002443</v>
      </c>
      <c r="C152" s="10" t="s">
        <v>1716</v>
      </c>
      <c r="D152" s="10">
        <v>280000</v>
      </c>
      <c r="E152" s="325">
        <v>42003</v>
      </c>
      <c r="F152" s="10">
        <v>4</v>
      </c>
      <c r="G152" s="328">
        <v>2</v>
      </c>
      <c r="H152" s="328">
        <v>560000</v>
      </c>
      <c r="I152" s="328">
        <v>0</v>
      </c>
      <c r="J152" s="328">
        <v>0</v>
      </c>
      <c r="K152" s="328">
        <v>0</v>
      </c>
      <c r="L152" s="328">
        <v>0</v>
      </c>
      <c r="M152" s="328">
        <v>0</v>
      </c>
      <c r="N152" s="328">
        <v>0</v>
      </c>
      <c r="O152" s="328">
        <v>0</v>
      </c>
      <c r="P152" s="328">
        <v>0</v>
      </c>
      <c r="Q152" s="328">
        <v>2</v>
      </c>
      <c r="R152" s="328">
        <v>560000</v>
      </c>
      <c r="S152" s="328">
        <v>0</v>
      </c>
      <c r="T152" s="328">
        <v>560000</v>
      </c>
      <c r="U152" s="328">
        <v>240000</v>
      </c>
      <c r="V152" s="328">
        <v>0</v>
      </c>
      <c r="W152" s="328">
        <v>0</v>
      </c>
      <c r="X152" s="328">
        <v>140000.04</v>
      </c>
      <c r="Y152" s="328">
        <v>0</v>
      </c>
      <c r="Z152" s="328">
        <v>380000.04</v>
      </c>
      <c r="AA152" s="328">
        <v>179999.96</v>
      </c>
      <c r="AB152" s="328">
        <v>11666.67</v>
      </c>
      <c r="AC152" s="328">
        <v>11666.67</v>
      </c>
      <c r="AD152" s="328">
        <v>11666.67</v>
      </c>
      <c r="AE152" s="328">
        <v>11666.67</v>
      </c>
      <c r="AF152" s="328">
        <v>11666.67</v>
      </c>
      <c r="AG152" s="328">
        <v>11666.67</v>
      </c>
      <c r="AH152" s="328">
        <v>11666.67</v>
      </c>
      <c r="AI152" s="328">
        <v>11666.67</v>
      </c>
      <c r="AJ152" s="328">
        <v>11666.67</v>
      </c>
      <c r="AK152" s="328">
        <v>11666.67</v>
      </c>
      <c r="AL152" s="328">
        <v>11666.67</v>
      </c>
      <c r="AM152" s="328">
        <v>11666.67</v>
      </c>
    </row>
    <row r="153" spans="1:39" x14ac:dyDescent="0.25">
      <c r="A153" s="10">
        <v>39207</v>
      </c>
      <c r="B153" s="10">
        <v>90002445</v>
      </c>
      <c r="C153" s="10" t="s">
        <v>1717</v>
      </c>
      <c r="D153" s="10">
        <v>1250000</v>
      </c>
      <c r="E153" s="325">
        <v>40513</v>
      </c>
      <c r="F153" s="10">
        <v>10</v>
      </c>
      <c r="G153" s="328">
        <v>1</v>
      </c>
      <c r="H153" s="328">
        <v>1250000</v>
      </c>
      <c r="I153" s="328">
        <v>0</v>
      </c>
      <c r="J153" s="328">
        <v>0</v>
      </c>
      <c r="K153" s="328">
        <v>0</v>
      </c>
      <c r="L153" s="328">
        <v>0</v>
      </c>
      <c r="M153" s="328">
        <v>0</v>
      </c>
      <c r="N153" s="328">
        <v>0</v>
      </c>
      <c r="O153" s="328">
        <v>0</v>
      </c>
      <c r="P153" s="328">
        <v>0</v>
      </c>
      <c r="Q153" s="328">
        <v>1</v>
      </c>
      <c r="R153" s="328">
        <v>1250000</v>
      </c>
      <c r="S153" s="328">
        <v>0</v>
      </c>
      <c r="T153" s="328">
        <v>1250000</v>
      </c>
      <c r="U153" s="328">
        <v>1127890</v>
      </c>
      <c r="V153" s="328">
        <v>0</v>
      </c>
      <c r="W153" s="328">
        <v>0</v>
      </c>
      <c r="X153" s="328">
        <v>125000.04</v>
      </c>
      <c r="Y153" s="328">
        <v>0</v>
      </c>
      <c r="Z153" s="328">
        <v>1252890.04</v>
      </c>
      <c r="AA153" s="328">
        <v>-2890.04000000004</v>
      </c>
      <c r="AB153" s="328">
        <v>10416.67</v>
      </c>
      <c r="AC153" s="328">
        <v>10416.67</v>
      </c>
      <c r="AD153" s="328">
        <v>10416.67</v>
      </c>
      <c r="AE153" s="328">
        <v>10416.67</v>
      </c>
      <c r="AF153" s="328">
        <v>10416.67</v>
      </c>
      <c r="AG153" s="328">
        <v>10416.67</v>
      </c>
      <c r="AH153" s="328">
        <v>10416.67</v>
      </c>
      <c r="AI153" s="328">
        <v>10416.67</v>
      </c>
      <c r="AJ153" s="328">
        <v>10416.67</v>
      </c>
      <c r="AK153" s="328">
        <v>10416.67</v>
      </c>
      <c r="AL153" s="328">
        <v>10416.67</v>
      </c>
      <c r="AM153" s="328">
        <v>10416.67</v>
      </c>
    </row>
    <row r="154" spans="1:39" x14ac:dyDescent="0.25">
      <c r="A154" s="10">
        <v>39207</v>
      </c>
      <c r="B154" s="10">
        <v>90002446</v>
      </c>
      <c r="C154" s="10" t="s">
        <v>1718</v>
      </c>
      <c r="D154" s="10">
        <v>153000</v>
      </c>
      <c r="E154" s="325">
        <v>40513</v>
      </c>
      <c r="F154" s="10">
        <v>8</v>
      </c>
      <c r="G154" s="328">
        <v>2</v>
      </c>
      <c r="H154" s="328">
        <v>306000</v>
      </c>
      <c r="I154" s="328">
        <v>0</v>
      </c>
      <c r="J154" s="328">
        <v>0</v>
      </c>
      <c r="K154" s="328">
        <v>0</v>
      </c>
      <c r="L154" s="328">
        <v>0</v>
      </c>
      <c r="M154" s="328">
        <v>0</v>
      </c>
      <c r="N154" s="328">
        <v>0</v>
      </c>
      <c r="O154" s="328">
        <v>0</v>
      </c>
      <c r="P154" s="328">
        <v>0</v>
      </c>
      <c r="Q154" s="328">
        <v>2</v>
      </c>
      <c r="R154" s="328">
        <v>306000</v>
      </c>
      <c r="S154" s="328">
        <v>0</v>
      </c>
      <c r="T154" s="328">
        <v>306000</v>
      </c>
      <c r="U154" s="328">
        <v>206000</v>
      </c>
      <c r="V154" s="328">
        <v>0</v>
      </c>
      <c r="W154" s="328">
        <v>0</v>
      </c>
      <c r="X154" s="328">
        <v>38250</v>
      </c>
      <c r="Y154" s="328">
        <v>0</v>
      </c>
      <c r="Z154" s="328">
        <v>244250</v>
      </c>
      <c r="AA154" s="328">
        <v>61750</v>
      </c>
      <c r="AB154" s="328">
        <v>3187.5</v>
      </c>
      <c r="AC154" s="328">
        <v>3187.5</v>
      </c>
      <c r="AD154" s="328">
        <v>3187.5</v>
      </c>
      <c r="AE154" s="328">
        <v>3187.5</v>
      </c>
      <c r="AF154" s="328">
        <v>3187.5</v>
      </c>
      <c r="AG154" s="328">
        <v>3187.5</v>
      </c>
      <c r="AH154" s="328">
        <v>3187.5</v>
      </c>
      <c r="AI154" s="328">
        <v>3187.5</v>
      </c>
      <c r="AJ154" s="328">
        <v>3187.5</v>
      </c>
      <c r="AK154" s="328">
        <v>3187.5</v>
      </c>
      <c r="AL154" s="328">
        <v>3187.5</v>
      </c>
      <c r="AM154" s="328">
        <v>3187.5</v>
      </c>
    </row>
    <row r="155" spans="1:39" x14ac:dyDescent="0.25">
      <c r="A155" s="10">
        <v>39207</v>
      </c>
      <c r="B155" s="10">
        <v>90002446</v>
      </c>
      <c r="C155" s="10" t="s">
        <v>1718</v>
      </c>
      <c r="D155" s="10">
        <v>244500</v>
      </c>
      <c r="E155" s="325">
        <v>39083</v>
      </c>
      <c r="F155" s="10">
        <v>5</v>
      </c>
      <c r="G155" s="328">
        <v>1</v>
      </c>
      <c r="H155" s="328">
        <v>244500</v>
      </c>
      <c r="I155" s="328">
        <v>0</v>
      </c>
      <c r="J155" s="328">
        <v>0</v>
      </c>
      <c r="K155" s="328">
        <v>0</v>
      </c>
      <c r="L155" s="328">
        <v>0</v>
      </c>
      <c r="M155" s="328">
        <v>0</v>
      </c>
      <c r="N155" s="328">
        <v>0</v>
      </c>
      <c r="O155" s="328">
        <v>0</v>
      </c>
      <c r="P155" s="328">
        <v>0</v>
      </c>
      <c r="Q155" s="328">
        <v>1</v>
      </c>
      <c r="R155" s="328">
        <v>244500</v>
      </c>
      <c r="S155" s="328">
        <v>0</v>
      </c>
      <c r="T155" s="328">
        <v>244500</v>
      </c>
      <c r="U155" s="328">
        <v>244500</v>
      </c>
      <c r="V155" s="328">
        <v>0</v>
      </c>
      <c r="W155" s="328">
        <v>0</v>
      </c>
      <c r="X155" s="328">
        <v>0</v>
      </c>
      <c r="Y155" s="328">
        <v>0</v>
      </c>
      <c r="Z155" s="328">
        <v>244500</v>
      </c>
      <c r="AA155" s="328">
        <v>0</v>
      </c>
      <c r="AB155" s="328">
        <v>0</v>
      </c>
      <c r="AC155" s="328">
        <v>0</v>
      </c>
      <c r="AD155" s="328">
        <v>0</v>
      </c>
      <c r="AE155" s="328">
        <v>0</v>
      </c>
      <c r="AF155" s="328">
        <v>0</v>
      </c>
      <c r="AG155" s="328">
        <v>0</v>
      </c>
      <c r="AH155" s="328">
        <v>0</v>
      </c>
      <c r="AI155" s="328">
        <v>0</v>
      </c>
      <c r="AJ155" s="328">
        <v>0</v>
      </c>
      <c r="AK155" s="328">
        <v>0</v>
      </c>
      <c r="AL155" s="328">
        <v>0</v>
      </c>
      <c r="AM155" s="328">
        <v>0</v>
      </c>
    </row>
    <row r="156" spans="1:39" x14ac:dyDescent="0.25">
      <c r="A156" s="10">
        <v>39207</v>
      </c>
      <c r="B156" s="10">
        <v>90002446</v>
      </c>
      <c r="C156" s="10" t="s">
        <v>1718</v>
      </c>
      <c r="D156" s="10">
        <v>549500</v>
      </c>
      <c r="E156" s="325">
        <v>39083</v>
      </c>
      <c r="F156" s="10">
        <v>5</v>
      </c>
      <c r="G156" s="328">
        <v>1</v>
      </c>
      <c r="H156" s="328">
        <v>549500</v>
      </c>
      <c r="I156" s="328">
        <v>0</v>
      </c>
      <c r="J156" s="328">
        <v>0</v>
      </c>
      <c r="K156" s="328">
        <v>0</v>
      </c>
      <c r="L156" s="328">
        <v>0</v>
      </c>
      <c r="M156" s="328">
        <v>0</v>
      </c>
      <c r="N156" s="328">
        <v>0</v>
      </c>
      <c r="O156" s="328">
        <v>0</v>
      </c>
      <c r="P156" s="328">
        <v>0</v>
      </c>
      <c r="Q156" s="328">
        <v>1</v>
      </c>
      <c r="R156" s="328">
        <v>549500</v>
      </c>
      <c r="S156" s="328">
        <v>0</v>
      </c>
      <c r="T156" s="328">
        <v>549500</v>
      </c>
      <c r="U156" s="328">
        <v>549500</v>
      </c>
      <c r="V156" s="328">
        <v>0</v>
      </c>
      <c r="W156" s="328">
        <v>0</v>
      </c>
      <c r="X156" s="328">
        <v>0</v>
      </c>
      <c r="Y156" s="328">
        <v>0</v>
      </c>
      <c r="Z156" s="328">
        <v>549500</v>
      </c>
      <c r="AA156" s="328">
        <v>0</v>
      </c>
      <c r="AB156" s="328">
        <v>0</v>
      </c>
      <c r="AC156" s="328">
        <v>0</v>
      </c>
      <c r="AD156" s="328">
        <v>0</v>
      </c>
      <c r="AE156" s="328">
        <v>0</v>
      </c>
      <c r="AF156" s="328">
        <v>0</v>
      </c>
      <c r="AG156" s="328">
        <v>0</v>
      </c>
      <c r="AH156" s="328">
        <v>0</v>
      </c>
      <c r="AI156" s="328">
        <v>0</v>
      </c>
      <c r="AJ156" s="328">
        <v>0</v>
      </c>
      <c r="AK156" s="328">
        <v>0</v>
      </c>
      <c r="AL156" s="328">
        <v>0</v>
      </c>
      <c r="AM156" s="328">
        <v>0</v>
      </c>
    </row>
    <row r="157" spans="1:39" x14ac:dyDescent="0.25">
      <c r="A157" s="10">
        <v>39207</v>
      </c>
      <c r="B157" s="10">
        <v>90002448</v>
      </c>
      <c r="C157" s="10" t="s">
        <v>1719</v>
      </c>
      <c r="D157" s="10">
        <v>61050</v>
      </c>
      <c r="E157" s="325">
        <v>39083</v>
      </c>
      <c r="F157" s="10">
        <v>10</v>
      </c>
      <c r="G157" s="328">
        <v>2</v>
      </c>
      <c r="H157" s="328">
        <v>122100</v>
      </c>
      <c r="I157" s="328">
        <v>0</v>
      </c>
      <c r="J157" s="328">
        <v>0</v>
      </c>
      <c r="K157" s="328">
        <v>0</v>
      </c>
      <c r="L157" s="328">
        <v>0</v>
      </c>
      <c r="M157" s="328">
        <v>0</v>
      </c>
      <c r="N157" s="328">
        <v>0</v>
      </c>
      <c r="O157" s="328">
        <v>0</v>
      </c>
      <c r="P157" s="328">
        <v>0</v>
      </c>
      <c r="Q157" s="328">
        <v>2</v>
      </c>
      <c r="R157" s="328">
        <v>122100</v>
      </c>
      <c r="S157" s="328">
        <v>0</v>
      </c>
      <c r="T157" s="328">
        <v>122100</v>
      </c>
      <c r="U157" s="328">
        <v>76900</v>
      </c>
      <c r="V157" s="328">
        <v>0</v>
      </c>
      <c r="W157" s="328">
        <v>0</v>
      </c>
      <c r="X157" s="328">
        <v>12210</v>
      </c>
      <c r="Y157" s="328">
        <v>0</v>
      </c>
      <c r="Z157" s="328">
        <v>89110</v>
      </c>
      <c r="AA157" s="328">
        <v>32990</v>
      </c>
      <c r="AB157" s="328">
        <v>1017.5</v>
      </c>
      <c r="AC157" s="328">
        <v>1017.5</v>
      </c>
      <c r="AD157" s="328">
        <v>1017.5</v>
      </c>
      <c r="AE157" s="328">
        <v>1017.5</v>
      </c>
      <c r="AF157" s="328">
        <v>1017.5</v>
      </c>
      <c r="AG157" s="328">
        <v>1017.5</v>
      </c>
      <c r="AH157" s="328">
        <v>1017.5</v>
      </c>
      <c r="AI157" s="328">
        <v>1017.5</v>
      </c>
      <c r="AJ157" s="328">
        <v>1017.5</v>
      </c>
      <c r="AK157" s="328">
        <v>1017.5</v>
      </c>
      <c r="AL157" s="328">
        <v>1017.5</v>
      </c>
      <c r="AM157" s="328">
        <v>1017.5</v>
      </c>
    </row>
    <row r="158" spans="1:39" x14ac:dyDescent="0.25">
      <c r="A158" s="10">
        <v>39207</v>
      </c>
      <c r="B158" s="10">
        <v>90002450</v>
      </c>
      <c r="C158" s="10" t="s">
        <v>1720</v>
      </c>
      <c r="D158" s="10">
        <v>43966.666666666701</v>
      </c>
      <c r="E158" s="325">
        <v>39083</v>
      </c>
      <c r="F158" s="10">
        <v>10</v>
      </c>
      <c r="G158" s="328">
        <v>3</v>
      </c>
      <c r="H158" s="328">
        <v>131900</v>
      </c>
      <c r="I158" s="328">
        <v>0</v>
      </c>
      <c r="J158" s="328">
        <v>0</v>
      </c>
      <c r="K158" s="328">
        <v>0</v>
      </c>
      <c r="L158" s="328">
        <v>0</v>
      </c>
      <c r="M158" s="328">
        <v>0</v>
      </c>
      <c r="N158" s="328">
        <v>0</v>
      </c>
      <c r="O158" s="328">
        <v>0</v>
      </c>
      <c r="P158" s="328">
        <v>0</v>
      </c>
      <c r="Q158" s="328">
        <v>3</v>
      </c>
      <c r="R158" s="328">
        <v>131900</v>
      </c>
      <c r="S158" s="328">
        <v>0</v>
      </c>
      <c r="T158" s="328">
        <v>131900</v>
      </c>
      <c r="U158" s="328">
        <v>59800</v>
      </c>
      <c r="V158" s="328">
        <v>0</v>
      </c>
      <c r="W158" s="328">
        <v>0</v>
      </c>
      <c r="X158" s="328">
        <v>13190.04</v>
      </c>
      <c r="Y158" s="328">
        <v>0</v>
      </c>
      <c r="Z158" s="328">
        <v>72990.039999999994</v>
      </c>
      <c r="AA158" s="328">
        <v>58909.96</v>
      </c>
      <c r="AB158" s="328">
        <v>1099.17</v>
      </c>
      <c r="AC158" s="328">
        <v>1099.17</v>
      </c>
      <c r="AD158" s="328">
        <v>1099.17</v>
      </c>
      <c r="AE158" s="328">
        <v>1099.17</v>
      </c>
      <c r="AF158" s="328">
        <v>1099.17</v>
      </c>
      <c r="AG158" s="328">
        <v>1099.17</v>
      </c>
      <c r="AH158" s="328">
        <v>1099.17</v>
      </c>
      <c r="AI158" s="328">
        <v>1099.17</v>
      </c>
      <c r="AJ158" s="328">
        <v>1099.17</v>
      </c>
      <c r="AK158" s="328">
        <v>1099.17</v>
      </c>
      <c r="AL158" s="328">
        <v>1099.17</v>
      </c>
      <c r="AM158" s="328">
        <v>1099.17</v>
      </c>
    </row>
    <row r="159" spans="1:39" x14ac:dyDescent="0.25">
      <c r="A159" s="10">
        <v>39207</v>
      </c>
      <c r="B159" s="10">
        <v>90002451</v>
      </c>
      <c r="C159" s="10" t="s">
        <v>1721</v>
      </c>
      <c r="D159" s="10">
        <v>30525</v>
      </c>
      <c r="E159" s="325">
        <v>39083</v>
      </c>
      <c r="F159" s="10">
        <v>10</v>
      </c>
      <c r="G159" s="328">
        <v>12</v>
      </c>
      <c r="H159" s="328">
        <v>366300</v>
      </c>
      <c r="I159" s="328">
        <v>0</v>
      </c>
      <c r="J159" s="328">
        <v>0</v>
      </c>
      <c r="K159" s="328">
        <v>0</v>
      </c>
      <c r="L159" s="328">
        <v>0</v>
      </c>
      <c r="M159" s="328">
        <v>0</v>
      </c>
      <c r="N159" s="328">
        <v>0</v>
      </c>
      <c r="O159" s="328">
        <v>0</v>
      </c>
      <c r="P159" s="328">
        <v>0</v>
      </c>
      <c r="Q159" s="328">
        <v>12</v>
      </c>
      <c r="R159" s="328">
        <v>366300</v>
      </c>
      <c r="S159" s="328">
        <v>0</v>
      </c>
      <c r="T159" s="328">
        <v>366300</v>
      </c>
      <c r="U159" s="328">
        <v>209790</v>
      </c>
      <c r="V159" s="328">
        <v>0</v>
      </c>
      <c r="W159" s="328">
        <v>0</v>
      </c>
      <c r="X159" s="328">
        <v>36630</v>
      </c>
      <c r="Y159" s="328">
        <v>0</v>
      </c>
      <c r="Z159" s="328">
        <v>246420</v>
      </c>
      <c r="AA159" s="328">
        <v>119880</v>
      </c>
      <c r="AB159" s="328">
        <v>3052.5</v>
      </c>
      <c r="AC159" s="328">
        <v>3052.5</v>
      </c>
      <c r="AD159" s="328">
        <v>3052.5</v>
      </c>
      <c r="AE159" s="328">
        <v>3052.5</v>
      </c>
      <c r="AF159" s="328">
        <v>3052.5</v>
      </c>
      <c r="AG159" s="328">
        <v>3052.5</v>
      </c>
      <c r="AH159" s="328">
        <v>3052.5</v>
      </c>
      <c r="AI159" s="328">
        <v>3052.5</v>
      </c>
      <c r="AJ159" s="328">
        <v>3052.5</v>
      </c>
      <c r="AK159" s="328">
        <v>3052.5</v>
      </c>
      <c r="AL159" s="328">
        <v>3052.5</v>
      </c>
      <c r="AM159" s="328">
        <v>3052.5</v>
      </c>
    </row>
    <row r="160" spans="1:39" x14ac:dyDescent="0.25">
      <c r="A160" s="10">
        <v>39207</v>
      </c>
      <c r="B160" s="10">
        <v>90002458</v>
      </c>
      <c r="C160" s="10" t="s">
        <v>1722</v>
      </c>
      <c r="D160" s="10">
        <v>15000</v>
      </c>
      <c r="E160" s="325">
        <v>40724</v>
      </c>
      <c r="F160" s="10">
        <v>5</v>
      </c>
      <c r="G160" s="328">
        <v>4</v>
      </c>
      <c r="H160" s="328">
        <v>60000</v>
      </c>
      <c r="I160" s="328">
        <v>0</v>
      </c>
      <c r="J160" s="328">
        <v>0</v>
      </c>
      <c r="K160" s="328">
        <v>0</v>
      </c>
      <c r="L160" s="328">
        <v>0</v>
      </c>
      <c r="M160" s="328">
        <v>0</v>
      </c>
      <c r="N160" s="328">
        <v>0</v>
      </c>
      <c r="O160" s="328">
        <v>0</v>
      </c>
      <c r="P160" s="328">
        <v>0</v>
      </c>
      <c r="Q160" s="328">
        <v>4</v>
      </c>
      <c r="R160" s="328">
        <v>60000</v>
      </c>
      <c r="S160" s="328">
        <v>0</v>
      </c>
      <c r="T160" s="328">
        <v>60000</v>
      </c>
      <c r="U160" s="328">
        <v>36000</v>
      </c>
      <c r="V160" s="328">
        <v>0</v>
      </c>
      <c r="W160" s="328">
        <v>0</v>
      </c>
      <c r="X160" s="328">
        <v>24000</v>
      </c>
      <c r="Y160" s="328">
        <v>0</v>
      </c>
      <c r="Z160" s="328">
        <v>60000</v>
      </c>
      <c r="AA160" s="328">
        <v>0</v>
      </c>
      <c r="AB160" s="328">
        <v>1000</v>
      </c>
      <c r="AC160" s="328">
        <v>1000</v>
      </c>
      <c r="AD160" s="328">
        <v>1000</v>
      </c>
      <c r="AE160" s="328">
        <v>1000</v>
      </c>
      <c r="AF160" s="328">
        <v>1000</v>
      </c>
      <c r="AG160" s="328">
        <v>19000</v>
      </c>
      <c r="AH160" s="328">
        <v>0</v>
      </c>
      <c r="AI160" s="328">
        <v>0</v>
      </c>
      <c r="AJ160" s="328">
        <v>0</v>
      </c>
      <c r="AK160" s="328">
        <v>0</v>
      </c>
      <c r="AL160" s="328">
        <v>0</v>
      </c>
      <c r="AM160" s="328">
        <v>0</v>
      </c>
    </row>
    <row r="161" spans="1:39" x14ac:dyDescent="0.25">
      <c r="A161" s="10">
        <v>39207</v>
      </c>
      <c r="B161" s="10">
        <v>90002458</v>
      </c>
      <c r="C161" s="10" t="s">
        <v>1722</v>
      </c>
      <c r="D161" s="10">
        <v>20000</v>
      </c>
      <c r="E161" s="325">
        <v>40513</v>
      </c>
      <c r="F161" s="10">
        <v>4</v>
      </c>
      <c r="G161" s="328">
        <v>2</v>
      </c>
      <c r="H161" s="328">
        <v>40000</v>
      </c>
      <c r="I161" s="328">
        <v>0</v>
      </c>
      <c r="J161" s="328">
        <v>0</v>
      </c>
      <c r="K161" s="328">
        <v>0</v>
      </c>
      <c r="L161" s="328">
        <v>0</v>
      </c>
      <c r="M161" s="328">
        <v>0</v>
      </c>
      <c r="N161" s="328">
        <v>0</v>
      </c>
      <c r="O161" s="328">
        <v>0</v>
      </c>
      <c r="P161" s="328">
        <v>0</v>
      </c>
      <c r="Q161" s="328">
        <v>2</v>
      </c>
      <c r="R161" s="328">
        <v>40000</v>
      </c>
      <c r="S161" s="328">
        <v>0</v>
      </c>
      <c r="T161" s="328">
        <v>40000</v>
      </c>
      <c r="U161" s="328">
        <v>40000</v>
      </c>
      <c r="V161" s="328">
        <v>0</v>
      </c>
      <c r="W161" s="328">
        <v>0</v>
      </c>
      <c r="X161" s="328">
        <v>0</v>
      </c>
      <c r="Y161" s="328">
        <v>0</v>
      </c>
      <c r="Z161" s="328">
        <v>40000</v>
      </c>
      <c r="AA161" s="328">
        <v>0</v>
      </c>
      <c r="AB161" s="328">
        <v>0</v>
      </c>
      <c r="AC161" s="328">
        <v>0</v>
      </c>
      <c r="AD161" s="328">
        <v>0</v>
      </c>
      <c r="AE161" s="328">
        <v>0</v>
      </c>
      <c r="AF161" s="328">
        <v>0</v>
      </c>
      <c r="AG161" s="328">
        <v>0</v>
      </c>
      <c r="AH161" s="328">
        <v>0</v>
      </c>
      <c r="AI161" s="328">
        <v>0</v>
      </c>
      <c r="AJ161" s="328">
        <v>0</v>
      </c>
      <c r="AK161" s="328">
        <v>0</v>
      </c>
      <c r="AL161" s="328">
        <v>0</v>
      </c>
      <c r="AM161" s="328">
        <v>0</v>
      </c>
    </row>
    <row r="162" spans="1:39" x14ac:dyDescent="0.25">
      <c r="A162" s="10">
        <v>39207</v>
      </c>
      <c r="B162" s="10">
        <v>90002459</v>
      </c>
      <c r="C162" s="10" t="s">
        <v>1723</v>
      </c>
      <c r="D162" s="10">
        <v>80000</v>
      </c>
      <c r="E162" s="325">
        <v>40513</v>
      </c>
      <c r="F162" s="10">
        <v>8</v>
      </c>
      <c r="G162" s="328">
        <v>2</v>
      </c>
      <c r="H162" s="328">
        <v>160000</v>
      </c>
      <c r="I162" s="328">
        <v>0</v>
      </c>
      <c r="J162" s="328">
        <v>0</v>
      </c>
      <c r="K162" s="328">
        <v>0</v>
      </c>
      <c r="L162" s="328">
        <v>0</v>
      </c>
      <c r="M162" s="328">
        <v>0</v>
      </c>
      <c r="N162" s="328">
        <v>0</v>
      </c>
      <c r="O162" s="328">
        <v>0</v>
      </c>
      <c r="P162" s="328">
        <v>0</v>
      </c>
      <c r="Q162" s="328">
        <v>2</v>
      </c>
      <c r="R162" s="328">
        <v>160000</v>
      </c>
      <c r="S162" s="328">
        <v>0</v>
      </c>
      <c r="T162" s="328">
        <v>160000</v>
      </c>
      <c r="U162" s="328">
        <v>136800</v>
      </c>
      <c r="V162" s="328">
        <v>0</v>
      </c>
      <c r="W162" s="328">
        <v>0</v>
      </c>
      <c r="X162" s="328">
        <v>20000.04</v>
      </c>
      <c r="Y162" s="328">
        <v>0</v>
      </c>
      <c r="Z162" s="328">
        <v>156800.04</v>
      </c>
      <c r="AA162" s="328">
        <v>3199.95999999999</v>
      </c>
      <c r="AB162" s="328">
        <v>1666.67</v>
      </c>
      <c r="AC162" s="328">
        <v>1666.67</v>
      </c>
      <c r="AD162" s="328">
        <v>1666.67</v>
      </c>
      <c r="AE162" s="328">
        <v>1666.67</v>
      </c>
      <c r="AF162" s="328">
        <v>1666.67</v>
      </c>
      <c r="AG162" s="328">
        <v>1666.67</v>
      </c>
      <c r="AH162" s="328">
        <v>1666.67</v>
      </c>
      <c r="AI162" s="328">
        <v>1666.67</v>
      </c>
      <c r="AJ162" s="328">
        <v>1666.67</v>
      </c>
      <c r="AK162" s="328">
        <v>1666.67</v>
      </c>
      <c r="AL162" s="328">
        <v>1666.67</v>
      </c>
      <c r="AM162" s="328">
        <v>1666.67</v>
      </c>
    </row>
    <row r="163" spans="1:39" x14ac:dyDescent="0.25">
      <c r="A163" s="10">
        <v>39207</v>
      </c>
      <c r="B163" s="10">
        <v>90002462</v>
      </c>
      <c r="C163" s="10" t="s">
        <v>1724</v>
      </c>
      <c r="D163" s="10">
        <v>10000</v>
      </c>
      <c r="E163" s="325">
        <v>40513</v>
      </c>
      <c r="F163" s="10">
        <v>5</v>
      </c>
      <c r="G163" s="328">
        <v>5</v>
      </c>
      <c r="H163" s="328">
        <v>50000</v>
      </c>
      <c r="I163" s="328">
        <v>0</v>
      </c>
      <c r="J163" s="328">
        <v>0</v>
      </c>
      <c r="K163" s="328">
        <v>0</v>
      </c>
      <c r="L163" s="328">
        <v>0</v>
      </c>
      <c r="M163" s="328">
        <v>0</v>
      </c>
      <c r="N163" s="328">
        <v>0</v>
      </c>
      <c r="O163" s="328">
        <v>0</v>
      </c>
      <c r="P163" s="328">
        <v>0</v>
      </c>
      <c r="Q163" s="328">
        <v>5</v>
      </c>
      <c r="R163" s="328">
        <v>50000</v>
      </c>
      <c r="S163" s="328">
        <v>0</v>
      </c>
      <c r="T163" s="328">
        <v>50000</v>
      </c>
      <c r="U163" s="328">
        <v>50000</v>
      </c>
      <c r="V163" s="328">
        <v>0</v>
      </c>
      <c r="W163" s="328">
        <v>0</v>
      </c>
      <c r="X163" s="328">
        <v>0</v>
      </c>
      <c r="Y163" s="328">
        <v>0</v>
      </c>
      <c r="Z163" s="328">
        <v>50000</v>
      </c>
      <c r="AA163" s="328">
        <v>0</v>
      </c>
      <c r="AB163" s="328">
        <v>0</v>
      </c>
      <c r="AC163" s="328">
        <v>0</v>
      </c>
      <c r="AD163" s="328">
        <v>0</v>
      </c>
      <c r="AE163" s="328">
        <v>0</v>
      </c>
      <c r="AF163" s="328">
        <v>0</v>
      </c>
      <c r="AG163" s="328">
        <v>0</v>
      </c>
      <c r="AH163" s="328">
        <v>0</v>
      </c>
      <c r="AI163" s="328">
        <v>0</v>
      </c>
      <c r="AJ163" s="328">
        <v>0</v>
      </c>
      <c r="AK163" s="328">
        <v>0</v>
      </c>
      <c r="AL163" s="328">
        <v>0</v>
      </c>
      <c r="AM163" s="328">
        <v>0</v>
      </c>
    </row>
    <row r="164" spans="1:39" x14ac:dyDescent="0.25">
      <c r="A164" s="10">
        <v>39207</v>
      </c>
      <c r="B164" s="10">
        <v>90002469</v>
      </c>
      <c r="C164" s="10" t="s">
        <v>1725</v>
      </c>
      <c r="D164" s="10">
        <v>244500</v>
      </c>
      <c r="E164" s="325">
        <v>39083</v>
      </c>
      <c r="F164" s="10">
        <v>10</v>
      </c>
      <c r="G164" s="328">
        <v>1</v>
      </c>
      <c r="H164" s="328">
        <v>244500</v>
      </c>
      <c r="I164" s="328">
        <v>0</v>
      </c>
      <c r="J164" s="328">
        <v>0</v>
      </c>
      <c r="K164" s="328">
        <v>0</v>
      </c>
      <c r="L164" s="328">
        <v>0</v>
      </c>
      <c r="M164" s="328">
        <v>0</v>
      </c>
      <c r="N164" s="328">
        <v>0</v>
      </c>
      <c r="O164" s="328">
        <v>0</v>
      </c>
      <c r="P164" s="328">
        <v>0</v>
      </c>
      <c r="Q164" s="328">
        <v>1</v>
      </c>
      <c r="R164" s="328">
        <v>244500</v>
      </c>
      <c r="S164" s="328">
        <v>0</v>
      </c>
      <c r="T164" s="328">
        <v>244500</v>
      </c>
      <c r="U164" s="328">
        <v>235000</v>
      </c>
      <c r="V164" s="328">
        <v>0</v>
      </c>
      <c r="W164" s="328">
        <v>0</v>
      </c>
      <c r="X164" s="328">
        <v>24450</v>
      </c>
      <c r="Y164" s="328">
        <v>0</v>
      </c>
      <c r="Z164" s="328">
        <v>259450</v>
      </c>
      <c r="AA164" s="328">
        <v>-14950</v>
      </c>
      <c r="AB164" s="328">
        <v>2037.5</v>
      </c>
      <c r="AC164" s="328">
        <v>2037.5</v>
      </c>
      <c r="AD164" s="328">
        <v>2037.5</v>
      </c>
      <c r="AE164" s="328">
        <v>2037.5</v>
      </c>
      <c r="AF164" s="328">
        <v>2037.5</v>
      </c>
      <c r="AG164" s="328">
        <v>2037.5</v>
      </c>
      <c r="AH164" s="328">
        <v>2037.5</v>
      </c>
      <c r="AI164" s="328">
        <v>2037.5</v>
      </c>
      <c r="AJ164" s="328">
        <v>2037.5</v>
      </c>
      <c r="AK164" s="328">
        <v>2037.5</v>
      </c>
      <c r="AL164" s="328">
        <v>2037.5</v>
      </c>
      <c r="AM164" s="328">
        <v>2037.5</v>
      </c>
    </row>
    <row r="165" spans="1:39" x14ac:dyDescent="0.25">
      <c r="A165" s="10">
        <v>39207</v>
      </c>
      <c r="B165" s="10">
        <v>90002470</v>
      </c>
      <c r="C165" s="10" t="s">
        <v>1726</v>
      </c>
      <c r="D165" s="10">
        <v>244500</v>
      </c>
      <c r="E165" s="325">
        <v>39083</v>
      </c>
      <c r="F165" s="10">
        <v>10</v>
      </c>
      <c r="G165" s="328">
        <v>1</v>
      </c>
      <c r="H165" s="328">
        <v>244500</v>
      </c>
      <c r="I165" s="328">
        <v>0</v>
      </c>
      <c r="J165" s="328">
        <v>0</v>
      </c>
      <c r="K165" s="328">
        <v>0</v>
      </c>
      <c r="L165" s="328">
        <v>0</v>
      </c>
      <c r="M165" s="328">
        <v>0</v>
      </c>
      <c r="N165" s="328">
        <v>0</v>
      </c>
      <c r="O165" s="328">
        <v>0</v>
      </c>
      <c r="P165" s="328">
        <v>0</v>
      </c>
      <c r="Q165" s="328">
        <v>1</v>
      </c>
      <c r="R165" s="328">
        <v>244500</v>
      </c>
      <c r="S165" s="328">
        <v>0</v>
      </c>
      <c r="T165" s="328">
        <v>244500</v>
      </c>
      <c r="U165" s="328">
        <v>235000</v>
      </c>
      <c r="V165" s="328">
        <v>0</v>
      </c>
      <c r="W165" s="328">
        <v>0</v>
      </c>
      <c r="X165" s="328">
        <v>24450</v>
      </c>
      <c r="Y165" s="328">
        <v>0</v>
      </c>
      <c r="Z165" s="328">
        <v>259450</v>
      </c>
      <c r="AA165" s="328">
        <v>-14950</v>
      </c>
      <c r="AB165" s="328">
        <v>2037.5</v>
      </c>
      <c r="AC165" s="328">
        <v>2037.5</v>
      </c>
      <c r="AD165" s="328">
        <v>2037.5</v>
      </c>
      <c r="AE165" s="328">
        <v>2037.5</v>
      </c>
      <c r="AF165" s="328">
        <v>2037.5</v>
      </c>
      <c r="AG165" s="328">
        <v>2037.5</v>
      </c>
      <c r="AH165" s="328">
        <v>2037.5</v>
      </c>
      <c r="AI165" s="328">
        <v>2037.5</v>
      </c>
      <c r="AJ165" s="328">
        <v>2037.5</v>
      </c>
      <c r="AK165" s="328">
        <v>2037.5</v>
      </c>
      <c r="AL165" s="328">
        <v>2037.5</v>
      </c>
      <c r="AM165" s="328">
        <v>2037.5</v>
      </c>
    </row>
    <row r="166" spans="1:39" x14ac:dyDescent="0.25">
      <c r="A166" s="10">
        <v>39207</v>
      </c>
      <c r="B166" s="10">
        <v>90002471</v>
      </c>
      <c r="C166" s="10" t="s">
        <v>1727</v>
      </c>
      <c r="D166" s="10">
        <v>81500</v>
      </c>
      <c r="E166" s="325">
        <v>39083</v>
      </c>
      <c r="F166" s="10">
        <v>10</v>
      </c>
      <c r="G166" s="328">
        <v>1</v>
      </c>
      <c r="H166" s="328">
        <v>81500</v>
      </c>
      <c r="I166" s="328">
        <v>0</v>
      </c>
      <c r="J166" s="328">
        <v>0</v>
      </c>
      <c r="K166" s="328">
        <v>0</v>
      </c>
      <c r="L166" s="328">
        <v>0</v>
      </c>
      <c r="M166" s="328">
        <v>0</v>
      </c>
      <c r="N166" s="328">
        <v>0</v>
      </c>
      <c r="O166" s="328">
        <v>0</v>
      </c>
      <c r="P166" s="328">
        <v>0</v>
      </c>
      <c r="Q166" s="328">
        <v>1</v>
      </c>
      <c r="R166" s="328">
        <v>81500</v>
      </c>
      <c r="S166" s="328">
        <v>0</v>
      </c>
      <c r="T166" s="328">
        <v>81500</v>
      </c>
      <c r="U166" s="328">
        <v>24450.12</v>
      </c>
      <c r="V166" s="328">
        <v>0</v>
      </c>
      <c r="W166" s="328">
        <v>0</v>
      </c>
      <c r="X166" s="328">
        <v>8150.04</v>
      </c>
      <c r="Y166" s="328">
        <v>0</v>
      </c>
      <c r="Z166" s="328">
        <v>32600.16</v>
      </c>
      <c r="AA166" s="328">
        <v>48899.839999999997</v>
      </c>
      <c r="AB166" s="328">
        <v>679.17</v>
      </c>
      <c r="AC166" s="328">
        <v>679.17</v>
      </c>
      <c r="AD166" s="328">
        <v>679.17</v>
      </c>
      <c r="AE166" s="328">
        <v>679.17</v>
      </c>
      <c r="AF166" s="328">
        <v>679.17</v>
      </c>
      <c r="AG166" s="328">
        <v>679.17</v>
      </c>
      <c r="AH166" s="328">
        <v>679.17</v>
      </c>
      <c r="AI166" s="328">
        <v>679.17</v>
      </c>
      <c r="AJ166" s="328">
        <v>679.17</v>
      </c>
      <c r="AK166" s="328">
        <v>679.17</v>
      </c>
      <c r="AL166" s="328">
        <v>679.17</v>
      </c>
      <c r="AM166" s="328">
        <v>679.17</v>
      </c>
    </row>
    <row r="167" spans="1:39" x14ac:dyDescent="0.25">
      <c r="A167" s="10">
        <v>39207</v>
      </c>
      <c r="B167" s="10">
        <v>90002473</v>
      </c>
      <c r="C167" s="10" t="s">
        <v>1728</v>
      </c>
      <c r="D167" s="10">
        <v>80585.714285714304</v>
      </c>
      <c r="E167" s="325">
        <v>39192</v>
      </c>
      <c r="F167" s="10">
        <v>10</v>
      </c>
      <c r="G167" s="328">
        <v>7</v>
      </c>
      <c r="H167" s="328">
        <v>564100</v>
      </c>
      <c r="I167" s="328">
        <v>0</v>
      </c>
      <c r="J167" s="328">
        <v>0</v>
      </c>
      <c r="K167" s="328">
        <v>0</v>
      </c>
      <c r="L167" s="328">
        <v>0</v>
      </c>
      <c r="M167" s="328">
        <v>0</v>
      </c>
      <c r="N167" s="328">
        <v>0</v>
      </c>
      <c r="O167" s="328">
        <v>0</v>
      </c>
      <c r="P167" s="328">
        <v>0</v>
      </c>
      <c r="Q167" s="328">
        <v>7</v>
      </c>
      <c r="R167" s="328">
        <v>564100</v>
      </c>
      <c r="S167" s="328">
        <v>0</v>
      </c>
      <c r="T167" s="328">
        <v>564100</v>
      </c>
      <c r="U167" s="328">
        <v>478900</v>
      </c>
      <c r="V167" s="328">
        <v>0</v>
      </c>
      <c r="W167" s="328">
        <v>0</v>
      </c>
      <c r="X167" s="328">
        <v>56409.96</v>
      </c>
      <c r="Y167" s="328">
        <v>0</v>
      </c>
      <c r="Z167" s="328">
        <v>535309.96</v>
      </c>
      <c r="AA167" s="328">
        <v>28790.04</v>
      </c>
      <c r="AB167" s="328">
        <v>4700.83</v>
      </c>
      <c r="AC167" s="328">
        <v>4700.83</v>
      </c>
      <c r="AD167" s="328">
        <v>4700.83</v>
      </c>
      <c r="AE167" s="328">
        <v>4700.83</v>
      </c>
      <c r="AF167" s="328">
        <v>4700.83</v>
      </c>
      <c r="AG167" s="328">
        <v>4700.83</v>
      </c>
      <c r="AH167" s="328">
        <v>4700.83</v>
      </c>
      <c r="AI167" s="328">
        <v>4700.83</v>
      </c>
      <c r="AJ167" s="328">
        <v>4700.83</v>
      </c>
      <c r="AK167" s="328">
        <v>4700.83</v>
      </c>
      <c r="AL167" s="328">
        <v>4700.83</v>
      </c>
      <c r="AM167" s="328">
        <v>4700.83</v>
      </c>
    </row>
    <row r="168" spans="1:39" x14ac:dyDescent="0.25">
      <c r="A168" s="10">
        <v>39207</v>
      </c>
      <c r="B168" s="10">
        <v>90002473</v>
      </c>
      <c r="C168" s="10" t="s">
        <v>1728</v>
      </c>
      <c r="D168" s="10">
        <v>225900</v>
      </c>
      <c r="E168" s="325">
        <v>39083</v>
      </c>
      <c r="F168" s="10">
        <v>10</v>
      </c>
      <c r="G168" s="328">
        <v>1</v>
      </c>
      <c r="H168" s="328">
        <v>225900</v>
      </c>
      <c r="I168" s="328">
        <v>0</v>
      </c>
      <c r="J168" s="328">
        <v>0</v>
      </c>
      <c r="K168" s="328">
        <v>0</v>
      </c>
      <c r="L168" s="328">
        <v>0</v>
      </c>
      <c r="M168" s="328">
        <v>0</v>
      </c>
      <c r="N168" s="328">
        <v>0</v>
      </c>
      <c r="O168" s="328">
        <v>0</v>
      </c>
      <c r="P168" s="328">
        <v>0</v>
      </c>
      <c r="Q168" s="328">
        <v>1</v>
      </c>
      <c r="R168" s="328">
        <v>225900</v>
      </c>
      <c r="S168" s="328">
        <v>0</v>
      </c>
      <c r="T168" s="328">
        <v>225900</v>
      </c>
      <c r="U168" s="328">
        <v>207880</v>
      </c>
      <c r="V168" s="328">
        <v>0</v>
      </c>
      <c r="W168" s="328">
        <v>0</v>
      </c>
      <c r="X168" s="328">
        <v>22590</v>
      </c>
      <c r="Y168" s="328">
        <v>0</v>
      </c>
      <c r="Z168" s="328">
        <v>230470</v>
      </c>
      <c r="AA168" s="328">
        <v>-4570</v>
      </c>
      <c r="AB168" s="328">
        <v>1882.5</v>
      </c>
      <c r="AC168" s="328">
        <v>1882.5</v>
      </c>
      <c r="AD168" s="328">
        <v>1882.5</v>
      </c>
      <c r="AE168" s="328">
        <v>1882.5</v>
      </c>
      <c r="AF168" s="328">
        <v>1882.5</v>
      </c>
      <c r="AG168" s="328">
        <v>1882.5</v>
      </c>
      <c r="AH168" s="328">
        <v>1882.5</v>
      </c>
      <c r="AI168" s="328">
        <v>1882.5</v>
      </c>
      <c r="AJ168" s="328">
        <v>1882.5</v>
      </c>
      <c r="AK168" s="328">
        <v>1882.5</v>
      </c>
      <c r="AL168" s="328">
        <v>1882.5</v>
      </c>
      <c r="AM168" s="328">
        <v>1882.5</v>
      </c>
    </row>
    <row r="169" spans="1:39" x14ac:dyDescent="0.25">
      <c r="A169" s="10">
        <v>39207</v>
      </c>
      <c r="B169" s="10">
        <v>90002477</v>
      </c>
      <c r="C169" s="10" t="s">
        <v>1729</v>
      </c>
      <c r="D169" s="10">
        <v>349199</v>
      </c>
      <c r="E169" s="325">
        <v>39083</v>
      </c>
      <c r="F169" s="10">
        <v>10</v>
      </c>
      <c r="G169" s="328">
        <v>1</v>
      </c>
      <c r="H169" s="328">
        <v>349199</v>
      </c>
      <c r="I169" s="328">
        <v>0</v>
      </c>
      <c r="J169" s="328">
        <v>0</v>
      </c>
      <c r="K169" s="328">
        <v>0</v>
      </c>
      <c r="L169" s="328">
        <v>0</v>
      </c>
      <c r="M169" s="328">
        <v>0</v>
      </c>
      <c r="N169" s="328">
        <v>0</v>
      </c>
      <c r="O169" s="328">
        <v>0</v>
      </c>
      <c r="P169" s="328">
        <v>0</v>
      </c>
      <c r="Q169" s="328">
        <v>1</v>
      </c>
      <c r="R169" s="328">
        <v>349199</v>
      </c>
      <c r="S169" s="328">
        <v>0</v>
      </c>
      <c r="T169" s="328">
        <v>349199</v>
      </c>
      <c r="U169" s="328">
        <v>301457</v>
      </c>
      <c r="V169" s="328">
        <v>0</v>
      </c>
      <c r="W169" s="328">
        <v>0</v>
      </c>
      <c r="X169" s="328">
        <v>34919.879999999997</v>
      </c>
      <c r="Y169" s="328">
        <v>0</v>
      </c>
      <c r="Z169" s="328">
        <v>336376.88</v>
      </c>
      <c r="AA169" s="328">
        <v>12822.12</v>
      </c>
      <c r="AB169" s="328">
        <v>2909.99</v>
      </c>
      <c r="AC169" s="328">
        <v>2909.99</v>
      </c>
      <c r="AD169" s="328">
        <v>2909.99</v>
      </c>
      <c r="AE169" s="328">
        <v>2909.99</v>
      </c>
      <c r="AF169" s="328">
        <v>2909.99</v>
      </c>
      <c r="AG169" s="328">
        <v>2909.99</v>
      </c>
      <c r="AH169" s="328">
        <v>2909.99</v>
      </c>
      <c r="AI169" s="328">
        <v>2909.99</v>
      </c>
      <c r="AJ169" s="328">
        <v>2909.99</v>
      </c>
      <c r="AK169" s="328">
        <v>2909.99</v>
      </c>
      <c r="AL169" s="328">
        <v>2909.99</v>
      </c>
      <c r="AM169" s="328">
        <v>2909.99</v>
      </c>
    </row>
    <row r="170" spans="1:39" x14ac:dyDescent="0.25">
      <c r="A170" s="10">
        <v>39207</v>
      </c>
      <c r="B170" s="10">
        <v>90002478</v>
      </c>
      <c r="C170" s="10" t="s">
        <v>1730</v>
      </c>
      <c r="D170" s="10">
        <v>98100</v>
      </c>
      <c r="E170" s="325">
        <v>41244</v>
      </c>
      <c r="F170" s="10">
        <v>6</v>
      </c>
      <c r="G170" s="328">
        <v>1</v>
      </c>
      <c r="H170" s="328">
        <v>98100</v>
      </c>
      <c r="I170" s="328">
        <v>0</v>
      </c>
      <c r="J170" s="328">
        <v>0</v>
      </c>
      <c r="K170" s="328">
        <v>0</v>
      </c>
      <c r="L170" s="328">
        <v>0</v>
      </c>
      <c r="M170" s="328">
        <v>0</v>
      </c>
      <c r="N170" s="328">
        <v>0</v>
      </c>
      <c r="O170" s="328">
        <v>0</v>
      </c>
      <c r="P170" s="328">
        <v>0</v>
      </c>
      <c r="Q170" s="328">
        <v>1</v>
      </c>
      <c r="R170" s="328">
        <v>98100</v>
      </c>
      <c r="S170" s="328">
        <v>0</v>
      </c>
      <c r="T170" s="328">
        <v>98100</v>
      </c>
      <c r="U170" s="328">
        <v>34062.5</v>
      </c>
      <c r="V170" s="328">
        <v>0</v>
      </c>
      <c r="W170" s="328">
        <v>0</v>
      </c>
      <c r="X170" s="328">
        <v>16350</v>
      </c>
      <c r="Y170" s="328">
        <v>0</v>
      </c>
      <c r="Z170" s="328">
        <v>50412.5</v>
      </c>
      <c r="AA170" s="328">
        <v>47687.5</v>
      </c>
      <c r="AB170" s="328">
        <v>1362.5</v>
      </c>
      <c r="AC170" s="328">
        <v>1362.5</v>
      </c>
      <c r="AD170" s="328">
        <v>1362.5</v>
      </c>
      <c r="AE170" s="328">
        <v>1362.5</v>
      </c>
      <c r="AF170" s="328">
        <v>1362.5</v>
      </c>
      <c r="AG170" s="328">
        <v>1362.5</v>
      </c>
      <c r="AH170" s="328">
        <v>1362.5</v>
      </c>
      <c r="AI170" s="328">
        <v>1362.5</v>
      </c>
      <c r="AJ170" s="328">
        <v>1362.5</v>
      </c>
      <c r="AK170" s="328">
        <v>1362.5</v>
      </c>
      <c r="AL170" s="328">
        <v>1362.5</v>
      </c>
      <c r="AM170" s="328">
        <v>1362.5</v>
      </c>
    </row>
    <row r="171" spans="1:39" x14ac:dyDescent="0.25">
      <c r="A171" s="10">
        <v>39207</v>
      </c>
      <c r="B171" s="10">
        <v>90002478</v>
      </c>
      <c r="C171" s="10" t="s">
        <v>1730</v>
      </c>
      <c r="D171" s="10">
        <v>135549</v>
      </c>
      <c r="E171" s="325">
        <v>39083</v>
      </c>
      <c r="F171" s="10">
        <v>10</v>
      </c>
      <c r="G171" s="328">
        <v>2</v>
      </c>
      <c r="H171" s="328">
        <v>271098</v>
      </c>
      <c r="I171" s="328">
        <v>0</v>
      </c>
      <c r="J171" s="328">
        <v>0</v>
      </c>
      <c r="K171" s="328">
        <v>0</v>
      </c>
      <c r="L171" s="328">
        <v>0</v>
      </c>
      <c r="M171" s="328">
        <v>0</v>
      </c>
      <c r="N171" s="328">
        <v>0</v>
      </c>
      <c r="O171" s="328">
        <v>0</v>
      </c>
      <c r="P171" s="328">
        <v>0</v>
      </c>
      <c r="Q171" s="328">
        <v>2</v>
      </c>
      <c r="R171" s="328">
        <v>271098</v>
      </c>
      <c r="S171" s="328">
        <v>0</v>
      </c>
      <c r="T171" s="328">
        <v>271098</v>
      </c>
      <c r="U171" s="328">
        <v>185789</v>
      </c>
      <c r="V171" s="328">
        <v>0</v>
      </c>
      <c r="W171" s="328">
        <v>0</v>
      </c>
      <c r="X171" s="328">
        <v>27109.8</v>
      </c>
      <c r="Y171" s="328">
        <v>0</v>
      </c>
      <c r="Z171" s="328">
        <v>212898.8</v>
      </c>
      <c r="AA171" s="328">
        <v>58199.199999999997</v>
      </c>
      <c r="AB171" s="328">
        <v>2259.15</v>
      </c>
      <c r="AC171" s="328">
        <v>2259.15</v>
      </c>
      <c r="AD171" s="328">
        <v>2259.15</v>
      </c>
      <c r="AE171" s="328">
        <v>2259.15</v>
      </c>
      <c r="AF171" s="328">
        <v>2259.15</v>
      </c>
      <c r="AG171" s="328">
        <v>2259.15</v>
      </c>
      <c r="AH171" s="328">
        <v>2259.15</v>
      </c>
      <c r="AI171" s="328">
        <v>2259.15</v>
      </c>
      <c r="AJ171" s="328">
        <v>2259.15</v>
      </c>
      <c r="AK171" s="328">
        <v>2259.15</v>
      </c>
      <c r="AL171" s="328">
        <v>2259.15</v>
      </c>
      <c r="AM171" s="328">
        <v>2259.15</v>
      </c>
    </row>
    <row r="172" spans="1:39" x14ac:dyDescent="0.25">
      <c r="A172" s="10">
        <v>39207</v>
      </c>
      <c r="B172" s="10">
        <v>90002480</v>
      </c>
      <c r="C172" s="10" t="s">
        <v>1731</v>
      </c>
      <c r="D172" s="10">
        <v>732600</v>
      </c>
      <c r="E172" s="325">
        <v>39083</v>
      </c>
      <c r="F172" s="10">
        <v>5</v>
      </c>
      <c r="G172" s="328">
        <v>1</v>
      </c>
      <c r="H172" s="328">
        <v>732600</v>
      </c>
      <c r="I172" s="328">
        <v>0</v>
      </c>
      <c r="J172" s="328">
        <v>0</v>
      </c>
      <c r="K172" s="328">
        <v>0</v>
      </c>
      <c r="L172" s="328">
        <v>0</v>
      </c>
      <c r="M172" s="328">
        <v>0</v>
      </c>
      <c r="N172" s="328">
        <v>0</v>
      </c>
      <c r="O172" s="328">
        <v>0</v>
      </c>
      <c r="P172" s="328">
        <v>0</v>
      </c>
      <c r="Q172" s="328">
        <v>1</v>
      </c>
      <c r="R172" s="328">
        <v>732600</v>
      </c>
      <c r="S172" s="328">
        <v>0</v>
      </c>
      <c r="T172" s="328">
        <v>732600</v>
      </c>
      <c r="U172" s="328">
        <v>732600</v>
      </c>
      <c r="V172" s="328">
        <v>0</v>
      </c>
      <c r="W172" s="328">
        <v>0</v>
      </c>
      <c r="X172" s="328">
        <v>0</v>
      </c>
      <c r="Y172" s="328">
        <v>0</v>
      </c>
      <c r="Z172" s="328">
        <v>732600</v>
      </c>
      <c r="AA172" s="328">
        <v>0</v>
      </c>
      <c r="AB172" s="328">
        <v>0</v>
      </c>
      <c r="AC172" s="328">
        <v>0</v>
      </c>
      <c r="AD172" s="328">
        <v>0</v>
      </c>
      <c r="AE172" s="328">
        <v>0</v>
      </c>
      <c r="AF172" s="328">
        <v>0</v>
      </c>
      <c r="AG172" s="328">
        <v>0</v>
      </c>
      <c r="AH172" s="328">
        <v>0</v>
      </c>
      <c r="AI172" s="328">
        <v>0</v>
      </c>
      <c r="AJ172" s="328">
        <v>0</v>
      </c>
      <c r="AK172" s="328">
        <v>0</v>
      </c>
      <c r="AL172" s="328">
        <v>0</v>
      </c>
      <c r="AM172" s="328">
        <v>0</v>
      </c>
    </row>
    <row r="173" spans="1:39" x14ac:dyDescent="0.25">
      <c r="A173" s="10">
        <v>39207</v>
      </c>
      <c r="B173" s="10">
        <v>90002541</v>
      </c>
      <c r="C173" s="10" t="s">
        <v>1732</v>
      </c>
      <c r="D173" s="10">
        <v>60000</v>
      </c>
      <c r="E173" s="325">
        <v>41244</v>
      </c>
      <c r="F173" s="10">
        <v>4</v>
      </c>
      <c r="G173" s="328">
        <v>1</v>
      </c>
      <c r="H173" s="328">
        <v>60000</v>
      </c>
      <c r="I173" s="328">
        <v>0</v>
      </c>
      <c r="J173" s="328">
        <v>0</v>
      </c>
      <c r="K173" s="328">
        <v>0</v>
      </c>
      <c r="L173" s="328">
        <v>0</v>
      </c>
      <c r="M173" s="328">
        <v>0</v>
      </c>
      <c r="N173" s="328">
        <v>0</v>
      </c>
      <c r="O173" s="328">
        <v>0</v>
      </c>
      <c r="P173" s="328">
        <v>0</v>
      </c>
      <c r="Q173" s="328">
        <v>1</v>
      </c>
      <c r="R173" s="328">
        <v>60000</v>
      </c>
      <c r="S173" s="328">
        <v>0</v>
      </c>
      <c r="T173" s="328">
        <v>60000</v>
      </c>
      <c r="U173" s="328">
        <v>48900</v>
      </c>
      <c r="V173" s="328">
        <v>0</v>
      </c>
      <c r="W173" s="328">
        <v>0</v>
      </c>
      <c r="X173" s="328">
        <v>11100</v>
      </c>
      <c r="Y173" s="328">
        <v>0</v>
      </c>
      <c r="Z173" s="328">
        <v>60000</v>
      </c>
      <c r="AA173" s="328">
        <v>0</v>
      </c>
      <c r="AB173" s="328">
        <v>1250</v>
      </c>
      <c r="AC173" s="328">
        <v>1250</v>
      </c>
      <c r="AD173" s="328">
        <v>1250</v>
      </c>
      <c r="AE173" s="328">
        <v>1250</v>
      </c>
      <c r="AF173" s="328">
        <v>1250</v>
      </c>
      <c r="AG173" s="328">
        <v>1250</v>
      </c>
      <c r="AH173" s="328">
        <v>1250</v>
      </c>
      <c r="AI173" s="328">
        <v>1250</v>
      </c>
      <c r="AJ173" s="328">
        <v>1250</v>
      </c>
      <c r="AK173" s="328">
        <v>1250</v>
      </c>
      <c r="AL173" s="328">
        <v>1250</v>
      </c>
      <c r="AM173" s="328">
        <v>-2650</v>
      </c>
    </row>
    <row r="174" spans="1:39" x14ac:dyDescent="0.25">
      <c r="A174" s="10">
        <v>39207</v>
      </c>
      <c r="B174" s="10">
        <v>90002541</v>
      </c>
      <c r="C174" s="10" t="s">
        <v>1732</v>
      </c>
      <c r="D174" s="10">
        <v>80000</v>
      </c>
      <c r="E174" s="325">
        <v>42003</v>
      </c>
      <c r="F174" s="10">
        <v>4</v>
      </c>
      <c r="G174" s="328">
        <v>1</v>
      </c>
      <c r="H174" s="328">
        <v>80000</v>
      </c>
      <c r="I174" s="328">
        <v>0</v>
      </c>
      <c r="J174" s="328">
        <v>0</v>
      </c>
      <c r="K174" s="328">
        <v>0</v>
      </c>
      <c r="L174" s="328">
        <v>0</v>
      </c>
      <c r="M174" s="328">
        <v>0</v>
      </c>
      <c r="N174" s="328">
        <v>0</v>
      </c>
      <c r="O174" s="328">
        <v>0</v>
      </c>
      <c r="P174" s="328">
        <v>0</v>
      </c>
      <c r="Q174" s="328">
        <v>1</v>
      </c>
      <c r="R174" s="328">
        <v>80000</v>
      </c>
      <c r="S174" s="328">
        <v>0</v>
      </c>
      <c r="T174" s="328">
        <v>80000</v>
      </c>
      <c r="U174" s="328">
        <v>67887</v>
      </c>
      <c r="V174" s="328">
        <v>0</v>
      </c>
      <c r="W174" s="328">
        <v>0</v>
      </c>
      <c r="X174" s="328">
        <v>20000.04</v>
      </c>
      <c r="Y174" s="328">
        <v>0</v>
      </c>
      <c r="Z174" s="328">
        <v>87887.039999999994</v>
      </c>
      <c r="AA174" s="328">
        <v>-7887.04000000001</v>
      </c>
      <c r="AB174" s="328">
        <v>1666.67</v>
      </c>
      <c r="AC174" s="328">
        <v>1666.67</v>
      </c>
      <c r="AD174" s="328">
        <v>1666.67</v>
      </c>
      <c r="AE174" s="328">
        <v>1666.67</v>
      </c>
      <c r="AF174" s="328">
        <v>1666.67</v>
      </c>
      <c r="AG174" s="328">
        <v>1666.67</v>
      </c>
      <c r="AH174" s="328">
        <v>1666.67</v>
      </c>
      <c r="AI174" s="328">
        <v>1666.67</v>
      </c>
      <c r="AJ174" s="328">
        <v>1666.67</v>
      </c>
      <c r="AK174" s="328">
        <v>1666.67</v>
      </c>
      <c r="AL174" s="328">
        <v>1666.67</v>
      </c>
      <c r="AM174" s="328">
        <v>1666.67</v>
      </c>
    </row>
    <row r="175" spans="1:39" x14ac:dyDescent="0.25">
      <c r="A175" s="10">
        <v>39207</v>
      </c>
      <c r="B175" s="10">
        <v>90002567</v>
      </c>
      <c r="C175" s="10" t="s">
        <v>1733</v>
      </c>
      <c r="D175" s="10">
        <v>488400</v>
      </c>
      <c r="E175" s="325">
        <v>39192</v>
      </c>
      <c r="F175" s="10">
        <v>10</v>
      </c>
      <c r="G175" s="328">
        <v>1</v>
      </c>
      <c r="H175" s="328">
        <v>488400</v>
      </c>
      <c r="I175" s="328">
        <v>0</v>
      </c>
      <c r="J175" s="328">
        <v>0</v>
      </c>
      <c r="K175" s="328">
        <v>0</v>
      </c>
      <c r="L175" s="328">
        <v>0</v>
      </c>
      <c r="M175" s="328">
        <v>0</v>
      </c>
      <c r="N175" s="328">
        <v>0</v>
      </c>
      <c r="O175" s="328">
        <v>0</v>
      </c>
      <c r="P175" s="328">
        <v>0</v>
      </c>
      <c r="Q175" s="328">
        <v>1</v>
      </c>
      <c r="R175" s="328">
        <v>488400</v>
      </c>
      <c r="S175" s="328">
        <v>0</v>
      </c>
      <c r="T175" s="328">
        <v>488400</v>
      </c>
      <c r="U175" s="328">
        <v>345345</v>
      </c>
      <c r="V175" s="328">
        <v>0</v>
      </c>
      <c r="W175" s="328">
        <v>0</v>
      </c>
      <c r="X175" s="328">
        <v>48840</v>
      </c>
      <c r="Y175" s="328">
        <v>0</v>
      </c>
      <c r="Z175" s="328">
        <v>394185</v>
      </c>
      <c r="AA175" s="328">
        <v>94215</v>
      </c>
      <c r="AB175" s="328">
        <v>4070</v>
      </c>
      <c r="AC175" s="328">
        <v>4070</v>
      </c>
      <c r="AD175" s="328">
        <v>4070</v>
      </c>
      <c r="AE175" s="328">
        <v>4070</v>
      </c>
      <c r="AF175" s="328">
        <v>4070</v>
      </c>
      <c r="AG175" s="328">
        <v>4070</v>
      </c>
      <c r="AH175" s="328">
        <v>4070</v>
      </c>
      <c r="AI175" s="328">
        <v>4070</v>
      </c>
      <c r="AJ175" s="328">
        <v>4070</v>
      </c>
      <c r="AK175" s="328">
        <v>4070</v>
      </c>
      <c r="AL175" s="328">
        <v>4070</v>
      </c>
      <c r="AM175" s="328">
        <v>4070</v>
      </c>
    </row>
    <row r="176" spans="1:39" x14ac:dyDescent="0.25">
      <c r="A176" s="10">
        <v>39207</v>
      </c>
      <c r="B176" s="10">
        <v>90002570</v>
      </c>
      <c r="C176" s="10" t="s">
        <v>1734</v>
      </c>
      <c r="D176" s="10">
        <v>12200</v>
      </c>
      <c r="E176" s="325">
        <v>39192</v>
      </c>
      <c r="F176" s="10">
        <v>10</v>
      </c>
      <c r="G176" s="328">
        <v>4</v>
      </c>
      <c r="H176" s="328">
        <v>48800</v>
      </c>
      <c r="I176" s="328">
        <v>0</v>
      </c>
      <c r="J176" s="328">
        <v>0</v>
      </c>
      <c r="K176" s="328">
        <v>0</v>
      </c>
      <c r="L176" s="328">
        <v>0</v>
      </c>
      <c r="M176" s="328">
        <v>0</v>
      </c>
      <c r="N176" s="328">
        <v>0</v>
      </c>
      <c r="O176" s="328">
        <v>0</v>
      </c>
      <c r="P176" s="328">
        <v>0</v>
      </c>
      <c r="Q176" s="328">
        <v>4</v>
      </c>
      <c r="R176" s="328">
        <v>48800</v>
      </c>
      <c r="S176" s="328">
        <v>0</v>
      </c>
      <c r="T176" s="328">
        <v>48800</v>
      </c>
      <c r="U176" s="328">
        <v>24676</v>
      </c>
      <c r="V176" s="328">
        <v>0</v>
      </c>
      <c r="W176" s="328">
        <v>0</v>
      </c>
      <c r="X176" s="328">
        <v>4880.04</v>
      </c>
      <c r="Y176" s="328">
        <v>0</v>
      </c>
      <c r="Z176" s="328">
        <v>29556.04</v>
      </c>
      <c r="AA176" s="328">
        <v>19243.96</v>
      </c>
      <c r="AB176" s="328">
        <v>406.67</v>
      </c>
      <c r="AC176" s="328">
        <v>406.67</v>
      </c>
      <c r="AD176" s="328">
        <v>406.67</v>
      </c>
      <c r="AE176" s="328">
        <v>406.67</v>
      </c>
      <c r="AF176" s="328">
        <v>406.67</v>
      </c>
      <c r="AG176" s="328">
        <v>406.67</v>
      </c>
      <c r="AH176" s="328">
        <v>406.67</v>
      </c>
      <c r="AI176" s="328">
        <v>406.67</v>
      </c>
      <c r="AJ176" s="328">
        <v>406.67</v>
      </c>
      <c r="AK176" s="328">
        <v>406.67</v>
      </c>
      <c r="AL176" s="328">
        <v>406.67</v>
      </c>
      <c r="AM176" s="328">
        <v>406.67</v>
      </c>
    </row>
    <row r="177" spans="1:39" x14ac:dyDescent="0.25">
      <c r="A177" s="10">
        <v>39207</v>
      </c>
      <c r="B177" s="10">
        <v>90002571</v>
      </c>
      <c r="C177" s="10" t="s">
        <v>1735</v>
      </c>
      <c r="D177" s="10">
        <v>3000</v>
      </c>
      <c r="E177" s="325">
        <v>40724</v>
      </c>
      <c r="F177" s="10">
        <v>4</v>
      </c>
      <c r="G177" s="328">
        <v>20</v>
      </c>
      <c r="H177" s="328">
        <v>60000</v>
      </c>
      <c r="I177" s="328">
        <v>0</v>
      </c>
      <c r="J177" s="328">
        <v>0</v>
      </c>
      <c r="K177" s="328">
        <v>0</v>
      </c>
      <c r="L177" s="328">
        <v>0</v>
      </c>
      <c r="M177" s="328">
        <v>0</v>
      </c>
      <c r="N177" s="328">
        <v>0</v>
      </c>
      <c r="O177" s="328">
        <v>0</v>
      </c>
      <c r="P177" s="328">
        <v>0</v>
      </c>
      <c r="Q177" s="328">
        <v>20</v>
      </c>
      <c r="R177" s="328">
        <v>60000</v>
      </c>
      <c r="S177" s="328">
        <v>0</v>
      </c>
      <c r="T177" s="328">
        <v>60000</v>
      </c>
      <c r="U177" s="328">
        <v>60000</v>
      </c>
      <c r="V177" s="328">
        <v>0</v>
      </c>
      <c r="W177" s="328">
        <v>0</v>
      </c>
      <c r="X177" s="328">
        <v>0</v>
      </c>
      <c r="Y177" s="328">
        <v>0</v>
      </c>
      <c r="Z177" s="328">
        <v>60000</v>
      </c>
      <c r="AA177" s="328">
        <v>0</v>
      </c>
      <c r="AB177" s="328">
        <v>0</v>
      </c>
      <c r="AC177" s="328">
        <v>0</v>
      </c>
      <c r="AD177" s="328">
        <v>0</v>
      </c>
      <c r="AE177" s="328">
        <v>0</v>
      </c>
      <c r="AF177" s="328">
        <v>0</v>
      </c>
      <c r="AG177" s="328">
        <v>0</v>
      </c>
      <c r="AH177" s="328">
        <v>0</v>
      </c>
      <c r="AI177" s="328">
        <v>0</v>
      </c>
      <c r="AJ177" s="328">
        <v>0</v>
      </c>
      <c r="AK177" s="328">
        <v>0</v>
      </c>
      <c r="AL177" s="328">
        <v>0</v>
      </c>
      <c r="AM177" s="328">
        <v>0</v>
      </c>
    </row>
    <row r="178" spans="1:39" x14ac:dyDescent="0.25">
      <c r="A178" s="10">
        <v>39207</v>
      </c>
      <c r="B178" s="10">
        <v>90002573</v>
      </c>
      <c r="C178" s="10" t="s">
        <v>1736</v>
      </c>
      <c r="D178" s="10">
        <v>40300</v>
      </c>
      <c r="E178" s="325">
        <v>39192</v>
      </c>
      <c r="F178" s="10">
        <v>10</v>
      </c>
      <c r="G178" s="328">
        <v>4</v>
      </c>
      <c r="H178" s="328">
        <v>161200</v>
      </c>
      <c r="I178" s="328">
        <v>0</v>
      </c>
      <c r="J178" s="328">
        <v>0</v>
      </c>
      <c r="K178" s="328">
        <v>0</v>
      </c>
      <c r="L178" s="328">
        <v>0</v>
      </c>
      <c r="M178" s="328">
        <v>0</v>
      </c>
      <c r="N178" s="328">
        <v>0</v>
      </c>
      <c r="O178" s="328">
        <v>0</v>
      </c>
      <c r="P178" s="328">
        <v>0</v>
      </c>
      <c r="Q178" s="328">
        <v>4</v>
      </c>
      <c r="R178" s="328">
        <v>161200</v>
      </c>
      <c r="S178" s="328">
        <v>0</v>
      </c>
      <c r="T178" s="328">
        <v>161200</v>
      </c>
      <c r="U178" s="328">
        <v>124567</v>
      </c>
      <c r="V178" s="328">
        <v>0</v>
      </c>
      <c r="W178" s="328">
        <v>0</v>
      </c>
      <c r="X178" s="328">
        <v>16119.96</v>
      </c>
      <c r="Y178" s="328">
        <v>0</v>
      </c>
      <c r="Z178" s="328">
        <v>140686.96</v>
      </c>
      <c r="AA178" s="328">
        <v>20513.04</v>
      </c>
      <c r="AB178" s="328">
        <v>1343.33</v>
      </c>
      <c r="AC178" s="328">
        <v>1343.33</v>
      </c>
      <c r="AD178" s="328">
        <v>1343.33</v>
      </c>
      <c r="AE178" s="328">
        <v>1343.33</v>
      </c>
      <c r="AF178" s="328">
        <v>1343.33</v>
      </c>
      <c r="AG178" s="328">
        <v>1343.33</v>
      </c>
      <c r="AH178" s="328">
        <v>1343.33</v>
      </c>
      <c r="AI178" s="328">
        <v>1343.33</v>
      </c>
      <c r="AJ178" s="328">
        <v>1343.33</v>
      </c>
      <c r="AK178" s="328">
        <v>1343.33</v>
      </c>
      <c r="AL178" s="328">
        <v>1343.33</v>
      </c>
      <c r="AM178" s="328">
        <v>1343.33</v>
      </c>
    </row>
    <row r="179" spans="1:39" x14ac:dyDescent="0.25">
      <c r="A179" s="10">
        <v>39207</v>
      </c>
      <c r="B179" s="10">
        <v>90002584</v>
      </c>
      <c r="C179" s="10" t="s">
        <v>1737</v>
      </c>
      <c r="D179" s="10">
        <v>380000</v>
      </c>
      <c r="E179" s="325">
        <v>39807</v>
      </c>
      <c r="F179" s="10">
        <v>10</v>
      </c>
      <c r="G179" s="328">
        <v>1</v>
      </c>
      <c r="H179" s="328">
        <v>380000</v>
      </c>
      <c r="I179" s="328">
        <v>0</v>
      </c>
      <c r="J179" s="328">
        <v>0</v>
      </c>
      <c r="K179" s="328">
        <v>0</v>
      </c>
      <c r="L179" s="328">
        <v>0</v>
      </c>
      <c r="M179" s="328">
        <v>0</v>
      </c>
      <c r="N179" s="328">
        <v>0</v>
      </c>
      <c r="O179" s="328">
        <v>0</v>
      </c>
      <c r="P179" s="328">
        <v>0</v>
      </c>
      <c r="Q179" s="328">
        <v>1</v>
      </c>
      <c r="R179" s="328">
        <v>380000</v>
      </c>
      <c r="S179" s="328">
        <v>0</v>
      </c>
      <c r="T179" s="328">
        <v>380000</v>
      </c>
      <c r="U179" s="328">
        <v>309876</v>
      </c>
      <c r="V179" s="328">
        <v>0</v>
      </c>
      <c r="W179" s="328">
        <v>0</v>
      </c>
      <c r="X179" s="328">
        <v>38000.04</v>
      </c>
      <c r="Y179" s="328">
        <v>0</v>
      </c>
      <c r="Z179" s="328">
        <v>347876.04</v>
      </c>
      <c r="AA179" s="328">
        <v>32123.96</v>
      </c>
      <c r="AB179" s="328">
        <v>3166.67</v>
      </c>
      <c r="AC179" s="328">
        <v>3166.67</v>
      </c>
      <c r="AD179" s="328">
        <v>3166.67</v>
      </c>
      <c r="AE179" s="328">
        <v>3166.67</v>
      </c>
      <c r="AF179" s="328">
        <v>3166.67</v>
      </c>
      <c r="AG179" s="328">
        <v>3166.67</v>
      </c>
      <c r="AH179" s="328">
        <v>3166.67</v>
      </c>
      <c r="AI179" s="328">
        <v>3166.67</v>
      </c>
      <c r="AJ179" s="328">
        <v>3166.67</v>
      </c>
      <c r="AK179" s="328">
        <v>3166.67</v>
      </c>
      <c r="AL179" s="328">
        <v>3166.67</v>
      </c>
      <c r="AM179" s="328">
        <v>3166.67</v>
      </c>
    </row>
    <row r="180" spans="1:39" x14ac:dyDescent="0.25">
      <c r="A180" s="10">
        <v>39207</v>
      </c>
      <c r="B180" s="10">
        <v>90002585</v>
      </c>
      <c r="C180" s="10" t="s">
        <v>1738</v>
      </c>
      <c r="D180" s="10">
        <v>30000</v>
      </c>
      <c r="E180" s="325">
        <v>39807</v>
      </c>
      <c r="F180" s="10">
        <v>10</v>
      </c>
      <c r="G180" s="328">
        <v>1</v>
      </c>
      <c r="H180" s="328">
        <v>30000</v>
      </c>
      <c r="I180" s="328">
        <v>0</v>
      </c>
      <c r="J180" s="328">
        <v>0</v>
      </c>
      <c r="K180" s="328">
        <v>0</v>
      </c>
      <c r="L180" s="328">
        <v>0</v>
      </c>
      <c r="M180" s="328">
        <v>0</v>
      </c>
      <c r="N180" s="328">
        <v>0</v>
      </c>
      <c r="O180" s="328">
        <v>0</v>
      </c>
      <c r="P180" s="328">
        <v>0</v>
      </c>
      <c r="Q180" s="328">
        <v>1</v>
      </c>
      <c r="R180" s="328">
        <v>30000</v>
      </c>
      <c r="S180" s="328">
        <v>0</v>
      </c>
      <c r="T180" s="328">
        <v>30000</v>
      </c>
      <c r="U180" s="328">
        <v>9000</v>
      </c>
      <c r="V180" s="328">
        <v>0</v>
      </c>
      <c r="W180" s="328">
        <v>0</v>
      </c>
      <c r="X180" s="328">
        <v>3000</v>
      </c>
      <c r="Y180" s="328">
        <v>0</v>
      </c>
      <c r="Z180" s="328">
        <v>12000</v>
      </c>
      <c r="AA180" s="328">
        <v>18000</v>
      </c>
      <c r="AB180" s="328">
        <v>250</v>
      </c>
      <c r="AC180" s="328">
        <v>250</v>
      </c>
      <c r="AD180" s="328">
        <v>250</v>
      </c>
      <c r="AE180" s="328">
        <v>250</v>
      </c>
      <c r="AF180" s="328">
        <v>250</v>
      </c>
      <c r="AG180" s="328">
        <v>250</v>
      </c>
      <c r="AH180" s="328">
        <v>250</v>
      </c>
      <c r="AI180" s="328">
        <v>250</v>
      </c>
      <c r="AJ180" s="328">
        <v>250</v>
      </c>
      <c r="AK180" s="328">
        <v>250</v>
      </c>
      <c r="AL180" s="328">
        <v>250</v>
      </c>
      <c r="AM180" s="328">
        <v>250</v>
      </c>
    </row>
    <row r="181" spans="1:39" x14ac:dyDescent="0.25">
      <c r="A181" s="10">
        <v>39207</v>
      </c>
      <c r="B181" s="10">
        <v>90002624</v>
      </c>
      <c r="C181" s="10" t="s">
        <v>1739</v>
      </c>
      <c r="D181" s="10">
        <v>195000</v>
      </c>
      <c r="E181" s="325">
        <v>40513</v>
      </c>
      <c r="F181" s="10">
        <v>5</v>
      </c>
      <c r="G181" s="328">
        <v>3</v>
      </c>
      <c r="H181" s="328">
        <v>585000</v>
      </c>
      <c r="I181" s="328">
        <v>0</v>
      </c>
      <c r="J181" s="328">
        <v>0</v>
      </c>
      <c r="K181" s="328">
        <v>0</v>
      </c>
      <c r="L181" s="328">
        <v>0</v>
      </c>
      <c r="M181" s="328">
        <v>0</v>
      </c>
      <c r="N181" s="328">
        <v>0</v>
      </c>
      <c r="O181" s="328">
        <v>0</v>
      </c>
      <c r="P181" s="328">
        <v>0</v>
      </c>
      <c r="Q181" s="328">
        <v>3</v>
      </c>
      <c r="R181" s="328">
        <v>585000</v>
      </c>
      <c r="S181" s="328">
        <v>0</v>
      </c>
      <c r="T181" s="328">
        <v>585000</v>
      </c>
      <c r="U181" s="328">
        <v>585000</v>
      </c>
      <c r="V181" s="328">
        <v>0</v>
      </c>
      <c r="W181" s="328">
        <v>0</v>
      </c>
      <c r="X181" s="328">
        <v>0</v>
      </c>
      <c r="Y181" s="328">
        <v>0</v>
      </c>
      <c r="Z181" s="328">
        <v>585000</v>
      </c>
      <c r="AA181" s="328">
        <v>0</v>
      </c>
      <c r="AB181" s="328">
        <v>0</v>
      </c>
      <c r="AC181" s="328">
        <v>0</v>
      </c>
      <c r="AD181" s="328">
        <v>0</v>
      </c>
      <c r="AE181" s="328">
        <v>0</v>
      </c>
      <c r="AF181" s="328">
        <v>0</v>
      </c>
      <c r="AG181" s="328">
        <v>0</v>
      </c>
      <c r="AH181" s="328">
        <v>0</v>
      </c>
      <c r="AI181" s="328">
        <v>0</v>
      </c>
      <c r="AJ181" s="328">
        <v>0</v>
      </c>
      <c r="AK181" s="328">
        <v>0</v>
      </c>
      <c r="AL181" s="328">
        <v>0</v>
      </c>
      <c r="AM181" s="328">
        <v>0</v>
      </c>
    </row>
    <row r="182" spans="1:39" x14ac:dyDescent="0.25">
      <c r="A182" s="10">
        <v>39207</v>
      </c>
      <c r="B182" s="10">
        <v>90002625</v>
      </c>
      <c r="C182" s="10" t="s">
        <v>1740</v>
      </c>
      <c r="D182" s="10">
        <v>45000</v>
      </c>
      <c r="E182" s="325">
        <v>40513</v>
      </c>
      <c r="F182" s="10">
        <v>5</v>
      </c>
      <c r="G182" s="328">
        <v>19</v>
      </c>
      <c r="H182" s="328">
        <v>855000</v>
      </c>
      <c r="I182" s="328">
        <v>0</v>
      </c>
      <c r="J182" s="328">
        <v>0</v>
      </c>
      <c r="K182" s="328">
        <v>0</v>
      </c>
      <c r="L182" s="328">
        <v>0</v>
      </c>
      <c r="M182" s="328">
        <v>0</v>
      </c>
      <c r="N182" s="328">
        <v>0</v>
      </c>
      <c r="O182" s="328">
        <v>0</v>
      </c>
      <c r="P182" s="328">
        <v>0</v>
      </c>
      <c r="Q182" s="328">
        <v>19</v>
      </c>
      <c r="R182" s="328">
        <v>855000</v>
      </c>
      <c r="S182" s="328">
        <v>0</v>
      </c>
      <c r="T182" s="328">
        <v>855000</v>
      </c>
      <c r="U182" s="328">
        <v>855000</v>
      </c>
      <c r="V182" s="328">
        <v>0</v>
      </c>
      <c r="W182" s="328">
        <v>0</v>
      </c>
      <c r="X182" s="328">
        <v>0</v>
      </c>
      <c r="Y182" s="328">
        <v>0</v>
      </c>
      <c r="Z182" s="328">
        <v>855000</v>
      </c>
      <c r="AA182" s="328">
        <v>0</v>
      </c>
      <c r="AB182" s="328">
        <v>0</v>
      </c>
      <c r="AC182" s="328">
        <v>0</v>
      </c>
      <c r="AD182" s="328">
        <v>0</v>
      </c>
      <c r="AE182" s="328">
        <v>0</v>
      </c>
      <c r="AF182" s="328">
        <v>0</v>
      </c>
      <c r="AG182" s="328">
        <v>0</v>
      </c>
      <c r="AH182" s="328">
        <v>0</v>
      </c>
      <c r="AI182" s="328">
        <v>0</v>
      </c>
      <c r="AJ182" s="328">
        <v>0</v>
      </c>
      <c r="AK182" s="328">
        <v>0</v>
      </c>
      <c r="AL182" s="328">
        <v>0</v>
      </c>
      <c r="AM182" s="328">
        <v>0</v>
      </c>
    </row>
    <row r="183" spans="1:39" x14ac:dyDescent="0.25">
      <c r="A183" s="10">
        <v>39207</v>
      </c>
      <c r="B183" s="10">
        <v>90002626</v>
      </c>
      <c r="C183" s="10" t="s">
        <v>1741</v>
      </c>
      <c r="D183" s="10">
        <v>200000</v>
      </c>
      <c r="E183" s="325">
        <v>40513</v>
      </c>
      <c r="F183" s="10">
        <v>8</v>
      </c>
      <c r="G183" s="328">
        <v>1</v>
      </c>
      <c r="H183" s="328">
        <v>200000</v>
      </c>
      <c r="I183" s="328">
        <v>0</v>
      </c>
      <c r="J183" s="328">
        <v>0</v>
      </c>
      <c r="K183" s="328">
        <v>0</v>
      </c>
      <c r="L183" s="328">
        <v>0</v>
      </c>
      <c r="M183" s="328">
        <v>0</v>
      </c>
      <c r="N183" s="328">
        <v>0</v>
      </c>
      <c r="O183" s="328">
        <v>0</v>
      </c>
      <c r="P183" s="328">
        <v>0</v>
      </c>
      <c r="Q183" s="328">
        <v>1</v>
      </c>
      <c r="R183" s="328">
        <v>200000</v>
      </c>
      <c r="S183" s="328">
        <v>0</v>
      </c>
      <c r="T183" s="328">
        <v>200000</v>
      </c>
      <c r="U183" s="328">
        <v>167868</v>
      </c>
      <c r="V183" s="328">
        <v>0</v>
      </c>
      <c r="W183" s="328">
        <v>0</v>
      </c>
      <c r="X183" s="328">
        <v>24999.96</v>
      </c>
      <c r="Y183" s="328">
        <v>0</v>
      </c>
      <c r="Z183" s="328">
        <v>192867.96</v>
      </c>
      <c r="AA183" s="328">
        <v>7132.03999999998</v>
      </c>
      <c r="AB183" s="328">
        <v>2083.33</v>
      </c>
      <c r="AC183" s="328">
        <v>2083.33</v>
      </c>
      <c r="AD183" s="328">
        <v>2083.33</v>
      </c>
      <c r="AE183" s="328">
        <v>2083.33</v>
      </c>
      <c r="AF183" s="328">
        <v>2083.33</v>
      </c>
      <c r="AG183" s="328">
        <v>2083.33</v>
      </c>
      <c r="AH183" s="328">
        <v>2083.33</v>
      </c>
      <c r="AI183" s="328">
        <v>2083.33</v>
      </c>
      <c r="AJ183" s="328">
        <v>2083.33</v>
      </c>
      <c r="AK183" s="328">
        <v>2083.33</v>
      </c>
      <c r="AL183" s="328">
        <v>2083.33</v>
      </c>
      <c r="AM183" s="328">
        <v>2083.33</v>
      </c>
    </row>
    <row r="184" spans="1:39" x14ac:dyDescent="0.25">
      <c r="A184" s="10">
        <v>39207</v>
      </c>
      <c r="B184" s="10">
        <v>90002627</v>
      </c>
      <c r="C184" s="10" t="s">
        <v>1742</v>
      </c>
      <c r="D184" s="10">
        <v>15000</v>
      </c>
      <c r="E184" s="325">
        <v>40513</v>
      </c>
      <c r="F184" s="10">
        <v>8</v>
      </c>
      <c r="G184" s="328">
        <v>2</v>
      </c>
      <c r="H184" s="328">
        <v>30000</v>
      </c>
      <c r="I184" s="328">
        <v>0</v>
      </c>
      <c r="J184" s="328">
        <v>0</v>
      </c>
      <c r="K184" s="328">
        <v>0</v>
      </c>
      <c r="L184" s="328">
        <v>0</v>
      </c>
      <c r="M184" s="328">
        <v>0</v>
      </c>
      <c r="N184" s="328">
        <v>0</v>
      </c>
      <c r="O184" s="328">
        <v>0</v>
      </c>
      <c r="P184" s="328">
        <v>0</v>
      </c>
      <c r="Q184" s="328">
        <v>2</v>
      </c>
      <c r="R184" s="328">
        <v>30000</v>
      </c>
      <c r="S184" s="328">
        <v>0</v>
      </c>
      <c r="T184" s="328">
        <v>30000</v>
      </c>
      <c r="U184" s="328">
        <v>11250</v>
      </c>
      <c r="V184" s="328">
        <v>0</v>
      </c>
      <c r="W184" s="328">
        <v>0</v>
      </c>
      <c r="X184" s="328">
        <v>3750</v>
      </c>
      <c r="Y184" s="328">
        <v>0</v>
      </c>
      <c r="Z184" s="328">
        <v>15000</v>
      </c>
      <c r="AA184" s="328">
        <v>15000</v>
      </c>
      <c r="AB184" s="328">
        <v>312.5</v>
      </c>
      <c r="AC184" s="328">
        <v>312.5</v>
      </c>
      <c r="AD184" s="328">
        <v>312.5</v>
      </c>
      <c r="AE184" s="328">
        <v>312.5</v>
      </c>
      <c r="AF184" s="328">
        <v>312.5</v>
      </c>
      <c r="AG184" s="328">
        <v>312.5</v>
      </c>
      <c r="AH184" s="328">
        <v>312.5</v>
      </c>
      <c r="AI184" s="328">
        <v>312.5</v>
      </c>
      <c r="AJ184" s="328">
        <v>312.5</v>
      </c>
      <c r="AK184" s="328">
        <v>312.5</v>
      </c>
      <c r="AL184" s="328">
        <v>312.5</v>
      </c>
      <c r="AM184" s="328">
        <v>312.5</v>
      </c>
    </row>
    <row r="185" spans="1:39" x14ac:dyDescent="0.25">
      <c r="A185" s="10">
        <v>39207</v>
      </c>
      <c r="B185" s="10">
        <v>90002628</v>
      </c>
      <c r="C185" s="10" t="s">
        <v>1743</v>
      </c>
      <c r="D185" s="10">
        <v>167950</v>
      </c>
      <c r="E185" s="325">
        <v>40907</v>
      </c>
      <c r="F185" s="10">
        <v>5</v>
      </c>
      <c r="G185" s="328">
        <v>1</v>
      </c>
      <c r="H185" s="328">
        <v>167950</v>
      </c>
      <c r="I185" s="328">
        <v>0</v>
      </c>
      <c r="J185" s="328">
        <v>0</v>
      </c>
      <c r="K185" s="328">
        <v>0</v>
      </c>
      <c r="L185" s="328">
        <v>0</v>
      </c>
      <c r="M185" s="328">
        <v>0</v>
      </c>
      <c r="N185" s="328">
        <v>0</v>
      </c>
      <c r="O185" s="328">
        <v>0</v>
      </c>
      <c r="P185" s="328">
        <v>0</v>
      </c>
      <c r="Q185" s="328">
        <v>1</v>
      </c>
      <c r="R185" s="328">
        <v>167950</v>
      </c>
      <c r="S185" s="328">
        <v>0</v>
      </c>
      <c r="T185" s="328">
        <v>167950</v>
      </c>
      <c r="U185" s="328">
        <v>100770.12</v>
      </c>
      <c r="V185" s="328">
        <v>0</v>
      </c>
      <c r="W185" s="328">
        <v>0</v>
      </c>
      <c r="X185" s="328">
        <v>67179.88</v>
      </c>
      <c r="Y185" s="328">
        <v>0</v>
      </c>
      <c r="Z185" s="328">
        <v>167950</v>
      </c>
      <c r="AA185" s="328">
        <v>0</v>
      </c>
      <c r="AB185" s="328">
        <v>2799.17</v>
      </c>
      <c r="AC185" s="328">
        <v>2799.17</v>
      </c>
      <c r="AD185" s="328">
        <v>2799.17</v>
      </c>
      <c r="AE185" s="328">
        <v>2799.17</v>
      </c>
      <c r="AF185" s="328">
        <v>2799.17</v>
      </c>
      <c r="AG185" s="328">
        <v>2799.17</v>
      </c>
      <c r="AH185" s="328">
        <v>2799.17</v>
      </c>
      <c r="AI185" s="328">
        <v>2799.17</v>
      </c>
      <c r="AJ185" s="328">
        <v>2799.17</v>
      </c>
      <c r="AK185" s="328">
        <v>2799.17</v>
      </c>
      <c r="AL185" s="328">
        <v>2799.17</v>
      </c>
      <c r="AM185" s="328">
        <v>36389.01</v>
      </c>
    </row>
    <row r="186" spans="1:39" x14ac:dyDescent="0.25">
      <c r="A186" s="10">
        <v>39207</v>
      </c>
      <c r="B186" s="10">
        <v>90002628</v>
      </c>
      <c r="C186" s="10" t="s">
        <v>1743</v>
      </c>
      <c r="D186" s="10">
        <v>190000</v>
      </c>
      <c r="E186" s="325">
        <v>40513</v>
      </c>
      <c r="F186" s="10">
        <v>5</v>
      </c>
      <c r="G186" s="328">
        <v>2</v>
      </c>
      <c r="H186" s="328">
        <v>380000</v>
      </c>
      <c r="I186" s="328">
        <v>0</v>
      </c>
      <c r="J186" s="328">
        <v>0</v>
      </c>
      <c r="K186" s="328">
        <v>0</v>
      </c>
      <c r="L186" s="328">
        <v>0</v>
      </c>
      <c r="M186" s="328">
        <v>0</v>
      </c>
      <c r="N186" s="328">
        <v>0</v>
      </c>
      <c r="O186" s="328">
        <v>0</v>
      </c>
      <c r="P186" s="328">
        <v>0</v>
      </c>
      <c r="Q186" s="328">
        <v>2</v>
      </c>
      <c r="R186" s="328">
        <v>380000</v>
      </c>
      <c r="S186" s="328">
        <v>0</v>
      </c>
      <c r="T186" s="328">
        <v>380000</v>
      </c>
      <c r="U186" s="328">
        <v>380000</v>
      </c>
      <c r="V186" s="328">
        <v>0</v>
      </c>
      <c r="W186" s="328">
        <v>0</v>
      </c>
      <c r="X186" s="328">
        <v>0</v>
      </c>
      <c r="Y186" s="328">
        <v>0</v>
      </c>
      <c r="Z186" s="328">
        <v>380000</v>
      </c>
      <c r="AA186" s="328">
        <v>0</v>
      </c>
      <c r="AB186" s="328">
        <v>0</v>
      </c>
      <c r="AC186" s="328">
        <v>0</v>
      </c>
      <c r="AD186" s="328">
        <v>0</v>
      </c>
      <c r="AE186" s="328">
        <v>0</v>
      </c>
      <c r="AF186" s="328">
        <v>0</v>
      </c>
      <c r="AG186" s="328">
        <v>0</v>
      </c>
      <c r="AH186" s="328">
        <v>0</v>
      </c>
      <c r="AI186" s="328">
        <v>0</v>
      </c>
      <c r="AJ186" s="328">
        <v>0</v>
      </c>
      <c r="AK186" s="328">
        <v>0</v>
      </c>
      <c r="AL186" s="328">
        <v>0</v>
      </c>
      <c r="AM186" s="328">
        <v>0</v>
      </c>
    </row>
    <row r="187" spans="1:39" x14ac:dyDescent="0.25">
      <c r="A187" s="10">
        <v>39207</v>
      </c>
      <c r="B187" s="10">
        <v>90002629</v>
      </c>
      <c r="C187" s="10" t="s">
        <v>1744</v>
      </c>
      <c r="D187" s="10">
        <v>29147</v>
      </c>
      <c r="E187" s="325">
        <v>40907</v>
      </c>
      <c r="F187" s="10">
        <v>4</v>
      </c>
      <c r="G187" s="328">
        <v>1</v>
      </c>
      <c r="H187" s="328">
        <v>29147</v>
      </c>
      <c r="I187" s="328">
        <v>0</v>
      </c>
      <c r="J187" s="328">
        <v>0</v>
      </c>
      <c r="K187" s="328">
        <v>0</v>
      </c>
      <c r="L187" s="328">
        <v>0</v>
      </c>
      <c r="M187" s="328">
        <v>0</v>
      </c>
      <c r="N187" s="328">
        <v>0</v>
      </c>
      <c r="O187" s="328">
        <v>0</v>
      </c>
      <c r="P187" s="328">
        <v>0</v>
      </c>
      <c r="Q187" s="328">
        <v>1</v>
      </c>
      <c r="R187" s="328">
        <v>29147</v>
      </c>
      <c r="S187" s="328">
        <v>0</v>
      </c>
      <c r="T187" s="328">
        <v>29147</v>
      </c>
      <c r="U187" s="328">
        <v>29147</v>
      </c>
      <c r="V187" s="328">
        <v>0</v>
      </c>
      <c r="W187" s="328">
        <v>0</v>
      </c>
      <c r="X187" s="328">
        <v>0</v>
      </c>
      <c r="Y187" s="328">
        <v>0</v>
      </c>
      <c r="Z187" s="328">
        <v>29147</v>
      </c>
      <c r="AA187" s="328">
        <v>0</v>
      </c>
      <c r="AB187" s="328">
        <v>0</v>
      </c>
      <c r="AC187" s="328">
        <v>0</v>
      </c>
      <c r="AD187" s="328">
        <v>0</v>
      </c>
      <c r="AE187" s="328">
        <v>0</v>
      </c>
      <c r="AF187" s="328">
        <v>0</v>
      </c>
      <c r="AG187" s="328">
        <v>0</v>
      </c>
      <c r="AH187" s="328">
        <v>0</v>
      </c>
      <c r="AI187" s="328">
        <v>0</v>
      </c>
      <c r="AJ187" s="328">
        <v>0</v>
      </c>
      <c r="AK187" s="328">
        <v>0</v>
      </c>
      <c r="AL187" s="328">
        <v>0</v>
      </c>
      <c r="AM187" s="328">
        <v>0</v>
      </c>
    </row>
    <row r="188" spans="1:39" x14ac:dyDescent="0.25">
      <c r="A188" s="10">
        <v>39207</v>
      </c>
      <c r="B188" s="10">
        <v>90002629</v>
      </c>
      <c r="C188" s="10" t="s">
        <v>1744</v>
      </c>
      <c r="D188" s="10">
        <v>60000</v>
      </c>
      <c r="E188" s="325">
        <v>40513</v>
      </c>
      <c r="F188" s="10">
        <v>5</v>
      </c>
      <c r="G188" s="328">
        <v>2</v>
      </c>
      <c r="H188" s="328">
        <v>120000</v>
      </c>
      <c r="I188" s="328">
        <v>0</v>
      </c>
      <c r="J188" s="328">
        <v>0</v>
      </c>
      <c r="K188" s="328">
        <v>0</v>
      </c>
      <c r="L188" s="328">
        <v>0</v>
      </c>
      <c r="M188" s="328">
        <v>0</v>
      </c>
      <c r="N188" s="328">
        <v>0</v>
      </c>
      <c r="O188" s="328">
        <v>0</v>
      </c>
      <c r="P188" s="328">
        <v>0</v>
      </c>
      <c r="Q188" s="328">
        <v>2</v>
      </c>
      <c r="R188" s="328">
        <v>120000</v>
      </c>
      <c r="S188" s="328">
        <v>0</v>
      </c>
      <c r="T188" s="328">
        <v>120000</v>
      </c>
      <c r="U188" s="328">
        <v>120000</v>
      </c>
      <c r="V188" s="328">
        <v>0</v>
      </c>
      <c r="W188" s="328">
        <v>0</v>
      </c>
      <c r="X188" s="328">
        <v>0</v>
      </c>
      <c r="Y188" s="328">
        <v>0</v>
      </c>
      <c r="Z188" s="328">
        <v>120000</v>
      </c>
      <c r="AA188" s="328">
        <v>0</v>
      </c>
      <c r="AB188" s="328">
        <v>0</v>
      </c>
      <c r="AC188" s="328">
        <v>0</v>
      </c>
      <c r="AD188" s="328">
        <v>0</v>
      </c>
      <c r="AE188" s="328">
        <v>0</v>
      </c>
      <c r="AF188" s="328">
        <v>0</v>
      </c>
      <c r="AG188" s="328">
        <v>0</v>
      </c>
      <c r="AH188" s="328">
        <v>0</v>
      </c>
      <c r="AI188" s="328">
        <v>0</v>
      </c>
      <c r="AJ188" s="328">
        <v>0</v>
      </c>
      <c r="AK188" s="328">
        <v>0</v>
      </c>
      <c r="AL188" s="328">
        <v>0</v>
      </c>
      <c r="AM188" s="328">
        <v>0</v>
      </c>
    </row>
    <row r="189" spans="1:39" x14ac:dyDescent="0.25">
      <c r="A189" s="10">
        <v>39207</v>
      </c>
      <c r="B189" s="10">
        <v>90002630</v>
      </c>
      <c r="C189" s="10" t="s">
        <v>1745</v>
      </c>
      <c r="D189" s="10">
        <v>250000</v>
      </c>
      <c r="E189" s="325">
        <v>40513</v>
      </c>
      <c r="F189" s="10">
        <v>8</v>
      </c>
      <c r="G189" s="328">
        <v>2</v>
      </c>
      <c r="H189" s="328">
        <v>500000</v>
      </c>
      <c r="I189" s="328">
        <v>0</v>
      </c>
      <c r="J189" s="328">
        <v>0</v>
      </c>
      <c r="K189" s="328">
        <v>0</v>
      </c>
      <c r="L189" s="328">
        <v>0</v>
      </c>
      <c r="M189" s="328">
        <v>0</v>
      </c>
      <c r="N189" s="328">
        <v>0</v>
      </c>
      <c r="O189" s="328">
        <v>0</v>
      </c>
      <c r="P189" s="328">
        <v>0</v>
      </c>
      <c r="Q189" s="328">
        <v>2</v>
      </c>
      <c r="R189" s="328">
        <v>500000</v>
      </c>
      <c r="S189" s="328">
        <v>0</v>
      </c>
      <c r="T189" s="328">
        <v>500000</v>
      </c>
      <c r="U189" s="328">
        <v>456778</v>
      </c>
      <c r="V189" s="328">
        <v>0</v>
      </c>
      <c r="W189" s="328">
        <v>0</v>
      </c>
      <c r="X189" s="328">
        <v>62499.96</v>
      </c>
      <c r="Y189" s="328">
        <v>0</v>
      </c>
      <c r="Z189" s="328">
        <v>519277.96</v>
      </c>
      <c r="AA189" s="328">
        <v>-19277.96</v>
      </c>
      <c r="AB189" s="328">
        <v>5208.33</v>
      </c>
      <c r="AC189" s="328">
        <v>5208.33</v>
      </c>
      <c r="AD189" s="328">
        <v>5208.33</v>
      </c>
      <c r="AE189" s="328">
        <v>5208.33</v>
      </c>
      <c r="AF189" s="328">
        <v>5208.33</v>
      </c>
      <c r="AG189" s="328">
        <v>5208.33</v>
      </c>
      <c r="AH189" s="328">
        <v>5208.33</v>
      </c>
      <c r="AI189" s="328">
        <v>5208.33</v>
      </c>
      <c r="AJ189" s="328">
        <v>5208.33</v>
      </c>
      <c r="AK189" s="328">
        <v>5208.33</v>
      </c>
      <c r="AL189" s="328">
        <v>5208.33</v>
      </c>
      <c r="AM189" s="328">
        <v>5208.33</v>
      </c>
    </row>
    <row r="190" spans="1:39" x14ac:dyDescent="0.25">
      <c r="A190" s="10">
        <v>39207</v>
      </c>
      <c r="B190" s="10">
        <v>90002638</v>
      </c>
      <c r="C190" s="10" t="s">
        <v>1363</v>
      </c>
      <c r="D190" s="10">
        <v>8500</v>
      </c>
      <c r="E190" s="325">
        <v>40513</v>
      </c>
      <c r="F190" s="10">
        <v>5</v>
      </c>
      <c r="G190" s="328">
        <v>1</v>
      </c>
      <c r="H190" s="328">
        <v>8500</v>
      </c>
      <c r="I190" s="328">
        <v>0</v>
      </c>
      <c r="J190" s="328">
        <v>0</v>
      </c>
      <c r="K190" s="328">
        <v>0</v>
      </c>
      <c r="L190" s="328">
        <v>0</v>
      </c>
      <c r="M190" s="328">
        <v>0</v>
      </c>
      <c r="N190" s="328">
        <v>0</v>
      </c>
      <c r="O190" s="328">
        <v>0</v>
      </c>
      <c r="P190" s="328">
        <v>0</v>
      </c>
      <c r="Q190" s="328">
        <v>1</v>
      </c>
      <c r="R190" s="328">
        <v>8500</v>
      </c>
      <c r="S190" s="328">
        <v>0</v>
      </c>
      <c r="T190" s="328">
        <v>8500</v>
      </c>
      <c r="U190" s="328">
        <v>8500</v>
      </c>
      <c r="V190" s="328">
        <v>0</v>
      </c>
      <c r="W190" s="328">
        <v>0</v>
      </c>
      <c r="X190" s="328">
        <v>0</v>
      </c>
      <c r="Y190" s="328">
        <v>0</v>
      </c>
      <c r="Z190" s="328">
        <v>8500</v>
      </c>
      <c r="AA190" s="328">
        <v>0</v>
      </c>
      <c r="AB190" s="328">
        <v>0</v>
      </c>
      <c r="AC190" s="328">
        <v>0</v>
      </c>
      <c r="AD190" s="328">
        <v>0</v>
      </c>
      <c r="AE190" s="328">
        <v>0</v>
      </c>
      <c r="AF190" s="328">
        <v>0</v>
      </c>
      <c r="AG190" s="328">
        <v>0</v>
      </c>
      <c r="AH190" s="328">
        <v>0</v>
      </c>
      <c r="AI190" s="328">
        <v>0</v>
      </c>
      <c r="AJ190" s="328">
        <v>0</v>
      </c>
      <c r="AK190" s="328">
        <v>0</v>
      </c>
      <c r="AL190" s="328">
        <v>0</v>
      </c>
      <c r="AM190" s="328">
        <v>0</v>
      </c>
    </row>
    <row r="191" spans="1:39" x14ac:dyDescent="0.25">
      <c r="A191" s="10">
        <v>39207</v>
      </c>
      <c r="B191" s="10">
        <v>90002648</v>
      </c>
      <c r="C191" s="10" t="s">
        <v>1746</v>
      </c>
      <c r="D191" s="10">
        <v>150000</v>
      </c>
      <c r="E191" s="325">
        <v>40724</v>
      </c>
      <c r="F191" s="10">
        <v>8</v>
      </c>
      <c r="G191" s="328">
        <v>1</v>
      </c>
      <c r="H191" s="328">
        <v>150000</v>
      </c>
      <c r="I191" s="328">
        <v>0</v>
      </c>
      <c r="J191" s="328">
        <v>0</v>
      </c>
      <c r="K191" s="328">
        <v>0</v>
      </c>
      <c r="L191" s="328">
        <v>0</v>
      </c>
      <c r="M191" s="328">
        <v>0</v>
      </c>
      <c r="N191" s="328">
        <v>0</v>
      </c>
      <c r="O191" s="328">
        <v>0</v>
      </c>
      <c r="P191" s="328">
        <v>0</v>
      </c>
      <c r="Q191" s="328">
        <v>1</v>
      </c>
      <c r="R191" s="328">
        <v>150000</v>
      </c>
      <c r="S191" s="328">
        <v>0</v>
      </c>
      <c r="T191" s="328">
        <v>150000</v>
      </c>
      <c r="U191" s="328">
        <v>124456</v>
      </c>
      <c r="V191" s="328">
        <v>0</v>
      </c>
      <c r="W191" s="328">
        <v>0</v>
      </c>
      <c r="X191" s="328">
        <v>18750</v>
      </c>
      <c r="Y191" s="328">
        <v>0</v>
      </c>
      <c r="Z191" s="328">
        <v>143206</v>
      </c>
      <c r="AA191" s="328">
        <v>6794</v>
      </c>
      <c r="AB191" s="328">
        <v>1562.5</v>
      </c>
      <c r="AC191" s="328">
        <v>1562.5</v>
      </c>
      <c r="AD191" s="328">
        <v>1562.5</v>
      </c>
      <c r="AE191" s="328">
        <v>1562.5</v>
      </c>
      <c r="AF191" s="328">
        <v>1562.5</v>
      </c>
      <c r="AG191" s="328">
        <v>1562.5</v>
      </c>
      <c r="AH191" s="328">
        <v>1562.5</v>
      </c>
      <c r="AI191" s="328">
        <v>1562.5</v>
      </c>
      <c r="AJ191" s="328">
        <v>1562.5</v>
      </c>
      <c r="AK191" s="328">
        <v>1562.5</v>
      </c>
      <c r="AL191" s="328">
        <v>1562.5</v>
      </c>
      <c r="AM191" s="328">
        <v>1562.5</v>
      </c>
    </row>
    <row r="192" spans="1:39" x14ac:dyDescent="0.25">
      <c r="A192" s="10">
        <v>39207</v>
      </c>
      <c r="B192" s="10">
        <v>90002648</v>
      </c>
      <c r="C192" s="10" t="s">
        <v>1746</v>
      </c>
      <c r="D192" s="10">
        <v>480000</v>
      </c>
      <c r="E192" s="325">
        <v>40907</v>
      </c>
      <c r="F192" s="10">
        <v>10</v>
      </c>
      <c r="G192" s="328">
        <v>1</v>
      </c>
      <c r="H192" s="328">
        <v>480000</v>
      </c>
      <c r="I192" s="328">
        <v>0</v>
      </c>
      <c r="J192" s="328">
        <v>0</v>
      </c>
      <c r="K192" s="328">
        <v>0</v>
      </c>
      <c r="L192" s="328">
        <v>0</v>
      </c>
      <c r="M192" s="328">
        <v>0</v>
      </c>
      <c r="N192" s="328">
        <v>0</v>
      </c>
      <c r="O192" s="328">
        <v>0</v>
      </c>
      <c r="P192" s="328">
        <v>0</v>
      </c>
      <c r="Q192" s="328">
        <v>1</v>
      </c>
      <c r="R192" s="328">
        <v>480000</v>
      </c>
      <c r="S192" s="328">
        <v>0</v>
      </c>
      <c r="T192" s="328">
        <v>480000</v>
      </c>
      <c r="U192" s="328">
        <v>400008</v>
      </c>
      <c r="V192" s="328">
        <v>0</v>
      </c>
      <c r="W192" s="328">
        <v>0</v>
      </c>
      <c r="X192" s="328">
        <v>48000</v>
      </c>
      <c r="Y192" s="328">
        <v>0</v>
      </c>
      <c r="Z192" s="328">
        <v>448008</v>
      </c>
      <c r="AA192" s="328">
        <v>31992</v>
      </c>
      <c r="AB192" s="328">
        <v>4000</v>
      </c>
      <c r="AC192" s="328">
        <v>4000</v>
      </c>
      <c r="AD192" s="328">
        <v>4000</v>
      </c>
      <c r="AE192" s="328">
        <v>4000</v>
      </c>
      <c r="AF192" s="328">
        <v>4000</v>
      </c>
      <c r="AG192" s="328">
        <v>4000</v>
      </c>
      <c r="AH192" s="328">
        <v>4000</v>
      </c>
      <c r="AI192" s="328">
        <v>4000</v>
      </c>
      <c r="AJ192" s="328">
        <v>4000</v>
      </c>
      <c r="AK192" s="328">
        <v>4000</v>
      </c>
      <c r="AL192" s="328">
        <v>4000</v>
      </c>
      <c r="AM192" s="328">
        <v>4000</v>
      </c>
    </row>
    <row r="193" spans="1:39" x14ac:dyDescent="0.25">
      <c r="A193" s="10">
        <v>39207</v>
      </c>
      <c r="B193" s="10">
        <v>90002649</v>
      </c>
      <c r="C193" s="10" t="s">
        <v>1747</v>
      </c>
      <c r="D193" s="10">
        <v>10000</v>
      </c>
      <c r="E193" s="325">
        <v>40724</v>
      </c>
      <c r="F193" s="10">
        <v>2</v>
      </c>
      <c r="G193" s="328">
        <v>2</v>
      </c>
      <c r="H193" s="328">
        <v>20000</v>
      </c>
      <c r="I193" s="328">
        <v>0</v>
      </c>
      <c r="J193" s="328">
        <v>0</v>
      </c>
      <c r="K193" s="328">
        <v>0</v>
      </c>
      <c r="L193" s="328">
        <v>0</v>
      </c>
      <c r="M193" s="328">
        <v>0</v>
      </c>
      <c r="N193" s="328">
        <v>0</v>
      </c>
      <c r="O193" s="328">
        <v>0</v>
      </c>
      <c r="P193" s="328">
        <v>0</v>
      </c>
      <c r="Q193" s="328">
        <v>2</v>
      </c>
      <c r="R193" s="328">
        <v>20000</v>
      </c>
      <c r="S193" s="328">
        <v>0</v>
      </c>
      <c r="T193" s="328">
        <v>20000</v>
      </c>
      <c r="U193" s="328">
        <v>20000</v>
      </c>
      <c r="V193" s="328">
        <v>0</v>
      </c>
      <c r="W193" s="328">
        <v>0</v>
      </c>
      <c r="X193" s="328">
        <v>0</v>
      </c>
      <c r="Y193" s="328">
        <v>0</v>
      </c>
      <c r="Z193" s="328">
        <v>20000</v>
      </c>
      <c r="AA193" s="328">
        <v>0</v>
      </c>
      <c r="AB193" s="328">
        <v>0</v>
      </c>
      <c r="AC193" s="328">
        <v>0</v>
      </c>
      <c r="AD193" s="328">
        <v>0</v>
      </c>
      <c r="AE193" s="328">
        <v>0</v>
      </c>
      <c r="AF193" s="328">
        <v>0</v>
      </c>
      <c r="AG193" s="328">
        <v>0</v>
      </c>
      <c r="AH193" s="328">
        <v>0</v>
      </c>
      <c r="AI193" s="328">
        <v>0</v>
      </c>
      <c r="AJ193" s="328">
        <v>0</v>
      </c>
      <c r="AK193" s="328">
        <v>0</v>
      </c>
      <c r="AL193" s="328">
        <v>0</v>
      </c>
      <c r="AM193" s="328">
        <v>0</v>
      </c>
    </row>
    <row r="194" spans="1:39" x14ac:dyDescent="0.25">
      <c r="A194" s="10">
        <v>39207</v>
      </c>
      <c r="B194" s="10">
        <v>90002650</v>
      </c>
      <c r="C194" s="10" t="s">
        <v>1748</v>
      </c>
      <c r="D194" s="10">
        <v>385000</v>
      </c>
      <c r="E194" s="325">
        <v>40724</v>
      </c>
      <c r="F194" s="10">
        <v>5</v>
      </c>
      <c r="G194" s="328">
        <v>1</v>
      </c>
      <c r="H194" s="328">
        <v>385000</v>
      </c>
      <c r="I194" s="328">
        <v>0</v>
      </c>
      <c r="J194" s="328">
        <v>0</v>
      </c>
      <c r="K194" s="328">
        <v>0</v>
      </c>
      <c r="L194" s="328">
        <v>0</v>
      </c>
      <c r="M194" s="328">
        <v>0</v>
      </c>
      <c r="N194" s="328">
        <v>0</v>
      </c>
      <c r="O194" s="328">
        <v>0</v>
      </c>
      <c r="P194" s="328">
        <v>0</v>
      </c>
      <c r="Q194" s="328">
        <v>1</v>
      </c>
      <c r="R194" s="328">
        <v>385000</v>
      </c>
      <c r="S194" s="328">
        <v>0</v>
      </c>
      <c r="T194" s="328">
        <v>385000</v>
      </c>
      <c r="U194" s="328">
        <v>309876</v>
      </c>
      <c r="V194" s="328">
        <v>0</v>
      </c>
      <c r="W194" s="328">
        <v>0</v>
      </c>
      <c r="X194" s="328">
        <v>75124</v>
      </c>
      <c r="Y194" s="328">
        <v>0</v>
      </c>
      <c r="Z194" s="328">
        <v>385000</v>
      </c>
      <c r="AA194" s="328">
        <v>0</v>
      </c>
      <c r="AB194" s="328">
        <v>6416.67</v>
      </c>
      <c r="AC194" s="328">
        <v>6416.67</v>
      </c>
      <c r="AD194" s="328">
        <v>6416.67</v>
      </c>
      <c r="AE194" s="328">
        <v>6416.67</v>
      </c>
      <c r="AF194" s="328">
        <v>6416.67</v>
      </c>
      <c r="AG194" s="328">
        <v>43040.65</v>
      </c>
      <c r="AH194" s="328">
        <v>0</v>
      </c>
      <c r="AI194" s="328">
        <v>0</v>
      </c>
      <c r="AJ194" s="328">
        <v>0</v>
      </c>
      <c r="AK194" s="328">
        <v>0</v>
      </c>
      <c r="AL194" s="328">
        <v>0</v>
      </c>
      <c r="AM194" s="328">
        <v>0</v>
      </c>
    </row>
    <row r="195" spans="1:39" x14ac:dyDescent="0.25">
      <c r="A195" s="10">
        <v>39207</v>
      </c>
      <c r="B195" s="10">
        <v>90002658</v>
      </c>
      <c r="C195" s="10" t="s">
        <v>1749</v>
      </c>
      <c r="D195" s="10">
        <v>190000</v>
      </c>
      <c r="E195" s="325">
        <v>40907</v>
      </c>
      <c r="F195" s="10">
        <v>5</v>
      </c>
      <c r="G195" s="328">
        <v>1</v>
      </c>
      <c r="H195" s="328">
        <v>190000</v>
      </c>
      <c r="I195" s="328">
        <v>0</v>
      </c>
      <c r="J195" s="328">
        <v>0</v>
      </c>
      <c r="K195" s="328">
        <v>0</v>
      </c>
      <c r="L195" s="328">
        <v>0</v>
      </c>
      <c r="M195" s="328">
        <v>0</v>
      </c>
      <c r="N195" s="328">
        <v>0</v>
      </c>
      <c r="O195" s="328">
        <v>0</v>
      </c>
      <c r="P195" s="328">
        <v>0</v>
      </c>
      <c r="Q195" s="328">
        <v>1</v>
      </c>
      <c r="R195" s="328">
        <v>190000</v>
      </c>
      <c r="S195" s="328">
        <v>0</v>
      </c>
      <c r="T195" s="328">
        <v>190000</v>
      </c>
      <c r="U195" s="328">
        <v>114000.12</v>
      </c>
      <c r="V195" s="328">
        <v>0</v>
      </c>
      <c r="W195" s="328">
        <v>0</v>
      </c>
      <c r="X195" s="328">
        <v>75999.88</v>
      </c>
      <c r="Y195" s="328">
        <v>0</v>
      </c>
      <c r="Z195" s="328">
        <v>190000</v>
      </c>
      <c r="AA195" s="328">
        <v>0</v>
      </c>
      <c r="AB195" s="328">
        <v>3166.67</v>
      </c>
      <c r="AC195" s="328">
        <v>3166.67</v>
      </c>
      <c r="AD195" s="328">
        <v>3166.67</v>
      </c>
      <c r="AE195" s="328">
        <v>3166.67</v>
      </c>
      <c r="AF195" s="328">
        <v>3166.67</v>
      </c>
      <c r="AG195" s="328">
        <v>3166.67</v>
      </c>
      <c r="AH195" s="328">
        <v>3166.67</v>
      </c>
      <c r="AI195" s="328">
        <v>3166.67</v>
      </c>
      <c r="AJ195" s="328">
        <v>3166.67</v>
      </c>
      <c r="AK195" s="328">
        <v>3166.67</v>
      </c>
      <c r="AL195" s="328">
        <v>3166.67</v>
      </c>
      <c r="AM195" s="328">
        <v>41166.51</v>
      </c>
    </row>
    <row r="196" spans="1:39" x14ac:dyDescent="0.25">
      <c r="A196" s="10">
        <v>39207</v>
      </c>
      <c r="B196" s="10">
        <v>90002659</v>
      </c>
      <c r="C196" s="10" t="s">
        <v>1750</v>
      </c>
      <c r="D196" s="10">
        <v>11642</v>
      </c>
      <c r="E196" s="325">
        <v>40907</v>
      </c>
      <c r="F196" s="10">
        <v>5</v>
      </c>
      <c r="G196" s="328">
        <v>1</v>
      </c>
      <c r="H196" s="328">
        <v>11642</v>
      </c>
      <c r="I196" s="328">
        <v>0</v>
      </c>
      <c r="J196" s="328">
        <v>0</v>
      </c>
      <c r="K196" s="328">
        <v>0</v>
      </c>
      <c r="L196" s="328">
        <v>0</v>
      </c>
      <c r="M196" s="328">
        <v>0</v>
      </c>
      <c r="N196" s="328">
        <v>0</v>
      </c>
      <c r="O196" s="328">
        <v>0</v>
      </c>
      <c r="P196" s="328">
        <v>0</v>
      </c>
      <c r="Q196" s="328">
        <v>1</v>
      </c>
      <c r="R196" s="328">
        <v>11642</v>
      </c>
      <c r="S196" s="328">
        <v>0</v>
      </c>
      <c r="T196" s="328">
        <v>11642</v>
      </c>
      <c r="U196" s="328">
        <v>6985.08</v>
      </c>
      <c r="V196" s="328">
        <v>0</v>
      </c>
      <c r="W196" s="328">
        <v>0</v>
      </c>
      <c r="X196" s="328">
        <v>4656.92</v>
      </c>
      <c r="Y196" s="328">
        <v>0</v>
      </c>
      <c r="Z196" s="328">
        <v>11642</v>
      </c>
      <c r="AA196" s="328">
        <v>0</v>
      </c>
      <c r="AB196" s="328">
        <v>194.03</v>
      </c>
      <c r="AC196" s="328">
        <v>194.03</v>
      </c>
      <c r="AD196" s="328">
        <v>194.03</v>
      </c>
      <c r="AE196" s="328">
        <v>194.03</v>
      </c>
      <c r="AF196" s="328">
        <v>194.03</v>
      </c>
      <c r="AG196" s="328">
        <v>194.03</v>
      </c>
      <c r="AH196" s="328">
        <v>194.03</v>
      </c>
      <c r="AI196" s="328">
        <v>194.03</v>
      </c>
      <c r="AJ196" s="328">
        <v>194.03</v>
      </c>
      <c r="AK196" s="328">
        <v>194.03</v>
      </c>
      <c r="AL196" s="328">
        <v>194.03</v>
      </c>
      <c r="AM196" s="328">
        <v>2522.59</v>
      </c>
    </row>
    <row r="197" spans="1:39" x14ac:dyDescent="0.25">
      <c r="A197" s="10">
        <v>39207</v>
      </c>
      <c r="B197" s="10">
        <v>90002660</v>
      </c>
      <c r="C197" s="10" t="s">
        <v>1751</v>
      </c>
      <c r="D197" s="10">
        <v>42079</v>
      </c>
      <c r="E197" s="325">
        <v>40907</v>
      </c>
      <c r="F197" s="10">
        <v>5</v>
      </c>
      <c r="G197" s="328">
        <v>1</v>
      </c>
      <c r="H197" s="328">
        <v>42079</v>
      </c>
      <c r="I197" s="328">
        <v>0</v>
      </c>
      <c r="J197" s="328">
        <v>0</v>
      </c>
      <c r="K197" s="328">
        <v>0</v>
      </c>
      <c r="L197" s="328">
        <v>0</v>
      </c>
      <c r="M197" s="328">
        <v>0</v>
      </c>
      <c r="N197" s="328">
        <v>0</v>
      </c>
      <c r="O197" s="328">
        <v>0</v>
      </c>
      <c r="P197" s="328">
        <v>0</v>
      </c>
      <c r="Q197" s="328">
        <v>1</v>
      </c>
      <c r="R197" s="328">
        <v>42079</v>
      </c>
      <c r="S197" s="328">
        <v>0</v>
      </c>
      <c r="T197" s="328">
        <v>42079</v>
      </c>
      <c r="U197" s="328">
        <v>25247.52</v>
      </c>
      <c r="V197" s="328">
        <v>0</v>
      </c>
      <c r="W197" s="328">
        <v>0</v>
      </c>
      <c r="X197" s="328">
        <v>16831.48</v>
      </c>
      <c r="Y197" s="328">
        <v>0</v>
      </c>
      <c r="Z197" s="328">
        <v>42079</v>
      </c>
      <c r="AA197" s="328">
        <v>0</v>
      </c>
      <c r="AB197" s="328">
        <v>701.32</v>
      </c>
      <c r="AC197" s="328">
        <v>701.32</v>
      </c>
      <c r="AD197" s="328">
        <v>701.32</v>
      </c>
      <c r="AE197" s="328">
        <v>701.32</v>
      </c>
      <c r="AF197" s="328">
        <v>701.32</v>
      </c>
      <c r="AG197" s="328">
        <v>701.32</v>
      </c>
      <c r="AH197" s="328">
        <v>701.32</v>
      </c>
      <c r="AI197" s="328">
        <v>701.32</v>
      </c>
      <c r="AJ197" s="328">
        <v>701.32</v>
      </c>
      <c r="AK197" s="328">
        <v>701.32</v>
      </c>
      <c r="AL197" s="328">
        <v>701.32</v>
      </c>
      <c r="AM197" s="328">
        <v>9116.9599999999991</v>
      </c>
    </row>
    <row r="198" spans="1:39" x14ac:dyDescent="0.25">
      <c r="A198" s="10">
        <v>39207</v>
      </c>
      <c r="B198" s="10">
        <v>90002661</v>
      </c>
      <c r="C198" s="10" t="s">
        <v>1752</v>
      </c>
      <c r="D198" s="10">
        <v>190000</v>
      </c>
      <c r="E198" s="325">
        <v>40907</v>
      </c>
      <c r="F198" s="10">
        <v>10</v>
      </c>
      <c r="G198" s="328">
        <v>23</v>
      </c>
      <c r="H198" s="328">
        <v>4370000</v>
      </c>
      <c r="I198" s="328">
        <v>0</v>
      </c>
      <c r="J198" s="328">
        <v>0</v>
      </c>
      <c r="K198" s="328">
        <v>0</v>
      </c>
      <c r="L198" s="328">
        <v>0</v>
      </c>
      <c r="M198" s="328">
        <v>0</v>
      </c>
      <c r="N198" s="328">
        <v>0</v>
      </c>
      <c r="O198" s="328">
        <v>0</v>
      </c>
      <c r="P198" s="328">
        <v>0</v>
      </c>
      <c r="Q198" s="328">
        <v>23</v>
      </c>
      <c r="R198" s="328">
        <v>4370000</v>
      </c>
      <c r="S198" s="328">
        <v>0</v>
      </c>
      <c r="T198" s="328">
        <v>4370000</v>
      </c>
      <c r="U198" s="328">
        <v>3868826.87</v>
      </c>
      <c r="V198" s="328">
        <v>0</v>
      </c>
      <c r="W198" s="328">
        <v>0</v>
      </c>
      <c r="X198" s="328">
        <v>437000.04</v>
      </c>
      <c r="Y198" s="328">
        <v>0</v>
      </c>
      <c r="Z198" s="328">
        <v>4305826.91</v>
      </c>
      <c r="AA198" s="328">
        <v>64173.089999999902</v>
      </c>
      <c r="AB198" s="328">
        <v>36416.67</v>
      </c>
      <c r="AC198" s="328">
        <v>36416.67</v>
      </c>
      <c r="AD198" s="328">
        <v>36416.67</v>
      </c>
      <c r="AE198" s="328">
        <v>36416.67</v>
      </c>
      <c r="AF198" s="328">
        <v>36416.67</v>
      </c>
      <c r="AG198" s="328">
        <v>36416.67</v>
      </c>
      <c r="AH198" s="328">
        <v>36416.67</v>
      </c>
      <c r="AI198" s="328">
        <v>36416.67</v>
      </c>
      <c r="AJ198" s="328">
        <v>36416.67</v>
      </c>
      <c r="AK198" s="328">
        <v>36416.67</v>
      </c>
      <c r="AL198" s="328">
        <v>36416.67</v>
      </c>
      <c r="AM198" s="328">
        <v>36416.67</v>
      </c>
    </row>
    <row r="199" spans="1:39" x14ac:dyDescent="0.25">
      <c r="A199" s="10">
        <v>39207</v>
      </c>
      <c r="B199" s="10">
        <v>90002662</v>
      </c>
      <c r="C199" s="10" t="s">
        <v>1753</v>
      </c>
      <c r="D199" s="10">
        <v>150000</v>
      </c>
      <c r="E199" s="325">
        <v>40907</v>
      </c>
      <c r="F199" s="10">
        <v>10</v>
      </c>
      <c r="G199" s="328">
        <v>23</v>
      </c>
      <c r="H199" s="328">
        <v>3450000</v>
      </c>
      <c r="I199" s="328">
        <v>0</v>
      </c>
      <c r="J199" s="328">
        <v>0</v>
      </c>
      <c r="K199" s="328">
        <v>0</v>
      </c>
      <c r="L199" s="328">
        <v>0</v>
      </c>
      <c r="M199" s="328">
        <v>0</v>
      </c>
      <c r="N199" s="328">
        <v>0</v>
      </c>
      <c r="O199" s="328">
        <v>0</v>
      </c>
      <c r="P199" s="328">
        <v>0</v>
      </c>
      <c r="Q199" s="328">
        <v>23</v>
      </c>
      <c r="R199" s="328">
        <v>3450000</v>
      </c>
      <c r="S199" s="328">
        <v>0</v>
      </c>
      <c r="T199" s="328">
        <v>3450000</v>
      </c>
      <c r="U199" s="328">
        <v>2987689</v>
      </c>
      <c r="V199" s="328">
        <v>0</v>
      </c>
      <c r="W199" s="328">
        <v>0</v>
      </c>
      <c r="X199" s="328">
        <v>345000</v>
      </c>
      <c r="Y199" s="328">
        <v>0</v>
      </c>
      <c r="Z199" s="328">
        <v>3332689</v>
      </c>
      <c r="AA199" s="328">
        <v>117311</v>
      </c>
      <c r="AB199" s="328">
        <v>28750</v>
      </c>
      <c r="AC199" s="328">
        <v>28750</v>
      </c>
      <c r="AD199" s="328">
        <v>28750</v>
      </c>
      <c r="AE199" s="328">
        <v>28750</v>
      </c>
      <c r="AF199" s="328">
        <v>28750</v>
      </c>
      <c r="AG199" s="328">
        <v>28750</v>
      </c>
      <c r="AH199" s="328">
        <v>28750</v>
      </c>
      <c r="AI199" s="328">
        <v>28750</v>
      </c>
      <c r="AJ199" s="328">
        <v>28750</v>
      </c>
      <c r="AK199" s="328">
        <v>28750</v>
      </c>
      <c r="AL199" s="328">
        <v>28750</v>
      </c>
      <c r="AM199" s="328">
        <v>28750</v>
      </c>
    </row>
    <row r="200" spans="1:39" x14ac:dyDescent="0.25">
      <c r="A200" s="10">
        <v>39207</v>
      </c>
      <c r="B200" s="10">
        <v>90002663</v>
      </c>
      <c r="C200" s="10" t="s">
        <v>1754</v>
      </c>
      <c r="D200" s="10">
        <v>5400</v>
      </c>
      <c r="E200" s="325">
        <v>40907</v>
      </c>
      <c r="F200" s="10">
        <v>5</v>
      </c>
      <c r="G200" s="328">
        <v>300</v>
      </c>
      <c r="H200" s="328">
        <v>1620000</v>
      </c>
      <c r="I200" s="328">
        <v>0</v>
      </c>
      <c r="J200" s="328">
        <v>0</v>
      </c>
      <c r="K200" s="328">
        <v>0</v>
      </c>
      <c r="L200" s="328">
        <v>0</v>
      </c>
      <c r="M200" s="328">
        <v>0</v>
      </c>
      <c r="N200" s="328">
        <v>0</v>
      </c>
      <c r="O200" s="328">
        <v>0</v>
      </c>
      <c r="P200" s="328">
        <v>0</v>
      </c>
      <c r="Q200" s="328">
        <v>300</v>
      </c>
      <c r="R200" s="328">
        <v>1620000</v>
      </c>
      <c r="S200" s="328">
        <v>0</v>
      </c>
      <c r="T200" s="328">
        <v>1620000</v>
      </c>
      <c r="U200" s="328">
        <v>1224455</v>
      </c>
      <c r="V200" s="328">
        <v>0</v>
      </c>
      <c r="W200" s="328">
        <v>0</v>
      </c>
      <c r="X200" s="328">
        <v>395545</v>
      </c>
      <c r="Y200" s="328">
        <v>0</v>
      </c>
      <c r="Z200" s="328">
        <v>1620000</v>
      </c>
      <c r="AA200" s="328">
        <v>0</v>
      </c>
      <c r="AB200" s="328">
        <v>27000</v>
      </c>
      <c r="AC200" s="328">
        <v>27000</v>
      </c>
      <c r="AD200" s="328">
        <v>27000</v>
      </c>
      <c r="AE200" s="328">
        <v>27000</v>
      </c>
      <c r="AF200" s="328">
        <v>27000</v>
      </c>
      <c r="AG200" s="328">
        <v>27000</v>
      </c>
      <c r="AH200" s="328">
        <v>27000</v>
      </c>
      <c r="AI200" s="328">
        <v>27000</v>
      </c>
      <c r="AJ200" s="328">
        <v>27000</v>
      </c>
      <c r="AK200" s="328">
        <v>27000</v>
      </c>
      <c r="AL200" s="328">
        <v>27000</v>
      </c>
      <c r="AM200" s="328">
        <v>98545</v>
      </c>
    </row>
    <row r="201" spans="1:39" x14ac:dyDescent="0.25">
      <c r="A201" s="10">
        <v>39207</v>
      </c>
      <c r="B201" s="10">
        <v>90002664</v>
      </c>
      <c r="C201" s="10" t="s">
        <v>1755</v>
      </c>
      <c r="D201" s="10">
        <v>20000</v>
      </c>
      <c r="E201" s="325">
        <v>40907</v>
      </c>
      <c r="F201" s="10">
        <v>10</v>
      </c>
      <c r="G201" s="328">
        <v>1</v>
      </c>
      <c r="H201" s="328">
        <v>20000</v>
      </c>
      <c r="I201" s="328">
        <v>0</v>
      </c>
      <c r="J201" s="328">
        <v>0</v>
      </c>
      <c r="K201" s="328">
        <v>0</v>
      </c>
      <c r="L201" s="328">
        <v>0</v>
      </c>
      <c r="M201" s="328">
        <v>0</v>
      </c>
      <c r="N201" s="328">
        <v>0</v>
      </c>
      <c r="O201" s="328">
        <v>0</v>
      </c>
      <c r="P201" s="328">
        <v>0</v>
      </c>
      <c r="Q201" s="328">
        <v>1</v>
      </c>
      <c r="R201" s="328">
        <v>20000</v>
      </c>
      <c r="S201" s="328">
        <v>0</v>
      </c>
      <c r="T201" s="328">
        <v>20000</v>
      </c>
      <c r="U201" s="328">
        <v>6000.12</v>
      </c>
      <c r="V201" s="328">
        <v>0</v>
      </c>
      <c r="W201" s="328">
        <v>0</v>
      </c>
      <c r="X201" s="328">
        <v>2000.04</v>
      </c>
      <c r="Y201" s="328">
        <v>0</v>
      </c>
      <c r="Z201" s="328">
        <v>8000.16</v>
      </c>
      <c r="AA201" s="328">
        <v>11999.84</v>
      </c>
      <c r="AB201" s="328">
        <v>166.67</v>
      </c>
      <c r="AC201" s="328">
        <v>166.67</v>
      </c>
      <c r="AD201" s="328">
        <v>166.67</v>
      </c>
      <c r="AE201" s="328">
        <v>166.67</v>
      </c>
      <c r="AF201" s="328">
        <v>166.67</v>
      </c>
      <c r="AG201" s="328">
        <v>166.67</v>
      </c>
      <c r="AH201" s="328">
        <v>166.67</v>
      </c>
      <c r="AI201" s="328">
        <v>166.67</v>
      </c>
      <c r="AJ201" s="328">
        <v>166.67</v>
      </c>
      <c r="AK201" s="328">
        <v>166.67</v>
      </c>
      <c r="AL201" s="328">
        <v>166.67</v>
      </c>
      <c r="AM201" s="328">
        <v>166.67</v>
      </c>
    </row>
    <row r="202" spans="1:39" x14ac:dyDescent="0.25">
      <c r="A202" s="10">
        <v>39207</v>
      </c>
      <c r="B202" s="10">
        <v>90002665</v>
      </c>
      <c r="C202" s="10" t="s">
        <v>1756</v>
      </c>
      <c r="D202" s="10">
        <v>1800000</v>
      </c>
      <c r="E202" s="325">
        <v>40907</v>
      </c>
      <c r="F202" s="10">
        <v>10</v>
      </c>
      <c r="G202" s="328">
        <v>1</v>
      </c>
      <c r="H202" s="328">
        <v>1800000</v>
      </c>
      <c r="I202" s="328">
        <v>0</v>
      </c>
      <c r="J202" s="328">
        <v>0</v>
      </c>
      <c r="K202" s="328">
        <v>0</v>
      </c>
      <c r="L202" s="328">
        <v>0</v>
      </c>
      <c r="M202" s="328">
        <v>0</v>
      </c>
      <c r="N202" s="328">
        <v>0</v>
      </c>
      <c r="O202" s="328">
        <v>0</v>
      </c>
      <c r="P202" s="328">
        <v>0</v>
      </c>
      <c r="Q202" s="328">
        <v>1</v>
      </c>
      <c r="R202" s="328">
        <v>1800000</v>
      </c>
      <c r="S202" s="328">
        <v>0</v>
      </c>
      <c r="T202" s="328">
        <v>1800000</v>
      </c>
      <c r="U202" s="328">
        <v>1567866</v>
      </c>
      <c r="V202" s="328">
        <v>0</v>
      </c>
      <c r="W202" s="328">
        <v>0</v>
      </c>
      <c r="X202" s="328">
        <v>180000</v>
      </c>
      <c r="Y202" s="328">
        <v>0</v>
      </c>
      <c r="Z202" s="328">
        <v>1747866</v>
      </c>
      <c r="AA202" s="328">
        <v>52134</v>
      </c>
      <c r="AB202" s="328">
        <v>15000</v>
      </c>
      <c r="AC202" s="328">
        <v>15000</v>
      </c>
      <c r="AD202" s="328">
        <v>15000</v>
      </c>
      <c r="AE202" s="328">
        <v>15000</v>
      </c>
      <c r="AF202" s="328">
        <v>15000</v>
      </c>
      <c r="AG202" s="328">
        <v>15000</v>
      </c>
      <c r="AH202" s="328">
        <v>15000</v>
      </c>
      <c r="AI202" s="328">
        <v>15000</v>
      </c>
      <c r="AJ202" s="328">
        <v>15000</v>
      </c>
      <c r="AK202" s="328">
        <v>15000</v>
      </c>
      <c r="AL202" s="328">
        <v>15000</v>
      </c>
      <c r="AM202" s="328">
        <v>15000</v>
      </c>
    </row>
    <row r="203" spans="1:39" x14ac:dyDescent="0.25">
      <c r="A203" s="10">
        <v>39207</v>
      </c>
      <c r="B203" s="10">
        <v>90002666</v>
      </c>
      <c r="C203" s="10" t="s">
        <v>1757</v>
      </c>
      <c r="D203" s="10">
        <v>350000</v>
      </c>
      <c r="E203" s="325">
        <v>40907</v>
      </c>
      <c r="F203" s="10">
        <v>10</v>
      </c>
      <c r="G203" s="328">
        <v>1</v>
      </c>
      <c r="H203" s="328">
        <v>350000</v>
      </c>
      <c r="I203" s="328">
        <v>0</v>
      </c>
      <c r="J203" s="328">
        <v>0</v>
      </c>
      <c r="K203" s="328">
        <v>0</v>
      </c>
      <c r="L203" s="328">
        <v>0</v>
      </c>
      <c r="M203" s="328">
        <v>0</v>
      </c>
      <c r="N203" s="328">
        <v>0</v>
      </c>
      <c r="O203" s="328">
        <v>0</v>
      </c>
      <c r="P203" s="328">
        <v>0</v>
      </c>
      <c r="Q203" s="328">
        <v>1</v>
      </c>
      <c r="R203" s="328">
        <v>350000</v>
      </c>
      <c r="S203" s="328">
        <v>0</v>
      </c>
      <c r="T203" s="328">
        <v>350000</v>
      </c>
      <c r="U203" s="328">
        <v>205000.12</v>
      </c>
      <c r="V203" s="328">
        <v>0</v>
      </c>
      <c r="W203" s="328">
        <v>0</v>
      </c>
      <c r="X203" s="328">
        <v>35000.04</v>
      </c>
      <c r="Y203" s="328">
        <v>0</v>
      </c>
      <c r="Z203" s="328">
        <v>240000.16</v>
      </c>
      <c r="AA203" s="328">
        <v>109999.84</v>
      </c>
      <c r="AB203" s="328">
        <v>2916.67</v>
      </c>
      <c r="AC203" s="328">
        <v>2916.67</v>
      </c>
      <c r="AD203" s="328">
        <v>2916.67</v>
      </c>
      <c r="AE203" s="328">
        <v>2916.67</v>
      </c>
      <c r="AF203" s="328">
        <v>2916.67</v>
      </c>
      <c r="AG203" s="328">
        <v>2916.67</v>
      </c>
      <c r="AH203" s="328">
        <v>2916.67</v>
      </c>
      <c r="AI203" s="328">
        <v>2916.67</v>
      </c>
      <c r="AJ203" s="328">
        <v>2916.67</v>
      </c>
      <c r="AK203" s="328">
        <v>2916.67</v>
      </c>
      <c r="AL203" s="328">
        <v>2916.67</v>
      </c>
      <c r="AM203" s="328">
        <v>2916.67</v>
      </c>
    </row>
    <row r="204" spans="1:39" x14ac:dyDescent="0.25">
      <c r="A204" s="10">
        <v>39207</v>
      </c>
      <c r="B204" s="10">
        <v>90002667</v>
      </c>
      <c r="C204" s="10" t="s">
        <v>1758</v>
      </c>
      <c r="D204" s="10">
        <v>2100000</v>
      </c>
      <c r="E204" s="325">
        <v>40907</v>
      </c>
      <c r="F204" s="10">
        <v>10</v>
      </c>
      <c r="G204" s="328">
        <v>1</v>
      </c>
      <c r="H204" s="328">
        <v>2100000</v>
      </c>
      <c r="I204" s="328">
        <v>0</v>
      </c>
      <c r="J204" s="328">
        <v>0</v>
      </c>
      <c r="K204" s="328">
        <v>0</v>
      </c>
      <c r="L204" s="328">
        <v>0</v>
      </c>
      <c r="M204" s="328">
        <v>0</v>
      </c>
      <c r="N204" s="328">
        <v>0</v>
      </c>
      <c r="O204" s="328">
        <v>0</v>
      </c>
      <c r="P204" s="328">
        <v>0</v>
      </c>
      <c r="Q204" s="328">
        <v>1</v>
      </c>
      <c r="R204" s="328">
        <v>2100000</v>
      </c>
      <c r="S204" s="328">
        <v>0</v>
      </c>
      <c r="T204" s="328">
        <v>2100000</v>
      </c>
      <c r="U204" s="328">
        <v>1887899</v>
      </c>
      <c r="V204" s="328">
        <v>0</v>
      </c>
      <c r="W204" s="328">
        <v>0</v>
      </c>
      <c r="X204" s="328">
        <v>210000</v>
      </c>
      <c r="Y204" s="328">
        <v>0</v>
      </c>
      <c r="Z204" s="328">
        <v>2097899</v>
      </c>
      <c r="AA204" s="328">
        <v>2101</v>
      </c>
      <c r="AB204" s="328">
        <v>17500</v>
      </c>
      <c r="AC204" s="328">
        <v>17500</v>
      </c>
      <c r="AD204" s="328">
        <v>17500</v>
      </c>
      <c r="AE204" s="328">
        <v>17500</v>
      </c>
      <c r="AF204" s="328">
        <v>17500</v>
      </c>
      <c r="AG204" s="328">
        <v>17500</v>
      </c>
      <c r="AH204" s="328">
        <v>17500</v>
      </c>
      <c r="AI204" s="328">
        <v>17500</v>
      </c>
      <c r="AJ204" s="328">
        <v>17500</v>
      </c>
      <c r="AK204" s="328">
        <v>17500</v>
      </c>
      <c r="AL204" s="328">
        <v>17500</v>
      </c>
      <c r="AM204" s="328">
        <v>17500</v>
      </c>
    </row>
    <row r="205" spans="1:39" x14ac:dyDescent="0.25">
      <c r="A205" s="10">
        <v>39207</v>
      </c>
      <c r="B205" s="10">
        <v>90002668</v>
      </c>
      <c r="C205" s="10" t="s">
        <v>1759</v>
      </c>
      <c r="D205" s="10">
        <v>235000</v>
      </c>
      <c r="E205" s="325">
        <v>40907</v>
      </c>
      <c r="F205" s="10">
        <v>10</v>
      </c>
      <c r="G205" s="328">
        <v>1</v>
      </c>
      <c r="H205" s="328">
        <v>235000</v>
      </c>
      <c r="I205" s="328">
        <v>0</v>
      </c>
      <c r="J205" s="328">
        <v>0</v>
      </c>
      <c r="K205" s="328">
        <v>0</v>
      </c>
      <c r="L205" s="328">
        <v>0</v>
      </c>
      <c r="M205" s="328">
        <v>0</v>
      </c>
      <c r="N205" s="328">
        <v>0</v>
      </c>
      <c r="O205" s="328">
        <v>0</v>
      </c>
      <c r="P205" s="328">
        <v>0</v>
      </c>
      <c r="Q205" s="328">
        <v>1</v>
      </c>
      <c r="R205" s="328">
        <v>235000</v>
      </c>
      <c r="S205" s="328">
        <v>0</v>
      </c>
      <c r="T205" s="328">
        <v>235000</v>
      </c>
      <c r="U205" s="328">
        <v>135678</v>
      </c>
      <c r="V205" s="328">
        <v>0</v>
      </c>
      <c r="W205" s="328">
        <v>0</v>
      </c>
      <c r="X205" s="328">
        <v>23499.96</v>
      </c>
      <c r="Y205" s="328">
        <v>0</v>
      </c>
      <c r="Z205" s="328">
        <v>159177.96</v>
      </c>
      <c r="AA205" s="328">
        <v>75822.039999999994</v>
      </c>
      <c r="AB205" s="328">
        <v>1958.33</v>
      </c>
      <c r="AC205" s="328">
        <v>1958.33</v>
      </c>
      <c r="AD205" s="328">
        <v>1958.33</v>
      </c>
      <c r="AE205" s="328">
        <v>1958.33</v>
      </c>
      <c r="AF205" s="328">
        <v>1958.33</v>
      </c>
      <c r="AG205" s="328">
        <v>1958.33</v>
      </c>
      <c r="AH205" s="328">
        <v>1958.33</v>
      </c>
      <c r="AI205" s="328">
        <v>1958.33</v>
      </c>
      <c r="AJ205" s="328">
        <v>1958.33</v>
      </c>
      <c r="AK205" s="328">
        <v>1958.33</v>
      </c>
      <c r="AL205" s="328">
        <v>1958.33</v>
      </c>
      <c r="AM205" s="328">
        <v>1958.33</v>
      </c>
    </row>
    <row r="206" spans="1:39" x14ac:dyDescent="0.25">
      <c r="A206" s="10">
        <v>39207</v>
      </c>
      <c r="B206" s="10">
        <v>90002669</v>
      </c>
      <c r="C206" s="10" t="s">
        <v>1760</v>
      </c>
      <c r="D206" s="10">
        <v>25000</v>
      </c>
      <c r="E206" s="325">
        <v>40907</v>
      </c>
      <c r="F206" s="10">
        <v>10</v>
      </c>
      <c r="G206" s="328">
        <v>15</v>
      </c>
      <c r="H206" s="328">
        <v>375000</v>
      </c>
      <c r="I206" s="328">
        <v>0</v>
      </c>
      <c r="J206" s="328">
        <v>0</v>
      </c>
      <c r="K206" s="328">
        <v>0</v>
      </c>
      <c r="L206" s="328">
        <v>0</v>
      </c>
      <c r="M206" s="328">
        <v>0</v>
      </c>
      <c r="N206" s="328">
        <v>0</v>
      </c>
      <c r="O206" s="328">
        <v>0</v>
      </c>
      <c r="P206" s="328">
        <v>0</v>
      </c>
      <c r="Q206" s="328">
        <v>15</v>
      </c>
      <c r="R206" s="328">
        <v>375000</v>
      </c>
      <c r="S206" s="328">
        <v>0</v>
      </c>
      <c r="T206" s="328">
        <v>375000</v>
      </c>
      <c r="U206" s="328">
        <v>278908</v>
      </c>
      <c r="V206" s="328">
        <v>0</v>
      </c>
      <c r="W206" s="328">
        <v>0</v>
      </c>
      <c r="X206" s="328">
        <v>37500</v>
      </c>
      <c r="Y206" s="328">
        <v>0</v>
      </c>
      <c r="Z206" s="328">
        <v>316408</v>
      </c>
      <c r="AA206" s="328">
        <v>58592</v>
      </c>
      <c r="AB206" s="328">
        <v>3125</v>
      </c>
      <c r="AC206" s="328">
        <v>3125</v>
      </c>
      <c r="AD206" s="328">
        <v>3125</v>
      </c>
      <c r="AE206" s="328">
        <v>3125</v>
      </c>
      <c r="AF206" s="328">
        <v>3125</v>
      </c>
      <c r="AG206" s="328">
        <v>3125</v>
      </c>
      <c r="AH206" s="328">
        <v>3125</v>
      </c>
      <c r="AI206" s="328">
        <v>3125</v>
      </c>
      <c r="AJ206" s="328">
        <v>3125</v>
      </c>
      <c r="AK206" s="328">
        <v>3125</v>
      </c>
      <c r="AL206" s="328">
        <v>3125</v>
      </c>
      <c r="AM206" s="328">
        <v>3125</v>
      </c>
    </row>
    <row r="207" spans="1:39" x14ac:dyDescent="0.25">
      <c r="A207" s="10">
        <v>39207</v>
      </c>
      <c r="B207" s="10">
        <v>90002670</v>
      </c>
      <c r="C207" s="10" t="s">
        <v>1761</v>
      </c>
      <c r="D207" s="10">
        <v>30000</v>
      </c>
      <c r="E207" s="325">
        <v>40907</v>
      </c>
      <c r="F207" s="10">
        <v>10</v>
      </c>
      <c r="G207" s="328">
        <v>2</v>
      </c>
      <c r="H207" s="328">
        <v>60000</v>
      </c>
      <c r="I207" s="328">
        <v>0</v>
      </c>
      <c r="J207" s="328">
        <v>0</v>
      </c>
      <c r="K207" s="328">
        <v>0</v>
      </c>
      <c r="L207" s="328">
        <v>0</v>
      </c>
      <c r="M207" s="328">
        <v>0</v>
      </c>
      <c r="N207" s="328">
        <v>0</v>
      </c>
      <c r="O207" s="328">
        <v>0</v>
      </c>
      <c r="P207" s="328">
        <v>0</v>
      </c>
      <c r="Q207" s="328">
        <v>2</v>
      </c>
      <c r="R207" s="328">
        <v>60000</v>
      </c>
      <c r="S207" s="328">
        <v>0</v>
      </c>
      <c r="T207" s="328">
        <v>60000</v>
      </c>
      <c r="U207" s="328">
        <v>23456</v>
      </c>
      <c r="V207" s="328">
        <v>0</v>
      </c>
      <c r="W207" s="328">
        <v>0</v>
      </c>
      <c r="X207" s="328">
        <v>6000</v>
      </c>
      <c r="Y207" s="328">
        <v>0</v>
      </c>
      <c r="Z207" s="328">
        <v>29456</v>
      </c>
      <c r="AA207" s="328">
        <v>30544</v>
      </c>
      <c r="AB207" s="328">
        <v>500</v>
      </c>
      <c r="AC207" s="328">
        <v>500</v>
      </c>
      <c r="AD207" s="328">
        <v>500</v>
      </c>
      <c r="AE207" s="328">
        <v>500</v>
      </c>
      <c r="AF207" s="328">
        <v>500</v>
      </c>
      <c r="AG207" s="328">
        <v>500</v>
      </c>
      <c r="AH207" s="328">
        <v>500</v>
      </c>
      <c r="AI207" s="328">
        <v>500</v>
      </c>
      <c r="AJ207" s="328">
        <v>500</v>
      </c>
      <c r="AK207" s="328">
        <v>500</v>
      </c>
      <c r="AL207" s="328">
        <v>500</v>
      </c>
      <c r="AM207" s="328">
        <v>500</v>
      </c>
    </row>
    <row r="208" spans="1:39" x14ac:dyDescent="0.25">
      <c r="A208" s="10">
        <v>39207</v>
      </c>
      <c r="B208" s="10">
        <v>90002671</v>
      </c>
      <c r="C208" s="10" t="s">
        <v>1762</v>
      </c>
      <c r="D208" s="10">
        <v>15000</v>
      </c>
      <c r="E208" s="325">
        <v>40907</v>
      </c>
      <c r="F208" s="10">
        <v>10</v>
      </c>
      <c r="G208" s="328">
        <v>5</v>
      </c>
      <c r="H208" s="328">
        <v>75000</v>
      </c>
      <c r="I208" s="328">
        <v>0</v>
      </c>
      <c r="J208" s="328">
        <v>0</v>
      </c>
      <c r="K208" s="328">
        <v>0</v>
      </c>
      <c r="L208" s="328">
        <v>0</v>
      </c>
      <c r="M208" s="328">
        <v>0</v>
      </c>
      <c r="N208" s="328">
        <v>0</v>
      </c>
      <c r="O208" s="328">
        <v>0</v>
      </c>
      <c r="P208" s="328">
        <v>0</v>
      </c>
      <c r="Q208" s="328">
        <v>5</v>
      </c>
      <c r="R208" s="328">
        <v>75000</v>
      </c>
      <c r="S208" s="328">
        <v>0</v>
      </c>
      <c r="T208" s="328">
        <v>75000</v>
      </c>
      <c r="U208" s="328">
        <v>22500</v>
      </c>
      <c r="V208" s="328">
        <v>0</v>
      </c>
      <c r="W208" s="328">
        <v>0</v>
      </c>
      <c r="X208" s="328">
        <v>7500</v>
      </c>
      <c r="Y208" s="328">
        <v>0</v>
      </c>
      <c r="Z208" s="328">
        <v>30000</v>
      </c>
      <c r="AA208" s="328">
        <v>45000</v>
      </c>
      <c r="AB208" s="328">
        <v>625</v>
      </c>
      <c r="AC208" s="328">
        <v>625</v>
      </c>
      <c r="AD208" s="328">
        <v>625</v>
      </c>
      <c r="AE208" s="328">
        <v>625</v>
      </c>
      <c r="AF208" s="328">
        <v>625</v>
      </c>
      <c r="AG208" s="328">
        <v>625</v>
      </c>
      <c r="AH208" s="328">
        <v>625</v>
      </c>
      <c r="AI208" s="328">
        <v>625</v>
      </c>
      <c r="AJ208" s="328">
        <v>625</v>
      </c>
      <c r="AK208" s="328">
        <v>625</v>
      </c>
      <c r="AL208" s="328">
        <v>625</v>
      </c>
      <c r="AM208" s="328">
        <v>625</v>
      </c>
    </row>
    <row r="209" spans="1:39" x14ac:dyDescent="0.25">
      <c r="A209" s="10">
        <v>39207</v>
      </c>
      <c r="B209" s="10">
        <v>90002672</v>
      </c>
      <c r="C209" s="10" t="s">
        <v>1763</v>
      </c>
      <c r="D209" s="10">
        <v>350000</v>
      </c>
      <c r="E209" s="325">
        <v>40907</v>
      </c>
      <c r="F209" s="10">
        <v>5</v>
      </c>
      <c r="G209" s="328">
        <v>1</v>
      </c>
      <c r="H209" s="328">
        <v>350000</v>
      </c>
      <c r="I209" s="328">
        <v>0</v>
      </c>
      <c r="J209" s="328">
        <v>0</v>
      </c>
      <c r="K209" s="328">
        <v>0</v>
      </c>
      <c r="L209" s="328">
        <v>0</v>
      </c>
      <c r="M209" s="328">
        <v>0</v>
      </c>
      <c r="N209" s="328">
        <v>0</v>
      </c>
      <c r="O209" s="328">
        <v>0</v>
      </c>
      <c r="P209" s="328">
        <v>0</v>
      </c>
      <c r="Q209" s="328">
        <v>1</v>
      </c>
      <c r="R209" s="328">
        <v>350000</v>
      </c>
      <c r="S209" s="328">
        <v>0</v>
      </c>
      <c r="T209" s="328">
        <v>350000</v>
      </c>
      <c r="U209" s="328">
        <v>209999.88</v>
      </c>
      <c r="V209" s="328">
        <v>0</v>
      </c>
      <c r="W209" s="328">
        <v>0</v>
      </c>
      <c r="X209" s="328">
        <v>140000.12</v>
      </c>
      <c r="Y209" s="328">
        <v>0</v>
      </c>
      <c r="Z209" s="328">
        <v>350000</v>
      </c>
      <c r="AA209" s="328">
        <v>0</v>
      </c>
      <c r="AB209" s="328">
        <v>5833.33</v>
      </c>
      <c r="AC209" s="328">
        <v>5833.33</v>
      </c>
      <c r="AD209" s="328">
        <v>5833.33</v>
      </c>
      <c r="AE209" s="328">
        <v>5833.33</v>
      </c>
      <c r="AF209" s="328">
        <v>5833.33</v>
      </c>
      <c r="AG209" s="328">
        <v>5833.33</v>
      </c>
      <c r="AH209" s="328">
        <v>5833.33</v>
      </c>
      <c r="AI209" s="328">
        <v>5833.33</v>
      </c>
      <c r="AJ209" s="328">
        <v>5833.33</v>
      </c>
      <c r="AK209" s="328">
        <v>5833.33</v>
      </c>
      <c r="AL209" s="328">
        <v>5833.33</v>
      </c>
      <c r="AM209" s="328">
        <v>75833.490000000005</v>
      </c>
    </row>
    <row r="210" spans="1:39" x14ac:dyDescent="0.25">
      <c r="A210" s="10">
        <v>39207</v>
      </c>
      <c r="B210" s="10">
        <v>90002673</v>
      </c>
      <c r="C210" s="10" t="s">
        <v>1764</v>
      </c>
      <c r="D210" s="10">
        <v>150000</v>
      </c>
      <c r="E210" s="325">
        <v>40907</v>
      </c>
      <c r="F210" s="10">
        <v>5</v>
      </c>
      <c r="G210" s="328">
        <v>1</v>
      </c>
      <c r="H210" s="328">
        <v>150000</v>
      </c>
      <c r="I210" s="328">
        <v>0</v>
      </c>
      <c r="J210" s="328">
        <v>0</v>
      </c>
      <c r="K210" s="328">
        <v>0</v>
      </c>
      <c r="L210" s="328">
        <v>0</v>
      </c>
      <c r="M210" s="328">
        <v>0</v>
      </c>
      <c r="N210" s="328">
        <v>0</v>
      </c>
      <c r="O210" s="328">
        <v>0</v>
      </c>
      <c r="P210" s="328">
        <v>0</v>
      </c>
      <c r="Q210" s="328">
        <v>1</v>
      </c>
      <c r="R210" s="328">
        <v>150000</v>
      </c>
      <c r="S210" s="328">
        <v>0</v>
      </c>
      <c r="T210" s="328">
        <v>150000</v>
      </c>
      <c r="U210" s="328">
        <v>127888</v>
      </c>
      <c r="V210" s="328">
        <v>0</v>
      </c>
      <c r="W210" s="328">
        <v>0</v>
      </c>
      <c r="X210" s="328">
        <v>22112</v>
      </c>
      <c r="Y210" s="328">
        <v>0</v>
      </c>
      <c r="Z210" s="328">
        <v>150000</v>
      </c>
      <c r="AA210" s="328">
        <v>0</v>
      </c>
      <c r="AB210" s="328">
        <v>2500</v>
      </c>
      <c r="AC210" s="328">
        <v>2500</v>
      </c>
      <c r="AD210" s="328">
        <v>2500</v>
      </c>
      <c r="AE210" s="328">
        <v>2500</v>
      </c>
      <c r="AF210" s="328">
        <v>2500</v>
      </c>
      <c r="AG210" s="328">
        <v>2500</v>
      </c>
      <c r="AH210" s="328">
        <v>2500</v>
      </c>
      <c r="AI210" s="328">
        <v>2500</v>
      </c>
      <c r="AJ210" s="328">
        <v>2500</v>
      </c>
      <c r="AK210" s="328">
        <v>2500</v>
      </c>
      <c r="AL210" s="328">
        <v>2500</v>
      </c>
      <c r="AM210" s="328">
        <v>-5388</v>
      </c>
    </row>
    <row r="211" spans="1:39" x14ac:dyDescent="0.25">
      <c r="A211" s="10">
        <v>39207</v>
      </c>
      <c r="B211" s="10">
        <v>90002674</v>
      </c>
      <c r="C211" s="10" t="s">
        <v>1765</v>
      </c>
      <c r="D211" s="10">
        <v>50000</v>
      </c>
      <c r="E211" s="325">
        <v>40907</v>
      </c>
      <c r="F211" s="10">
        <v>5</v>
      </c>
      <c r="G211" s="328">
        <v>10</v>
      </c>
      <c r="H211" s="328">
        <v>500000</v>
      </c>
      <c r="I211" s="328">
        <v>0</v>
      </c>
      <c r="J211" s="328">
        <v>0</v>
      </c>
      <c r="K211" s="328">
        <v>0</v>
      </c>
      <c r="L211" s="328">
        <v>0</v>
      </c>
      <c r="M211" s="328">
        <v>0</v>
      </c>
      <c r="N211" s="328">
        <v>0</v>
      </c>
      <c r="O211" s="328">
        <v>0</v>
      </c>
      <c r="P211" s="328">
        <v>0</v>
      </c>
      <c r="Q211" s="328">
        <v>10</v>
      </c>
      <c r="R211" s="328">
        <v>500000</v>
      </c>
      <c r="S211" s="328">
        <v>0</v>
      </c>
      <c r="T211" s="328">
        <v>500000</v>
      </c>
      <c r="U211" s="328">
        <v>299999.88</v>
      </c>
      <c r="V211" s="328">
        <v>0</v>
      </c>
      <c r="W211" s="328">
        <v>0</v>
      </c>
      <c r="X211" s="328">
        <v>200000.12</v>
      </c>
      <c r="Y211" s="328">
        <v>0</v>
      </c>
      <c r="Z211" s="328">
        <v>500000</v>
      </c>
      <c r="AA211" s="328">
        <v>0</v>
      </c>
      <c r="AB211" s="328">
        <v>8333.33</v>
      </c>
      <c r="AC211" s="328">
        <v>8333.33</v>
      </c>
      <c r="AD211" s="328">
        <v>8333.33</v>
      </c>
      <c r="AE211" s="328">
        <v>8333.33</v>
      </c>
      <c r="AF211" s="328">
        <v>8333.33</v>
      </c>
      <c r="AG211" s="328">
        <v>8333.33</v>
      </c>
      <c r="AH211" s="328">
        <v>8333.33</v>
      </c>
      <c r="AI211" s="328">
        <v>8333.33</v>
      </c>
      <c r="AJ211" s="328">
        <v>8333.33</v>
      </c>
      <c r="AK211" s="328">
        <v>8333.33</v>
      </c>
      <c r="AL211" s="328">
        <v>8333.33</v>
      </c>
      <c r="AM211" s="328">
        <v>108333.49</v>
      </c>
    </row>
    <row r="212" spans="1:39" x14ac:dyDescent="0.25">
      <c r="A212" s="10">
        <v>39207</v>
      </c>
      <c r="B212" s="10">
        <v>90002675</v>
      </c>
      <c r="C212" s="10" t="s">
        <v>1766</v>
      </c>
      <c r="D212" s="10">
        <v>52526.5</v>
      </c>
      <c r="E212" s="325">
        <v>40907</v>
      </c>
      <c r="F212" s="10">
        <v>5</v>
      </c>
      <c r="G212" s="328">
        <v>10</v>
      </c>
      <c r="H212" s="328">
        <v>525265</v>
      </c>
      <c r="I212" s="328">
        <v>0</v>
      </c>
      <c r="J212" s="328">
        <v>0</v>
      </c>
      <c r="K212" s="328">
        <v>0</v>
      </c>
      <c r="L212" s="328">
        <v>0</v>
      </c>
      <c r="M212" s="328">
        <v>0</v>
      </c>
      <c r="N212" s="328">
        <v>0</v>
      </c>
      <c r="O212" s="328">
        <v>0</v>
      </c>
      <c r="P212" s="328">
        <v>0</v>
      </c>
      <c r="Q212" s="328">
        <v>10</v>
      </c>
      <c r="R212" s="328">
        <v>525265</v>
      </c>
      <c r="S212" s="328">
        <v>0</v>
      </c>
      <c r="T212" s="328">
        <v>525265</v>
      </c>
      <c r="U212" s="328">
        <v>315159.12</v>
      </c>
      <c r="V212" s="328">
        <v>0</v>
      </c>
      <c r="W212" s="328">
        <v>0</v>
      </c>
      <c r="X212" s="328">
        <v>210105.88</v>
      </c>
      <c r="Y212" s="328">
        <v>0</v>
      </c>
      <c r="Z212" s="328">
        <v>525265</v>
      </c>
      <c r="AA212" s="328">
        <v>0</v>
      </c>
      <c r="AB212" s="328">
        <v>8754.42</v>
      </c>
      <c r="AC212" s="328">
        <v>8754.42</v>
      </c>
      <c r="AD212" s="328">
        <v>8754.42</v>
      </c>
      <c r="AE212" s="328">
        <v>8754.42</v>
      </c>
      <c r="AF212" s="328">
        <v>8754.42</v>
      </c>
      <c r="AG212" s="328">
        <v>8754.42</v>
      </c>
      <c r="AH212" s="328">
        <v>8754.42</v>
      </c>
      <c r="AI212" s="328">
        <v>8754.42</v>
      </c>
      <c r="AJ212" s="328">
        <v>8754.42</v>
      </c>
      <c r="AK212" s="328">
        <v>8754.42</v>
      </c>
      <c r="AL212" s="328">
        <v>8754.42</v>
      </c>
      <c r="AM212" s="328">
        <v>113807.26</v>
      </c>
    </row>
    <row r="213" spans="1:39" x14ac:dyDescent="0.25">
      <c r="A213" s="10">
        <v>39207</v>
      </c>
      <c r="B213" s="10">
        <v>90002676</v>
      </c>
      <c r="C213" s="10" t="s">
        <v>1767</v>
      </c>
      <c r="D213" s="10">
        <v>24952.3</v>
      </c>
      <c r="E213" s="325">
        <v>40907</v>
      </c>
      <c r="F213" s="10">
        <v>5</v>
      </c>
      <c r="G213" s="328">
        <v>30</v>
      </c>
      <c r="H213" s="328">
        <v>748569</v>
      </c>
      <c r="I213" s="328">
        <v>0</v>
      </c>
      <c r="J213" s="328">
        <v>0</v>
      </c>
      <c r="K213" s="328">
        <v>0</v>
      </c>
      <c r="L213" s="328">
        <v>0</v>
      </c>
      <c r="M213" s="328">
        <v>0</v>
      </c>
      <c r="N213" s="328">
        <v>0</v>
      </c>
      <c r="O213" s="328">
        <v>0</v>
      </c>
      <c r="P213" s="328">
        <v>0</v>
      </c>
      <c r="Q213" s="328">
        <v>30</v>
      </c>
      <c r="R213" s="328">
        <v>748569</v>
      </c>
      <c r="S213" s="328">
        <v>0</v>
      </c>
      <c r="T213" s="328">
        <v>748569</v>
      </c>
      <c r="U213" s="328">
        <v>449141.4</v>
      </c>
      <c r="V213" s="328">
        <v>0</v>
      </c>
      <c r="W213" s="328">
        <v>0</v>
      </c>
      <c r="X213" s="328">
        <v>299427.59999999998</v>
      </c>
      <c r="Y213" s="328">
        <v>0</v>
      </c>
      <c r="Z213" s="328">
        <v>748569</v>
      </c>
      <c r="AA213" s="328">
        <v>0</v>
      </c>
      <c r="AB213" s="328">
        <v>12476.15</v>
      </c>
      <c r="AC213" s="328">
        <v>12476.15</v>
      </c>
      <c r="AD213" s="328">
        <v>12476.15</v>
      </c>
      <c r="AE213" s="328">
        <v>12476.15</v>
      </c>
      <c r="AF213" s="328">
        <v>12476.15</v>
      </c>
      <c r="AG213" s="328">
        <v>12476.15</v>
      </c>
      <c r="AH213" s="328">
        <v>12476.15</v>
      </c>
      <c r="AI213" s="328">
        <v>12476.15</v>
      </c>
      <c r="AJ213" s="328">
        <v>12476.15</v>
      </c>
      <c r="AK213" s="328">
        <v>12476.15</v>
      </c>
      <c r="AL213" s="328">
        <v>12476.15</v>
      </c>
      <c r="AM213" s="328">
        <v>162189.95000000001</v>
      </c>
    </row>
    <row r="214" spans="1:39" x14ac:dyDescent="0.25">
      <c r="A214" s="10">
        <v>39207</v>
      </c>
      <c r="B214" s="10">
        <v>90002681</v>
      </c>
      <c r="C214" s="10" t="s">
        <v>1768</v>
      </c>
      <c r="D214" s="10">
        <v>5000</v>
      </c>
      <c r="E214" s="325">
        <v>40907</v>
      </c>
      <c r="F214" s="10">
        <v>10</v>
      </c>
      <c r="G214" s="328">
        <v>5</v>
      </c>
      <c r="H214" s="328">
        <v>25000</v>
      </c>
      <c r="I214" s="328">
        <v>0</v>
      </c>
      <c r="J214" s="328">
        <v>0</v>
      </c>
      <c r="K214" s="328">
        <v>0</v>
      </c>
      <c r="L214" s="328">
        <v>0</v>
      </c>
      <c r="M214" s="328">
        <v>0</v>
      </c>
      <c r="N214" s="328">
        <v>0</v>
      </c>
      <c r="O214" s="328">
        <v>0</v>
      </c>
      <c r="P214" s="328">
        <v>0</v>
      </c>
      <c r="Q214" s="328">
        <v>5</v>
      </c>
      <c r="R214" s="328">
        <v>25000</v>
      </c>
      <c r="S214" s="328">
        <v>0</v>
      </c>
      <c r="T214" s="328">
        <v>25000</v>
      </c>
      <c r="U214" s="328">
        <v>7499.88</v>
      </c>
      <c r="V214" s="328">
        <v>-9.0949470177292804E-13</v>
      </c>
      <c r="W214" s="328">
        <v>0</v>
      </c>
      <c r="X214" s="328">
        <v>2499.96</v>
      </c>
      <c r="Y214" s="328">
        <v>0</v>
      </c>
      <c r="Z214" s="328">
        <v>9999.84</v>
      </c>
      <c r="AA214" s="328">
        <v>15000.16</v>
      </c>
      <c r="AB214" s="328">
        <v>208.33</v>
      </c>
      <c r="AC214" s="328">
        <v>208.33</v>
      </c>
      <c r="AD214" s="328">
        <v>208.33</v>
      </c>
      <c r="AE214" s="328">
        <v>208.33</v>
      </c>
      <c r="AF214" s="328">
        <v>208.33</v>
      </c>
      <c r="AG214" s="328">
        <v>208.33</v>
      </c>
      <c r="AH214" s="328">
        <v>208.33</v>
      </c>
      <c r="AI214" s="328">
        <v>208.33</v>
      </c>
      <c r="AJ214" s="328">
        <v>208.33</v>
      </c>
      <c r="AK214" s="328">
        <v>208.33</v>
      </c>
      <c r="AL214" s="328">
        <v>208.33</v>
      </c>
      <c r="AM214" s="328">
        <v>208.33</v>
      </c>
    </row>
    <row r="215" spans="1:39" x14ac:dyDescent="0.25">
      <c r="A215" s="10">
        <v>39207</v>
      </c>
      <c r="B215" s="10">
        <v>90002683</v>
      </c>
      <c r="C215" s="10" t="s">
        <v>1769</v>
      </c>
      <c r="D215" s="10">
        <v>150000</v>
      </c>
      <c r="E215" s="325">
        <v>41089</v>
      </c>
      <c r="F215" s="10">
        <v>10</v>
      </c>
      <c r="G215" s="328">
        <v>1</v>
      </c>
      <c r="H215" s="328">
        <v>150000</v>
      </c>
      <c r="I215" s="328">
        <v>0</v>
      </c>
      <c r="J215" s="328">
        <v>0</v>
      </c>
      <c r="K215" s="328">
        <v>0</v>
      </c>
      <c r="L215" s="328">
        <v>0</v>
      </c>
      <c r="M215" s="328">
        <v>0</v>
      </c>
      <c r="N215" s="328">
        <v>0</v>
      </c>
      <c r="O215" s="328">
        <v>0</v>
      </c>
      <c r="P215" s="328">
        <v>0</v>
      </c>
      <c r="Q215" s="328">
        <v>1</v>
      </c>
      <c r="R215" s="328">
        <v>150000</v>
      </c>
      <c r="S215" s="328">
        <v>0</v>
      </c>
      <c r="T215" s="328">
        <v>150000</v>
      </c>
      <c r="U215" s="328">
        <v>38750</v>
      </c>
      <c r="V215" s="328">
        <v>0</v>
      </c>
      <c r="W215" s="328">
        <v>0</v>
      </c>
      <c r="X215" s="328">
        <v>15000</v>
      </c>
      <c r="Y215" s="328">
        <v>0</v>
      </c>
      <c r="Z215" s="328">
        <v>53750</v>
      </c>
      <c r="AA215" s="328">
        <v>96250</v>
      </c>
      <c r="AB215" s="328">
        <v>1250</v>
      </c>
      <c r="AC215" s="328">
        <v>1250</v>
      </c>
      <c r="AD215" s="328">
        <v>1250</v>
      </c>
      <c r="AE215" s="328">
        <v>1250</v>
      </c>
      <c r="AF215" s="328">
        <v>1250</v>
      </c>
      <c r="AG215" s="328">
        <v>1250</v>
      </c>
      <c r="AH215" s="328">
        <v>1250</v>
      </c>
      <c r="AI215" s="328">
        <v>1250</v>
      </c>
      <c r="AJ215" s="328">
        <v>1250</v>
      </c>
      <c r="AK215" s="328">
        <v>1250</v>
      </c>
      <c r="AL215" s="328">
        <v>1250</v>
      </c>
      <c r="AM215" s="328">
        <v>1250</v>
      </c>
    </row>
    <row r="216" spans="1:39" x14ac:dyDescent="0.25">
      <c r="A216" s="10">
        <v>39207</v>
      </c>
      <c r="B216" s="10">
        <v>90002684</v>
      </c>
      <c r="C216" s="10" t="s">
        <v>1770</v>
      </c>
      <c r="D216" s="10">
        <v>39000</v>
      </c>
      <c r="E216" s="325">
        <v>41089</v>
      </c>
      <c r="F216" s="10">
        <v>10</v>
      </c>
      <c r="G216" s="328">
        <v>2</v>
      </c>
      <c r="H216" s="328">
        <v>78000</v>
      </c>
      <c r="I216" s="328">
        <v>0</v>
      </c>
      <c r="J216" s="328">
        <v>0</v>
      </c>
      <c r="K216" s="328">
        <v>0</v>
      </c>
      <c r="L216" s="328">
        <v>0</v>
      </c>
      <c r="M216" s="328">
        <v>0</v>
      </c>
      <c r="N216" s="328">
        <v>0</v>
      </c>
      <c r="O216" s="328">
        <v>0</v>
      </c>
      <c r="P216" s="328">
        <v>0</v>
      </c>
      <c r="Q216" s="328">
        <v>2</v>
      </c>
      <c r="R216" s="328">
        <v>78000</v>
      </c>
      <c r="S216" s="328">
        <v>0</v>
      </c>
      <c r="T216" s="328">
        <v>78000</v>
      </c>
      <c r="U216" s="328">
        <v>20150</v>
      </c>
      <c r="V216" s="328">
        <v>0</v>
      </c>
      <c r="W216" s="328">
        <v>0</v>
      </c>
      <c r="X216" s="328">
        <v>7800</v>
      </c>
      <c r="Y216" s="328">
        <v>0</v>
      </c>
      <c r="Z216" s="328">
        <v>27950</v>
      </c>
      <c r="AA216" s="328">
        <v>50050</v>
      </c>
      <c r="AB216" s="328">
        <v>650</v>
      </c>
      <c r="AC216" s="328">
        <v>650</v>
      </c>
      <c r="AD216" s="328">
        <v>650</v>
      </c>
      <c r="AE216" s="328">
        <v>650</v>
      </c>
      <c r="AF216" s="328">
        <v>650</v>
      </c>
      <c r="AG216" s="328">
        <v>650</v>
      </c>
      <c r="AH216" s="328">
        <v>650</v>
      </c>
      <c r="AI216" s="328">
        <v>650</v>
      </c>
      <c r="AJ216" s="328">
        <v>650</v>
      </c>
      <c r="AK216" s="328">
        <v>650</v>
      </c>
      <c r="AL216" s="328">
        <v>650</v>
      </c>
      <c r="AM216" s="328">
        <v>650</v>
      </c>
    </row>
    <row r="217" spans="1:39" x14ac:dyDescent="0.25">
      <c r="A217" s="10">
        <v>39207</v>
      </c>
      <c r="B217" s="10">
        <v>90002701</v>
      </c>
      <c r="C217" s="10" t="s">
        <v>1771</v>
      </c>
      <c r="D217" s="10">
        <v>5000000</v>
      </c>
      <c r="E217" s="325">
        <v>41244</v>
      </c>
      <c r="F217" s="10">
        <v>10</v>
      </c>
      <c r="G217" s="328">
        <v>1</v>
      </c>
      <c r="H217" s="328">
        <v>5000000</v>
      </c>
      <c r="I217" s="328">
        <v>0</v>
      </c>
      <c r="J217" s="328">
        <v>0</v>
      </c>
      <c r="K217" s="328">
        <v>0</v>
      </c>
      <c r="L217" s="328">
        <v>0</v>
      </c>
      <c r="M217" s="328">
        <v>0</v>
      </c>
      <c r="N217" s="328">
        <v>0</v>
      </c>
      <c r="O217" s="328">
        <v>0</v>
      </c>
      <c r="P217" s="328">
        <v>0</v>
      </c>
      <c r="Q217" s="328">
        <v>1</v>
      </c>
      <c r="R217" s="328">
        <v>5000000</v>
      </c>
      <c r="S217" s="328">
        <v>0</v>
      </c>
      <c r="T217" s="328">
        <v>5000000</v>
      </c>
      <c r="U217" s="328">
        <v>4256767</v>
      </c>
      <c r="V217" s="328">
        <v>0</v>
      </c>
      <c r="W217" s="328">
        <v>0</v>
      </c>
      <c r="X217" s="328">
        <v>500000.04</v>
      </c>
      <c r="Y217" s="328">
        <v>0</v>
      </c>
      <c r="Z217" s="328">
        <v>4756767.04</v>
      </c>
      <c r="AA217" s="328">
        <v>243232.96</v>
      </c>
      <c r="AB217" s="328">
        <v>41666.67</v>
      </c>
      <c r="AC217" s="328">
        <v>41666.67</v>
      </c>
      <c r="AD217" s="328">
        <v>41666.67</v>
      </c>
      <c r="AE217" s="328">
        <v>41666.67</v>
      </c>
      <c r="AF217" s="328">
        <v>41666.67</v>
      </c>
      <c r="AG217" s="328">
        <v>41666.67</v>
      </c>
      <c r="AH217" s="328">
        <v>41666.67</v>
      </c>
      <c r="AI217" s="328">
        <v>41666.67</v>
      </c>
      <c r="AJ217" s="328">
        <v>41666.67</v>
      </c>
      <c r="AK217" s="328">
        <v>41666.67</v>
      </c>
      <c r="AL217" s="328">
        <v>41666.67</v>
      </c>
      <c r="AM217" s="328">
        <v>41666.67</v>
      </c>
    </row>
    <row r="218" spans="1:39" x14ac:dyDescent="0.25">
      <c r="A218" s="10">
        <v>39207</v>
      </c>
      <c r="B218" s="10">
        <v>90002704</v>
      </c>
      <c r="C218" s="10" t="s">
        <v>1772</v>
      </c>
      <c r="D218" s="10">
        <v>130000</v>
      </c>
      <c r="E218" s="325">
        <v>41244</v>
      </c>
      <c r="F218" s="10">
        <v>8</v>
      </c>
      <c r="G218" s="328">
        <v>2</v>
      </c>
      <c r="H218" s="328">
        <v>260000</v>
      </c>
      <c r="I218" s="328">
        <v>0</v>
      </c>
      <c r="J218" s="328">
        <v>0</v>
      </c>
      <c r="K218" s="328">
        <v>0</v>
      </c>
      <c r="L218" s="328">
        <v>0</v>
      </c>
      <c r="M218" s="328">
        <v>0</v>
      </c>
      <c r="N218" s="328">
        <v>0</v>
      </c>
      <c r="O218" s="328">
        <v>0</v>
      </c>
      <c r="P218" s="328">
        <v>0</v>
      </c>
      <c r="Q218" s="328">
        <v>2</v>
      </c>
      <c r="R218" s="328">
        <v>260000</v>
      </c>
      <c r="S218" s="328">
        <v>0</v>
      </c>
      <c r="T218" s="328">
        <v>260000</v>
      </c>
      <c r="U218" s="328">
        <v>67708.25</v>
      </c>
      <c r="V218" s="328">
        <v>0</v>
      </c>
      <c r="W218" s="328">
        <v>0</v>
      </c>
      <c r="X218" s="328">
        <v>32499.96</v>
      </c>
      <c r="Y218" s="328">
        <v>0</v>
      </c>
      <c r="Z218" s="328">
        <v>100208.21</v>
      </c>
      <c r="AA218" s="328">
        <v>159791.79</v>
      </c>
      <c r="AB218" s="328">
        <v>2708.33</v>
      </c>
      <c r="AC218" s="328">
        <v>2708.33</v>
      </c>
      <c r="AD218" s="328">
        <v>2708.33</v>
      </c>
      <c r="AE218" s="328">
        <v>2708.33</v>
      </c>
      <c r="AF218" s="328">
        <v>2708.33</v>
      </c>
      <c r="AG218" s="328">
        <v>2708.33</v>
      </c>
      <c r="AH218" s="328">
        <v>2708.33</v>
      </c>
      <c r="AI218" s="328">
        <v>2708.33</v>
      </c>
      <c r="AJ218" s="328">
        <v>2708.33</v>
      </c>
      <c r="AK218" s="328">
        <v>2708.33</v>
      </c>
      <c r="AL218" s="328">
        <v>2708.33</v>
      </c>
      <c r="AM218" s="328">
        <v>2708.33</v>
      </c>
    </row>
    <row r="219" spans="1:39" x14ac:dyDescent="0.25">
      <c r="A219" s="10">
        <v>39207</v>
      </c>
      <c r="B219" s="10">
        <v>90002741</v>
      </c>
      <c r="C219" s="10" t="s">
        <v>1773</v>
      </c>
      <c r="D219" s="10">
        <v>20000</v>
      </c>
      <c r="E219" s="325">
        <v>41638</v>
      </c>
      <c r="F219" s="10">
        <v>3</v>
      </c>
      <c r="G219" s="328">
        <v>5</v>
      </c>
      <c r="H219" s="328">
        <v>100000</v>
      </c>
      <c r="I219" s="328">
        <v>0</v>
      </c>
      <c r="J219" s="328">
        <v>0</v>
      </c>
      <c r="K219" s="328">
        <v>0</v>
      </c>
      <c r="L219" s="328">
        <v>0</v>
      </c>
      <c r="M219" s="328">
        <v>0</v>
      </c>
      <c r="N219" s="328">
        <v>0</v>
      </c>
      <c r="O219" s="328">
        <v>0</v>
      </c>
      <c r="P219" s="328">
        <v>0</v>
      </c>
      <c r="Q219" s="328">
        <v>5</v>
      </c>
      <c r="R219" s="328">
        <v>100000</v>
      </c>
      <c r="S219" s="328">
        <v>0</v>
      </c>
      <c r="T219" s="328">
        <v>100000</v>
      </c>
      <c r="U219" s="328">
        <v>36111.14</v>
      </c>
      <c r="V219" s="328">
        <v>0</v>
      </c>
      <c r="W219" s="328">
        <v>0</v>
      </c>
      <c r="X219" s="328">
        <v>63888.86</v>
      </c>
      <c r="Y219" s="328">
        <v>0</v>
      </c>
      <c r="Z219" s="328">
        <v>100000</v>
      </c>
      <c r="AA219" s="328">
        <v>0</v>
      </c>
      <c r="AB219" s="328">
        <v>2777.78</v>
      </c>
      <c r="AC219" s="328">
        <v>2777.78</v>
      </c>
      <c r="AD219" s="328">
        <v>2777.78</v>
      </c>
      <c r="AE219" s="328">
        <v>2777.78</v>
      </c>
      <c r="AF219" s="328">
        <v>2777.78</v>
      </c>
      <c r="AG219" s="328">
        <v>2777.78</v>
      </c>
      <c r="AH219" s="328">
        <v>2777.78</v>
      </c>
      <c r="AI219" s="328">
        <v>2777.78</v>
      </c>
      <c r="AJ219" s="328">
        <v>2777.78</v>
      </c>
      <c r="AK219" s="328">
        <v>2777.78</v>
      </c>
      <c r="AL219" s="328">
        <v>2777.78</v>
      </c>
      <c r="AM219" s="328">
        <v>33333.279999999999</v>
      </c>
    </row>
    <row r="220" spans="1:39" x14ac:dyDescent="0.25">
      <c r="A220" s="10">
        <v>39207</v>
      </c>
      <c r="B220" s="10">
        <v>90002755</v>
      </c>
      <c r="C220" s="10" t="s">
        <v>1774</v>
      </c>
      <c r="D220" s="10">
        <v>110000</v>
      </c>
      <c r="E220" s="325">
        <v>41394</v>
      </c>
      <c r="F220" s="10">
        <v>4</v>
      </c>
      <c r="G220" s="328">
        <v>2</v>
      </c>
      <c r="H220" s="328">
        <v>220000</v>
      </c>
      <c r="I220" s="328">
        <v>0</v>
      </c>
      <c r="J220" s="328">
        <v>0</v>
      </c>
      <c r="K220" s="328">
        <v>0</v>
      </c>
      <c r="L220" s="328">
        <v>0</v>
      </c>
      <c r="M220" s="328">
        <v>0</v>
      </c>
      <c r="N220" s="328">
        <v>0</v>
      </c>
      <c r="O220" s="328">
        <v>0</v>
      </c>
      <c r="P220" s="328">
        <v>0</v>
      </c>
      <c r="Q220" s="328">
        <v>2</v>
      </c>
      <c r="R220" s="328">
        <v>220000</v>
      </c>
      <c r="S220" s="328">
        <v>0</v>
      </c>
      <c r="T220" s="328">
        <v>220000</v>
      </c>
      <c r="U220" s="328">
        <v>96249.93</v>
      </c>
      <c r="V220" s="328">
        <v>0</v>
      </c>
      <c r="W220" s="328">
        <v>0</v>
      </c>
      <c r="X220" s="328">
        <v>54999.96</v>
      </c>
      <c r="Y220" s="328">
        <v>0</v>
      </c>
      <c r="Z220" s="328">
        <v>151249.89000000001</v>
      </c>
      <c r="AA220" s="328">
        <v>68750.11</v>
      </c>
      <c r="AB220" s="328">
        <v>4583.33</v>
      </c>
      <c r="AC220" s="328">
        <v>4583.33</v>
      </c>
      <c r="AD220" s="328">
        <v>4583.33</v>
      </c>
      <c r="AE220" s="328">
        <v>4583.33</v>
      </c>
      <c r="AF220" s="328">
        <v>4583.33</v>
      </c>
      <c r="AG220" s="328">
        <v>4583.33</v>
      </c>
      <c r="AH220" s="328">
        <v>4583.33</v>
      </c>
      <c r="AI220" s="328">
        <v>4583.33</v>
      </c>
      <c r="AJ220" s="328">
        <v>4583.33</v>
      </c>
      <c r="AK220" s="328">
        <v>4583.33</v>
      </c>
      <c r="AL220" s="328">
        <v>4583.33</v>
      </c>
      <c r="AM220" s="328">
        <v>4583.33</v>
      </c>
    </row>
    <row r="221" spans="1:39" x14ac:dyDescent="0.25">
      <c r="A221" s="10">
        <v>39207</v>
      </c>
      <c r="B221" s="10">
        <v>90002756</v>
      </c>
      <c r="C221" s="10" t="s">
        <v>1775</v>
      </c>
      <c r="D221" s="10">
        <v>8000</v>
      </c>
      <c r="E221" s="325">
        <v>41394</v>
      </c>
      <c r="F221" s="10">
        <v>4</v>
      </c>
      <c r="G221" s="328">
        <v>2</v>
      </c>
      <c r="H221" s="328">
        <v>16000</v>
      </c>
      <c r="I221" s="328">
        <v>0</v>
      </c>
      <c r="J221" s="328">
        <v>0</v>
      </c>
      <c r="K221" s="328">
        <v>0</v>
      </c>
      <c r="L221" s="328">
        <v>0</v>
      </c>
      <c r="M221" s="328">
        <v>0</v>
      </c>
      <c r="N221" s="328">
        <v>0</v>
      </c>
      <c r="O221" s="328">
        <v>0</v>
      </c>
      <c r="P221" s="328">
        <v>0</v>
      </c>
      <c r="Q221" s="328">
        <v>2</v>
      </c>
      <c r="R221" s="328">
        <v>16000</v>
      </c>
      <c r="S221" s="328">
        <v>0</v>
      </c>
      <c r="T221" s="328">
        <v>16000</v>
      </c>
      <c r="U221" s="328">
        <v>6999.93</v>
      </c>
      <c r="V221" s="328">
        <v>0</v>
      </c>
      <c r="W221" s="328">
        <v>0</v>
      </c>
      <c r="X221" s="328">
        <v>3999.96</v>
      </c>
      <c r="Y221" s="328">
        <v>0</v>
      </c>
      <c r="Z221" s="328">
        <v>10999.89</v>
      </c>
      <c r="AA221" s="328">
        <v>5000.1099999999997</v>
      </c>
      <c r="AB221" s="328">
        <v>333.33</v>
      </c>
      <c r="AC221" s="328">
        <v>333.33</v>
      </c>
      <c r="AD221" s="328">
        <v>333.33</v>
      </c>
      <c r="AE221" s="328">
        <v>333.33</v>
      </c>
      <c r="AF221" s="328">
        <v>333.33</v>
      </c>
      <c r="AG221" s="328">
        <v>333.33</v>
      </c>
      <c r="AH221" s="328">
        <v>333.33</v>
      </c>
      <c r="AI221" s="328">
        <v>333.33</v>
      </c>
      <c r="AJ221" s="328">
        <v>333.33</v>
      </c>
      <c r="AK221" s="328">
        <v>333.33</v>
      </c>
      <c r="AL221" s="328">
        <v>333.33</v>
      </c>
      <c r="AM221" s="328">
        <v>333.33</v>
      </c>
    </row>
    <row r="222" spans="1:39" x14ac:dyDescent="0.25">
      <c r="A222" s="10">
        <v>39207</v>
      </c>
      <c r="B222" s="10">
        <v>90002757</v>
      </c>
      <c r="C222" s="10" t="s">
        <v>1776</v>
      </c>
      <c r="D222" s="10">
        <v>5000</v>
      </c>
      <c r="E222" s="325">
        <v>41394</v>
      </c>
      <c r="F222" s="10">
        <v>4</v>
      </c>
      <c r="G222" s="328">
        <v>2</v>
      </c>
      <c r="H222" s="328">
        <v>10000</v>
      </c>
      <c r="I222" s="328">
        <v>0</v>
      </c>
      <c r="J222" s="328">
        <v>0</v>
      </c>
      <c r="K222" s="328">
        <v>0</v>
      </c>
      <c r="L222" s="328">
        <v>0</v>
      </c>
      <c r="M222" s="328">
        <v>0</v>
      </c>
      <c r="N222" s="328">
        <v>0</v>
      </c>
      <c r="O222" s="328">
        <v>0</v>
      </c>
      <c r="P222" s="328">
        <v>0</v>
      </c>
      <c r="Q222" s="328">
        <v>2</v>
      </c>
      <c r="R222" s="328">
        <v>10000</v>
      </c>
      <c r="S222" s="328">
        <v>0</v>
      </c>
      <c r="T222" s="328">
        <v>10000</v>
      </c>
      <c r="U222" s="328">
        <v>4374.93</v>
      </c>
      <c r="V222" s="328">
        <v>0</v>
      </c>
      <c r="W222" s="328">
        <v>0</v>
      </c>
      <c r="X222" s="328">
        <v>2499.96</v>
      </c>
      <c r="Y222" s="328">
        <v>0</v>
      </c>
      <c r="Z222" s="328">
        <v>6874.89</v>
      </c>
      <c r="AA222" s="328">
        <v>3125.11</v>
      </c>
      <c r="AB222" s="328">
        <v>208.33</v>
      </c>
      <c r="AC222" s="328">
        <v>208.33</v>
      </c>
      <c r="AD222" s="328">
        <v>208.33</v>
      </c>
      <c r="AE222" s="328">
        <v>208.33</v>
      </c>
      <c r="AF222" s="328">
        <v>208.33</v>
      </c>
      <c r="AG222" s="328">
        <v>208.33</v>
      </c>
      <c r="AH222" s="328">
        <v>208.33</v>
      </c>
      <c r="AI222" s="328">
        <v>208.33</v>
      </c>
      <c r="AJ222" s="328">
        <v>208.33</v>
      </c>
      <c r="AK222" s="328">
        <v>208.33</v>
      </c>
      <c r="AL222" s="328">
        <v>208.33</v>
      </c>
      <c r="AM222" s="328">
        <v>208.33</v>
      </c>
    </row>
    <row r="223" spans="1:39" x14ac:dyDescent="0.25">
      <c r="A223" s="10">
        <v>39207</v>
      </c>
      <c r="B223" s="10">
        <v>90002758</v>
      </c>
      <c r="C223" s="10" t="s">
        <v>1777</v>
      </c>
      <c r="D223" s="10">
        <v>10000</v>
      </c>
      <c r="E223" s="325">
        <v>41638</v>
      </c>
      <c r="F223" s="10">
        <v>3</v>
      </c>
      <c r="G223" s="328">
        <v>1</v>
      </c>
      <c r="H223" s="328">
        <v>10000</v>
      </c>
      <c r="I223" s="328">
        <v>0</v>
      </c>
      <c r="J223" s="328">
        <v>0</v>
      </c>
      <c r="K223" s="328">
        <v>0</v>
      </c>
      <c r="L223" s="328">
        <v>0</v>
      </c>
      <c r="M223" s="328">
        <v>0</v>
      </c>
      <c r="N223" s="328">
        <v>0</v>
      </c>
      <c r="O223" s="328">
        <v>0</v>
      </c>
      <c r="P223" s="328">
        <v>0</v>
      </c>
      <c r="Q223" s="328">
        <v>1</v>
      </c>
      <c r="R223" s="328">
        <v>10000</v>
      </c>
      <c r="S223" s="328">
        <v>0</v>
      </c>
      <c r="T223" s="328">
        <v>10000</v>
      </c>
      <c r="U223" s="328">
        <v>3611.14</v>
      </c>
      <c r="V223" s="328">
        <v>-4.5474735088646402E-13</v>
      </c>
      <c r="W223" s="328">
        <v>0</v>
      </c>
      <c r="X223" s="328">
        <v>6388.86</v>
      </c>
      <c r="Y223" s="328">
        <v>0</v>
      </c>
      <c r="Z223" s="328">
        <v>10000</v>
      </c>
      <c r="AA223" s="328">
        <v>1.8189894035458601E-12</v>
      </c>
      <c r="AB223" s="328">
        <v>277.77999999999997</v>
      </c>
      <c r="AC223" s="328">
        <v>277.77999999999997</v>
      </c>
      <c r="AD223" s="328">
        <v>277.77999999999997</v>
      </c>
      <c r="AE223" s="328">
        <v>277.77999999999997</v>
      </c>
      <c r="AF223" s="328">
        <v>277.77999999999997</v>
      </c>
      <c r="AG223" s="328">
        <v>277.77999999999997</v>
      </c>
      <c r="AH223" s="328">
        <v>277.77999999999997</v>
      </c>
      <c r="AI223" s="328">
        <v>277.77999999999997</v>
      </c>
      <c r="AJ223" s="328">
        <v>277.77999999999997</v>
      </c>
      <c r="AK223" s="328">
        <v>277.77999999999997</v>
      </c>
      <c r="AL223" s="328">
        <v>277.77999999999997</v>
      </c>
      <c r="AM223" s="328">
        <v>3333.28</v>
      </c>
    </row>
    <row r="224" spans="1:39" x14ac:dyDescent="0.25">
      <c r="A224" s="10">
        <v>39207</v>
      </c>
      <c r="B224" s="10">
        <v>90002770</v>
      </c>
      <c r="C224" s="10" t="s">
        <v>1778</v>
      </c>
      <c r="D224" s="10">
        <v>1000000</v>
      </c>
      <c r="E224" s="325">
        <v>41638</v>
      </c>
      <c r="F224" s="10">
        <v>8</v>
      </c>
      <c r="G224" s="328">
        <v>2</v>
      </c>
      <c r="H224" s="328">
        <v>2000000</v>
      </c>
      <c r="I224" s="328">
        <v>0</v>
      </c>
      <c r="J224" s="328">
        <v>0</v>
      </c>
      <c r="K224" s="328">
        <v>0</v>
      </c>
      <c r="L224" s="328">
        <v>0</v>
      </c>
      <c r="M224" s="328">
        <v>0</v>
      </c>
      <c r="N224" s="328">
        <v>0</v>
      </c>
      <c r="O224" s="328">
        <v>0</v>
      </c>
      <c r="P224" s="328">
        <v>0</v>
      </c>
      <c r="Q224" s="328">
        <v>2</v>
      </c>
      <c r="R224" s="328">
        <v>2000000</v>
      </c>
      <c r="S224" s="328">
        <v>0</v>
      </c>
      <c r="T224" s="328">
        <v>2000000</v>
      </c>
      <c r="U224" s="328">
        <v>1897668</v>
      </c>
      <c r="V224" s="328">
        <v>0</v>
      </c>
      <c r="W224" s="328">
        <v>0</v>
      </c>
      <c r="X224" s="328">
        <v>249999.96</v>
      </c>
      <c r="Y224" s="328">
        <v>0</v>
      </c>
      <c r="Z224" s="328">
        <v>2147667.96</v>
      </c>
      <c r="AA224" s="328">
        <v>-147667.96</v>
      </c>
      <c r="AB224" s="328">
        <v>20833.330000000002</v>
      </c>
      <c r="AC224" s="328">
        <v>20833.330000000002</v>
      </c>
      <c r="AD224" s="328">
        <v>20833.330000000002</v>
      </c>
      <c r="AE224" s="328">
        <v>20833.330000000002</v>
      </c>
      <c r="AF224" s="328">
        <v>20833.330000000002</v>
      </c>
      <c r="AG224" s="328">
        <v>20833.330000000002</v>
      </c>
      <c r="AH224" s="328">
        <v>20833.330000000002</v>
      </c>
      <c r="AI224" s="328">
        <v>20833.330000000002</v>
      </c>
      <c r="AJ224" s="328">
        <v>20833.330000000002</v>
      </c>
      <c r="AK224" s="328">
        <v>20833.330000000002</v>
      </c>
      <c r="AL224" s="328">
        <v>20833.330000000002</v>
      </c>
      <c r="AM224" s="328">
        <v>20833.330000000002</v>
      </c>
    </row>
    <row r="225" spans="1:39" x14ac:dyDescent="0.25">
      <c r="A225" s="10">
        <v>39207</v>
      </c>
      <c r="B225" s="10">
        <v>90002823</v>
      </c>
      <c r="C225" s="10" t="s">
        <v>1779</v>
      </c>
      <c r="D225" s="10">
        <v>700000</v>
      </c>
      <c r="E225" s="325">
        <v>42003</v>
      </c>
      <c r="F225" s="10">
        <v>4</v>
      </c>
      <c r="G225" s="328">
        <v>1</v>
      </c>
      <c r="H225" s="328">
        <v>700000</v>
      </c>
      <c r="I225" s="328">
        <v>0</v>
      </c>
      <c r="J225" s="328">
        <v>0</v>
      </c>
      <c r="K225" s="328">
        <v>0</v>
      </c>
      <c r="L225" s="328">
        <v>0</v>
      </c>
      <c r="M225" s="328">
        <v>0</v>
      </c>
      <c r="N225" s="328">
        <v>0</v>
      </c>
      <c r="O225" s="328">
        <v>0</v>
      </c>
      <c r="P225" s="328">
        <v>0</v>
      </c>
      <c r="Q225" s="328">
        <v>1</v>
      </c>
      <c r="R225" s="328">
        <v>700000</v>
      </c>
      <c r="S225" s="328">
        <v>0</v>
      </c>
      <c r="T225" s="328">
        <v>700000</v>
      </c>
      <c r="U225" s="328">
        <v>576545</v>
      </c>
      <c r="V225" s="328">
        <v>0</v>
      </c>
      <c r="W225" s="328">
        <v>0</v>
      </c>
      <c r="X225" s="328">
        <v>174999.96</v>
      </c>
      <c r="Y225" s="328">
        <v>0</v>
      </c>
      <c r="Z225" s="328">
        <v>751544.96</v>
      </c>
      <c r="AA225" s="328">
        <v>-51544.959999999999</v>
      </c>
      <c r="AB225" s="328">
        <v>14583.33</v>
      </c>
      <c r="AC225" s="328">
        <v>14583.33</v>
      </c>
      <c r="AD225" s="328">
        <v>14583.33</v>
      </c>
      <c r="AE225" s="328">
        <v>14583.33</v>
      </c>
      <c r="AF225" s="328">
        <v>14583.33</v>
      </c>
      <c r="AG225" s="328">
        <v>14583.33</v>
      </c>
      <c r="AH225" s="328">
        <v>14583.33</v>
      </c>
      <c r="AI225" s="328">
        <v>14583.33</v>
      </c>
      <c r="AJ225" s="328">
        <v>14583.33</v>
      </c>
      <c r="AK225" s="328">
        <v>14583.33</v>
      </c>
      <c r="AL225" s="328">
        <v>14583.33</v>
      </c>
      <c r="AM225" s="328">
        <v>14583.33</v>
      </c>
    </row>
    <row r="226" spans="1:39" x14ac:dyDescent="0.25">
      <c r="A226" s="10">
        <v>39207</v>
      </c>
      <c r="B226" s="10">
        <v>90002854</v>
      </c>
      <c r="C226" s="10" t="s">
        <v>1780</v>
      </c>
      <c r="D226" s="10">
        <v>8000000</v>
      </c>
      <c r="E226" s="325">
        <v>41974</v>
      </c>
      <c r="F226" s="10">
        <v>10</v>
      </c>
      <c r="G226" s="328">
        <v>3</v>
      </c>
      <c r="H226" s="328">
        <v>24000000</v>
      </c>
      <c r="I226" s="328">
        <v>0</v>
      </c>
      <c r="J226" s="328">
        <v>0</v>
      </c>
      <c r="K226" s="328">
        <v>0</v>
      </c>
      <c r="L226" s="328">
        <v>0</v>
      </c>
      <c r="M226" s="328">
        <v>0</v>
      </c>
      <c r="N226" s="328">
        <v>0</v>
      </c>
      <c r="O226" s="328">
        <v>0</v>
      </c>
      <c r="P226" s="328">
        <v>0</v>
      </c>
      <c r="Q226" s="328">
        <v>3</v>
      </c>
      <c r="R226" s="328">
        <v>24000000</v>
      </c>
      <c r="S226" s="328">
        <v>0</v>
      </c>
      <c r="T226" s="328">
        <v>24000000</v>
      </c>
      <c r="U226" s="328">
        <v>2400000</v>
      </c>
      <c r="V226" s="328">
        <v>0</v>
      </c>
      <c r="W226" s="328">
        <v>0</v>
      </c>
      <c r="X226" s="328">
        <v>2400000</v>
      </c>
      <c r="Y226" s="328">
        <v>0</v>
      </c>
      <c r="Z226" s="328">
        <v>4800000</v>
      </c>
      <c r="AA226" s="328">
        <v>19200000</v>
      </c>
      <c r="AB226" s="328">
        <v>200000</v>
      </c>
      <c r="AC226" s="328">
        <v>200000</v>
      </c>
      <c r="AD226" s="328">
        <v>200000</v>
      </c>
      <c r="AE226" s="328">
        <v>200000</v>
      </c>
      <c r="AF226" s="328">
        <v>200000</v>
      </c>
      <c r="AG226" s="328">
        <v>200000</v>
      </c>
      <c r="AH226" s="328">
        <v>200000</v>
      </c>
      <c r="AI226" s="328">
        <v>200000</v>
      </c>
      <c r="AJ226" s="328">
        <v>200000</v>
      </c>
      <c r="AK226" s="328">
        <v>200000</v>
      </c>
      <c r="AL226" s="328">
        <v>200000</v>
      </c>
      <c r="AM226" s="328">
        <v>200000</v>
      </c>
    </row>
    <row r="227" spans="1:39" x14ac:dyDescent="0.25">
      <c r="A227" s="10">
        <v>39207</v>
      </c>
      <c r="B227" s="10">
        <v>90002944</v>
      </c>
      <c r="C227" s="10" t="s">
        <v>1781</v>
      </c>
      <c r="D227" s="10">
        <v>150000</v>
      </c>
      <c r="E227" s="325">
        <v>42368</v>
      </c>
      <c r="F227" s="10">
        <v>4</v>
      </c>
      <c r="G227" s="328">
        <v>4</v>
      </c>
      <c r="H227" s="328">
        <v>600000</v>
      </c>
      <c r="I227" s="328">
        <v>0</v>
      </c>
      <c r="J227" s="328">
        <v>0</v>
      </c>
      <c r="K227" s="328">
        <v>0</v>
      </c>
      <c r="L227" s="328">
        <v>0</v>
      </c>
      <c r="M227" s="328">
        <v>0</v>
      </c>
      <c r="N227" s="328">
        <v>0</v>
      </c>
      <c r="O227" s="328">
        <v>0</v>
      </c>
      <c r="P227" s="328">
        <v>0</v>
      </c>
      <c r="Q227" s="328">
        <v>4</v>
      </c>
      <c r="R227" s="328">
        <v>600000</v>
      </c>
      <c r="S227" s="328">
        <v>0</v>
      </c>
      <c r="T227" s="328">
        <v>600000</v>
      </c>
      <c r="U227" s="328">
        <v>156666.99</v>
      </c>
      <c r="V227" s="328">
        <v>0</v>
      </c>
      <c r="W227" s="328">
        <v>0</v>
      </c>
      <c r="X227" s="328">
        <v>150000</v>
      </c>
      <c r="Y227" s="328">
        <v>0</v>
      </c>
      <c r="Z227" s="328">
        <v>306666.99</v>
      </c>
      <c r="AA227" s="328">
        <v>293333.01</v>
      </c>
      <c r="AB227" s="328">
        <v>12500</v>
      </c>
      <c r="AC227" s="328">
        <v>12500</v>
      </c>
      <c r="AD227" s="328">
        <v>12500</v>
      </c>
      <c r="AE227" s="328">
        <v>12500</v>
      </c>
      <c r="AF227" s="328">
        <v>12500</v>
      </c>
      <c r="AG227" s="328">
        <v>12500</v>
      </c>
      <c r="AH227" s="328">
        <v>12500</v>
      </c>
      <c r="AI227" s="328">
        <v>12500</v>
      </c>
      <c r="AJ227" s="328">
        <v>12500</v>
      </c>
      <c r="AK227" s="328">
        <v>12500</v>
      </c>
      <c r="AL227" s="328">
        <v>12500</v>
      </c>
      <c r="AM227" s="328">
        <v>12500</v>
      </c>
    </row>
    <row r="228" spans="1:39" x14ac:dyDescent="0.25">
      <c r="A228" s="10">
        <v>39207</v>
      </c>
      <c r="B228" s="10">
        <v>90002945</v>
      </c>
      <c r="C228" s="10" t="s">
        <v>1782</v>
      </c>
      <c r="D228" s="10">
        <v>25000</v>
      </c>
      <c r="E228" s="325">
        <v>42368</v>
      </c>
      <c r="F228" s="10">
        <v>4</v>
      </c>
      <c r="G228" s="328">
        <v>4</v>
      </c>
      <c r="H228" s="328">
        <v>100000</v>
      </c>
      <c r="I228" s="328">
        <v>0</v>
      </c>
      <c r="J228" s="328">
        <v>0</v>
      </c>
      <c r="K228" s="328">
        <v>0</v>
      </c>
      <c r="L228" s="328">
        <v>0</v>
      </c>
      <c r="M228" s="328">
        <v>0</v>
      </c>
      <c r="N228" s="328">
        <v>0</v>
      </c>
      <c r="O228" s="328">
        <v>0</v>
      </c>
      <c r="P228" s="328">
        <v>0</v>
      </c>
      <c r="Q228" s="328">
        <v>4</v>
      </c>
      <c r="R228" s="328">
        <v>100000</v>
      </c>
      <c r="S228" s="328">
        <v>0</v>
      </c>
      <c r="T228" s="328">
        <v>100000</v>
      </c>
      <c r="U228" s="328">
        <v>56656</v>
      </c>
      <c r="V228" s="328">
        <v>0</v>
      </c>
      <c r="W228" s="328">
        <v>0</v>
      </c>
      <c r="X228" s="328">
        <v>24999.96</v>
      </c>
      <c r="Y228" s="328">
        <v>0</v>
      </c>
      <c r="Z228" s="328">
        <v>81655.960000000006</v>
      </c>
      <c r="AA228" s="328">
        <v>18344.04</v>
      </c>
      <c r="AB228" s="328">
        <v>2083.33</v>
      </c>
      <c r="AC228" s="328">
        <v>2083.33</v>
      </c>
      <c r="AD228" s="328">
        <v>2083.33</v>
      </c>
      <c r="AE228" s="328">
        <v>2083.33</v>
      </c>
      <c r="AF228" s="328">
        <v>2083.33</v>
      </c>
      <c r="AG228" s="328">
        <v>2083.33</v>
      </c>
      <c r="AH228" s="328">
        <v>2083.33</v>
      </c>
      <c r="AI228" s="328">
        <v>2083.33</v>
      </c>
      <c r="AJ228" s="328">
        <v>2083.33</v>
      </c>
      <c r="AK228" s="328">
        <v>2083.33</v>
      </c>
      <c r="AL228" s="328">
        <v>2083.33</v>
      </c>
      <c r="AM228" s="328">
        <v>2083.33</v>
      </c>
    </row>
    <row r="229" spans="1:39" x14ac:dyDescent="0.25">
      <c r="A229" s="10">
        <v>39207</v>
      </c>
      <c r="B229" s="10">
        <v>90002946</v>
      </c>
      <c r="C229" s="10" t="s">
        <v>1783</v>
      </c>
      <c r="D229" s="10">
        <v>15000</v>
      </c>
      <c r="E229" s="325">
        <v>42368</v>
      </c>
      <c r="F229" s="10">
        <v>4</v>
      </c>
      <c r="G229" s="328">
        <v>4</v>
      </c>
      <c r="H229" s="328">
        <v>60000</v>
      </c>
      <c r="I229" s="328">
        <v>0</v>
      </c>
      <c r="J229" s="328">
        <v>0</v>
      </c>
      <c r="K229" s="328">
        <v>0</v>
      </c>
      <c r="L229" s="328">
        <v>0</v>
      </c>
      <c r="M229" s="328">
        <v>0</v>
      </c>
      <c r="N229" s="328">
        <v>0</v>
      </c>
      <c r="O229" s="328">
        <v>0</v>
      </c>
      <c r="P229" s="328">
        <v>0</v>
      </c>
      <c r="Q229" s="328">
        <v>4</v>
      </c>
      <c r="R229" s="328">
        <v>60000</v>
      </c>
      <c r="S229" s="328">
        <v>0</v>
      </c>
      <c r="T229" s="328">
        <v>60000</v>
      </c>
      <c r="U229" s="328">
        <v>26765</v>
      </c>
      <c r="V229" s="328">
        <v>0</v>
      </c>
      <c r="W229" s="328">
        <v>0</v>
      </c>
      <c r="X229" s="328">
        <v>15000</v>
      </c>
      <c r="Y229" s="328">
        <v>0</v>
      </c>
      <c r="Z229" s="328">
        <v>41765</v>
      </c>
      <c r="AA229" s="328">
        <v>18235</v>
      </c>
      <c r="AB229" s="328">
        <v>1250</v>
      </c>
      <c r="AC229" s="328">
        <v>1250</v>
      </c>
      <c r="AD229" s="328">
        <v>1250</v>
      </c>
      <c r="AE229" s="328">
        <v>1250</v>
      </c>
      <c r="AF229" s="328">
        <v>1250</v>
      </c>
      <c r="AG229" s="328">
        <v>1250</v>
      </c>
      <c r="AH229" s="328">
        <v>1250</v>
      </c>
      <c r="AI229" s="328">
        <v>1250</v>
      </c>
      <c r="AJ229" s="328">
        <v>1250</v>
      </c>
      <c r="AK229" s="328">
        <v>1250</v>
      </c>
      <c r="AL229" s="328">
        <v>1250</v>
      </c>
      <c r="AM229" s="328">
        <v>1250</v>
      </c>
    </row>
    <row r="230" spans="1:39" x14ac:dyDescent="0.25">
      <c r="A230" s="10">
        <v>39207</v>
      </c>
      <c r="B230" s="10">
        <v>90002947</v>
      </c>
      <c r="C230" s="10" t="s">
        <v>1784</v>
      </c>
      <c r="D230" s="10">
        <v>100000</v>
      </c>
      <c r="E230" s="325">
        <v>42368</v>
      </c>
      <c r="F230" s="10">
        <v>4</v>
      </c>
      <c r="G230" s="328">
        <v>1</v>
      </c>
      <c r="H230" s="328">
        <v>100000</v>
      </c>
      <c r="I230" s="328">
        <v>0</v>
      </c>
      <c r="J230" s="328">
        <v>0</v>
      </c>
      <c r="K230" s="328">
        <v>0</v>
      </c>
      <c r="L230" s="328">
        <v>0</v>
      </c>
      <c r="M230" s="328">
        <v>0</v>
      </c>
      <c r="N230" s="328">
        <v>0</v>
      </c>
      <c r="O230" s="328">
        <v>0</v>
      </c>
      <c r="P230" s="328">
        <v>0</v>
      </c>
      <c r="Q230" s="328">
        <v>1</v>
      </c>
      <c r="R230" s="328">
        <v>100000</v>
      </c>
      <c r="S230" s="328">
        <v>0</v>
      </c>
      <c r="T230" s="328">
        <v>100000</v>
      </c>
      <c r="U230" s="328">
        <v>26765</v>
      </c>
      <c r="V230" s="328">
        <v>0</v>
      </c>
      <c r="W230" s="328">
        <v>0</v>
      </c>
      <c r="X230" s="328">
        <v>24999.96</v>
      </c>
      <c r="Y230" s="328">
        <v>0</v>
      </c>
      <c r="Z230" s="328">
        <v>51764.959999999999</v>
      </c>
      <c r="AA230" s="328">
        <v>48235.040000000001</v>
      </c>
      <c r="AB230" s="328">
        <v>2083.33</v>
      </c>
      <c r="AC230" s="328">
        <v>2083.33</v>
      </c>
      <c r="AD230" s="328">
        <v>2083.33</v>
      </c>
      <c r="AE230" s="328">
        <v>2083.33</v>
      </c>
      <c r="AF230" s="328">
        <v>2083.33</v>
      </c>
      <c r="AG230" s="328">
        <v>2083.33</v>
      </c>
      <c r="AH230" s="328">
        <v>2083.33</v>
      </c>
      <c r="AI230" s="328">
        <v>2083.33</v>
      </c>
      <c r="AJ230" s="328">
        <v>2083.33</v>
      </c>
      <c r="AK230" s="328">
        <v>2083.33</v>
      </c>
      <c r="AL230" s="328">
        <v>2083.33</v>
      </c>
      <c r="AM230" s="328">
        <v>2083.33</v>
      </c>
    </row>
    <row r="231" spans="1:39" x14ac:dyDescent="0.25">
      <c r="A231" s="10">
        <v>39207</v>
      </c>
      <c r="B231" s="10">
        <v>90002985</v>
      </c>
      <c r="C231" s="10" t="s">
        <v>1413</v>
      </c>
      <c r="D231" s="10">
        <v>1500000</v>
      </c>
      <c r="E231" s="325">
        <v>42370</v>
      </c>
      <c r="F231" s="10">
        <v>10</v>
      </c>
      <c r="G231" s="328">
        <v>0</v>
      </c>
      <c r="H231" s="328">
        <v>0</v>
      </c>
      <c r="I231" s="328">
        <v>0</v>
      </c>
      <c r="J231" s="328">
        <v>1</v>
      </c>
      <c r="K231" s="328">
        <v>1500000</v>
      </c>
      <c r="L231" s="328">
        <v>0</v>
      </c>
      <c r="M231" s="328">
        <v>0</v>
      </c>
      <c r="N231" s="328">
        <v>0</v>
      </c>
      <c r="O231" s="328">
        <v>0</v>
      </c>
      <c r="P231" s="328">
        <v>0</v>
      </c>
      <c r="Q231" s="328">
        <v>1</v>
      </c>
      <c r="R231" s="328">
        <v>1500000</v>
      </c>
      <c r="S231" s="328">
        <v>0</v>
      </c>
      <c r="T231" s="328">
        <v>1500000</v>
      </c>
      <c r="U231" s="328">
        <v>0</v>
      </c>
      <c r="V231" s="328">
        <v>0</v>
      </c>
      <c r="W231" s="328">
        <v>0</v>
      </c>
      <c r="X231" s="328">
        <v>100000</v>
      </c>
      <c r="Y231" s="328">
        <v>0</v>
      </c>
      <c r="Z231" s="328">
        <v>100000</v>
      </c>
      <c r="AA231" s="328">
        <v>1400000</v>
      </c>
      <c r="AB231" s="328">
        <v>0</v>
      </c>
      <c r="AC231" s="328">
        <v>0</v>
      </c>
      <c r="AD231" s="328">
        <v>0</v>
      </c>
      <c r="AE231" s="328">
        <v>0</v>
      </c>
      <c r="AF231" s="328">
        <v>12500</v>
      </c>
      <c r="AG231" s="328">
        <v>12500</v>
      </c>
      <c r="AH231" s="328">
        <v>12500</v>
      </c>
      <c r="AI231" s="328">
        <v>12500</v>
      </c>
      <c r="AJ231" s="328">
        <v>12500</v>
      </c>
      <c r="AK231" s="328">
        <v>12500</v>
      </c>
      <c r="AL231" s="328">
        <v>12500</v>
      </c>
      <c r="AM231" s="328">
        <v>12500</v>
      </c>
    </row>
    <row r="232" spans="1:39" x14ac:dyDescent="0.25">
      <c r="A232" s="10">
        <v>39213</v>
      </c>
      <c r="B232" s="10">
        <v>90002411</v>
      </c>
      <c r="C232" s="10" t="s">
        <v>1785</v>
      </c>
      <c r="D232" s="10">
        <v>8900000</v>
      </c>
      <c r="E232" s="325">
        <v>39083</v>
      </c>
      <c r="F232" s="10">
        <v>-1</v>
      </c>
      <c r="G232" s="328">
        <v>1</v>
      </c>
      <c r="H232" s="328">
        <v>8900000</v>
      </c>
      <c r="I232" s="328">
        <v>0</v>
      </c>
      <c r="J232" s="328">
        <v>0</v>
      </c>
      <c r="K232" s="328">
        <v>0</v>
      </c>
      <c r="L232" s="328">
        <v>0</v>
      </c>
      <c r="M232" s="328">
        <v>0</v>
      </c>
      <c r="N232" s="328">
        <v>0</v>
      </c>
      <c r="O232" s="328">
        <v>0</v>
      </c>
      <c r="P232" s="328">
        <v>0</v>
      </c>
      <c r="Q232" s="328">
        <v>1</v>
      </c>
      <c r="R232" s="328">
        <v>8900000</v>
      </c>
      <c r="S232" s="328">
        <v>0</v>
      </c>
      <c r="T232" s="328">
        <v>8900000</v>
      </c>
      <c r="U232" s="328">
        <v>0</v>
      </c>
      <c r="V232" s="328">
        <v>0</v>
      </c>
      <c r="W232" s="328">
        <v>0</v>
      </c>
      <c r="X232" s="328">
        <v>0</v>
      </c>
      <c r="Y232" s="328">
        <v>0</v>
      </c>
      <c r="Z232" s="328">
        <v>0</v>
      </c>
      <c r="AA232" s="328">
        <v>8900000</v>
      </c>
      <c r="AB232" s="328">
        <v>0</v>
      </c>
      <c r="AC232" s="328">
        <v>0</v>
      </c>
      <c r="AD232" s="328">
        <v>0</v>
      </c>
      <c r="AE232" s="328">
        <v>0</v>
      </c>
      <c r="AF232" s="328">
        <v>0</v>
      </c>
      <c r="AG232" s="328">
        <v>0</v>
      </c>
      <c r="AH232" s="328">
        <v>0</v>
      </c>
      <c r="AI232" s="328">
        <v>0</v>
      </c>
      <c r="AJ232" s="328">
        <v>0</v>
      </c>
      <c r="AK232" s="328">
        <v>0</v>
      </c>
      <c r="AL232" s="328">
        <v>0</v>
      </c>
      <c r="AM232" s="328">
        <v>0</v>
      </c>
    </row>
    <row r="233" spans="1:39" x14ac:dyDescent="0.25">
      <c r="A233" s="10">
        <v>39213</v>
      </c>
      <c r="B233" s="10">
        <v>90002564</v>
      </c>
      <c r="C233" s="10" t="s">
        <v>1786</v>
      </c>
      <c r="D233" s="10">
        <v>130000</v>
      </c>
      <c r="E233" s="325">
        <v>39173</v>
      </c>
      <c r="F233" s="10">
        <v>-1</v>
      </c>
      <c r="G233" s="328">
        <v>1</v>
      </c>
      <c r="H233" s="328">
        <v>130000</v>
      </c>
      <c r="I233" s="328">
        <v>0</v>
      </c>
      <c r="J233" s="328">
        <v>0</v>
      </c>
      <c r="K233" s="328">
        <v>0</v>
      </c>
      <c r="L233" s="328">
        <v>0</v>
      </c>
      <c r="M233" s="328">
        <v>0</v>
      </c>
      <c r="N233" s="328">
        <v>0</v>
      </c>
      <c r="O233" s="328">
        <v>0</v>
      </c>
      <c r="P233" s="328">
        <v>0</v>
      </c>
      <c r="Q233" s="328">
        <v>1</v>
      </c>
      <c r="R233" s="328">
        <v>130000</v>
      </c>
      <c r="S233" s="328">
        <v>0</v>
      </c>
      <c r="T233" s="328">
        <v>130000</v>
      </c>
      <c r="U233" s="328">
        <v>0</v>
      </c>
      <c r="V233" s="328">
        <v>0</v>
      </c>
      <c r="W233" s="328">
        <v>0</v>
      </c>
      <c r="X233" s="328">
        <v>0</v>
      </c>
      <c r="Y233" s="328">
        <v>0</v>
      </c>
      <c r="Z233" s="328">
        <v>0</v>
      </c>
      <c r="AA233" s="328">
        <v>130000</v>
      </c>
      <c r="AB233" s="328">
        <v>0</v>
      </c>
      <c r="AC233" s="328">
        <v>0</v>
      </c>
      <c r="AD233" s="328">
        <v>0</v>
      </c>
      <c r="AE233" s="328">
        <v>0</v>
      </c>
      <c r="AF233" s="328">
        <v>0</v>
      </c>
      <c r="AG233" s="328">
        <v>0</v>
      </c>
      <c r="AH233" s="328">
        <v>0</v>
      </c>
      <c r="AI233" s="328">
        <v>0</v>
      </c>
      <c r="AJ233" s="328">
        <v>0</v>
      </c>
      <c r="AK233" s="328">
        <v>0</v>
      </c>
      <c r="AL233" s="328">
        <v>0</v>
      </c>
      <c r="AM233" s="328">
        <v>0</v>
      </c>
    </row>
    <row r="234" spans="1:39" x14ac:dyDescent="0.25">
      <c r="A234" s="10">
        <v>39213</v>
      </c>
      <c r="B234" s="10">
        <v>90002691</v>
      </c>
      <c r="C234" s="10" t="s">
        <v>1787</v>
      </c>
      <c r="D234" s="10">
        <v>400000</v>
      </c>
      <c r="E234" s="325">
        <v>41244</v>
      </c>
      <c r="F234" s="10">
        <v>-1</v>
      </c>
      <c r="G234" s="328">
        <v>1</v>
      </c>
      <c r="H234" s="328">
        <v>400000</v>
      </c>
      <c r="I234" s="328">
        <v>0</v>
      </c>
      <c r="J234" s="328">
        <v>0</v>
      </c>
      <c r="K234" s="328">
        <v>0</v>
      </c>
      <c r="L234" s="328">
        <v>0</v>
      </c>
      <c r="M234" s="328">
        <v>0</v>
      </c>
      <c r="N234" s="328">
        <v>0</v>
      </c>
      <c r="O234" s="328">
        <v>0</v>
      </c>
      <c r="P234" s="328">
        <v>0</v>
      </c>
      <c r="Q234" s="328">
        <v>1</v>
      </c>
      <c r="R234" s="328">
        <v>400000</v>
      </c>
      <c r="S234" s="328">
        <v>0</v>
      </c>
      <c r="T234" s="328">
        <v>400000</v>
      </c>
      <c r="U234" s="328">
        <v>0</v>
      </c>
      <c r="V234" s="328">
        <v>0</v>
      </c>
      <c r="W234" s="328">
        <v>0</v>
      </c>
      <c r="X234" s="328">
        <v>0</v>
      </c>
      <c r="Y234" s="328">
        <v>0</v>
      </c>
      <c r="Z234" s="328">
        <v>0</v>
      </c>
      <c r="AA234" s="328">
        <v>400000</v>
      </c>
      <c r="AB234" s="328">
        <v>0</v>
      </c>
      <c r="AC234" s="328">
        <v>0</v>
      </c>
      <c r="AD234" s="328">
        <v>0</v>
      </c>
      <c r="AE234" s="328">
        <v>0</v>
      </c>
      <c r="AF234" s="328">
        <v>0</v>
      </c>
      <c r="AG234" s="328">
        <v>0</v>
      </c>
      <c r="AH234" s="328">
        <v>0</v>
      </c>
      <c r="AI234" s="328">
        <v>0</v>
      </c>
      <c r="AJ234" s="328">
        <v>0</v>
      </c>
      <c r="AK234" s="328">
        <v>0</v>
      </c>
      <c r="AL234" s="328">
        <v>0</v>
      </c>
      <c r="AM234" s="328">
        <v>0</v>
      </c>
    </row>
    <row r="235" spans="1:39" x14ac:dyDescent="0.25">
      <c r="A235" s="10">
        <v>39217</v>
      </c>
      <c r="B235" s="10">
        <v>90002412</v>
      </c>
      <c r="C235" s="10" t="s">
        <v>66</v>
      </c>
      <c r="D235" s="10">
        <v>800000</v>
      </c>
      <c r="E235" s="325">
        <v>39083</v>
      </c>
      <c r="F235" s="10">
        <v>-1</v>
      </c>
      <c r="G235" s="328">
        <v>1</v>
      </c>
      <c r="H235" s="328">
        <v>800000</v>
      </c>
      <c r="I235" s="328">
        <v>0</v>
      </c>
      <c r="J235" s="328">
        <v>0</v>
      </c>
      <c r="K235" s="328">
        <v>0</v>
      </c>
      <c r="L235" s="328">
        <v>0</v>
      </c>
      <c r="M235" s="328">
        <v>0</v>
      </c>
      <c r="N235" s="328">
        <v>0</v>
      </c>
      <c r="O235" s="328">
        <v>0</v>
      </c>
      <c r="P235" s="328">
        <v>0</v>
      </c>
      <c r="Q235" s="328">
        <v>1</v>
      </c>
      <c r="R235" s="328">
        <v>800000</v>
      </c>
      <c r="S235" s="328">
        <v>0</v>
      </c>
      <c r="T235" s="328">
        <v>800000</v>
      </c>
      <c r="U235" s="328">
        <v>0</v>
      </c>
      <c r="V235" s="328">
        <v>0</v>
      </c>
      <c r="W235" s="328">
        <v>0</v>
      </c>
      <c r="X235" s="328">
        <v>0</v>
      </c>
      <c r="Y235" s="328">
        <v>0</v>
      </c>
      <c r="Z235" s="328">
        <v>0</v>
      </c>
      <c r="AA235" s="328">
        <v>800000</v>
      </c>
      <c r="AB235" s="328">
        <v>0</v>
      </c>
      <c r="AC235" s="328">
        <v>0</v>
      </c>
      <c r="AD235" s="328">
        <v>0</v>
      </c>
      <c r="AE235" s="328">
        <v>0</v>
      </c>
      <c r="AF235" s="328">
        <v>0</v>
      </c>
      <c r="AG235" s="328">
        <v>0</v>
      </c>
      <c r="AH235" s="328">
        <v>0</v>
      </c>
      <c r="AI235" s="328">
        <v>0</v>
      </c>
      <c r="AJ235" s="328">
        <v>0</v>
      </c>
      <c r="AK235" s="328">
        <v>0</v>
      </c>
      <c r="AL235" s="328">
        <v>0</v>
      </c>
      <c r="AM235" s="328">
        <v>0</v>
      </c>
    </row>
    <row r="236" spans="1:39" x14ac:dyDescent="0.25">
      <c r="A236" s="10">
        <v>39301</v>
      </c>
      <c r="B236" s="10">
        <v>90002526</v>
      </c>
      <c r="C236" s="10" t="s">
        <v>1788</v>
      </c>
      <c r="D236" s="10">
        <v>480000</v>
      </c>
      <c r="E236" s="325">
        <v>39173</v>
      </c>
      <c r="F236" s="10">
        <v>8</v>
      </c>
      <c r="G236" s="328">
        <v>1</v>
      </c>
      <c r="H236" s="328">
        <v>480000</v>
      </c>
      <c r="I236" s="328">
        <v>0</v>
      </c>
      <c r="J236" s="328">
        <v>0</v>
      </c>
      <c r="K236" s="328">
        <v>0</v>
      </c>
      <c r="L236" s="328">
        <v>0</v>
      </c>
      <c r="M236" s="328">
        <v>0</v>
      </c>
      <c r="N236" s="328">
        <v>0</v>
      </c>
      <c r="O236" s="328">
        <v>0</v>
      </c>
      <c r="P236" s="328">
        <v>0</v>
      </c>
      <c r="Q236" s="328">
        <v>1</v>
      </c>
      <c r="R236" s="328">
        <v>480000</v>
      </c>
      <c r="S236" s="328">
        <v>0</v>
      </c>
      <c r="T236" s="328">
        <v>480000</v>
      </c>
      <c r="U236" s="328">
        <v>480000</v>
      </c>
      <c r="V236" s="328">
        <v>0</v>
      </c>
      <c r="W236" s="328">
        <v>0</v>
      </c>
      <c r="X236" s="328">
        <v>0</v>
      </c>
      <c r="Y236" s="328">
        <v>0</v>
      </c>
      <c r="Z236" s="328">
        <v>480000</v>
      </c>
      <c r="AA236" s="328">
        <v>0</v>
      </c>
      <c r="AB236" s="328">
        <v>0</v>
      </c>
      <c r="AC236" s="328">
        <v>0</v>
      </c>
      <c r="AD236" s="328">
        <v>0</v>
      </c>
      <c r="AE236" s="328">
        <v>0</v>
      </c>
      <c r="AF236" s="328">
        <v>0</v>
      </c>
      <c r="AG236" s="328">
        <v>0</v>
      </c>
      <c r="AH236" s="328">
        <v>0</v>
      </c>
      <c r="AI236" s="328">
        <v>0</v>
      </c>
      <c r="AJ236" s="328">
        <v>0</v>
      </c>
      <c r="AK236" s="328">
        <v>0</v>
      </c>
      <c r="AL236" s="328">
        <v>0</v>
      </c>
      <c r="AM236" s="328">
        <v>0</v>
      </c>
    </row>
    <row r="237" spans="1:39" x14ac:dyDescent="0.25">
      <c r="A237" s="10">
        <v>39301</v>
      </c>
      <c r="B237" s="10">
        <v>90002680</v>
      </c>
      <c r="C237" s="10" t="s">
        <v>1789</v>
      </c>
      <c r="D237" s="10">
        <v>250000</v>
      </c>
      <c r="E237" s="325">
        <v>40907</v>
      </c>
      <c r="F237" s="10">
        <v>8</v>
      </c>
      <c r="G237" s="328">
        <v>1</v>
      </c>
      <c r="H237" s="328">
        <v>250000</v>
      </c>
      <c r="I237" s="328">
        <v>0</v>
      </c>
      <c r="J237" s="328">
        <v>0</v>
      </c>
      <c r="K237" s="328">
        <v>0</v>
      </c>
      <c r="L237" s="328">
        <v>0</v>
      </c>
      <c r="M237" s="328">
        <v>0</v>
      </c>
      <c r="N237" s="328">
        <v>0</v>
      </c>
      <c r="O237" s="328">
        <v>0</v>
      </c>
      <c r="P237" s="328">
        <v>0</v>
      </c>
      <c r="Q237" s="328">
        <v>1</v>
      </c>
      <c r="R237" s="328">
        <v>250000</v>
      </c>
      <c r="S237" s="328">
        <v>0</v>
      </c>
      <c r="T237" s="328">
        <v>250000</v>
      </c>
      <c r="U237" s="328">
        <v>250000</v>
      </c>
      <c r="V237" s="328">
        <v>0</v>
      </c>
      <c r="W237" s="328">
        <v>0</v>
      </c>
      <c r="X237" s="328">
        <v>0</v>
      </c>
      <c r="Y237" s="328">
        <v>0</v>
      </c>
      <c r="Z237" s="328">
        <v>250000</v>
      </c>
      <c r="AA237" s="328">
        <v>0</v>
      </c>
      <c r="AB237" s="328">
        <v>0</v>
      </c>
      <c r="AC237" s="328">
        <v>0</v>
      </c>
      <c r="AD237" s="328">
        <v>0</v>
      </c>
      <c r="AE237" s="328">
        <v>0</v>
      </c>
      <c r="AF237" s="328">
        <v>0</v>
      </c>
      <c r="AG237" s="328">
        <v>0</v>
      </c>
      <c r="AH237" s="328">
        <v>0</v>
      </c>
      <c r="AI237" s="328">
        <v>0</v>
      </c>
      <c r="AJ237" s="328">
        <v>0</v>
      </c>
      <c r="AK237" s="328">
        <v>0</v>
      </c>
      <c r="AL237" s="328">
        <v>0</v>
      </c>
      <c r="AM237" s="328">
        <v>0</v>
      </c>
    </row>
    <row r="238" spans="1:39" x14ac:dyDescent="0.25">
      <c r="A238" s="10">
        <v>39301</v>
      </c>
      <c r="B238" s="10">
        <v>90002680</v>
      </c>
      <c r="C238" s="10" t="s">
        <v>1789</v>
      </c>
      <c r="D238" s="10">
        <v>500000</v>
      </c>
      <c r="E238" s="325">
        <v>41244</v>
      </c>
      <c r="F238" s="10">
        <v>8</v>
      </c>
      <c r="G238" s="328">
        <v>1</v>
      </c>
      <c r="H238" s="328">
        <v>500000</v>
      </c>
      <c r="I238" s="328">
        <v>0</v>
      </c>
      <c r="J238" s="328">
        <v>0</v>
      </c>
      <c r="K238" s="328">
        <v>0</v>
      </c>
      <c r="L238" s="328">
        <v>0</v>
      </c>
      <c r="M238" s="328">
        <v>0</v>
      </c>
      <c r="N238" s="328">
        <v>0</v>
      </c>
      <c r="O238" s="328">
        <v>0</v>
      </c>
      <c r="P238" s="328">
        <v>0</v>
      </c>
      <c r="Q238" s="328">
        <v>1</v>
      </c>
      <c r="R238" s="328">
        <v>500000</v>
      </c>
      <c r="S238" s="328">
        <v>0</v>
      </c>
      <c r="T238" s="328">
        <v>500000</v>
      </c>
      <c r="U238" s="328">
        <v>500000</v>
      </c>
      <c r="V238" s="328">
        <v>0</v>
      </c>
      <c r="W238" s="328">
        <v>0</v>
      </c>
      <c r="X238" s="328">
        <v>0</v>
      </c>
      <c r="Y238" s="328">
        <v>0</v>
      </c>
      <c r="Z238" s="328">
        <v>500000</v>
      </c>
      <c r="AA238" s="328">
        <v>0</v>
      </c>
      <c r="AB238" s="328">
        <v>0</v>
      </c>
      <c r="AC238" s="328">
        <v>0</v>
      </c>
      <c r="AD238" s="328">
        <v>0</v>
      </c>
      <c r="AE238" s="328">
        <v>0</v>
      </c>
      <c r="AF238" s="328">
        <v>0</v>
      </c>
      <c r="AG238" s="328">
        <v>0</v>
      </c>
      <c r="AH238" s="328">
        <v>0</v>
      </c>
      <c r="AI238" s="328">
        <v>0</v>
      </c>
      <c r="AJ238" s="328">
        <v>0</v>
      </c>
      <c r="AK238" s="328">
        <v>0</v>
      </c>
      <c r="AL238" s="328">
        <v>0</v>
      </c>
      <c r="AM238" s="328">
        <v>0</v>
      </c>
    </row>
    <row r="239" spans="1:39" x14ac:dyDescent="0.25">
      <c r="A239" s="10">
        <v>39301</v>
      </c>
      <c r="B239" s="10">
        <v>90003000</v>
      </c>
      <c r="C239" s="10" t="s">
        <v>1423</v>
      </c>
      <c r="D239" s="10">
        <v>490000</v>
      </c>
      <c r="E239" s="325">
        <v>42486</v>
      </c>
      <c r="F239" s="10">
        <v>4</v>
      </c>
      <c r="G239" s="328">
        <v>0</v>
      </c>
      <c r="H239" s="328">
        <v>0</v>
      </c>
      <c r="I239" s="328">
        <v>0</v>
      </c>
      <c r="J239" s="328">
        <v>1</v>
      </c>
      <c r="K239" s="328">
        <v>490000</v>
      </c>
      <c r="L239" s="328">
        <v>0</v>
      </c>
      <c r="M239" s="328">
        <v>0</v>
      </c>
      <c r="N239" s="328">
        <v>0</v>
      </c>
      <c r="O239" s="328">
        <v>0</v>
      </c>
      <c r="P239" s="328">
        <v>0</v>
      </c>
      <c r="Q239" s="328">
        <v>1</v>
      </c>
      <c r="R239" s="328">
        <v>490000</v>
      </c>
      <c r="S239" s="328">
        <v>0</v>
      </c>
      <c r="T239" s="328">
        <v>490000</v>
      </c>
      <c r="U239" s="328">
        <v>0</v>
      </c>
      <c r="V239" s="328">
        <v>0</v>
      </c>
      <c r="W239" s="328">
        <v>0</v>
      </c>
      <c r="X239" s="328">
        <v>81666.64</v>
      </c>
      <c r="Y239" s="328">
        <v>0</v>
      </c>
      <c r="Z239" s="328">
        <v>81666.64</v>
      </c>
      <c r="AA239" s="328">
        <v>408333.36</v>
      </c>
      <c r="AB239" s="328">
        <v>0</v>
      </c>
      <c r="AC239" s="328">
        <v>0</v>
      </c>
      <c r="AD239" s="328">
        <v>0</v>
      </c>
      <c r="AE239" s="328">
        <v>0</v>
      </c>
      <c r="AF239" s="328">
        <v>10208.33</v>
      </c>
      <c r="AG239" s="328">
        <v>10208.33</v>
      </c>
      <c r="AH239" s="328">
        <v>10208.33</v>
      </c>
      <c r="AI239" s="328">
        <v>10208.33</v>
      </c>
      <c r="AJ239" s="328">
        <v>10208.33</v>
      </c>
      <c r="AK239" s="328">
        <v>10208.33</v>
      </c>
      <c r="AL239" s="328">
        <v>10208.33</v>
      </c>
      <c r="AM239" s="328">
        <v>10208.33</v>
      </c>
    </row>
    <row r="240" spans="1:39" x14ac:dyDescent="0.25"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  <c r="AA240" s="328"/>
      <c r="AB240" s="328"/>
      <c r="AC240" s="328"/>
      <c r="AD240" s="328"/>
      <c r="AE240" s="328"/>
      <c r="AF240" s="328"/>
      <c r="AG240" s="328"/>
      <c r="AH240" s="328"/>
      <c r="AI240" s="328"/>
      <c r="AJ240" s="328"/>
      <c r="AK240" s="328"/>
      <c r="AL240" s="328"/>
      <c r="AM240" s="328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78"/>
  <sheetViews>
    <sheetView topLeftCell="A57" workbookViewId="0">
      <selection activeCell="E19" sqref="E19"/>
    </sheetView>
  </sheetViews>
  <sheetFormatPr defaultColWidth="9.140625" defaultRowHeight="15" x14ac:dyDescent="0.25"/>
  <cols>
    <col min="1" max="1" width="11.28515625" style="10" customWidth="1"/>
    <col min="2" max="2" width="15" style="10" customWidth="1"/>
    <col min="3" max="3" width="11" style="10" customWidth="1"/>
    <col min="4" max="4" width="34.28515625" style="10" customWidth="1"/>
    <col min="5" max="5" width="15.5703125" style="10" customWidth="1"/>
    <col min="6" max="6" width="11.28515625" style="10" bestFit="1" customWidth="1"/>
    <col min="7" max="7" width="12.85546875" style="10" bestFit="1" customWidth="1"/>
    <col min="8" max="8" width="11.28515625" style="10" bestFit="1" customWidth="1"/>
    <col min="9" max="9" width="4.5703125" style="10" bestFit="1" customWidth="1"/>
    <col min="10" max="10" width="11.28515625" style="10" bestFit="1" customWidth="1"/>
    <col min="11" max="11" width="14" style="10" bestFit="1" customWidth="1"/>
    <col min="12" max="12" width="11.28515625" style="10" bestFit="1" customWidth="1"/>
    <col min="13" max="13" width="12.85546875" style="10" bestFit="1" customWidth="1"/>
    <col min="14" max="16384" width="9.140625" style="10"/>
  </cols>
  <sheetData>
    <row r="1" spans="1:13" ht="15.75" x14ac:dyDescent="0.25">
      <c r="A1" s="322" t="s">
        <v>1257</v>
      </c>
    </row>
    <row r="2" spans="1:13" x14ac:dyDescent="0.25">
      <c r="A2" s="412" t="s">
        <v>81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</row>
    <row r="3" spans="1:13" x14ac:dyDescent="0.2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1:13" x14ac:dyDescent="0.25">
      <c r="A4" s="424" t="s">
        <v>82</v>
      </c>
      <c r="B4" s="424"/>
      <c r="C4" s="424"/>
      <c r="D4" s="424"/>
      <c r="E4" s="424"/>
      <c r="F4" s="424" t="s">
        <v>47</v>
      </c>
      <c r="G4" s="424"/>
      <c r="H4" s="424" t="s">
        <v>31</v>
      </c>
      <c r="I4" s="424"/>
      <c r="J4" s="424" t="s">
        <v>32</v>
      </c>
      <c r="K4" s="424"/>
      <c r="L4" s="431" t="s">
        <v>48</v>
      </c>
      <c r="M4" s="431"/>
    </row>
    <row r="5" spans="1:13" ht="36" customHeight="1" x14ac:dyDescent="0.25">
      <c r="A5" s="171" t="s">
        <v>1072</v>
      </c>
      <c r="B5" s="171" t="s">
        <v>77</v>
      </c>
      <c r="C5" s="171" t="s">
        <v>10</v>
      </c>
      <c r="D5" s="171" t="s">
        <v>99</v>
      </c>
      <c r="E5" s="171" t="s">
        <v>83</v>
      </c>
      <c r="F5" s="171" t="s">
        <v>51</v>
      </c>
      <c r="G5" s="171" t="s">
        <v>34</v>
      </c>
      <c r="H5" s="171" t="s">
        <v>51</v>
      </c>
      <c r="I5" s="171" t="s">
        <v>34</v>
      </c>
      <c r="J5" s="171" t="s">
        <v>51</v>
      </c>
      <c r="K5" s="171" t="s">
        <v>34</v>
      </c>
      <c r="L5" s="171" t="s">
        <v>51</v>
      </c>
      <c r="M5" s="171" t="s">
        <v>34</v>
      </c>
    </row>
    <row r="6" spans="1:13" x14ac:dyDescent="0.25">
      <c r="A6" s="10">
        <v>35410</v>
      </c>
      <c r="B6" s="10" t="s">
        <v>561</v>
      </c>
      <c r="C6" s="10">
        <v>90002499</v>
      </c>
      <c r="D6" s="10" t="s">
        <v>1270</v>
      </c>
      <c r="E6" s="10">
        <v>9000</v>
      </c>
      <c r="F6" s="328">
        <v>0</v>
      </c>
      <c r="G6" s="328">
        <v>0</v>
      </c>
      <c r="H6" s="328">
        <v>1</v>
      </c>
      <c r="I6" s="328"/>
      <c r="J6" s="328">
        <v>1</v>
      </c>
      <c r="K6" s="328">
        <v>9000</v>
      </c>
      <c r="L6" s="328">
        <v>0</v>
      </c>
      <c r="M6" s="328">
        <v>0</v>
      </c>
    </row>
    <row r="7" spans="1:13" x14ac:dyDescent="0.25">
      <c r="A7" s="10">
        <v>35410</v>
      </c>
      <c r="B7" s="10" t="s">
        <v>561</v>
      </c>
      <c r="C7" s="10">
        <v>90002499</v>
      </c>
      <c r="D7" s="10" t="s">
        <v>1270</v>
      </c>
      <c r="E7" s="10">
        <v>9500</v>
      </c>
      <c r="F7" s="328">
        <v>0</v>
      </c>
      <c r="G7" s="328">
        <v>0</v>
      </c>
      <c r="H7" s="328">
        <v>5</v>
      </c>
      <c r="I7" s="328"/>
      <c r="J7" s="328">
        <v>5</v>
      </c>
      <c r="K7" s="328">
        <v>47500</v>
      </c>
      <c r="L7" s="328">
        <v>0</v>
      </c>
      <c r="M7" s="328">
        <v>0</v>
      </c>
    </row>
    <row r="8" spans="1:13" x14ac:dyDescent="0.25">
      <c r="A8" s="10">
        <v>35410</v>
      </c>
      <c r="B8" s="10" t="s">
        <v>561</v>
      </c>
      <c r="C8" s="10">
        <v>90002499</v>
      </c>
      <c r="D8" s="10" t="s">
        <v>1270</v>
      </c>
      <c r="E8" s="10">
        <v>9500</v>
      </c>
      <c r="F8" s="328">
        <v>5</v>
      </c>
      <c r="G8" s="328">
        <v>47500</v>
      </c>
      <c r="H8" s="328">
        <v>38</v>
      </c>
      <c r="I8" s="328"/>
      <c r="J8" s="328">
        <v>43</v>
      </c>
      <c r="K8" s="328">
        <v>408500</v>
      </c>
      <c r="L8" s="328">
        <v>0</v>
      </c>
      <c r="M8" s="328">
        <v>0</v>
      </c>
    </row>
    <row r="9" spans="1:13" x14ac:dyDescent="0.25">
      <c r="A9" s="10">
        <v>35410</v>
      </c>
      <c r="B9" s="10" t="s">
        <v>561</v>
      </c>
      <c r="C9" s="10">
        <v>90002499</v>
      </c>
      <c r="D9" s="10" t="s">
        <v>1270</v>
      </c>
      <c r="E9" s="10">
        <v>9800</v>
      </c>
      <c r="F9" s="328">
        <v>0</v>
      </c>
      <c r="G9" s="328">
        <v>0</v>
      </c>
      <c r="H9" s="328">
        <v>10</v>
      </c>
      <c r="I9" s="328"/>
      <c r="J9" s="328">
        <v>5</v>
      </c>
      <c r="K9" s="328">
        <v>49000</v>
      </c>
      <c r="L9" s="328">
        <v>5</v>
      </c>
      <c r="M9" s="328">
        <v>49000</v>
      </c>
    </row>
    <row r="10" spans="1:13" x14ac:dyDescent="0.25">
      <c r="A10" s="10">
        <v>35410</v>
      </c>
      <c r="B10" s="10" t="s">
        <v>561</v>
      </c>
      <c r="C10" s="10">
        <v>90002499</v>
      </c>
      <c r="D10" s="10" t="s">
        <v>1270</v>
      </c>
      <c r="E10" s="10">
        <v>10000</v>
      </c>
      <c r="F10" s="328">
        <v>0</v>
      </c>
      <c r="G10" s="328">
        <v>0</v>
      </c>
      <c r="H10" s="328">
        <v>19</v>
      </c>
      <c r="I10" s="328"/>
      <c r="J10" s="328">
        <v>19</v>
      </c>
      <c r="K10" s="328">
        <v>190000</v>
      </c>
      <c r="L10" s="328">
        <v>0</v>
      </c>
      <c r="M10" s="328">
        <v>0</v>
      </c>
    </row>
    <row r="11" spans="1:13" x14ac:dyDescent="0.25">
      <c r="A11" s="10">
        <v>35410</v>
      </c>
      <c r="B11" s="10" t="s">
        <v>561</v>
      </c>
      <c r="C11" s="10">
        <v>90002582</v>
      </c>
      <c r="D11" s="10" t="s">
        <v>1313</v>
      </c>
      <c r="E11" s="10">
        <v>150</v>
      </c>
      <c r="F11" s="328">
        <v>13</v>
      </c>
      <c r="G11" s="328">
        <v>1950</v>
      </c>
      <c r="H11" s="328">
        <v>0</v>
      </c>
      <c r="I11" s="328"/>
      <c r="J11" s="328">
        <v>13</v>
      </c>
      <c r="K11" s="328">
        <v>1950</v>
      </c>
      <c r="L11" s="328">
        <v>0</v>
      </c>
      <c r="M11" s="328">
        <v>0</v>
      </c>
    </row>
    <row r="12" spans="1:13" x14ac:dyDescent="0.25">
      <c r="A12" s="10">
        <v>35410</v>
      </c>
      <c r="B12" s="10" t="s">
        <v>561</v>
      </c>
      <c r="C12" s="10">
        <v>90002582</v>
      </c>
      <c r="D12" s="10" t="s">
        <v>1313</v>
      </c>
      <c r="E12" s="10">
        <v>160</v>
      </c>
      <c r="F12" s="328">
        <v>0</v>
      </c>
      <c r="G12" s="328">
        <v>0</v>
      </c>
      <c r="H12" s="328">
        <v>50</v>
      </c>
      <c r="I12" s="328"/>
      <c r="J12" s="328">
        <v>50</v>
      </c>
      <c r="K12" s="328">
        <v>8000</v>
      </c>
      <c r="L12" s="328">
        <v>0</v>
      </c>
      <c r="M12" s="328">
        <v>0</v>
      </c>
    </row>
    <row r="13" spans="1:13" x14ac:dyDescent="0.25">
      <c r="A13" s="10">
        <v>35410</v>
      </c>
      <c r="B13" s="10" t="s">
        <v>561</v>
      </c>
      <c r="C13" s="10">
        <v>90002582</v>
      </c>
      <c r="D13" s="10" t="s">
        <v>1313</v>
      </c>
      <c r="E13" s="10">
        <v>180</v>
      </c>
      <c r="F13" s="328">
        <v>0</v>
      </c>
      <c r="G13" s="328">
        <v>0</v>
      </c>
      <c r="H13" s="328">
        <v>50</v>
      </c>
      <c r="I13" s="328"/>
      <c r="J13" s="328">
        <v>40</v>
      </c>
      <c r="K13" s="328">
        <v>7200</v>
      </c>
      <c r="L13" s="328">
        <v>10</v>
      </c>
      <c r="M13" s="328">
        <v>1800</v>
      </c>
    </row>
    <row r="14" spans="1:13" x14ac:dyDescent="0.25">
      <c r="A14" s="10">
        <v>35410</v>
      </c>
      <c r="B14" s="10" t="s">
        <v>561</v>
      </c>
      <c r="C14" s="10">
        <v>90002582</v>
      </c>
      <c r="D14" s="10" t="s">
        <v>1313</v>
      </c>
      <c r="E14" s="10">
        <v>220</v>
      </c>
      <c r="F14" s="328">
        <v>0</v>
      </c>
      <c r="G14" s="328">
        <v>0</v>
      </c>
      <c r="H14" s="328">
        <v>100</v>
      </c>
      <c r="I14" s="328"/>
      <c r="J14" s="328">
        <v>100</v>
      </c>
      <c r="K14" s="328">
        <v>22000</v>
      </c>
      <c r="L14" s="328">
        <v>0</v>
      </c>
      <c r="M14" s="328">
        <v>0</v>
      </c>
    </row>
    <row r="15" spans="1:13" x14ac:dyDescent="0.25">
      <c r="A15" s="10">
        <v>35410</v>
      </c>
      <c r="B15" s="10" t="s">
        <v>561</v>
      </c>
      <c r="C15" s="10">
        <v>90002582</v>
      </c>
      <c r="D15" s="10" t="s">
        <v>1313</v>
      </c>
      <c r="E15" s="10">
        <v>1000</v>
      </c>
      <c r="F15" s="328">
        <v>0</v>
      </c>
      <c r="G15" s="328">
        <v>0</v>
      </c>
      <c r="H15" s="328">
        <v>2</v>
      </c>
      <c r="I15" s="328"/>
      <c r="J15" s="328">
        <v>2</v>
      </c>
      <c r="K15" s="328">
        <v>2000</v>
      </c>
      <c r="L15" s="328">
        <v>0</v>
      </c>
      <c r="M15" s="328">
        <v>0</v>
      </c>
    </row>
    <row r="16" spans="1:13" x14ac:dyDescent="0.25">
      <c r="A16" s="10">
        <v>35410</v>
      </c>
      <c r="B16" s="10" t="s">
        <v>561</v>
      </c>
      <c r="C16" s="10">
        <v>90002715</v>
      </c>
      <c r="D16" s="10" t="s">
        <v>1314</v>
      </c>
      <c r="E16" s="10">
        <v>800</v>
      </c>
      <c r="F16" s="328">
        <v>8</v>
      </c>
      <c r="G16" s="328">
        <v>6400</v>
      </c>
      <c r="H16" s="328">
        <v>0</v>
      </c>
      <c r="I16" s="328"/>
      <c r="J16" s="328">
        <v>8</v>
      </c>
      <c r="K16" s="328">
        <v>6400</v>
      </c>
      <c r="L16" s="328">
        <v>0</v>
      </c>
      <c r="M16" s="328">
        <v>0</v>
      </c>
    </row>
    <row r="17" spans="1:13" x14ac:dyDescent="0.25">
      <c r="A17" s="10">
        <v>35410</v>
      </c>
      <c r="B17" s="10" t="s">
        <v>561</v>
      </c>
      <c r="C17" s="10">
        <v>90002731</v>
      </c>
      <c r="D17" s="10" t="s">
        <v>1273</v>
      </c>
      <c r="E17" s="10">
        <v>110</v>
      </c>
      <c r="F17" s="328">
        <v>40</v>
      </c>
      <c r="G17" s="328">
        <v>4400</v>
      </c>
      <c r="H17" s="328">
        <v>980</v>
      </c>
      <c r="I17" s="328"/>
      <c r="J17" s="328">
        <v>990</v>
      </c>
      <c r="K17" s="328">
        <v>108900</v>
      </c>
      <c r="L17" s="328">
        <v>30</v>
      </c>
      <c r="M17" s="328">
        <v>3300</v>
      </c>
    </row>
    <row r="18" spans="1:13" x14ac:dyDescent="0.25">
      <c r="A18" s="10">
        <v>35410</v>
      </c>
      <c r="B18" s="10" t="s">
        <v>561</v>
      </c>
      <c r="C18" s="10">
        <v>90002732</v>
      </c>
      <c r="D18" s="10" t="s">
        <v>1274</v>
      </c>
      <c r="E18" s="10">
        <v>120</v>
      </c>
      <c r="F18" s="328">
        <v>0</v>
      </c>
      <c r="G18" s="328">
        <v>0</v>
      </c>
      <c r="H18" s="328">
        <v>15</v>
      </c>
      <c r="I18" s="328"/>
      <c r="J18" s="328">
        <v>5</v>
      </c>
      <c r="K18" s="328">
        <v>600</v>
      </c>
      <c r="L18" s="328">
        <v>10</v>
      </c>
      <c r="M18" s="328">
        <v>1200</v>
      </c>
    </row>
    <row r="19" spans="1:13" x14ac:dyDescent="0.25">
      <c r="A19" s="10">
        <v>35410</v>
      </c>
      <c r="B19" s="10" t="s">
        <v>561</v>
      </c>
      <c r="C19" s="10">
        <v>90002732</v>
      </c>
      <c r="D19" s="10" t="s">
        <v>1274</v>
      </c>
      <c r="E19" s="10">
        <v>165</v>
      </c>
      <c r="F19" s="328">
        <v>50</v>
      </c>
      <c r="G19" s="328">
        <v>8250</v>
      </c>
      <c r="H19" s="328">
        <v>180</v>
      </c>
      <c r="I19" s="328"/>
      <c r="J19" s="328">
        <v>230</v>
      </c>
      <c r="K19" s="328">
        <v>37950</v>
      </c>
      <c r="L19" s="328">
        <v>0</v>
      </c>
      <c r="M19" s="328">
        <v>0</v>
      </c>
    </row>
    <row r="20" spans="1:13" x14ac:dyDescent="0.25">
      <c r="A20" s="10">
        <v>35410</v>
      </c>
      <c r="B20" s="10" t="s">
        <v>561</v>
      </c>
      <c r="C20" s="10">
        <v>90002784</v>
      </c>
      <c r="D20" s="10" t="s">
        <v>1312</v>
      </c>
      <c r="E20" s="10">
        <v>165</v>
      </c>
      <c r="F20" s="328">
        <v>20</v>
      </c>
      <c r="G20" s="328">
        <v>3300</v>
      </c>
      <c r="H20" s="328">
        <v>170</v>
      </c>
      <c r="I20" s="328"/>
      <c r="J20" s="328">
        <v>170</v>
      </c>
      <c r="K20" s="328">
        <v>28050</v>
      </c>
      <c r="L20" s="328">
        <v>20</v>
      </c>
      <c r="M20" s="328">
        <v>3300</v>
      </c>
    </row>
    <row r="21" spans="1:13" x14ac:dyDescent="0.25">
      <c r="A21" s="10">
        <v>35410</v>
      </c>
      <c r="B21" s="10" t="s">
        <v>561</v>
      </c>
      <c r="C21" s="10">
        <v>90002954</v>
      </c>
      <c r="D21" s="10" t="s">
        <v>1259</v>
      </c>
      <c r="E21" s="10">
        <v>800</v>
      </c>
      <c r="F21" s="328">
        <v>0</v>
      </c>
      <c r="G21" s="328">
        <v>0</v>
      </c>
      <c r="H21" s="328">
        <v>10</v>
      </c>
      <c r="I21" s="328"/>
      <c r="J21" s="328">
        <v>10</v>
      </c>
      <c r="K21" s="328">
        <v>8000</v>
      </c>
      <c r="L21" s="328">
        <v>0</v>
      </c>
      <c r="M21" s="328">
        <v>0</v>
      </c>
    </row>
    <row r="22" spans="1:13" x14ac:dyDescent="0.25">
      <c r="A22" s="10">
        <v>35410</v>
      </c>
      <c r="B22" s="10" t="s">
        <v>561</v>
      </c>
      <c r="C22" s="10">
        <v>90002955</v>
      </c>
      <c r="D22" s="10" t="s">
        <v>1263</v>
      </c>
      <c r="E22" s="10">
        <v>1200</v>
      </c>
      <c r="F22" s="328">
        <v>0</v>
      </c>
      <c r="G22" s="328">
        <v>0</v>
      </c>
      <c r="H22" s="328">
        <v>2</v>
      </c>
      <c r="I22" s="328"/>
      <c r="J22" s="328">
        <v>2</v>
      </c>
      <c r="K22" s="328">
        <v>2400</v>
      </c>
      <c r="L22" s="328">
        <v>0</v>
      </c>
      <c r="M22" s="328">
        <v>0</v>
      </c>
    </row>
    <row r="23" spans="1:13" x14ac:dyDescent="0.25">
      <c r="A23" s="10">
        <v>35410</v>
      </c>
      <c r="B23" s="10" t="s">
        <v>561</v>
      </c>
      <c r="C23" s="10">
        <v>90002956</v>
      </c>
      <c r="D23" s="10" t="s">
        <v>1265</v>
      </c>
      <c r="E23" s="10">
        <v>800</v>
      </c>
      <c r="F23" s="328">
        <v>0</v>
      </c>
      <c r="G23" s="328">
        <v>0</v>
      </c>
      <c r="H23" s="328">
        <v>5</v>
      </c>
      <c r="I23" s="328"/>
      <c r="J23" s="328">
        <v>5</v>
      </c>
      <c r="K23" s="328">
        <v>4000</v>
      </c>
      <c r="L23" s="328">
        <v>0</v>
      </c>
      <c r="M23" s="328">
        <v>0</v>
      </c>
    </row>
    <row r="24" spans="1:13" x14ac:dyDescent="0.25">
      <c r="A24" s="10">
        <v>35410</v>
      </c>
      <c r="B24" s="10" t="s">
        <v>561</v>
      </c>
      <c r="C24" s="10">
        <v>90002957</v>
      </c>
      <c r="D24" s="10" t="s">
        <v>1264</v>
      </c>
      <c r="E24" s="10">
        <v>8000</v>
      </c>
      <c r="F24" s="328">
        <v>0</v>
      </c>
      <c r="G24" s="328">
        <v>0</v>
      </c>
      <c r="H24" s="328">
        <v>2</v>
      </c>
      <c r="I24" s="328"/>
      <c r="J24" s="328">
        <v>2</v>
      </c>
      <c r="K24" s="328">
        <v>16000</v>
      </c>
      <c r="L24" s="328">
        <v>0</v>
      </c>
      <c r="M24" s="328">
        <v>0</v>
      </c>
    </row>
    <row r="25" spans="1:13" x14ac:dyDescent="0.25">
      <c r="A25" s="10">
        <v>35410</v>
      </c>
      <c r="B25" s="10" t="s">
        <v>561</v>
      </c>
      <c r="C25" s="10">
        <v>90002957</v>
      </c>
      <c r="D25" s="10" t="s">
        <v>1264</v>
      </c>
      <c r="E25" s="10">
        <v>11000</v>
      </c>
      <c r="F25" s="328">
        <v>0</v>
      </c>
      <c r="G25" s="328">
        <v>0</v>
      </c>
      <c r="H25" s="328">
        <v>1</v>
      </c>
      <c r="I25" s="328"/>
      <c r="J25" s="328">
        <v>1</v>
      </c>
      <c r="K25" s="328">
        <v>11000</v>
      </c>
      <c r="L25" s="328">
        <v>0</v>
      </c>
      <c r="M25" s="328">
        <v>0</v>
      </c>
    </row>
    <row r="26" spans="1:13" x14ac:dyDescent="0.25">
      <c r="A26" s="10">
        <v>35410</v>
      </c>
      <c r="B26" s="10" t="s">
        <v>561</v>
      </c>
      <c r="C26" s="10">
        <v>90002957</v>
      </c>
      <c r="D26" s="10" t="s">
        <v>1264</v>
      </c>
      <c r="E26" s="10">
        <v>12500</v>
      </c>
      <c r="F26" s="328">
        <v>0</v>
      </c>
      <c r="G26" s="328">
        <v>0</v>
      </c>
      <c r="H26" s="328">
        <v>2</v>
      </c>
      <c r="I26" s="328"/>
      <c r="J26" s="328">
        <v>2</v>
      </c>
      <c r="K26" s="328">
        <v>25000</v>
      </c>
      <c r="L26" s="328">
        <v>0</v>
      </c>
      <c r="M26" s="328">
        <v>0</v>
      </c>
    </row>
    <row r="27" spans="1:13" x14ac:dyDescent="0.25">
      <c r="A27" s="10">
        <v>35410</v>
      </c>
      <c r="B27" s="10" t="s">
        <v>561</v>
      </c>
      <c r="C27" s="10">
        <v>90002958</v>
      </c>
      <c r="D27" s="10" t="s">
        <v>1266</v>
      </c>
      <c r="E27" s="10">
        <v>3000</v>
      </c>
      <c r="F27" s="328">
        <v>0</v>
      </c>
      <c r="G27" s="328">
        <v>0</v>
      </c>
      <c r="H27" s="328">
        <v>2</v>
      </c>
      <c r="I27" s="328"/>
      <c r="J27" s="328">
        <v>2</v>
      </c>
      <c r="K27" s="328">
        <v>6000</v>
      </c>
      <c r="L27" s="328">
        <v>0</v>
      </c>
      <c r="M27" s="328">
        <v>0</v>
      </c>
    </row>
    <row r="28" spans="1:13" x14ac:dyDescent="0.25">
      <c r="A28" s="10">
        <v>35410</v>
      </c>
      <c r="B28" s="10" t="s">
        <v>561</v>
      </c>
      <c r="C28" s="10">
        <v>90002959</v>
      </c>
      <c r="D28" s="10" t="s">
        <v>1268</v>
      </c>
      <c r="E28" s="10">
        <v>57000</v>
      </c>
      <c r="F28" s="328">
        <v>0</v>
      </c>
      <c r="G28" s="328">
        <v>0</v>
      </c>
      <c r="H28" s="328">
        <v>1</v>
      </c>
      <c r="I28" s="328"/>
      <c r="J28" s="328">
        <v>0</v>
      </c>
      <c r="K28" s="328">
        <v>0</v>
      </c>
      <c r="L28" s="328">
        <v>1</v>
      </c>
      <c r="M28" s="328">
        <v>57000</v>
      </c>
    </row>
    <row r="29" spans="1:13" x14ac:dyDescent="0.25">
      <c r="A29" s="10">
        <v>35410</v>
      </c>
      <c r="B29" s="10" t="s">
        <v>561</v>
      </c>
      <c r="C29" s="10">
        <v>90002959</v>
      </c>
      <c r="D29" s="10" t="s">
        <v>1268</v>
      </c>
      <c r="E29" s="10">
        <v>60000</v>
      </c>
      <c r="F29" s="328">
        <v>0</v>
      </c>
      <c r="G29" s="328">
        <v>0</v>
      </c>
      <c r="H29" s="328">
        <v>2</v>
      </c>
      <c r="I29" s="328"/>
      <c r="J29" s="328">
        <v>2</v>
      </c>
      <c r="K29" s="328">
        <v>120000</v>
      </c>
      <c r="L29" s="328">
        <v>0</v>
      </c>
      <c r="M29" s="328">
        <v>0</v>
      </c>
    </row>
    <row r="30" spans="1:13" x14ac:dyDescent="0.25">
      <c r="A30" s="10">
        <v>35410</v>
      </c>
      <c r="B30" s="10" t="s">
        <v>561</v>
      </c>
      <c r="C30" s="10">
        <v>90002959</v>
      </c>
      <c r="D30" s="10" t="s">
        <v>1268</v>
      </c>
      <c r="E30" s="10">
        <v>65000</v>
      </c>
      <c r="F30" s="328">
        <v>0</v>
      </c>
      <c r="G30" s="328">
        <v>0</v>
      </c>
      <c r="H30" s="328">
        <v>1</v>
      </c>
      <c r="I30" s="328"/>
      <c r="J30" s="328">
        <v>1</v>
      </c>
      <c r="K30" s="328">
        <v>65000</v>
      </c>
      <c r="L30" s="328">
        <v>0</v>
      </c>
      <c r="M30" s="328">
        <v>0</v>
      </c>
    </row>
    <row r="31" spans="1:13" x14ac:dyDescent="0.25">
      <c r="A31" s="10">
        <v>35410</v>
      </c>
      <c r="B31" s="10" t="s">
        <v>561</v>
      </c>
      <c r="C31" s="10">
        <v>90002959</v>
      </c>
      <c r="D31" s="10" t="s">
        <v>1268</v>
      </c>
      <c r="E31" s="10">
        <v>75000</v>
      </c>
      <c r="F31" s="328">
        <v>0</v>
      </c>
      <c r="G31" s="328">
        <v>0</v>
      </c>
      <c r="H31" s="328">
        <v>5</v>
      </c>
      <c r="I31" s="328"/>
      <c r="J31" s="328">
        <v>5</v>
      </c>
      <c r="K31" s="328">
        <v>375000</v>
      </c>
      <c r="L31" s="328">
        <v>0</v>
      </c>
      <c r="M31" s="328">
        <v>0</v>
      </c>
    </row>
    <row r="32" spans="1:13" x14ac:dyDescent="0.25">
      <c r="A32" s="10">
        <v>35410</v>
      </c>
      <c r="B32" s="10" t="s">
        <v>561</v>
      </c>
      <c r="C32" s="10">
        <v>90002960</v>
      </c>
      <c r="D32" s="10" t="s">
        <v>1269</v>
      </c>
      <c r="E32" s="10">
        <v>1700</v>
      </c>
      <c r="F32" s="328">
        <v>0</v>
      </c>
      <c r="G32" s="328">
        <v>0</v>
      </c>
      <c r="H32" s="328">
        <v>5</v>
      </c>
      <c r="I32" s="328"/>
      <c r="J32" s="328">
        <v>5</v>
      </c>
      <c r="K32" s="328">
        <v>8500</v>
      </c>
      <c r="L32" s="328">
        <v>0</v>
      </c>
      <c r="M32" s="328">
        <v>0</v>
      </c>
    </row>
    <row r="33" spans="1:13" x14ac:dyDescent="0.25">
      <c r="A33" s="10">
        <v>35410</v>
      </c>
      <c r="B33" s="10" t="s">
        <v>561</v>
      </c>
      <c r="C33" s="10">
        <v>90002961</v>
      </c>
      <c r="D33" s="10" t="s">
        <v>1349</v>
      </c>
      <c r="E33" s="10">
        <v>165</v>
      </c>
      <c r="F33" s="328">
        <v>0</v>
      </c>
      <c r="G33" s="328">
        <v>0</v>
      </c>
      <c r="H33" s="328">
        <v>60</v>
      </c>
      <c r="I33" s="328"/>
      <c r="J33" s="328">
        <v>60</v>
      </c>
      <c r="K33" s="328">
        <v>9900</v>
      </c>
      <c r="L33" s="328">
        <v>0</v>
      </c>
      <c r="M33" s="328">
        <v>0</v>
      </c>
    </row>
    <row r="34" spans="1:13" x14ac:dyDescent="0.25">
      <c r="A34" s="10">
        <v>35410</v>
      </c>
      <c r="B34" s="10" t="s">
        <v>561</v>
      </c>
      <c r="C34" s="10">
        <v>90002962</v>
      </c>
      <c r="D34" s="10" t="s">
        <v>1419</v>
      </c>
      <c r="E34" s="10">
        <v>65000</v>
      </c>
      <c r="F34" s="328">
        <v>0</v>
      </c>
      <c r="G34" s="328">
        <v>0</v>
      </c>
      <c r="H34" s="328">
        <v>1</v>
      </c>
      <c r="I34" s="328"/>
      <c r="J34" s="328">
        <v>1</v>
      </c>
      <c r="K34" s="328">
        <v>65000</v>
      </c>
      <c r="L34" s="328">
        <v>0</v>
      </c>
      <c r="M34" s="328">
        <v>0</v>
      </c>
    </row>
    <row r="35" spans="1:13" x14ac:dyDescent="0.25">
      <c r="A35" s="10">
        <v>35410</v>
      </c>
      <c r="B35" s="10" t="s">
        <v>561</v>
      </c>
      <c r="C35" s="10">
        <v>90002962</v>
      </c>
      <c r="D35" s="10" t="s">
        <v>1419</v>
      </c>
      <c r="E35" s="10">
        <v>70000</v>
      </c>
      <c r="F35" s="328">
        <v>0</v>
      </c>
      <c r="G35" s="328">
        <v>0</v>
      </c>
      <c r="H35" s="328">
        <v>3</v>
      </c>
      <c r="I35" s="328"/>
      <c r="J35" s="328">
        <v>3</v>
      </c>
      <c r="K35" s="328">
        <v>210000</v>
      </c>
      <c r="L35" s="328">
        <v>0</v>
      </c>
      <c r="M35" s="328">
        <v>0</v>
      </c>
    </row>
    <row r="36" spans="1:13" x14ac:dyDescent="0.25">
      <c r="A36" s="10">
        <v>35410</v>
      </c>
      <c r="B36" s="10" t="s">
        <v>561</v>
      </c>
      <c r="C36" s="10">
        <v>90002962</v>
      </c>
      <c r="D36" s="10" t="s">
        <v>1419</v>
      </c>
      <c r="E36" s="10">
        <v>75000</v>
      </c>
      <c r="F36" s="328">
        <v>0</v>
      </c>
      <c r="G36" s="328">
        <v>0</v>
      </c>
      <c r="H36" s="328">
        <v>1</v>
      </c>
      <c r="I36" s="328"/>
      <c r="J36" s="328">
        <v>1</v>
      </c>
      <c r="K36" s="328">
        <v>75000</v>
      </c>
      <c r="L36" s="328">
        <v>0</v>
      </c>
      <c r="M36" s="328">
        <v>0</v>
      </c>
    </row>
    <row r="37" spans="1:13" x14ac:dyDescent="0.25">
      <c r="A37" s="10">
        <v>35410</v>
      </c>
      <c r="B37" s="10" t="s">
        <v>561</v>
      </c>
      <c r="C37" s="10">
        <v>90002964</v>
      </c>
      <c r="D37" s="10" t="s">
        <v>1421</v>
      </c>
      <c r="E37" s="10">
        <v>190</v>
      </c>
      <c r="F37" s="328">
        <v>0</v>
      </c>
      <c r="G37" s="328">
        <v>0</v>
      </c>
      <c r="H37" s="328">
        <v>10</v>
      </c>
      <c r="I37" s="328"/>
      <c r="J37" s="328">
        <v>10</v>
      </c>
      <c r="K37" s="328">
        <v>1900</v>
      </c>
      <c r="L37" s="328">
        <v>0</v>
      </c>
      <c r="M37" s="328">
        <v>0</v>
      </c>
    </row>
    <row r="38" spans="1:13" x14ac:dyDescent="0.25">
      <c r="A38" s="10">
        <v>35410</v>
      </c>
      <c r="B38" s="10" t="s">
        <v>561</v>
      </c>
      <c r="C38" s="10">
        <v>90002965</v>
      </c>
      <c r="D38" s="10" t="s">
        <v>1461</v>
      </c>
      <c r="E38" s="10">
        <v>165</v>
      </c>
      <c r="F38" s="328">
        <v>0</v>
      </c>
      <c r="G38" s="328">
        <v>0</v>
      </c>
      <c r="H38" s="328">
        <v>50</v>
      </c>
      <c r="I38" s="328"/>
      <c r="J38" s="328">
        <v>50</v>
      </c>
      <c r="K38" s="328">
        <v>8250</v>
      </c>
      <c r="L38" s="328">
        <v>0</v>
      </c>
      <c r="M38" s="328">
        <v>0</v>
      </c>
    </row>
    <row r="39" spans="1:13" x14ac:dyDescent="0.25">
      <c r="A39" s="10">
        <v>35410</v>
      </c>
      <c r="B39" s="10" t="s">
        <v>561</v>
      </c>
      <c r="C39" s="10">
        <v>90002966</v>
      </c>
      <c r="D39" s="10" t="s">
        <v>1460</v>
      </c>
      <c r="E39" s="10">
        <v>100</v>
      </c>
      <c r="F39" s="328">
        <v>0</v>
      </c>
      <c r="G39" s="328">
        <v>0</v>
      </c>
      <c r="H39" s="328">
        <v>61</v>
      </c>
      <c r="I39" s="328"/>
      <c r="J39" s="328">
        <v>61</v>
      </c>
      <c r="K39" s="328">
        <v>6100</v>
      </c>
      <c r="L39" s="328">
        <v>0</v>
      </c>
      <c r="M39" s="328">
        <v>0</v>
      </c>
    </row>
    <row r="40" spans="1:13" x14ac:dyDescent="0.25">
      <c r="A40" s="10">
        <v>35410</v>
      </c>
      <c r="B40" s="10" t="s">
        <v>561</v>
      </c>
      <c r="C40" s="10">
        <v>90002966</v>
      </c>
      <c r="D40" s="10" t="s">
        <v>1460</v>
      </c>
      <c r="E40" s="10">
        <v>110</v>
      </c>
      <c r="F40" s="328">
        <v>0</v>
      </c>
      <c r="G40" s="328">
        <v>0</v>
      </c>
      <c r="H40" s="328">
        <v>455</v>
      </c>
      <c r="I40" s="328"/>
      <c r="J40" s="328">
        <v>445</v>
      </c>
      <c r="K40" s="328">
        <v>48950</v>
      </c>
      <c r="L40" s="328">
        <v>10</v>
      </c>
      <c r="M40" s="328">
        <v>1100</v>
      </c>
    </row>
    <row r="41" spans="1:13" x14ac:dyDescent="0.25">
      <c r="A41" s="10">
        <v>35410</v>
      </c>
      <c r="B41" s="10" t="s">
        <v>561</v>
      </c>
      <c r="C41" s="10">
        <v>90002967</v>
      </c>
      <c r="D41" s="10" t="s">
        <v>1462</v>
      </c>
      <c r="E41" s="10">
        <v>7500</v>
      </c>
      <c r="F41" s="328">
        <v>0</v>
      </c>
      <c r="G41" s="328">
        <v>0</v>
      </c>
      <c r="H41" s="328">
        <v>4</v>
      </c>
      <c r="I41" s="328"/>
      <c r="J41" s="328">
        <v>4</v>
      </c>
      <c r="K41" s="328">
        <v>30000</v>
      </c>
      <c r="L41" s="328">
        <v>0</v>
      </c>
      <c r="M41" s="328">
        <v>0</v>
      </c>
    </row>
    <row r="42" spans="1:13" x14ac:dyDescent="0.25">
      <c r="A42" s="10">
        <v>35410</v>
      </c>
      <c r="B42" s="10" t="s">
        <v>561</v>
      </c>
      <c r="C42" s="10">
        <v>90002968</v>
      </c>
      <c r="D42" s="10" t="s">
        <v>1464</v>
      </c>
      <c r="E42" s="10">
        <v>4000</v>
      </c>
      <c r="F42" s="328">
        <v>0</v>
      </c>
      <c r="G42" s="328">
        <v>0</v>
      </c>
      <c r="H42" s="328">
        <v>6</v>
      </c>
      <c r="I42" s="328"/>
      <c r="J42" s="328">
        <v>6</v>
      </c>
      <c r="K42" s="328">
        <v>24000</v>
      </c>
      <c r="L42" s="328">
        <v>0</v>
      </c>
      <c r="M42" s="328">
        <v>0</v>
      </c>
    </row>
    <row r="43" spans="1:13" x14ac:dyDescent="0.25">
      <c r="A43" s="10">
        <v>35410</v>
      </c>
      <c r="B43" s="10" t="s">
        <v>561</v>
      </c>
      <c r="C43" s="10">
        <v>90002969</v>
      </c>
      <c r="D43" s="10" t="s">
        <v>1463</v>
      </c>
      <c r="E43" s="10">
        <v>3500</v>
      </c>
      <c r="F43" s="328">
        <v>0</v>
      </c>
      <c r="G43" s="328">
        <v>0</v>
      </c>
      <c r="H43" s="328">
        <v>2</v>
      </c>
      <c r="I43" s="328"/>
      <c r="J43" s="328">
        <v>2</v>
      </c>
      <c r="K43" s="328">
        <v>7000</v>
      </c>
      <c r="L43" s="328">
        <v>0</v>
      </c>
      <c r="M43" s="328">
        <v>0</v>
      </c>
    </row>
    <row r="44" spans="1:13" x14ac:dyDescent="0.25">
      <c r="A44" s="10">
        <v>35410</v>
      </c>
      <c r="B44" s="10" t="s">
        <v>561</v>
      </c>
      <c r="C44" s="10">
        <v>90002970</v>
      </c>
      <c r="D44" s="10" t="s">
        <v>1542</v>
      </c>
      <c r="E44" s="10">
        <v>1800</v>
      </c>
      <c r="F44" s="328">
        <v>0</v>
      </c>
      <c r="G44" s="328">
        <v>0</v>
      </c>
      <c r="H44" s="328">
        <v>30</v>
      </c>
      <c r="I44" s="328"/>
      <c r="J44" s="328">
        <v>30</v>
      </c>
      <c r="K44" s="328">
        <v>54000</v>
      </c>
      <c r="L44" s="328">
        <v>0</v>
      </c>
      <c r="M44" s="328">
        <v>0</v>
      </c>
    </row>
    <row r="45" spans="1:13" x14ac:dyDescent="0.25">
      <c r="A45" s="10">
        <v>35410</v>
      </c>
      <c r="B45" s="10" t="s">
        <v>561</v>
      </c>
      <c r="C45" s="10">
        <v>90002971</v>
      </c>
      <c r="D45" s="10" t="s">
        <v>1543</v>
      </c>
      <c r="E45" s="10">
        <v>800</v>
      </c>
      <c r="F45" s="328">
        <v>0</v>
      </c>
      <c r="G45" s="328">
        <v>0</v>
      </c>
      <c r="H45" s="328">
        <v>25</v>
      </c>
      <c r="I45" s="328"/>
      <c r="J45" s="328">
        <v>25</v>
      </c>
      <c r="K45" s="328">
        <v>20000</v>
      </c>
      <c r="L45" s="328">
        <v>0</v>
      </c>
      <c r="M45" s="328">
        <v>0</v>
      </c>
    </row>
    <row r="46" spans="1:13" x14ac:dyDescent="0.25">
      <c r="A46" s="10">
        <v>35410</v>
      </c>
      <c r="B46" s="10" t="s">
        <v>561</v>
      </c>
      <c r="C46" s="10">
        <v>90002972</v>
      </c>
      <c r="D46" s="10" t="s">
        <v>1544</v>
      </c>
      <c r="E46" s="10">
        <v>3140</v>
      </c>
      <c r="F46" s="328">
        <v>0</v>
      </c>
      <c r="G46" s="328">
        <v>0</v>
      </c>
      <c r="H46" s="328">
        <v>10</v>
      </c>
      <c r="I46" s="328"/>
      <c r="J46" s="328">
        <v>10</v>
      </c>
      <c r="K46" s="328">
        <v>31400</v>
      </c>
      <c r="L46" s="328">
        <v>0</v>
      </c>
      <c r="M46" s="328">
        <v>0</v>
      </c>
    </row>
    <row r="47" spans="1:13" x14ac:dyDescent="0.25">
      <c r="A47" s="10">
        <v>35410</v>
      </c>
      <c r="B47" s="10" t="s">
        <v>561</v>
      </c>
      <c r="C47" s="10">
        <v>90002973</v>
      </c>
      <c r="D47" s="10" t="s">
        <v>1559</v>
      </c>
      <c r="E47" s="10">
        <v>500</v>
      </c>
      <c r="F47" s="328">
        <v>0</v>
      </c>
      <c r="G47" s="328">
        <v>0</v>
      </c>
      <c r="H47" s="328">
        <v>18</v>
      </c>
      <c r="I47" s="328"/>
      <c r="J47" s="328">
        <v>18</v>
      </c>
      <c r="K47" s="328">
        <v>9000</v>
      </c>
      <c r="L47" s="328">
        <v>0</v>
      </c>
      <c r="M47" s="328">
        <v>0</v>
      </c>
    </row>
    <row r="48" spans="1:13" x14ac:dyDescent="0.25">
      <c r="A48" s="10">
        <v>35420</v>
      </c>
      <c r="B48" s="10" t="s">
        <v>562</v>
      </c>
      <c r="C48" s="10">
        <v>90002486</v>
      </c>
      <c r="D48" s="10" t="s">
        <v>1351</v>
      </c>
      <c r="E48" s="10">
        <v>4944</v>
      </c>
      <c r="F48" s="328">
        <v>0</v>
      </c>
      <c r="G48" s="328">
        <v>0</v>
      </c>
      <c r="H48" s="328">
        <v>100</v>
      </c>
      <c r="I48" s="328"/>
      <c r="J48" s="328">
        <v>100</v>
      </c>
      <c r="K48" s="328">
        <v>494400</v>
      </c>
      <c r="L48" s="328">
        <v>0</v>
      </c>
      <c r="M48" s="328">
        <v>0</v>
      </c>
    </row>
    <row r="49" spans="1:13" x14ac:dyDescent="0.25">
      <c r="A49" s="10">
        <v>35420</v>
      </c>
      <c r="B49" s="10" t="s">
        <v>562</v>
      </c>
      <c r="C49" s="10">
        <v>90002486</v>
      </c>
      <c r="D49" s="10" t="s">
        <v>1351</v>
      </c>
      <c r="E49" s="10">
        <v>9000</v>
      </c>
      <c r="F49" s="328">
        <v>2</v>
      </c>
      <c r="G49" s="328">
        <v>18000</v>
      </c>
      <c r="H49" s="328">
        <v>0</v>
      </c>
      <c r="I49" s="328"/>
      <c r="J49" s="328">
        <v>2</v>
      </c>
      <c r="K49" s="328">
        <v>18000</v>
      </c>
      <c r="L49" s="328">
        <v>0</v>
      </c>
      <c r="M49" s="328">
        <v>0</v>
      </c>
    </row>
    <row r="50" spans="1:13" x14ac:dyDescent="0.25">
      <c r="A50" s="10">
        <v>35420</v>
      </c>
      <c r="B50" s="10" t="s">
        <v>562</v>
      </c>
      <c r="C50" s="10">
        <v>90002486</v>
      </c>
      <c r="D50" s="10" t="s">
        <v>1351</v>
      </c>
      <c r="E50" s="10">
        <v>20500</v>
      </c>
      <c r="F50" s="328">
        <v>0</v>
      </c>
      <c r="G50" s="328">
        <v>0</v>
      </c>
      <c r="H50" s="328">
        <v>4</v>
      </c>
      <c r="I50" s="328"/>
      <c r="J50" s="328">
        <v>0</v>
      </c>
      <c r="K50" s="328">
        <v>0</v>
      </c>
      <c r="L50" s="328">
        <v>4</v>
      </c>
      <c r="M50" s="328">
        <v>82000</v>
      </c>
    </row>
    <row r="51" spans="1:13" x14ac:dyDescent="0.25">
      <c r="A51" s="10">
        <v>35420</v>
      </c>
      <c r="B51" s="10" t="s">
        <v>562</v>
      </c>
      <c r="C51" s="10">
        <v>90002554</v>
      </c>
      <c r="D51" s="10" t="s">
        <v>1352</v>
      </c>
      <c r="E51" s="10">
        <v>700</v>
      </c>
      <c r="F51" s="328">
        <v>4</v>
      </c>
      <c r="G51" s="328">
        <v>2800</v>
      </c>
      <c r="H51" s="328">
        <v>0</v>
      </c>
      <c r="I51" s="328"/>
      <c r="J51" s="328">
        <v>4</v>
      </c>
      <c r="K51" s="328">
        <v>2800</v>
      </c>
      <c r="L51" s="328">
        <v>0</v>
      </c>
      <c r="M51" s="328">
        <v>0</v>
      </c>
    </row>
    <row r="52" spans="1:13" x14ac:dyDescent="0.25">
      <c r="A52" s="10">
        <v>35420</v>
      </c>
      <c r="B52" s="10" t="s">
        <v>562</v>
      </c>
      <c r="C52" s="10">
        <v>90002554</v>
      </c>
      <c r="D52" s="10" t="s">
        <v>1352</v>
      </c>
      <c r="E52" s="10">
        <v>1000</v>
      </c>
      <c r="F52" s="328">
        <v>0</v>
      </c>
      <c r="G52" s="328">
        <v>0</v>
      </c>
      <c r="H52" s="328">
        <v>212</v>
      </c>
      <c r="I52" s="328"/>
      <c r="J52" s="328">
        <v>212</v>
      </c>
      <c r="K52" s="328">
        <v>212000</v>
      </c>
      <c r="L52" s="328">
        <v>0</v>
      </c>
      <c r="M52" s="328">
        <v>0</v>
      </c>
    </row>
    <row r="53" spans="1:13" x14ac:dyDescent="0.25">
      <c r="A53" s="10">
        <v>35420</v>
      </c>
      <c r="B53" s="10" t="s">
        <v>562</v>
      </c>
      <c r="C53" s="10">
        <v>90002594</v>
      </c>
      <c r="D53" s="10" t="s">
        <v>1590</v>
      </c>
      <c r="E53" s="10">
        <v>3500</v>
      </c>
      <c r="F53" s="328">
        <v>2</v>
      </c>
      <c r="G53" s="328">
        <v>7000</v>
      </c>
      <c r="H53" s="328">
        <v>0</v>
      </c>
      <c r="I53" s="328"/>
      <c r="J53" s="328">
        <v>2</v>
      </c>
      <c r="K53" s="328">
        <v>7000</v>
      </c>
      <c r="L53" s="328">
        <v>0</v>
      </c>
      <c r="M53" s="328">
        <v>0</v>
      </c>
    </row>
    <row r="54" spans="1:13" x14ac:dyDescent="0.25">
      <c r="A54" s="10">
        <v>35420</v>
      </c>
      <c r="B54" s="10" t="s">
        <v>562</v>
      </c>
      <c r="C54" s="10">
        <v>90002638</v>
      </c>
      <c r="D54" s="10" t="s">
        <v>1363</v>
      </c>
      <c r="E54" s="10">
        <v>8000</v>
      </c>
      <c r="F54" s="328">
        <v>0</v>
      </c>
      <c r="G54" s="328">
        <v>0</v>
      </c>
      <c r="H54" s="328">
        <v>1</v>
      </c>
      <c r="I54" s="328"/>
      <c r="J54" s="328">
        <v>1</v>
      </c>
      <c r="K54" s="328">
        <v>8000</v>
      </c>
      <c r="L54" s="328">
        <v>0</v>
      </c>
      <c r="M54" s="328">
        <v>0</v>
      </c>
    </row>
    <row r="55" spans="1:13" x14ac:dyDescent="0.25">
      <c r="A55" s="10">
        <v>35420</v>
      </c>
      <c r="B55" s="10" t="s">
        <v>562</v>
      </c>
      <c r="C55" s="10">
        <v>90002908</v>
      </c>
      <c r="D55" s="10" t="s">
        <v>1591</v>
      </c>
      <c r="E55" s="10">
        <v>150000</v>
      </c>
      <c r="F55" s="328">
        <v>1</v>
      </c>
      <c r="G55" s="328">
        <v>150000</v>
      </c>
      <c r="H55" s="328">
        <v>0</v>
      </c>
      <c r="I55" s="328"/>
      <c r="J55" s="328">
        <v>1</v>
      </c>
      <c r="K55" s="328">
        <v>150000</v>
      </c>
      <c r="L55" s="328">
        <v>0</v>
      </c>
      <c r="M55" s="328">
        <v>0</v>
      </c>
    </row>
    <row r="56" spans="1:13" x14ac:dyDescent="0.25">
      <c r="A56" s="10">
        <v>35420</v>
      </c>
      <c r="B56" s="10" t="s">
        <v>562</v>
      </c>
      <c r="C56" s="10">
        <v>90002952</v>
      </c>
      <c r="D56" s="10" t="s">
        <v>1357</v>
      </c>
      <c r="E56" s="10">
        <v>2000</v>
      </c>
      <c r="F56" s="328">
        <v>0</v>
      </c>
      <c r="G56" s="328">
        <v>0</v>
      </c>
      <c r="H56" s="328">
        <v>41</v>
      </c>
      <c r="I56" s="328"/>
      <c r="J56" s="328">
        <v>41</v>
      </c>
      <c r="K56" s="328">
        <v>82000</v>
      </c>
      <c r="L56" s="328">
        <v>0</v>
      </c>
      <c r="M56" s="328">
        <v>0</v>
      </c>
    </row>
    <row r="57" spans="1:13" x14ac:dyDescent="0.25">
      <c r="A57" s="10">
        <v>35420</v>
      </c>
      <c r="B57" s="10" t="s">
        <v>562</v>
      </c>
      <c r="C57" s="10">
        <v>90002986</v>
      </c>
      <c r="D57" s="10" t="s">
        <v>1355</v>
      </c>
      <c r="E57" s="10">
        <v>3500</v>
      </c>
      <c r="F57" s="328">
        <v>0</v>
      </c>
      <c r="G57" s="328">
        <v>0</v>
      </c>
      <c r="H57" s="328">
        <v>20</v>
      </c>
      <c r="I57" s="328"/>
      <c r="J57" s="328">
        <v>20</v>
      </c>
      <c r="K57" s="328">
        <v>70000</v>
      </c>
      <c r="L57" s="328">
        <v>0</v>
      </c>
      <c r="M57" s="328">
        <v>0</v>
      </c>
    </row>
    <row r="58" spans="1:13" x14ac:dyDescent="0.25">
      <c r="A58" s="10">
        <v>35420</v>
      </c>
      <c r="B58" s="10" t="s">
        <v>562</v>
      </c>
      <c r="C58" s="10">
        <v>90002987</v>
      </c>
      <c r="D58" s="10" t="s">
        <v>1361</v>
      </c>
      <c r="E58" s="10">
        <v>80000</v>
      </c>
      <c r="F58" s="328">
        <v>0</v>
      </c>
      <c r="G58" s="328">
        <v>0</v>
      </c>
      <c r="H58" s="328">
        <v>1</v>
      </c>
      <c r="I58" s="328"/>
      <c r="J58" s="328">
        <v>1</v>
      </c>
      <c r="K58" s="328">
        <v>80000</v>
      </c>
      <c r="L58" s="328">
        <v>0</v>
      </c>
      <c r="M58" s="328">
        <v>0</v>
      </c>
    </row>
    <row r="59" spans="1:13" x14ac:dyDescent="0.25">
      <c r="A59" s="10">
        <v>35420</v>
      </c>
      <c r="B59" s="10" t="s">
        <v>562</v>
      </c>
      <c r="C59" s="10">
        <v>90002988</v>
      </c>
      <c r="D59" s="10" t="s">
        <v>1359</v>
      </c>
      <c r="E59" s="10">
        <v>13000</v>
      </c>
      <c r="F59" s="328">
        <v>0</v>
      </c>
      <c r="G59" s="328">
        <v>0</v>
      </c>
      <c r="H59" s="328">
        <v>2</v>
      </c>
      <c r="I59" s="328"/>
      <c r="J59" s="328">
        <v>2</v>
      </c>
      <c r="K59" s="328">
        <v>26000</v>
      </c>
      <c r="L59" s="328">
        <v>0</v>
      </c>
      <c r="M59" s="328">
        <v>0</v>
      </c>
    </row>
    <row r="60" spans="1:13" x14ac:dyDescent="0.25">
      <c r="A60" s="10">
        <v>35420</v>
      </c>
      <c r="B60" s="10" t="s">
        <v>562</v>
      </c>
      <c r="C60" s="10">
        <v>90002989</v>
      </c>
      <c r="D60" s="10" t="s">
        <v>1360</v>
      </c>
      <c r="E60" s="10">
        <v>800</v>
      </c>
      <c r="F60" s="328">
        <v>0</v>
      </c>
      <c r="G60" s="328">
        <v>0</v>
      </c>
      <c r="H60" s="328">
        <v>10</v>
      </c>
      <c r="I60" s="328"/>
      <c r="J60" s="328">
        <v>0</v>
      </c>
      <c r="K60" s="328">
        <v>0</v>
      </c>
      <c r="L60" s="328">
        <v>10</v>
      </c>
      <c r="M60" s="328">
        <v>8000</v>
      </c>
    </row>
    <row r="61" spans="1:13" x14ac:dyDescent="0.25">
      <c r="A61" s="10">
        <v>35420</v>
      </c>
      <c r="B61" s="10" t="s">
        <v>562</v>
      </c>
      <c r="C61" s="10">
        <v>90002990</v>
      </c>
      <c r="D61" s="10" t="s">
        <v>1364</v>
      </c>
      <c r="E61" s="10">
        <v>6000</v>
      </c>
      <c r="F61" s="328">
        <v>0</v>
      </c>
      <c r="G61" s="328">
        <v>0</v>
      </c>
      <c r="H61" s="328">
        <v>15</v>
      </c>
      <c r="I61" s="328"/>
      <c r="J61" s="328">
        <v>15</v>
      </c>
      <c r="K61" s="328">
        <v>90000</v>
      </c>
      <c r="L61" s="328">
        <v>0</v>
      </c>
      <c r="M61" s="328">
        <v>0</v>
      </c>
    </row>
    <row r="62" spans="1:13" x14ac:dyDescent="0.25">
      <c r="A62" s="10">
        <v>35420</v>
      </c>
      <c r="B62" s="10" t="s">
        <v>562</v>
      </c>
      <c r="C62" s="10">
        <v>90002991</v>
      </c>
      <c r="D62" s="10" t="s">
        <v>1362</v>
      </c>
      <c r="E62" s="10">
        <v>7600</v>
      </c>
      <c r="F62" s="328">
        <v>0</v>
      </c>
      <c r="G62" s="328">
        <v>0</v>
      </c>
      <c r="H62" s="328">
        <v>1</v>
      </c>
      <c r="I62" s="328"/>
      <c r="J62" s="328">
        <v>1</v>
      </c>
      <c r="K62" s="328">
        <v>7600</v>
      </c>
      <c r="L62" s="328">
        <v>0</v>
      </c>
      <c r="M62" s="328">
        <v>0</v>
      </c>
    </row>
    <row r="63" spans="1:13" x14ac:dyDescent="0.25">
      <c r="A63" s="10">
        <v>35430</v>
      </c>
      <c r="B63" s="10" t="s">
        <v>68</v>
      </c>
      <c r="C63" s="10">
        <v>90002582</v>
      </c>
      <c r="D63" s="10" t="s">
        <v>1313</v>
      </c>
      <c r="E63" s="10">
        <v>182250</v>
      </c>
      <c r="F63" s="328">
        <v>0</v>
      </c>
      <c r="G63" s="328">
        <v>0</v>
      </c>
      <c r="H63" s="328">
        <v>4</v>
      </c>
      <c r="I63" s="328"/>
      <c r="J63" s="328">
        <v>4</v>
      </c>
      <c r="K63" s="328">
        <v>729000</v>
      </c>
      <c r="L63" s="328">
        <v>0</v>
      </c>
      <c r="M63" s="328">
        <v>0</v>
      </c>
    </row>
    <row r="64" spans="1:13" x14ac:dyDescent="0.25">
      <c r="A64" s="10">
        <v>35440</v>
      </c>
      <c r="B64" s="10" t="s">
        <v>69</v>
      </c>
      <c r="C64" s="10">
        <v>3</v>
      </c>
      <c r="D64" s="10" t="s">
        <v>1279</v>
      </c>
      <c r="E64" s="10">
        <v>1600</v>
      </c>
      <c r="F64" s="328">
        <v>0</v>
      </c>
      <c r="G64" s="328">
        <v>0</v>
      </c>
      <c r="H64" s="328">
        <v>6320</v>
      </c>
      <c r="I64" s="328"/>
      <c r="J64" s="328">
        <v>6320</v>
      </c>
      <c r="K64" s="328">
        <v>10112000</v>
      </c>
      <c r="L64" s="328">
        <v>0</v>
      </c>
      <c r="M64" s="328">
        <v>0</v>
      </c>
    </row>
    <row r="65" spans="1:13" x14ac:dyDescent="0.25">
      <c r="A65" s="10">
        <v>35440</v>
      </c>
      <c r="B65" s="10" t="s">
        <v>69</v>
      </c>
      <c r="C65" s="10">
        <v>3</v>
      </c>
      <c r="D65" s="10" t="s">
        <v>1279</v>
      </c>
      <c r="E65" s="10">
        <v>1700</v>
      </c>
      <c r="F65" s="328">
        <v>0</v>
      </c>
      <c r="G65" s="328">
        <v>0</v>
      </c>
      <c r="H65" s="328">
        <v>2153</v>
      </c>
      <c r="I65" s="328"/>
      <c r="J65" s="328">
        <v>2153</v>
      </c>
      <c r="K65" s="328">
        <v>3660100</v>
      </c>
      <c r="L65" s="328">
        <v>0</v>
      </c>
      <c r="M65" s="328">
        <v>0</v>
      </c>
    </row>
    <row r="66" spans="1:13" x14ac:dyDescent="0.25">
      <c r="A66" s="10">
        <v>35440</v>
      </c>
      <c r="B66" s="10" t="s">
        <v>69</v>
      </c>
      <c r="C66" s="10">
        <v>4</v>
      </c>
      <c r="D66" s="10" t="s">
        <v>1545</v>
      </c>
      <c r="E66" s="10">
        <v>4000</v>
      </c>
      <c r="F66" s="328">
        <v>0</v>
      </c>
      <c r="G66" s="328">
        <v>0</v>
      </c>
      <c r="H66" s="328">
        <v>18.5</v>
      </c>
      <c r="I66" s="328"/>
      <c r="J66" s="328">
        <v>18.5</v>
      </c>
      <c r="K66" s="328">
        <v>74000</v>
      </c>
      <c r="L66" s="328">
        <v>0</v>
      </c>
      <c r="M66" s="328">
        <v>0</v>
      </c>
    </row>
    <row r="67" spans="1:13" x14ac:dyDescent="0.25">
      <c r="A67" s="10">
        <v>35440</v>
      </c>
      <c r="B67" s="10" t="s">
        <v>69</v>
      </c>
      <c r="C67" s="10">
        <v>90002413</v>
      </c>
      <c r="D67" s="10" t="s">
        <v>1276</v>
      </c>
      <c r="E67" s="10">
        <v>5000</v>
      </c>
      <c r="F67" s="328">
        <v>0</v>
      </c>
      <c r="G67" s="328">
        <v>0</v>
      </c>
      <c r="H67" s="328">
        <v>70</v>
      </c>
      <c r="I67" s="328"/>
      <c r="J67" s="328">
        <v>70</v>
      </c>
      <c r="K67" s="328">
        <v>350000</v>
      </c>
      <c r="L67" s="328">
        <v>0</v>
      </c>
      <c r="M67" s="328">
        <v>0</v>
      </c>
    </row>
    <row r="68" spans="1:13" x14ac:dyDescent="0.25">
      <c r="A68" s="10">
        <v>35440</v>
      </c>
      <c r="B68" s="10" t="s">
        <v>69</v>
      </c>
      <c r="C68" s="10">
        <v>90002413</v>
      </c>
      <c r="D68" s="10" t="s">
        <v>1276</v>
      </c>
      <c r="E68" s="10">
        <v>140000</v>
      </c>
      <c r="F68" s="328">
        <v>0</v>
      </c>
      <c r="G68" s="328">
        <v>0</v>
      </c>
      <c r="H68" s="328">
        <v>30</v>
      </c>
      <c r="I68" s="328"/>
      <c r="J68" s="328">
        <v>30</v>
      </c>
      <c r="K68" s="328">
        <v>4200000</v>
      </c>
      <c r="L68" s="328">
        <v>0</v>
      </c>
      <c r="M68" s="328">
        <v>0</v>
      </c>
    </row>
    <row r="69" spans="1:13" x14ac:dyDescent="0.25">
      <c r="A69" s="10">
        <v>35440</v>
      </c>
      <c r="B69" s="10" t="s">
        <v>69</v>
      </c>
      <c r="C69" s="10">
        <v>90002413</v>
      </c>
      <c r="D69" s="10" t="s">
        <v>1276</v>
      </c>
      <c r="E69" s="10">
        <v>140000</v>
      </c>
      <c r="F69" s="328">
        <v>22</v>
      </c>
      <c r="G69" s="328">
        <v>3080000</v>
      </c>
      <c r="H69" s="328">
        <v>92.5</v>
      </c>
      <c r="I69" s="328"/>
      <c r="J69" s="328">
        <v>104.5</v>
      </c>
      <c r="K69" s="328">
        <v>14630000</v>
      </c>
      <c r="L69" s="328">
        <v>10</v>
      </c>
      <c r="M69" s="328">
        <v>1400000</v>
      </c>
    </row>
    <row r="70" spans="1:13" x14ac:dyDescent="0.25">
      <c r="A70" s="10">
        <v>35440</v>
      </c>
      <c r="B70" s="10" t="s">
        <v>69</v>
      </c>
      <c r="C70" s="10">
        <v>90002974</v>
      </c>
      <c r="D70" s="10" t="s">
        <v>1350</v>
      </c>
      <c r="E70" s="10">
        <v>1800</v>
      </c>
      <c r="F70" s="328">
        <v>0</v>
      </c>
      <c r="G70" s="328">
        <v>0</v>
      </c>
      <c r="H70" s="328">
        <v>1010</v>
      </c>
      <c r="I70" s="328"/>
      <c r="J70" s="328">
        <v>1010</v>
      </c>
      <c r="K70" s="328">
        <v>1818000</v>
      </c>
      <c r="L70" s="328">
        <v>0</v>
      </c>
      <c r="M70" s="328">
        <v>0</v>
      </c>
    </row>
    <row r="71" spans="1:13" x14ac:dyDescent="0.25">
      <c r="A71" s="10">
        <v>35440</v>
      </c>
      <c r="B71" s="10" t="s">
        <v>69</v>
      </c>
      <c r="C71" s="10">
        <v>90002974</v>
      </c>
      <c r="D71" s="10" t="s">
        <v>1350</v>
      </c>
      <c r="E71" s="10">
        <v>2000</v>
      </c>
      <c r="F71" s="328">
        <v>0</v>
      </c>
      <c r="G71" s="328">
        <v>0</v>
      </c>
      <c r="H71" s="328">
        <v>80</v>
      </c>
      <c r="I71" s="328"/>
      <c r="J71" s="328">
        <v>80</v>
      </c>
      <c r="K71" s="328">
        <v>160000</v>
      </c>
      <c r="L71" s="328">
        <v>0</v>
      </c>
      <c r="M71" s="328">
        <v>0</v>
      </c>
    </row>
    <row r="72" spans="1:13" x14ac:dyDescent="0.25">
      <c r="A72" s="10">
        <v>35450</v>
      </c>
      <c r="B72" s="10" t="s">
        <v>70</v>
      </c>
      <c r="C72" s="10">
        <v>90002993</v>
      </c>
      <c r="D72" s="10" t="s">
        <v>1482</v>
      </c>
      <c r="E72" s="10">
        <v>19000</v>
      </c>
      <c r="F72" s="328">
        <v>0</v>
      </c>
      <c r="G72" s="328">
        <v>0</v>
      </c>
      <c r="H72" s="328">
        <v>10</v>
      </c>
      <c r="I72" s="328"/>
      <c r="J72" s="328">
        <v>10</v>
      </c>
      <c r="K72" s="328">
        <v>190000</v>
      </c>
      <c r="L72" s="328">
        <v>0</v>
      </c>
      <c r="M72" s="328">
        <v>0</v>
      </c>
    </row>
    <row r="73" spans="1:13" x14ac:dyDescent="0.25">
      <c r="A73" s="10">
        <v>35450</v>
      </c>
      <c r="B73" s="10" t="s">
        <v>70</v>
      </c>
      <c r="C73" s="10">
        <v>90002994</v>
      </c>
      <c r="D73" s="10" t="s">
        <v>1493</v>
      </c>
      <c r="E73" s="10">
        <v>2000</v>
      </c>
      <c r="F73" s="328">
        <v>0</v>
      </c>
      <c r="G73" s="328">
        <v>0</v>
      </c>
      <c r="H73" s="328">
        <v>40</v>
      </c>
      <c r="I73" s="328"/>
      <c r="J73" s="328">
        <v>40</v>
      </c>
      <c r="K73" s="328">
        <v>80000</v>
      </c>
      <c r="L73" s="328">
        <v>0</v>
      </c>
      <c r="M73" s="328">
        <v>0</v>
      </c>
    </row>
    <row r="74" spans="1:13" x14ac:dyDescent="0.25">
      <c r="A74" s="10">
        <v>35470</v>
      </c>
      <c r="B74" s="10" t="s">
        <v>72</v>
      </c>
      <c r="C74" s="10">
        <v>90002992</v>
      </c>
      <c r="D74" s="10" t="s">
        <v>1354</v>
      </c>
      <c r="E74" s="10">
        <v>2000</v>
      </c>
      <c r="F74" s="328">
        <v>0</v>
      </c>
      <c r="G74" s="328">
        <v>0</v>
      </c>
      <c r="H74" s="328">
        <v>350</v>
      </c>
      <c r="I74" s="328"/>
      <c r="J74" s="328">
        <v>276</v>
      </c>
      <c r="K74" s="328">
        <v>552000</v>
      </c>
      <c r="L74" s="328">
        <v>74</v>
      </c>
      <c r="M74" s="328">
        <v>148000</v>
      </c>
    </row>
    <row r="75" spans="1:13" x14ac:dyDescent="0.25">
      <c r="A75" s="10">
        <v>36300</v>
      </c>
      <c r="B75" s="10" t="s">
        <v>1790</v>
      </c>
      <c r="C75" s="10">
        <v>90002995</v>
      </c>
      <c r="D75" s="10" t="s">
        <v>1587</v>
      </c>
      <c r="E75" s="10">
        <v>4700</v>
      </c>
      <c r="F75" s="328">
        <v>0</v>
      </c>
      <c r="G75" s="328">
        <v>0</v>
      </c>
      <c r="H75" s="328">
        <v>1165</v>
      </c>
      <c r="I75" s="328"/>
      <c r="J75" s="328">
        <v>0</v>
      </c>
      <c r="K75" s="328">
        <v>0</v>
      </c>
      <c r="L75" s="328">
        <v>1165</v>
      </c>
      <c r="M75" s="328">
        <v>5475500</v>
      </c>
    </row>
    <row r="76" spans="1:13" x14ac:dyDescent="0.25">
      <c r="A76" s="10">
        <v>36300</v>
      </c>
      <c r="B76" s="10" t="s">
        <v>1790</v>
      </c>
      <c r="C76" s="10">
        <v>90002996</v>
      </c>
      <c r="D76" s="10" t="s">
        <v>1589</v>
      </c>
      <c r="E76" s="10">
        <v>12000</v>
      </c>
      <c r="F76" s="328">
        <v>0</v>
      </c>
      <c r="G76" s="328">
        <v>0</v>
      </c>
      <c r="H76" s="328">
        <v>352</v>
      </c>
      <c r="I76" s="328"/>
      <c r="J76" s="328">
        <v>0</v>
      </c>
      <c r="K76" s="328">
        <v>0</v>
      </c>
      <c r="L76" s="328">
        <v>352</v>
      </c>
      <c r="M76" s="328">
        <v>4224000</v>
      </c>
    </row>
    <row r="77" spans="1:13" x14ac:dyDescent="0.25">
      <c r="A77" s="10">
        <v>36300</v>
      </c>
      <c r="B77" s="10" t="s">
        <v>1790</v>
      </c>
      <c r="C77" s="10">
        <v>90002997</v>
      </c>
      <c r="D77" s="10" t="s">
        <v>1588</v>
      </c>
      <c r="E77" s="10">
        <v>500</v>
      </c>
      <c r="F77" s="328">
        <v>0</v>
      </c>
      <c r="G77" s="328">
        <v>0</v>
      </c>
      <c r="H77" s="328">
        <v>1</v>
      </c>
      <c r="I77" s="328"/>
      <c r="J77" s="328">
        <v>0</v>
      </c>
      <c r="K77" s="328">
        <v>0</v>
      </c>
      <c r="L77" s="328">
        <v>1</v>
      </c>
      <c r="M77" s="328">
        <v>500</v>
      </c>
    </row>
    <row r="78" spans="1:13" x14ac:dyDescent="0.25">
      <c r="F78" s="328"/>
      <c r="G78" s="328"/>
      <c r="H78" s="328"/>
      <c r="I78" s="328"/>
      <c r="J78" s="328"/>
      <c r="K78" s="328"/>
      <c r="L78" s="328"/>
      <c r="M78" s="32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01"/>
  <sheetViews>
    <sheetView workbookViewId="0">
      <selection activeCell="D1" sqref="D1"/>
    </sheetView>
  </sheetViews>
  <sheetFormatPr defaultColWidth="9.140625" defaultRowHeight="15" x14ac:dyDescent="0.3"/>
  <cols>
    <col min="1" max="1" width="12.5703125" style="1" customWidth="1"/>
    <col min="2" max="3" width="11.5703125" style="1" customWidth="1"/>
    <col min="4" max="4" width="60.85546875" style="173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1" spans="1:17" ht="17.25" x14ac:dyDescent="0.3">
      <c r="A1" s="329" t="s">
        <v>1257</v>
      </c>
    </row>
    <row r="2" spans="1:17" ht="18.75" customHeight="1" x14ac:dyDescent="0.3">
      <c r="A2" s="432" t="s">
        <v>2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</row>
    <row r="3" spans="1:17" ht="18.75" customHeight="1" x14ac:dyDescent="0.3">
      <c r="A3" s="433" t="s">
        <v>454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</row>
    <row r="4" spans="1:17" ht="15.75" customHeight="1" x14ac:dyDescent="0.3">
      <c r="A4" s="3"/>
      <c r="B4" s="3"/>
      <c r="C4" s="3"/>
      <c r="D4" s="17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 x14ac:dyDescent="0.3">
      <c r="A5" s="4" t="s">
        <v>111</v>
      </c>
      <c r="B5" s="4" t="s">
        <v>112</v>
      </c>
      <c r="C5" s="4" t="s">
        <v>113</v>
      </c>
      <c r="D5" s="4" t="s">
        <v>30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</row>
    <row r="6" spans="1:17" x14ac:dyDescent="0.3">
      <c r="A6" s="1">
        <v>70106</v>
      </c>
      <c r="B6" s="1">
        <v>80101</v>
      </c>
      <c r="C6" s="330">
        <v>2</v>
      </c>
      <c r="D6" s="173" t="s">
        <v>491</v>
      </c>
      <c r="E6" s="1">
        <v>258673900.00000009</v>
      </c>
      <c r="F6" s="1">
        <v>21335700.000000004</v>
      </c>
      <c r="G6" s="1">
        <v>22035700.000000004</v>
      </c>
      <c r="H6" s="1">
        <v>21035700.000000004</v>
      </c>
      <c r="I6" s="1">
        <v>26489900.000000004</v>
      </c>
      <c r="J6" s="1">
        <v>21835700.000000004</v>
      </c>
      <c r="K6" s="1">
        <v>20535700.000000004</v>
      </c>
      <c r="L6" s="1">
        <v>19535700</v>
      </c>
      <c r="M6" s="1">
        <v>20835700</v>
      </c>
      <c r="N6" s="1">
        <v>20735700</v>
      </c>
      <c r="O6" s="1">
        <v>22035700.000000004</v>
      </c>
      <c r="P6" s="1">
        <v>23085700</v>
      </c>
      <c r="Q6" s="1">
        <v>19177000</v>
      </c>
    </row>
    <row r="7" spans="1:17" x14ac:dyDescent="0.3">
      <c r="A7" s="1">
        <v>70106</v>
      </c>
      <c r="B7" s="1">
        <v>80101</v>
      </c>
      <c r="C7" s="330">
        <v>21</v>
      </c>
      <c r="D7" s="173" t="s">
        <v>1791</v>
      </c>
      <c r="E7" s="1">
        <v>258673900.00000009</v>
      </c>
      <c r="F7" s="1">
        <v>21335700.000000004</v>
      </c>
      <c r="G7" s="1">
        <v>22035700.000000004</v>
      </c>
      <c r="H7" s="1">
        <v>21035700.000000004</v>
      </c>
      <c r="I7" s="1">
        <v>26489900.000000004</v>
      </c>
      <c r="J7" s="1">
        <v>21835700.000000004</v>
      </c>
      <c r="K7" s="1">
        <v>20535700.000000004</v>
      </c>
      <c r="L7" s="1">
        <v>19535700</v>
      </c>
      <c r="M7" s="1">
        <v>20835700</v>
      </c>
      <c r="N7" s="1">
        <v>20735700</v>
      </c>
      <c r="O7" s="1">
        <v>22035700.000000004</v>
      </c>
      <c r="P7" s="1">
        <v>23085700</v>
      </c>
      <c r="Q7" s="1">
        <v>19177000</v>
      </c>
    </row>
    <row r="8" spans="1:17" x14ac:dyDescent="0.3">
      <c r="A8" s="1">
        <v>70106</v>
      </c>
      <c r="B8" s="1">
        <v>80101</v>
      </c>
      <c r="C8" s="330">
        <v>210</v>
      </c>
      <c r="D8" s="173" t="s">
        <v>1792</v>
      </c>
      <c r="E8" s="1">
        <v>258673900.00000009</v>
      </c>
      <c r="F8" s="1">
        <v>21335700.000000004</v>
      </c>
      <c r="G8" s="1">
        <v>22035700.000000004</v>
      </c>
      <c r="H8" s="1">
        <v>21035700.000000004</v>
      </c>
      <c r="I8" s="1">
        <v>26489900.000000004</v>
      </c>
      <c r="J8" s="1">
        <v>21835700.000000004</v>
      </c>
      <c r="K8" s="1">
        <v>20535700.000000004</v>
      </c>
      <c r="L8" s="1">
        <v>19535700</v>
      </c>
      <c r="M8" s="1">
        <v>20835700</v>
      </c>
      <c r="N8" s="1">
        <v>20735700</v>
      </c>
      <c r="O8" s="1">
        <v>22035700.000000004</v>
      </c>
      <c r="P8" s="1">
        <v>23085700</v>
      </c>
      <c r="Q8" s="1">
        <v>19177000</v>
      </c>
    </row>
    <row r="9" spans="1:17" x14ac:dyDescent="0.3">
      <c r="A9" s="1">
        <v>70106</v>
      </c>
      <c r="B9" s="1">
        <v>80101</v>
      </c>
      <c r="C9" s="330">
        <v>2101</v>
      </c>
      <c r="D9" s="173" t="s">
        <v>1793</v>
      </c>
      <c r="E9" s="1">
        <v>177802000</v>
      </c>
      <c r="F9" s="1">
        <v>15441800</v>
      </c>
      <c r="G9" s="1">
        <v>15441800</v>
      </c>
      <c r="H9" s="1">
        <v>15441800</v>
      </c>
      <c r="I9" s="1">
        <v>15441800</v>
      </c>
      <c r="J9" s="1">
        <v>15441800</v>
      </c>
      <c r="K9" s="1">
        <v>15441800</v>
      </c>
      <c r="L9" s="1">
        <v>15441800</v>
      </c>
      <c r="M9" s="1">
        <v>15441800</v>
      </c>
      <c r="N9" s="1">
        <v>15441800</v>
      </c>
      <c r="O9" s="1">
        <v>15441800</v>
      </c>
      <c r="P9" s="1">
        <v>12941800</v>
      </c>
      <c r="Q9" s="1">
        <v>10442200</v>
      </c>
    </row>
    <row r="10" spans="1:17" x14ac:dyDescent="0.3">
      <c r="A10" s="1">
        <v>70106</v>
      </c>
      <c r="B10" s="1">
        <v>80101</v>
      </c>
      <c r="C10" s="330">
        <v>210101</v>
      </c>
      <c r="D10" s="173" t="s">
        <v>630</v>
      </c>
      <c r="E10" s="1">
        <v>177802000</v>
      </c>
      <c r="F10" s="1">
        <v>15441800</v>
      </c>
      <c r="G10" s="1">
        <v>15441800</v>
      </c>
      <c r="H10" s="1">
        <v>15441800</v>
      </c>
      <c r="I10" s="1">
        <v>15441800</v>
      </c>
      <c r="J10" s="1">
        <v>15441800</v>
      </c>
      <c r="K10" s="1">
        <v>15441800</v>
      </c>
      <c r="L10" s="1">
        <v>15441800</v>
      </c>
      <c r="M10" s="1">
        <v>15441800</v>
      </c>
      <c r="N10" s="1">
        <v>15441800</v>
      </c>
      <c r="O10" s="1">
        <v>15441800</v>
      </c>
      <c r="P10" s="1">
        <v>12941800</v>
      </c>
      <c r="Q10" s="1">
        <v>10442200</v>
      </c>
    </row>
    <row r="11" spans="1:17" x14ac:dyDescent="0.3">
      <c r="A11" s="1">
        <v>70106</v>
      </c>
      <c r="B11" s="1">
        <v>80101</v>
      </c>
      <c r="C11" s="330">
        <v>2102</v>
      </c>
      <c r="D11" s="173" t="s">
        <v>1794</v>
      </c>
      <c r="E11" s="1">
        <v>19668100</v>
      </c>
      <c r="F11" s="1">
        <v>1698500</v>
      </c>
      <c r="G11" s="1">
        <v>1698500</v>
      </c>
      <c r="H11" s="1">
        <v>1698500</v>
      </c>
      <c r="I11" s="1">
        <v>1698500</v>
      </c>
      <c r="J11" s="1">
        <v>1698500</v>
      </c>
      <c r="K11" s="1">
        <v>1698500</v>
      </c>
      <c r="L11" s="1">
        <v>1698500</v>
      </c>
      <c r="M11" s="1">
        <v>1698500</v>
      </c>
      <c r="N11" s="1">
        <v>1698500</v>
      </c>
      <c r="O11" s="1">
        <v>1698500</v>
      </c>
      <c r="P11" s="1">
        <v>1423500</v>
      </c>
      <c r="Q11" s="1">
        <v>1259600.0000000002</v>
      </c>
    </row>
    <row r="12" spans="1:17" x14ac:dyDescent="0.3">
      <c r="A12" s="1">
        <v>70106</v>
      </c>
      <c r="B12" s="1">
        <v>80101</v>
      </c>
      <c r="C12" s="330">
        <v>210201</v>
      </c>
      <c r="D12" s="173" t="s">
        <v>1795</v>
      </c>
      <c r="E12" s="1">
        <v>12416099.999999998</v>
      </c>
      <c r="F12" s="1">
        <v>1080900</v>
      </c>
      <c r="G12" s="1">
        <v>1080900</v>
      </c>
      <c r="H12" s="1">
        <v>1080900</v>
      </c>
      <c r="I12" s="1">
        <v>1080900</v>
      </c>
      <c r="J12" s="1">
        <v>1080900</v>
      </c>
      <c r="K12" s="1">
        <v>1080900</v>
      </c>
      <c r="L12" s="1">
        <v>1081000</v>
      </c>
      <c r="M12" s="1">
        <v>1081000</v>
      </c>
      <c r="N12" s="1">
        <v>1081000</v>
      </c>
      <c r="O12" s="1">
        <v>1080900</v>
      </c>
      <c r="P12" s="1">
        <v>805900</v>
      </c>
      <c r="Q12" s="1">
        <v>800900</v>
      </c>
    </row>
    <row r="13" spans="1:17" x14ac:dyDescent="0.3">
      <c r="A13" s="1">
        <v>70106</v>
      </c>
      <c r="B13" s="1">
        <v>80101</v>
      </c>
      <c r="C13" s="330">
        <v>210202</v>
      </c>
      <c r="D13" s="173" t="s">
        <v>1796</v>
      </c>
      <c r="E13" s="1">
        <v>1450900</v>
      </c>
      <c r="F13" s="1">
        <v>123500</v>
      </c>
      <c r="G13" s="1">
        <v>123500</v>
      </c>
      <c r="H13" s="1">
        <v>123500</v>
      </c>
      <c r="I13" s="1">
        <v>123500</v>
      </c>
      <c r="J13" s="1">
        <v>123500</v>
      </c>
      <c r="K13" s="1">
        <v>123500</v>
      </c>
      <c r="L13" s="1">
        <v>123500</v>
      </c>
      <c r="M13" s="1">
        <v>123500</v>
      </c>
      <c r="N13" s="1">
        <v>123500</v>
      </c>
      <c r="O13" s="1">
        <v>123500</v>
      </c>
      <c r="P13" s="1">
        <v>123500</v>
      </c>
      <c r="Q13" s="1">
        <v>92400</v>
      </c>
    </row>
    <row r="14" spans="1:17" x14ac:dyDescent="0.3">
      <c r="A14" s="1">
        <v>70106</v>
      </c>
      <c r="B14" s="1">
        <v>80101</v>
      </c>
      <c r="C14" s="330">
        <v>210203</v>
      </c>
      <c r="D14" s="173" t="s">
        <v>1797</v>
      </c>
      <c r="E14" s="1">
        <v>1812900.0000000002</v>
      </c>
      <c r="F14" s="1">
        <v>154400</v>
      </c>
      <c r="G14" s="1">
        <v>154400</v>
      </c>
      <c r="H14" s="1">
        <v>154400</v>
      </c>
      <c r="I14" s="1">
        <v>154400</v>
      </c>
      <c r="J14" s="1">
        <v>154400</v>
      </c>
      <c r="K14" s="1">
        <v>154400</v>
      </c>
      <c r="L14" s="1">
        <v>154400</v>
      </c>
      <c r="M14" s="1">
        <v>154400</v>
      </c>
      <c r="N14" s="1">
        <v>154400</v>
      </c>
      <c r="O14" s="1">
        <v>154400</v>
      </c>
      <c r="P14" s="1">
        <v>154400</v>
      </c>
      <c r="Q14" s="1">
        <v>114500</v>
      </c>
    </row>
    <row r="15" spans="1:17" x14ac:dyDescent="0.3">
      <c r="A15" s="1">
        <v>70106</v>
      </c>
      <c r="B15" s="1">
        <v>80101</v>
      </c>
      <c r="C15" s="330">
        <v>210204</v>
      </c>
      <c r="D15" s="173" t="s">
        <v>1798</v>
      </c>
      <c r="E15" s="1">
        <v>361800</v>
      </c>
      <c r="F15" s="1">
        <v>30800</v>
      </c>
      <c r="G15" s="1">
        <v>30800</v>
      </c>
      <c r="H15" s="1">
        <v>30800</v>
      </c>
      <c r="I15" s="1">
        <v>30800</v>
      </c>
      <c r="J15" s="1">
        <v>30800</v>
      </c>
      <c r="K15" s="1">
        <v>30800</v>
      </c>
      <c r="L15" s="1">
        <v>30800</v>
      </c>
      <c r="M15" s="1">
        <v>30800</v>
      </c>
      <c r="N15" s="1">
        <v>30800</v>
      </c>
      <c r="O15" s="1">
        <v>30800</v>
      </c>
      <c r="P15" s="1">
        <v>30900</v>
      </c>
      <c r="Q15" s="1">
        <v>22900</v>
      </c>
    </row>
    <row r="16" spans="1:17" x14ac:dyDescent="0.3">
      <c r="A16" s="1">
        <v>70106</v>
      </c>
      <c r="B16" s="1">
        <v>80101</v>
      </c>
      <c r="C16" s="330">
        <v>210205</v>
      </c>
      <c r="D16" s="173" t="s">
        <v>1799</v>
      </c>
      <c r="E16" s="1">
        <v>3626400.0000000009</v>
      </c>
      <c r="F16" s="1">
        <v>308900</v>
      </c>
      <c r="G16" s="1">
        <v>308900</v>
      </c>
      <c r="H16" s="1">
        <v>308900</v>
      </c>
      <c r="I16" s="1">
        <v>308900</v>
      </c>
      <c r="J16" s="1">
        <v>308900</v>
      </c>
      <c r="K16" s="1">
        <v>308900</v>
      </c>
      <c r="L16" s="1">
        <v>308800</v>
      </c>
      <c r="M16" s="1">
        <v>308800</v>
      </c>
      <c r="N16" s="1">
        <v>308800</v>
      </c>
      <c r="O16" s="1">
        <v>308900</v>
      </c>
      <c r="P16" s="1">
        <v>308800</v>
      </c>
      <c r="Q16" s="1">
        <v>228900</v>
      </c>
    </row>
    <row r="17" spans="1:17" x14ac:dyDescent="0.3">
      <c r="A17" s="1">
        <v>70106</v>
      </c>
      <c r="B17" s="1">
        <v>80101</v>
      </c>
      <c r="C17" s="330">
        <v>2103</v>
      </c>
      <c r="D17" s="173" t="s">
        <v>1800</v>
      </c>
      <c r="E17" s="1">
        <v>19680000</v>
      </c>
      <c r="F17" s="1">
        <v>2665000</v>
      </c>
      <c r="G17" s="1">
        <v>2665000</v>
      </c>
      <c r="H17" s="1">
        <v>1665000</v>
      </c>
      <c r="I17" s="1">
        <v>165000</v>
      </c>
      <c r="J17" s="1">
        <v>165000</v>
      </c>
      <c r="K17" s="1">
        <v>165000</v>
      </c>
      <c r="L17" s="1">
        <v>165000</v>
      </c>
      <c r="M17" s="1">
        <v>1465000</v>
      </c>
      <c r="N17" s="1">
        <v>1365000</v>
      </c>
      <c r="O17" s="1">
        <v>2665000</v>
      </c>
      <c r="P17" s="1">
        <v>3865000</v>
      </c>
      <c r="Q17" s="1">
        <v>2665000</v>
      </c>
    </row>
    <row r="18" spans="1:17" x14ac:dyDescent="0.3">
      <c r="A18" s="1">
        <v>70106</v>
      </c>
      <c r="B18" s="1">
        <v>80101</v>
      </c>
      <c r="C18" s="330">
        <v>210301</v>
      </c>
      <c r="D18" s="173" t="s">
        <v>1801</v>
      </c>
      <c r="E18" s="1">
        <v>2099999.9999999995</v>
      </c>
      <c r="F18" s="1">
        <v>158300</v>
      </c>
      <c r="G18" s="1">
        <v>158300</v>
      </c>
      <c r="H18" s="1">
        <v>158300</v>
      </c>
      <c r="I18" s="1">
        <v>158300</v>
      </c>
      <c r="J18" s="1">
        <v>158300</v>
      </c>
      <c r="K18" s="1">
        <v>158300</v>
      </c>
      <c r="L18" s="1">
        <v>158300</v>
      </c>
      <c r="M18" s="1">
        <v>158300</v>
      </c>
      <c r="N18" s="1">
        <v>158300</v>
      </c>
      <c r="O18" s="1">
        <v>158300</v>
      </c>
      <c r="P18" s="1">
        <v>358300</v>
      </c>
      <c r="Q18" s="1">
        <v>158700</v>
      </c>
    </row>
    <row r="19" spans="1:17" x14ac:dyDescent="0.3">
      <c r="A19" s="1">
        <v>70106</v>
      </c>
      <c r="B19" s="1">
        <v>80101</v>
      </c>
      <c r="C19" s="330">
        <v>210302</v>
      </c>
      <c r="D19" s="173" t="s">
        <v>1802</v>
      </c>
      <c r="E19" s="1">
        <v>17500000</v>
      </c>
      <c r="F19" s="1">
        <v>2500000</v>
      </c>
      <c r="G19" s="1">
        <v>2500000</v>
      </c>
      <c r="H19" s="1">
        <v>1500000</v>
      </c>
      <c r="I19" s="1">
        <v>0</v>
      </c>
      <c r="J19" s="1">
        <v>0</v>
      </c>
      <c r="K19" s="1">
        <v>0</v>
      </c>
      <c r="L19" s="1">
        <v>0</v>
      </c>
      <c r="M19" s="1">
        <v>1300000</v>
      </c>
      <c r="N19" s="1">
        <v>1200000</v>
      </c>
      <c r="O19" s="1">
        <v>2500000</v>
      </c>
      <c r="P19" s="1">
        <v>3500000</v>
      </c>
      <c r="Q19" s="1">
        <v>2500000</v>
      </c>
    </row>
    <row r="20" spans="1:17" x14ac:dyDescent="0.3">
      <c r="A20" s="1">
        <v>70106</v>
      </c>
      <c r="B20" s="1">
        <v>80101</v>
      </c>
      <c r="C20" s="330">
        <v>210303</v>
      </c>
      <c r="D20" s="173" t="s">
        <v>1803</v>
      </c>
      <c r="E20" s="1">
        <v>80000.000000000015</v>
      </c>
      <c r="F20" s="1">
        <v>6700</v>
      </c>
      <c r="G20" s="1">
        <v>6700</v>
      </c>
      <c r="H20" s="1">
        <v>6700</v>
      </c>
      <c r="I20" s="1">
        <v>6700</v>
      </c>
      <c r="J20" s="1">
        <v>6700</v>
      </c>
      <c r="K20" s="1">
        <v>6700</v>
      </c>
      <c r="L20" s="1">
        <v>6700</v>
      </c>
      <c r="M20" s="1">
        <v>6700</v>
      </c>
      <c r="N20" s="1">
        <v>6700</v>
      </c>
      <c r="O20" s="1">
        <v>6700</v>
      </c>
      <c r="P20" s="1">
        <v>6700</v>
      </c>
      <c r="Q20" s="1">
        <v>6300</v>
      </c>
    </row>
    <row r="21" spans="1:17" x14ac:dyDescent="0.3">
      <c r="A21" s="1">
        <v>70106</v>
      </c>
      <c r="B21" s="1">
        <v>80101</v>
      </c>
      <c r="C21" s="330">
        <v>2104</v>
      </c>
      <c r="D21" s="173" t="s">
        <v>1804</v>
      </c>
      <c r="E21" s="1">
        <v>22932499.999999996</v>
      </c>
      <c r="F21" s="1">
        <v>1505400</v>
      </c>
      <c r="G21" s="1">
        <v>1505400</v>
      </c>
      <c r="H21" s="1">
        <v>1505400</v>
      </c>
      <c r="I21" s="1">
        <v>2668299.9999999991</v>
      </c>
      <c r="J21" s="1">
        <v>1505400</v>
      </c>
      <c r="K21" s="1">
        <v>1505400</v>
      </c>
      <c r="L21" s="1">
        <v>1505400</v>
      </c>
      <c r="M21" s="1">
        <v>1505400</v>
      </c>
      <c r="N21" s="1">
        <v>1505400</v>
      </c>
      <c r="O21" s="1">
        <v>1505400</v>
      </c>
      <c r="P21" s="1">
        <v>3830399.9999999995</v>
      </c>
      <c r="Q21" s="1">
        <v>2885200.0000000005</v>
      </c>
    </row>
    <row r="22" spans="1:17" x14ac:dyDescent="0.3">
      <c r="A22" s="1">
        <v>70106</v>
      </c>
      <c r="B22" s="1">
        <v>80101</v>
      </c>
      <c r="C22" s="330">
        <v>210401</v>
      </c>
      <c r="D22" s="173" t="s">
        <v>1805</v>
      </c>
      <c r="E22" s="1">
        <v>2925900</v>
      </c>
      <c r="F22" s="1">
        <v>100000</v>
      </c>
      <c r="G22" s="1">
        <v>100000</v>
      </c>
      <c r="H22" s="1">
        <v>100000</v>
      </c>
      <c r="I22" s="1">
        <v>860900</v>
      </c>
      <c r="J22" s="1">
        <v>100000</v>
      </c>
      <c r="K22" s="1">
        <v>100000</v>
      </c>
      <c r="L22" s="1">
        <v>100000</v>
      </c>
      <c r="M22" s="1">
        <v>100000</v>
      </c>
      <c r="N22" s="1">
        <v>100000</v>
      </c>
      <c r="O22" s="1">
        <v>100000</v>
      </c>
      <c r="P22" s="1">
        <v>625000</v>
      </c>
      <c r="Q22" s="1">
        <v>540000</v>
      </c>
    </row>
    <row r="23" spans="1:17" x14ac:dyDescent="0.3">
      <c r="A23" s="1">
        <v>70106</v>
      </c>
      <c r="B23" s="1">
        <v>80101</v>
      </c>
      <c r="C23" s="330">
        <v>210402</v>
      </c>
      <c r="D23" s="173" t="s">
        <v>1806</v>
      </c>
      <c r="E23" s="1">
        <v>15840000</v>
      </c>
      <c r="F23" s="1">
        <v>1133300</v>
      </c>
      <c r="G23" s="1">
        <v>1133300</v>
      </c>
      <c r="H23" s="1">
        <v>1133300</v>
      </c>
      <c r="I23" s="1">
        <v>1133300</v>
      </c>
      <c r="J23" s="1">
        <v>1133300</v>
      </c>
      <c r="K23" s="1">
        <v>1133300</v>
      </c>
      <c r="L23" s="1">
        <v>1133300</v>
      </c>
      <c r="M23" s="1">
        <v>1133300</v>
      </c>
      <c r="N23" s="1">
        <v>1133300</v>
      </c>
      <c r="O23" s="1">
        <v>1133300</v>
      </c>
      <c r="P23" s="1">
        <v>2733300</v>
      </c>
      <c r="Q23" s="1">
        <v>1773700</v>
      </c>
    </row>
    <row r="24" spans="1:17" x14ac:dyDescent="0.3">
      <c r="A24" s="1">
        <v>70106</v>
      </c>
      <c r="B24" s="1">
        <v>80101</v>
      </c>
      <c r="C24" s="330">
        <v>210403</v>
      </c>
      <c r="D24" s="173" t="s">
        <v>1807</v>
      </c>
      <c r="E24" s="1">
        <v>2404600.0000000005</v>
      </c>
      <c r="F24" s="1">
        <v>183700</v>
      </c>
      <c r="G24" s="1">
        <v>183700</v>
      </c>
      <c r="H24" s="1">
        <v>183700</v>
      </c>
      <c r="I24" s="1">
        <v>183700</v>
      </c>
      <c r="J24" s="1">
        <v>183700</v>
      </c>
      <c r="K24" s="1">
        <v>183700</v>
      </c>
      <c r="L24" s="1">
        <v>183700</v>
      </c>
      <c r="M24" s="1">
        <v>183700</v>
      </c>
      <c r="N24" s="1">
        <v>183700</v>
      </c>
      <c r="O24" s="1">
        <v>183700</v>
      </c>
      <c r="P24" s="1">
        <v>383700</v>
      </c>
      <c r="Q24" s="1">
        <v>183900</v>
      </c>
    </row>
    <row r="25" spans="1:17" x14ac:dyDescent="0.3">
      <c r="A25" s="1">
        <v>70106</v>
      </c>
      <c r="B25" s="1">
        <v>80101</v>
      </c>
      <c r="C25" s="330">
        <v>210405</v>
      </c>
      <c r="D25" s="173" t="s">
        <v>1808</v>
      </c>
      <c r="E25" s="1">
        <v>404999.99999999988</v>
      </c>
      <c r="F25" s="1">
        <v>16700</v>
      </c>
      <c r="G25" s="1">
        <v>16700</v>
      </c>
      <c r="H25" s="1">
        <v>16700</v>
      </c>
      <c r="I25" s="1">
        <v>221700</v>
      </c>
      <c r="J25" s="1">
        <v>16700</v>
      </c>
      <c r="K25" s="1">
        <v>16700</v>
      </c>
      <c r="L25" s="1">
        <v>16700</v>
      </c>
      <c r="M25" s="1">
        <v>16700</v>
      </c>
      <c r="N25" s="1">
        <v>16700</v>
      </c>
      <c r="O25" s="1">
        <v>16700</v>
      </c>
      <c r="P25" s="1">
        <v>16700</v>
      </c>
      <c r="Q25" s="1">
        <v>16300</v>
      </c>
    </row>
    <row r="26" spans="1:17" x14ac:dyDescent="0.3">
      <c r="A26" s="1">
        <v>70106</v>
      </c>
      <c r="B26" s="1">
        <v>80101</v>
      </c>
      <c r="C26" s="330">
        <v>210406</v>
      </c>
      <c r="D26" s="173" t="s">
        <v>1809</v>
      </c>
      <c r="E26" s="1">
        <v>1357000.0000000002</v>
      </c>
      <c r="F26" s="1">
        <v>71700</v>
      </c>
      <c r="G26" s="1">
        <v>71700</v>
      </c>
      <c r="H26" s="1">
        <v>71700</v>
      </c>
      <c r="I26" s="1">
        <v>268700</v>
      </c>
      <c r="J26" s="1">
        <v>71700</v>
      </c>
      <c r="K26" s="1">
        <v>71700</v>
      </c>
      <c r="L26" s="1">
        <v>71700</v>
      </c>
      <c r="M26" s="1">
        <v>71700</v>
      </c>
      <c r="N26" s="1">
        <v>71700</v>
      </c>
      <c r="O26" s="1">
        <v>71700</v>
      </c>
      <c r="P26" s="1">
        <v>71700</v>
      </c>
      <c r="Q26" s="1">
        <v>371300</v>
      </c>
    </row>
    <row r="27" spans="1:17" x14ac:dyDescent="0.3">
      <c r="A27" s="1">
        <v>70106</v>
      </c>
      <c r="B27" s="1">
        <v>80101</v>
      </c>
      <c r="C27" s="330">
        <v>2105</v>
      </c>
      <c r="D27" s="173" t="s">
        <v>1810</v>
      </c>
      <c r="E27" s="1">
        <v>1550000</v>
      </c>
      <c r="F27" s="1">
        <v>25000</v>
      </c>
      <c r="G27" s="1">
        <v>25000</v>
      </c>
      <c r="H27" s="1">
        <v>25000</v>
      </c>
      <c r="I27" s="1">
        <v>675000</v>
      </c>
      <c r="J27" s="1">
        <v>25000</v>
      </c>
      <c r="K27" s="1">
        <v>25000</v>
      </c>
      <c r="L27" s="1">
        <v>25000</v>
      </c>
      <c r="M27" s="1">
        <v>25000</v>
      </c>
      <c r="N27" s="1">
        <v>25000</v>
      </c>
      <c r="O27" s="1">
        <v>25000</v>
      </c>
      <c r="P27" s="1">
        <v>325000</v>
      </c>
      <c r="Q27" s="1">
        <v>325000</v>
      </c>
    </row>
    <row r="28" spans="1:17" x14ac:dyDescent="0.3">
      <c r="A28" s="1">
        <v>70106</v>
      </c>
      <c r="B28" s="1">
        <v>80101</v>
      </c>
      <c r="C28" s="330">
        <v>210503</v>
      </c>
      <c r="D28" s="173" t="s">
        <v>1811</v>
      </c>
      <c r="E28" s="1">
        <v>1550000</v>
      </c>
      <c r="F28" s="1">
        <v>25000</v>
      </c>
      <c r="G28" s="1">
        <v>25000</v>
      </c>
      <c r="H28" s="1">
        <v>25000</v>
      </c>
      <c r="I28" s="1">
        <v>675000</v>
      </c>
      <c r="J28" s="1">
        <v>25000</v>
      </c>
      <c r="K28" s="1">
        <v>25000</v>
      </c>
      <c r="L28" s="1">
        <v>25000</v>
      </c>
      <c r="M28" s="1">
        <v>25000</v>
      </c>
      <c r="N28" s="1">
        <v>25000</v>
      </c>
      <c r="O28" s="1">
        <v>25000</v>
      </c>
      <c r="P28" s="1">
        <v>325000</v>
      </c>
      <c r="Q28" s="1">
        <v>325000</v>
      </c>
    </row>
    <row r="29" spans="1:17" x14ac:dyDescent="0.3">
      <c r="A29" s="1">
        <v>70106</v>
      </c>
      <c r="B29" s="1">
        <v>80101</v>
      </c>
      <c r="C29" s="330">
        <v>2106</v>
      </c>
      <c r="D29" s="173" t="s">
        <v>1812</v>
      </c>
      <c r="E29" s="1">
        <v>8130000</v>
      </c>
      <c r="F29" s="1">
        <v>0</v>
      </c>
      <c r="G29" s="1">
        <v>0</v>
      </c>
      <c r="H29" s="1">
        <v>0</v>
      </c>
      <c r="I29" s="1">
        <v>4130000</v>
      </c>
      <c r="J29" s="1">
        <v>2300000</v>
      </c>
      <c r="K29" s="1">
        <v>1000000</v>
      </c>
      <c r="L29" s="1">
        <v>0</v>
      </c>
      <c r="M29" s="1">
        <v>0</v>
      </c>
      <c r="N29" s="1">
        <v>0</v>
      </c>
      <c r="O29" s="1">
        <v>0</v>
      </c>
      <c r="P29" s="1">
        <v>500000</v>
      </c>
      <c r="Q29" s="1">
        <v>200000</v>
      </c>
    </row>
    <row r="30" spans="1:17" x14ac:dyDescent="0.3">
      <c r="A30" s="1">
        <v>70106</v>
      </c>
      <c r="B30" s="1">
        <v>80101</v>
      </c>
      <c r="C30" s="330">
        <v>210601</v>
      </c>
      <c r="D30" s="173" t="s">
        <v>1813</v>
      </c>
      <c r="E30" s="1">
        <v>4150000</v>
      </c>
      <c r="F30" s="1">
        <v>0</v>
      </c>
      <c r="G30" s="1">
        <v>0</v>
      </c>
      <c r="H30" s="1">
        <v>0</v>
      </c>
      <c r="I30" s="1">
        <v>3350000</v>
      </c>
      <c r="J30" s="1">
        <v>800000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3">
      <c r="A31" s="1">
        <v>70106</v>
      </c>
      <c r="B31" s="1">
        <v>80101</v>
      </c>
      <c r="C31" s="330">
        <v>210602</v>
      </c>
      <c r="D31" s="173" t="s">
        <v>1814</v>
      </c>
      <c r="E31" s="1">
        <v>1500000</v>
      </c>
      <c r="F31" s="1">
        <v>0</v>
      </c>
      <c r="G31" s="1">
        <v>0</v>
      </c>
      <c r="H31" s="1">
        <v>0</v>
      </c>
      <c r="I31" s="1">
        <v>0</v>
      </c>
      <c r="J31" s="1">
        <v>1500000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3">
      <c r="A32" s="1">
        <v>70106</v>
      </c>
      <c r="B32" s="1">
        <v>80101</v>
      </c>
      <c r="C32" s="330">
        <v>210603</v>
      </c>
      <c r="D32" s="173" t="s">
        <v>1815</v>
      </c>
      <c r="E32" s="1">
        <v>700000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500000</v>
      </c>
      <c r="Q32" s="1">
        <v>200000</v>
      </c>
    </row>
    <row r="33" spans="1:17" x14ac:dyDescent="0.3">
      <c r="A33" s="1">
        <v>70106</v>
      </c>
      <c r="B33" s="1">
        <v>80101</v>
      </c>
      <c r="C33" s="330">
        <v>210604</v>
      </c>
      <c r="D33" s="173" t="s">
        <v>1816</v>
      </c>
      <c r="E33" s="1">
        <v>1780000</v>
      </c>
      <c r="F33" s="1">
        <v>0</v>
      </c>
      <c r="G33" s="1">
        <v>0</v>
      </c>
      <c r="H33" s="1">
        <v>0</v>
      </c>
      <c r="I33" s="1">
        <v>780000</v>
      </c>
      <c r="J33" s="1">
        <v>0</v>
      </c>
      <c r="K33" s="1">
        <v>1000000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3">
      <c r="A34" s="1">
        <v>70106</v>
      </c>
      <c r="B34" s="1">
        <v>80101</v>
      </c>
      <c r="C34" s="330">
        <v>2107</v>
      </c>
      <c r="D34" s="173" t="s">
        <v>1817</v>
      </c>
      <c r="E34" s="1">
        <v>7900000</v>
      </c>
      <c r="F34" s="1">
        <v>0</v>
      </c>
      <c r="G34" s="1">
        <v>700000</v>
      </c>
      <c r="H34" s="1">
        <v>700000</v>
      </c>
      <c r="I34" s="1">
        <v>700000</v>
      </c>
      <c r="J34" s="1">
        <v>700000</v>
      </c>
      <c r="K34" s="1">
        <v>700000</v>
      </c>
      <c r="L34" s="1">
        <v>700000</v>
      </c>
      <c r="M34" s="1">
        <v>700000</v>
      </c>
      <c r="N34" s="1">
        <v>700000</v>
      </c>
      <c r="O34" s="1">
        <v>700000</v>
      </c>
      <c r="P34" s="1">
        <v>200000</v>
      </c>
      <c r="Q34" s="1">
        <v>1400000</v>
      </c>
    </row>
    <row r="35" spans="1:17" x14ac:dyDescent="0.3">
      <c r="A35" s="1">
        <v>70106</v>
      </c>
      <c r="B35" s="1">
        <v>80101</v>
      </c>
      <c r="C35" s="330">
        <v>210702</v>
      </c>
      <c r="D35" s="173" t="s">
        <v>1818</v>
      </c>
      <c r="E35" s="1">
        <v>7900000</v>
      </c>
      <c r="F35" s="1">
        <v>0</v>
      </c>
      <c r="G35" s="1">
        <v>700000</v>
      </c>
      <c r="H35" s="1">
        <v>700000</v>
      </c>
      <c r="I35" s="1">
        <v>700000</v>
      </c>
      <c r="J35" s="1">
        <v>700000</v>
      </c>
      <c r="K35" s="1">
        <v>700000</v>
      </c>
      <c r="L35" s="1">
        <v>700000</v>
      </c>
      <c r="M35" s="1">
        <v>700000</v>
      </c>
      <c r="N35" s="1">
        <v>700000</v>
      </c>
      <c r="O35" s="1">
        <v>700000</v>
      </c>
      <c r="P35" s="1">
        <v>200000</v>
      </c>
      <c r="Q35" s="1">
        <v>1400000</v>
      </c>
    </row>
    <row r="36" spans="1:17" x14ac:dyDescent="0.3">
      <c r="A36" s="1">
        <v>70106</v>
      </c>
      <c r="B36" s="1">
        <v>80101</v>
      </c>
      <c r="C36" s="330">
        <v>2108</v>
      </c>
      <c r="D36" s="173" t="s">
        <v>1819</v>
      </c>
      <c r="E36" s="1">
        <v>1011300</v>
      </c>
      <c r="F36" s="1">
        <v>0</v>
      </c>
      <c r="G36" s="1">
        <v>0</v>
      </c>
      <c r="H36" s="1">
        <v>0</v>
      </c>
      <c r="I36" s="1">
        <v>1011300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 s="1">
        <v>70106</v>
      </c>
      <c r="B37" s="1">
        <v>80101</v>
      </c>
      <c r="C37" s="330">
        <v>210803</v>
      </c>
      <c r="D37" s="173" t="s">
        <v>1820</v>
      </c>
      <c r="E37" s="1">
        <v>230000</v>
      </c>
      <c r="F37" s="1">
        <v>0</v>
      </c>
      <c r="G37" s="1">
        <v>0</v>
      </c>
      <c r="H37" s="1">
        <v>0</v>
      </c>
      <c r="I37" s="1">
        <v>230000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 s="1">
        <v>70106</v>
      </c>
      <c r="B38" s="1">
        <v>80101</v>
      </c>
      <c r="C38" s="330">
        <v>210804</v>
      </c>
      <c r="D38" s="173" t="s">
        <v>1821</v>
      </c>
      <c r="E38" s="1">
        <v>192300</v>
      </c>
      <c r="F38" s="1">
        <v>0</v>
      </c>
      <c r="G38" s="1">
        <v>0</v>
      </c>
      <c r="H38" s="1">
        <v>0</v>
      </c>
      <c r="I38" s="1">
        <v>192300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3">
      <c r="A39" s="1">
        <v>70106</v>
      </c>
      <c r="B39" s="1">
        <v>80101</v>
      </c>
      <c r="C39" s="330">
        <v>210805</v>
      </c>
      <c r="D39" s="173" t="s">
        <v>1822</v>
      </c>
      <c r="E39" s="1">
        <v>69000</v>
      </c>
      <c r="F39" s="1">
        <v>0</v>
      </c>
      <c r="G39" s="1">
        <v>0</v>
      </c>
      <c r="H39" s="1">
        <v>0</v>
      </c>
      <c r="I39" s="1">
        <v>69000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3">
      <c r="A40" s="1">
        <v>70106</v>
      </c>
      <c r="B40" s="1">
        <v>80101</v>
      </c>
      <c r="C40" s="330">
        <v>210806</v>
      </c>
      <c r="D40" s="173" t="s">
        <v>1823</v>
      </c>
      <c r="E40" s="1">
        <v>490000</v>
      </c>
      <c r="F40" s="1">
        <v>0</v>
      </c>
      <c r="G40" s="1">
        <v>0</v>
      </c>
      <c r="H40" s="1">
        <v>0</v>
      </c>
      <c r="I40" s="1">
        <v>490000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1">
        <v>70106</v>
      </c>
      <c r="B41" s="1">
        <v>80101</v>
      </c>
      <c r="C41" s="330">
        <v>210807</v>
      </c>
      <c r="D41" s="173" t="s">
        <v>1581</v>
      </c>
      <c r="E41" s="1">
        <v>30000</v>
      </c>
      <c r="F41" s="1">
        <v>0</v>
      </c>
      <c r="G41" s="1">
        <v>0</v>
      </c>
      <c r="H41" s="1">
        <v>0</v>
      </c>
      <c r="I41" s="1">
        <v>30000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3">
      <c r="A42" s="1">
        <v>70106</v>
      </c>
      <c r="B42" s="1">
        <v>80101</v>
      </c>
      <c r="C42" s="330">
        <v>3</v>
      </c>
      <c r="D42" s="173" t="s">
        <v>492</v>
      </c>
      <c r="E42" s="1">
        <v>258673900.00000006</v>
      </c>
      <c r="F42" s="1">
        <v>21335700</v>
      </c>
      <c r="G42" s="1">
        <v>22035700</v>
      </c>
      <c r="H42" s="1">
        <v>21035700</v>
      </c>
      <c r="I42" s="1">
        <v>26489900</v>
      </c>
      <c r="J42" s="1">
        <v>21835700</v>
      </c>
      <c r="K42" s="1">
        <v>20535700</v>
      </c>
      <c r="L42" s="1">
        <v>19535700</v>
      </c>
      <c r="M42" s="1">
        <v>20835700</v>
      </c>
      <c r="N42" s="1">
        <v>20735700</v>
      </c>
      <c r="O42" s="1">
        <v>22035700</v>
      </c>
      <c r="P42" s="1">
        <v>23085700</v>
      </c>
      <c r="Q42" s="1">
        <v>19177000</v>
      </c>
    </row>
    <row r="43" spans="1:17" x14ac:dyDescent="0.3">
      <c r="A43" s="1">
        <v>70106</v>
      </c>
      <c r="B43" s="1">
        <v>80101</v>
      </c>
      <c r="C43" s="330">
        <v>32</v>
      </c>
      <c r="D43" s="173" t="s">
        <v>1824</v>
      </c>
      <c r="E43" s="1">
        <v>258473900.00000006</v>
      </c>
      <c r="F43" s="1">
        <v>21135700</v>
      </c>
      <c r="G43" s="1">
        <v>22035700</v>
      </c>
      <c r="H43" s="1">
        <v>21035700</v>
      </c>
      <c r="I43" s="1">
        <v>26489900</v>
      </c>
      <c r="J43" s="1">
        <v>21835700</v>
      </c>
      <c r="K43" s="1">
        <v>20535700</v>
      </c>
      <c r="L43" s="1">
        <v>19535700</v>
      </c>
      <c r="M43" s="1">
        <v>20835700</v>
      </c>
      <c r="N43" s="1">
        <v>20735700</v>
      </c>
      <c r="O43" s="1">
        <v>22035700</v>
      </c>
      <c r="P43" s="1">
        <v>23085700</v>
      </c>
      <c r="Q43" s="1">
        <v>19177000</v>
      </c>
    </row>
    <row r="44" spans="1:17" x14ac:dyDescent="0.3">
      <c r="A44" s="1">
        <v>70106</v>
      </c>
      <c r="B44" s="1">
        <v>80101</v>
      </c>
      <c r="C44" s="330">
        <v>320001</v>
      </c>
      <c r="D44" s="173" t="s">
        <v>1825</v>
      </c>
      <c r="E44" s="1">
        <v>258473900.00000006</v>
      </c>
      <c r="F44" s="1">
        <v>21135700</v>
      </c>
      <c r="G44" s="1">
        <v>22035700</v>
      </c>
      <c r="H44" s="1">
        <v>21035700</v>
      </c>
      <c r="I44" s="1">
        <v>26489900</v>
      </c>
      <c r="J44" s="1">
        <v>21835700</v>
      </c>
      <c r="K44" s="1">
        <v>20535700</v>
      </c>
      <c r="L44" s="1">
        <v>19535700</v>
      </c>
      <c r="M44" s="1">
        <v>20835700</v>
      </c>
      <c r="N44" s="1">
        <v>20735700</v>
      </c>
      <c r="O44" s="1">
        <v>22035700</v>
      </c>
      <c r="P44" s="1">
        <v>23085700</v>
      </c>
      <c r="Q44" s="1">
        <v>19177000</v>
      </c>
    </row>
    <row r="45" spans="1:17" x14ac:dyDescent="0.3">
      <c r="A45" s="1">
        <v>70106</v>
      </c>
      <c r="B45" s="1">
        <v>80101</v>
      </c>
      <c r="C45" s="330">
        <v>35</v>
      </c>
      <c r="D45" s="173" t="s">
        <v>1826</v>
      </c>
      <c r="E45" s="1">
        <v>200000</v>
      </c>
      <c r="F45" s="1">
        <v>200000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3">
      <c r="A46" s="1">
        <v>70106</v>
      </c>
      <c r="B46" s="1">
        <v>80101</v>
      </c>
      <c r="C46" s="330">
        <v>350002</v>
      </c>
      <c r="D46" s="173" t="s">
        <v>1827</v>
      </c>
      <c r="E46" s="1">
        <v>200000</v>
      </c>
      <c r="F46" s="1">
        <v>200000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3">
      <c r="A47" s="1">
        <v>70106</v>
      </c>
      <c r="B47" s="1">
        <v>80103</v>
      </c>
      <c r="C47" s="330">
        <v>2</v>
      </c>
      <c r="D47" s="173" t="s">
        <v>491</v>
      </c>
      <c r="E47" s="1">
        <v>26715499.999999996</v>
      </c>
      <c r="F47" s="1">
        <v>2226299.9999999995</v>
      </c>
      <c r="G47" s="1">
        <v>2226299.9999999995</v>
      </c>
      <c r="H47" s="1">
        <v>2226299.9999999995</v>
      </c>
      <c r="I47" s="1">
        <v>2226299.9999999995</v>
      </c>
      <c r="J47" s="1">
        <v>2226299.9999999995</v>
      </c>
      <c r="K47" s="1">
        <v>2226299.9999999995</v>
      </c>
      <c r="L47" s="1">
        <v>2226299.9999999995</v>
      </c>
      <c r="M47" s="1">
        <v>2226299.9999999995</v>
      </c>
      <c r="N47" s="1">
        <v>2226299.9999999995</v>
      </c>
      <c r="O47" s="1">
        <v>2226299.9999999995</v>
      </c>
      <c r="P47" s="1">
        <v>2226299.9999999995</v>
      </c>
      <c r="Q47" s="1">
        <v>2226200</v>
      </c>
    </row>
    <row r="48" spans="1:17" x14ac:dyDescent="0.3">
      <c r="A48" s="1">
        <v>70106</v>
      </c>
      <c r="B48" s="1">
        <v>80103</v>
      </c>
      <c r="C48" s="330">
        <v>21</v>
      </c>
      <c r="D48" s="173" t="s">
        <v>1791</v>
      </c>
      <c r="E48" s="1">
        <v>26715499.999999996</v>
      </c>
      <c r="F48" s="1">
        <v>2226299.9999999995</v>
      </c>
      <c r="G48" s="1">
        <v>2226299.9999999995</v>
      </c>
      <c r="H48" s="1">
        <v>2226299.9999999995</v>
      </c>
      <c r="I48" s="1">
        <v>2226299.9999999995</v>
      </c>
      <c r="J48" s="1">
        <v>2226299.9999999995</v>
      </c>
      <c r="K48" s="1">
        <v>2226299.9999999995</v>
      </c>
      <c r="L48" s="1">
        <v>2226299.9999999995</v>
      </c>
      <c r="M48" s="1">
        <v>2226299.9999999995</v>
      </c>
      <c r="N48" s="1">
        <v>2226299.9999999995</v>
      </c>
      <c r="O48" s="1">
        <v>2226299.9999999995</v>
      </c>
      <c r="P48" s="1">
        <v>2226299.9999999995</v>
      </c>
      <c r="Q48" s="1">
        <v>2226200</v>
      </c>
    </row>
    <row r="49" spans="1:17" x14ac:dyDescent="0.3">
      <c r="A49" s="1">
        <v>70106</v>
      </c>
      <c r="B49" s="1">
        <v>80103</v>
      </c>
      <c r="C49" s="330">
        <v>210</v>
      </c>
      <c r="D49" s="173" t="s">
        <v>1792</v>
      </c>
      <c r="E49" s="1">
        <v>26715499.999999996</v>
      </c>
      <c r="F49" s="1">
        <v>2226299.9999999995</v>
      </c>
      <c r="G49" s="1">
        <v>2226299.9999999995</v>
      </c>
      <c r="H49" s="1">
        <v>2226299.9999999995</v>
      </c>
      <c r="I49" s="1">
        <v>2226299.9999999995</v>
      </c>
      <c r="J49" s="1">
        <v>2226299.9999999995</v>
      </c>
      <c r="K49" s="1">
        <v>2226299.9999999995</v>
      </c>
      <c r="L49" s="1">
        <v>2226299.9999999995</v>
      </c>
      <c r="M49" s="1">
        <v>2226299.9999999995</v>
      </c>
      <c r="N49" s="1">
        <v>2226299.9999999995</v>
      </c>
      <c r="O49" s="1">
        <v>2226299.9999999995</v>
      </c>
      <c r="P49" s="1">
        <v>2226299.9999999995</v>
      </c>
      <c r="Q49" s="1">
        <v>2226200</v>
      </c>
    </row>
    <row r="50" spans="1:17" x14ac:dyDescent="0.3">
      <c r="A50" s="1">
        <v>70106</v>
      </c>
      <c r="B50" s="1">
        <v>80103</v>
      </c>
      <c r="C50" s="330">
        <v>2101</v>
      </c>
      <c r="D50" s="173" t="s">
        <v>1793</v>
      </c>
      <c r="E50" s="1">
        <v>24068000.000000004</v>
      </c>
      <c r="F50" s="1">
        <v>2005700</v>
      </c>
      <c r="G50" s="1">
        <v>2005700</v>
      </c>
      <c r="H50" s="1">
        <v>2005700</v>
      </c>
      <c r="I50" s="1">
        <v>2005700</v>
      </c>
      <c r="J50" s="1">
        <v>2005700</v>
      </c>
      <c r="K50" s="1">
        <v>2005700</v>
      </c>
      <c r="L50" s="1">
        <v>2005700</v>
      </c>
      <c r="M50" s="1">
        <v>2005700</v>
      </c>
      <c r="N50" s="1">
        <v>2005700</v>
      </c>
      <c r="O50" s="1">
        <v>2005700</v>
      </c>
      <c r="P50" s="1">
        <v>2005700</v>
      </c>
      <c r="Q50" s="1">
        <v>2005300</v>
      </c>
    </row>
    <row r="51" spans="1:17" x14ac:dyDescent="0.3">
      <c r="A51" s="1">
        <v>70106</v>
      </c>
      <c r="B51" s="1">
        <v>80103</v>
      </c>
      <c r="C51" s="330">
        <v>210105</v>
      </c>
      <c r="D51" s="173" t="s">
        <v>1828</v>
      </c>
      <c r="E51" s="1">
        <v>24068000.000000004</v>
      </c>
      <c r="F51" s="1">
        <v>2005700</v>
      </c>
      <c r="G51" s="1">
        <v>2005700</v>
      </c>
      <c r="H51" s="1">
        <v>2005700</v>
      </c>
      <c r="I51" s="1">
        <v>2005700</v>
      </c>
      <c r="J51" s="1">
        <v>2005700</v>
      </c>
      <c r="K51" s="1">
        <v>2005700</v>
      </c>
      <c r="L51" s="1">
        <v>2005700</v>
      </c>
      <c r="M51" s="1">
        <v>2005700</v>
      </c>
      <c r="N51" s="1">
        <v>2005700</v>
      </c>
      <c r="O51" s="1">
        <v>2005700</v>
      </c>
      <c r="P51" s="1">
        <v>2005700</v>
      </c>
      <c r="Q51" s="1">
        <v>2005300</v>
      </c>
    </row>
    <row r="52" spans="1:17" x14ac:dyDescent="0.3">
      <c r="A52" s="1">
        <v>70106</v>
      </c>
      <c r="B52" s="1">
        <v>80103</v>
      </c>
      <c r="C52" s="330">
        <v>2102</v>
      </c>
      <c r="D52" s="173" t="s">
        <v>1794</v>
      </c>
      <c r="E52" s="1">
        <v>2647499.9999999995</v>
      </c>
      <c r="F52" s="1">
        <v>220600</v>
      </c>
      <c r="G52" s="1">
        <v>220600</v>
      </c>
      <c r="H52" s="1">
        <v>220600</v>
      </c>
      <c r="I52" s="1">
        <v>220600</v>
      </c>
      <c r="J52" s="1">
        <v>220600</v>
      </c>
      <c r="K52" s="1">
        <v>220600</v>
      </c>
      <c r="L52" s="1">
        <v>220600</v>
      </c>
      <c r="M52" s="1">
        <v>220600</v>
      </c>
      <c r="N52" s="1">
        <v>220600</v>
      </c>
      <c r="O52" s="1">
        <v>220600</v>
      </c>
      <c r="P52" s="1">
        <v>220600</v>
      </c>
      <c r="Q52" s="1">
        <v>220900</v>
      </c>
    </row>
    <row r="53" spans="1:17" x14ac:dyDescent="0.3">
      <c r="A53" s="1">
        <v>70106</v>
      </c>
      <c r="B53" s="1">
        <v>80103</v>
      </c>
      <c r="C53" s="330">
        <v>210201</v>
      </c>
      <c r="D53" s="173" t="s">
        <v>1795</v>
      </c>
      <c r="E53" s="1">
        <v>1684800.0000000005</v>
      </c>
      <c r="F53" s="1">
        <v>140400</v>
      </c>
      <c r="G53" s="1">
        <v>140400</v>
      </c>
      <c r="H53" s="1">
        <v>140400</v>
      </c>
      <c r="I53" s="1">
        <v>140400</v>
      </c>
      <c r="J53" s="1">
        <v>140400</v>
      </c>
      <c r="K53" s="1">
        <v>140400</v>
      </c>
      <c r="L53" s="1">
        <v>140400</v>
      </c>
      <c r="M53" s="1">
        <v>140400</v>
      </c>
      <c r="N53" s="1">
        <v>140400</v>
      </c>
      <c r="O53" s="1">
        <v>140400</v>
      </c>
      <c r="P53" s="1">
        <v>140400</v>
      </c>
      <c r="Q53" s="1">
        <v>140400</v>
      </c>
    </row>
    <row r="54" spans="1:17" x14ac:dyDescent="0.3">
      <c r="A54" s="1">
        <v>70106</v>
      </c>
      <c r="B54" s="1">
        <v>80103</v>
      </c>
      <c r="C54" s="330">
        <v>210202</v>
      </c>
      <c r="D54" s="173" t="s">
        <v>1796</v>
      </c>
      <c r="E54" s="1">
        <v>193299.99999999997</v>
      </c>
      <c r="F54" s="1">
        <v>16100.000000000002</v>
      </c>
      <c r="G54" s="1">
        <v>16100.000000000002</v>
      </c>
      <c r="H54" s="1">
        <v>16100.000000000002</v>
      </c>
      <c r="I54" s="1">
        <v>16100.000000000002</v>
      </c>
      <c r="J54" s="1">
        <v>16100.000000000002</v>
      </c>
      <c r="K54" s="1">
        <v>16100.000000000002</v>
      </c>
      <c r="L54" s="1">
        <v>16100.000000000002</v>
      </c>
      <c r="M54" s="1">
        <v>16100.000000000002</v>
      </c>
      <c r="N54" s="1">
        <v>16100.000000000002</v>
      </c>
      <c r="O54" s="1">
        <v>16100.000000000002</v>
      </c>
      <c r="P54" s="1">
        <v>16000</v>
      </c>
      <c r="Q54" s="1">
        <v>16300</v>
      </c>
    </row>
    <row r="55" spans="1:17" x14ac:dyDescent="0.3">
      <c r="A55" s="1">
        <v>70106</v>
      </c>
      <c r="B55" s="1">
        <v>80103</v>
      </c>
      <c r="C55" s="330">
        <v>210203</v>
      </c>
      <c r="D55" s="173" t="s">
        <v>1797</v>
      </c>
      <c r="E55" s="1">
        <v>240200</v>
      </c>
      <c r="F55" s="1">
        <v>20000</v>
      </c>
      <c r="G55" s="1">
        <v>20000</v>
      </c>
      <c r="H55" s="1">
        <v>20000</v>
      </c>
      <c r="I55" s="1">
        <v>20000</v>
      </c>
      <c r="J55" s="1">
        <v>20000</v>
      </c>
      <c r="K55" s="1">
        <v>20000</v>
      </c>
      <c r="L55" s="1">
        <v>20000</v>
      </c>
      <c r="M55" s="1">
        <v>20000</v>
      </c>
      <c r="N55" s="1">
        <v>20000</v>
      </c>
      <c r="O55" s="1">
        <v>20000</v>
      </c>
      <c r="P55" s="1">
        <v>20100</v>
      </c>
      <c r="Q55" s="1">
        <v>20100</v>
      </c>
    </row>
    <row r="56" spans="1:17" x14ac:dyDescent="0.3">
      <c r="A56" s="1">
        <v>70106</v>
      </c>
      <c r="B56" s="1">
        <v>80103</v>
      </c>
      <c r="C56" s="330">
        <v>210204</v>
      </c>
      <c r="D56" s="173" t="s">
        <v>1798</v>
      </c>
      <c r="E56" s="1">
        <v>48000</v>
      </c>
      <c r="F56" s="1">
        <v>4000</v>
      </c>
      <c r="G56" s="1">
        <v>4000</v>
      </c>
      <c r="H56" s="1">
        <v>4000</v>
      </c>
      <c r="I56" s="1">
        <v>4000</v>
      </c>
      <c r="J56" s="1">
        <v>4000</v>
      </c>
      <c r="K56" s="1">
        <v>4000</v>
      </c>
      <c r="L56" s="1">
        <v>4000</v>
      </c>
      <c r="M56" s="1">
        <v>4000</v>
      </c>
      <c r="N56" s="1">
        <v>4000</v>
      </c>
      <c r="O56" s="1">
        <v>4000</v>
      </c>
      <c r="P56" s="1">
        <v>4000</v>
      </c>
      <c r="Q56" s="1">
        <v>4000</v>
      </c>
    </row>
    <row r="57" spans="1:17" x14ac:dyDescent="0.3">
      <c r="A57" s="1">
        <v>70106</v>
      </c>
      <c r="B57" s="1">
        <v>80103</v>
      </c>
      <c r="C57" s="330">
        <v>210205</v>
      </c>
      <c r="D57" s="173" t="s">
        <v>1799</v>
      </c>
      <c r="E57" s="1">
        <v>481200.00000000012</v>
      </c>
      <c r="F57" s="1">
        <v>40100</v>
      </c>
      <c r="G57" s="1">
        <v>40100</v>
      </c>
      <c r="H57" s="1">
        <v>40100</v>
      </c>
      <c r="I57" s="1">
        <v>40100</v>
      </c>
      <c r="J57" s="1">
        <v>40100</v>
      </c>
      <c r="K57" s="1">
        <v>40100</v>
      </c>
      <c r="L57" s="1">
        <v>40100</v>
      </c>
      <c r="M57" s="1">
        <v>40100</v>
      </c>
      <c r="N57" s="1">
        <v>40100</v>
      </c>
      <c r="O57" s="1">
        <v>40100</v>
      </c>
      <c r="P57" s="1">
        <v>40100</v>
      </c>
      <c r="Q57" s="1">
        <v>40100</v>
      </c>
    </row>
    <row r="58" spans="1:17" x14ac:dyDescent="0.3">
      <c r="A58" s="1">
        <v>70106</v>
      </c>
      <c r="B58" s="1">
        <v>80103</v>
      </c>
      <c r="C58" s="330">
        <v>3</v>
      </c>
      <c r="D58" s="173" t="s">
        <v>492</v>
      </c>
      <c r="E58" s="1">
        <v>26715499.999999996</v>
      </c>
      <c r="F58" s="1">
        <v>2226300</v>
      </c>
      <c r="G58" s="1">
        <v>2226300</v>
      </c>
      <c r="H58" s="1">
        <v>2226300</v>
      </c>
      <c r="I58" s="1">
        <v>2226300</v>
      </c>
      <c r="J58" s="1">
        <v>2226300</v>
      </c>
      <c r="K58" s="1">
        <v>2226300</v>
      </c>
      <c r="L58" s="1">
        <v>2226300</v>
      </c>
      <c r="M58" s="1">
        <v>2226300</v>
      </c>
      <c r="N58" s="1">
        <v>2226300</v>
      </c>
      <c r="O58" s="1">
        <v>2226300</v>
      </c>
      <c r="P58" s="1">
        <v>2226300</v>
      </c>
      <c r="Q58" s="1">
        <v>2226200</v>
      </c>
    </row>
    <row r="59" spans="1:17" x14ac:dyDescent="0.3">
      <c r="A59" s="1">
        <v>70106</v>
      </c>
      <c r="B59" s="1">
        <v>80103</v>
      </c>
      <c r="C59" s="330">
        <v>32</v>
      </c>
      <c r="D59" s="173" t="s">
        <v>1824</v>
      </c>
      <c r="E59" s="1">
        <v>26715499.999999996</v>
      </c>
      <c r="F59" s="1">
        <v>2226300</v>
      </c>
      <c r="G59" s="1">
        <v>2226300</v>
      </c>
      <c r="H59" s="1">
        <v>2226300</v>
      </c>
      <c r="I59" s="1">
        <v>2226300</v>
      </c>
      <c r="J59" s="1">
        <v>2226300</v>
      </c>
      <c r="K59" s="1">
        <v>2226300</v>
      </c>
      <c r="L59" s="1">
        <v>2226300</v>
      </c>
      <c r="M59" s="1">
        <v>2226300</v>
      </c>
      <c r="N59" s="1">
        <v>2226300</v>
      </c>
      <c r="O59" s="1">
        <v>2226300</v>
      </c>
      <c r="P59" s="1">
        <v>2226300</v>
      </c>
      <c r="Q59" s="1">
        <v>2226200</v>
      </c>
    </row>
    <row r="60" spans="1:17" x14ac:dyDescent="0.3">
      <c r="A60" s="1">
        <v>70106</v>
      </c>
      <c r="B60" s="1">
        <v>80103</v>
      </c>
      <c r="C60" s="330">
        <v>320001</v>
      </c>
      <c r="D60" s="173" t="s">
        <v>1825</v>
      </c>
      <c r="E60" s="1">
        <v>26715499.999999996</v>
      </c>
      <c r="F60" s="1">
        <v>2226300</v>
      </c>
      <c r="G60" s="1">
        <v>2226300</v>
      </c>
      <c r="H60" s="1">
        <v>2226300</v>
      </c>
      <c r="I60" s="1">
        <v>2226300</v>
      </c>
      <c r="J60" s="1">
        <v>2226300</v>
      </c>
      <c r="K60" s="1">
        <v>2226300</v>
      </c>
      <c r="L60" s="1">
        <v>2226300</v>
      </c>
      <c r="M60" s="1">
        <v>2226300</v>
      </c>
      <c r="N60" s="1">
        <v>2226300</v>
      </c>
      <c r="O60" s="1">
        <v>2226300</v>
      </c>
      <c r="P60" s="1">
        <v>2226300</v>
      </c>
      <c r="Q60" s="1">
        <v>2226200</v>
      </c>
    </row>
    <row r="61" spans="1:17" x14ac:dyDescent="0.3">
      <c r="A61" s="1">
        <v>70106</v>
      </c>
      <c r="B61" s="1">
        <v>80205</v>
      </c>
      <c r="C61" s="330">
        <v>2</v>
      </c>
      <c r="D61" s="173" t="s">
        <v>491</v>
      </c>
      <c r="E61" s="1">
        <v>780000</v>
      </c>
      <c r="F61" s="1">
        <v>0</v>
      </c>
      <c r="G61" s="1">
        <v>0</v>
      </c>
      <c r="H61" s="1">
        <v>250000</v>
      </c>
      <c r="I61" s="1">
        <v>120000</v>
      </c>
      <c r="J61" s="1">
        <v>0</v>
      </c>
      <c r="K61" s="1">
        <v>250000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160000</v>
      </c>
    </row>
    <row r="62" spans="1:17" x14ac:dyDescent="0.3">
      <c r="A62" s="1">
        <v>70106</v>
      </c>
      <c r="B62" s="1">
        <v>80205</v>
      </c>
      <c r="C62" s="330">
        <v>21</v>
      </c>
      <c r="D62" s="173" t="s">
        <v>1791</v>
      </c>
      <c r="E62" s="1">
        <v>780000</v>
      </c>
      <c r="F62" s="1">
        <v>0</v>
      </c>
      <c r="G62" s="1">
        <v>0</v>
      </c>
      <c r="H62" s="1">
        <v>250000</v>
      </c>
      <c r="I62" s="1">
        <v>120000</v>
      </c>
      <c r="J62" s="1">
        <v>0</v>
      </c>
      <c r="K62" s="1">
        <v>250000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160000</v>
      </c>
    </row>
    <row r="63" spans="1:17" x14ac:dyDescent="0.3">
      <c r="A63" s="1">
        <v>70106</v>
      </c>
      <c r="B63" s="1">
        <v>80205</v>
      </c>
      <c r="C63" s="330">
        <v>210</v>
      </c>
      <c r="D63" s="173" t="s">
        <v>1792</v>
      </c>
      <c r="E63" s="1">
        <v>780000</v>
      </c>
      <c r="F63" s="1">
        <v>0</v>
      </c>
      <c r="G63" s="1">
        <v>0</v>
      </c>
      <c r="H63" s="1">
        <v>250000</v>
      </c>
      <c r="I63" s="1">
        <v>120000</v>
      </c>
      <c r="J63" s="1">
        <v>0</v>
      </c>
      <c r="K63" s="1">
        <v>250000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160000</v>
      </c>
    </row>
    <row r="64" spans="1:17" x14ac:dyDescent="0.3">
      <c r="A64" s="1">
        <v>70106</v>
      </c>
      <c r="B64" s="1">
        <v>80205</v>
      </c>
      <c r="C64" s="330">
        <v>2108</v>
      </c>
      <c r="D64" s="173" t="s">
        <v>1819</v>
      </c>
      <c r="E64" s="1">
        <v>780000</v>
      </c>
      <c r="F64" s="1">
        <v>0</v>
      </c>
      <c r="G64" s="1">
        <v>0</v>
      </c>
      <c r="H64" s="1">
        <v>250000</v>
      </c>
      <c r="I64" s="1">
        <v>120000</v>
      </c>
      <c r="J64" s="1">
        <v>0</v>
      </c>
      <c r="K64" s="1">
        <v>250000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160000</v>
      </c>
    </row>
    <row r="65" spans="1:17" ht="30" x14ac:dyDescent="0.3">
      <c r="A65" s="1">
        <v>70106</v>
      </c>
      <c r="B65" s="1">
        <v>80205</v>
      </c>
      <c r="C65" s="330">
        <v>210801</v>
      </c>
      <c r="D65" s="173" t="s">
        <v>1829</v>
      </c>
      <c r="E65" s="1">
        <v>780000</v>
      </c>
      <c r="F65" s="1">
        <v>0</v>
      </c>
      <c r="G65" s="1">
        <v>0</v>
      </c>
      <c r="H65" s="1">
        <v>250000</v>
      </c>
      <c r="I65" s="1">
        <v>120000</v>
      </c>
      <c r="J65" s="1">
        <v>0</v>
      </c>
      <c r="K65" s="1">
        <v>250000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160000</v>
      </c>
    </row>
    <row r="66" spans="1:17" x14ac:dyDescent="0.3">
      <c r="A66" s="1">
        <v>70106</v>
      </c>
      <c r="B66" s="1">
        <v>80205</v>
      </c>
      <c r="C66" s="330">
        <v>3</v>
      </c>
      <c r="D66" s="173" t="s">
        <v>492</v>
      </c>
      <c r="E66" s="1">
        <v>780000</v>
      </c>
      <c r="F66" s="1">
        <v>0</v>
      </c>
      <c r="G66" s="1">
        <v>0</v>
      </c>
      <c r="H66" s="1">
        <v>250000</v>
      </c>
      <c r="I66" s="1">
        <v>120000</v>
      </c>
      <c r="J66" s="1">
        <v>0</v>
      </c>
      <c r="K66" s="1">
        <v>250000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160000</v>
      </c>
    </row>
    <row r="67" spans="1:17" x14ac:dyDescent="0.3">
      <c r="A67" s="1">
        <v>70106</v>
      </c>
      <c r="B67" s="1">
        <v>80205</v>
      </c>
      <c r="C67" s="330">
        <v>32</v>
      </c>
      <c r="D67" s="173" t="s">
        <v>1824</v>
      </c>
      <c r="E67" s="1">
        <v>780000</v>
      </c>
      <c r="F67" s="1">
        <v>0</v>
      </c>
      <c r="G67" s="1">
        <v>0</v>
      </c>
      <c r="H67" s="1">
        <v>250000</v>
      </c>
      <c r="I67" s="1">
        <v>120000</v>
      </c>
      <c r="J67" s="1">
        <v>0</v>
      </c>
      <c r="K67" s="1">
        <v>250000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160000</v>
      </c>
    </row>
    <row r="68" spans="1:17" x14ac:dyDescent="0.3">
      <c r="A68" s="1">
        <v>70106</v>
      </c>
      <c r="B68" s="1">
        <v>80205</v>
      </c>
      <c r="C68" s="330">
        <v>320001</v>
      </c>
      <c r="D68" s="173" t="s">
        <v>1825</v>
      </c>
      <c r="E68" s="1">
        <v>780000</v>
      </c>
      <c r="F68" s="1">
        <v>0</v>
      </c>
      <c r="G68" s="1">
        <v>0</v>
      </c>
      <c r="H68" s="1">
        <v>250000</v>
      </c>
      <c r="I68" s="1">
        <v>120000</v>
      </c>
      <c r="J68" s="1">
        <v>0</v>
      </c>
      <c r="K68" s="1">
        <v>250000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160000</v>
      </c>
    </row>
    <row r="69" spans="1:17" x14ac:dyDescent="0.3">
      <c r="A69" s="1">
        <v>70106</v>
      </c>
      <c r="B69" s="1">
        <v>80305</v>
      </c>
      <c r="C69" s="330">
        <v>2</v>
      </c>
      <c r="D69" s="173" t="s">
        <v>491</v>
      </c>
      <c r="E69" s="1">
        <v>220000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220000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3">
      <c r="A70" s="1">
        <v>70106</v>
      </c>
      <c r="B70" s="1">
        <v>80305</v>
      </c>
      <c r="C70" s="330">
        <v>21</v>
      </c>
      <c r="D70" s="173" t="s">
        <v>1791</v>
      </c>
      <c r="E70" s="1">
        <v>220000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220000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3">
      <c r="A71" s="1">
        <v>70106</v>
      </c>
      <c r="B71" s="1">
        <v>80305</v>
      </c>
      <c r="C71" s="330">
        <v>210</v>
      </c>
      <c r="D71" s="173" t="s">
        <v>1792</v>
      </c>
      <c r="E71" s="1">
        <v>220000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220000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3">
      <c r="A72" s="1">
        <v>70106</v>
      </c>
      <c r="B72" s="1">
        <v>80305</v>
      </c>
      <c r="C72" s="330">
        <v>2109</v>
      </c>
      <c r="D72" s="173" t="s">
        <v>1830</v>
      </c>
      <c r="E72" s="1">
        <v>220000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220000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3">
      <c r="A73" s="1">
        <v>70106</v>
      </c>
      <c r="B73" s="1">
        <v>80305</v>
      </c>
      <c r="C73" s="330">
        <v>210901</v>
      </c>
      <c r="D73" s="173" t="s">
        <v>1830</v>
      </c>
      <c r="E73" s="1">
        <v>220000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220000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 s="1">
        <v>70106</v>
      </c>
      <c r="B74" s="1">
        <v>80305</v>
      </c>
      <c r="C74" s="330">
        <v>3</v>
      </c>
      <c r="D74" s="173" t="s">
        <v>492</v>
      </c>
      <c r="E74" s="1">
        <v>220000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220000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3">
      <c r="A75" s="1">
        <v>70106</v>
      </c>
      <c r="B75" s="1">
        <v>80305</v>
      </c>
      <c r="C75" s="330">
        <v>32</v>
      </c>
      <c r="D75" s="173" t="s">
        <v>1824</v>
      </c>
      <c r="E75" s="1">
        <v>220000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220000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3">
      <c r="A76" s="1">
        <v>70106</v>
      </c>
      <c r="B76" s="1">
        <v>80305</v>
      </c>
      <c r="C76" s="330">
        <v>320001</v>
      </c>
      <c r="D76" s="173" t="s">
        <v>1825</v>
      </c>
      <c r="E76" s="1">
        <v>220000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220000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3">
      <c r="A77" s="1">
        <v>70106</v>
      </c>
      <c r="B77" s="1">
        <v>80802</v>
      </c>
      <c r="C77" s="330">
        <v>2</v>
      </c>
      <c r="D77" s="173" t="s">
        <v>491</v>
      </c>
      <c r="E77" s="1">
        <v>20115000</v>
      </c>
      <c r="F77" s="1">
        <v>7055300</v>
      </c>
      <c r="G77" s="1">
        <v>200000</v>
      </c>
      <c r="H77" s="1">
        <v>0</v>
      </c>
      <c r="I77" s="1">
        <v>10859700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2000000</v>
      </c>
    </row>
    <row r="78" spans="1:17" x14ac:dyDescent="0.3">
      <c r="A78" s="1">
        <v>70106</v>
      </c>
      <c r="B78" s="1">
        <v>80802</v>
      </c>
      <c r="C78" s="330">
        <v>21</v>
      </c>
      <c r="D78" s="173" t="s">
        <v>1791</v>
      </c>
      <c r="E78" s="1">
        <v>20115000</v>
      </c>
      <c r="F78" s="1">
        <v>7055300</v>
      </c>
      <c r="G78" s="1">
        <v>200000</v>
      </c>
      <c r="H78" s="1">
        <v>0</v>
      </c>
      <c r="I78" s="1">
        <v>10859700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2000000</v>
      </c>
    </row>
    <row r="79" spans="1:17" x14ac:dyDescent="0.3">
      <c r="A79" s="1">
        <v>70106</v>
      </c>
      <c r="B79" s="1">
        <v>80802</v>
      </c>
      <c r="C79" s="330">
        <v>213</v>
      </c>
      <c r="D79" s="173" t="s">
        <v>1831</v>
      </c>
      <c r="E79" s="1">
        <v>20115000</v>
      </c>
      <c r="F79" s="1">
        <v>7055300</v>
      </c>
      <c r="G79" s="1">
        <v>200000</v>
      </c>
      <c r="H79" s="1">
        <v>0</v>
      </c>
      <c r="I79" s="1">
        <v>10859700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2000000</v>
      </c>
    </row>
    <row r="80" spans="1:17" x14ac:dyDescent="0.3">
      <c r="A80" s="1">
        <v>70106</v>
      </c>
      <c r="B80" s="1">
        <v>80802</v>
      </c>
      <c r="C80" s="330">
        <v>2132</v>
      </c>
      <c r="D80" s="173" t="s">
        <v>1832</v>
      </c>
      <c r="E80" s="1">
        <v>20115000</v>
      </c>
      <c r="F80" s="1">
        <v>7055300</v>
      </c>
      <c r="G80" s="1">
        <v>200000</v>
      </c>
      <c r="H80" s="1">
        <v>0</v>
      </c>
      <c r="I80" s="1">
        <v>10859700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2000000</v>
      </c>
    </row>
    <row r="81" spans="1:17" x14ac:dyDescent="0.3">
      <c r="A81" s="1">
        <v>70106</v>
      </c>
      <c r="B81" s="1">
        <v>80802</v>
      </c>
      <c r="C81" s="330">
        <v>213207</v>
      </c>
      <c r="D81" s="173" t="s">
        <v>1833</v>
      </c>
      <c r="E81" s="1">
        <v>13000000</v>
      </c>
      <c r="F81" s="1">
        <v>7055300</v>
      </c>
      <c r="G81" s="1">
        <v>0</v>
      </c>
      <c r="H81" s="1">
        <v>0</v>
      </c>
      <c r="I81" s="1">
        <v>5944700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3">
      <c r="A82" s="1">
        <v>70106</v>
      </c>
      <c r="B82" s="1">
        <v>80802</v>
      </c>
      <c r="C82" s="330">
        <v>213209</v>
      </c>
      <c r="D82" s="173" t="s">
        <v>1834</v>
      </c>
      <c r="E82" s="1">
        <v>7115000</v>
      </c>
      <c r="F82" s="1">
        <v>0</v>
      </c>
      <c r="G82" s="1">
        <v>200000</v>
      </c>
      <c r="H82" s="1">
        <v>0</v>
      </c>
      <c r="I82" s="1">
        <v>4915000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2000000</v>
      </c>
    </row>
    <row r="83" spans="1:17" x14ac:dyDescent="0.3">
      <c r="A83" s="1">
        <v>70106</v>
      </c>
      <c r="B83" s="1">
        <v>80802</v>
      </c>
      <c r="C83" s="330">
        <v>3</v>
      </c>
      <c r="D83" s="173" t="s">
        <v>492</v>
      </c>
      <c r="E83" s="1">
        <v>20115000</v>
      </c>
      <c r="F83" s="1">
        <v>7055300</v>
      </c>
      <c r="G83" s="1">
        <v>200000</v>
      </c>
      <c r="H83" s="1">
        <v>0</v>
      </c>
      <c r="I83" s="1">
        <v>10859700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2000000</v>
      </c>
    </row>
    <row r="84" spans="1:17" x14ac:dyDescent="0.3">
      <c r="A84" s="1">
        <v>70106</v>
      </c>
      <c r="B84" s="1">
        <v>80802</v>
      </c>
      <c r="C84" s="330">
        <v>32</v>
      </c>
      <c r="D84" s="173" t="s">
        <v>1824</v>
      </c>
      <c r="E84" s="1">
        <v>20115000</v>
      </c>
      <c r="F84" s="1">
        <v>7055300</v>
      </c>
      <c r="G84" s="1">
        <v>200000</v>
      </c>
      <c r="H84" s="1">
        <v>0</v>
      </c>
      <c r="I84" s="1">
        <v>10859700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2000000</v>
      </c>
    </row>
    <row r="85" spans="1:17" x14ac:dyDescent="0.3">
      <c r="A85" s="1">
        <v>70106</v>
      </c>
      <c r="B85" s="1">
        <v>80802</v>
      </c>
      <c r="C85" s="330">
        <v>320001</v>
      </c>
      <c r="D85" s="173" t="s">
        <v>1825</v>
      </c>
      <c r="E85" s="1">
        <v>20115000</v>
      </c>
      <c r="F85" s="1">
        <v>7055300</v>
      </c>
      <c r="G85" s="1">
        <v>200000</v>
      </c>
      <c r="H85" s="1">
        <v>0</v>
      </c>
      <c r="I85" s="1">
        <v>10859700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2000000</v>
      </c>
    </row>
    <row r="86" spans="1:17" x14ac:dyDescent="0.3">
      <c r="A86" s="1">
        <v>70106</v>
      </c>
      <c r="B86" s="1">
        <v>80812</v>
      </c>
      <c r="C86" s="330">
        <v>2</v>
      </c>
      <c r="D86" s="173" t="s">
        <v>491</v>
      </c>
      <c r="E86" s="1">
        <v>3300000</v>
      </c>
      <c r="F86" s="1">
        <v>3300000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x14ac:dyDescent="0.3">
      <c r="A87" s="1">
        <v>70106</v>
      </c>
      <c r="B87" s="1">
        <v>80812</v>
      </c>
      <c r="C87" s="330">
        <v>21</v>
      </c>
      <c r="D87" s="173" t="s">
        <v>1791</v>
      </c>
      <c r="E87" s="1">
        <v>3300000</v>
      </c>
      <c r="F87" s="1">
        <v>3300000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 s="1">
        <v>70106</v>
      </c>
      <c r="B88" s="1">
        <v>80812</v>
      </c>
      <c r="C88" s="330">
        <v>213</v>
      </c>
      <c r="D88" s="173" t="s">
        <v>1831</v>
      </c>
      <c r="E88" s="1">
        <v>3300000</v>
      </c>
      <c r="F88" s="1">
        <v>3300000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 s="1">
        <v>70106</v>
      </c>
      <c r="B89" s="1">
        <v>80812</v>
      </c>
      <c r="C89" s="330">
        <v>2132</v>
      </c>
      <c r="D89" s="173" t="s">
        <v>1832</v>
      </c>
      <c r="E89" s="1">
        <v>3300000</v>
      </c>
      <c r="F89" s="1">
        <v>3300000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 s="1">
        <v>70106</v>
      </c>
      <c r="B90" s="1">
        <v>80812</v>
      </c>
      <c r="C90" s="330">
        <v>213209</v>
      </c>
      <c r="D90" s="173" t="s">
        <v>1834</v>
      </c>
      <c r="E90" s="1">
        <v>3300000</v>
      </c>
      <c r="F90" s="1">
        <v>3300000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 s="1">
        <v>70106</v>
      </c>
      <c r="B91" s="1">
        <v>80812</v>
      </c>
      <c r="C91" s="330">
        <v>3</v>
      </c>
      <c r="D91" s="173" t="s">
        <v>492</v>
      </c>
      <c r="E91" s="1">
        <v>3300000</v>
      </c>
      <c r="F91" s="1">
        <v>3300000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 s="1">
        <v>70106</v>
      </c>
      <c r="B92" s="1">
        <v>80812</v>
      </c>
      <c r="C92" s="330">
        <v>32</v>
      </c>
      <c r="D92" s="173" t="s">
        <v>1824</v>
      </c>
      <c r="E92" s="1">
        <v>3300000</v>
      </c>
      <c r="F92" s="1">
        <v>3300000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 s="1">
        <v>70106</v>
      </c>
      <c r="B93" s="1">
        <v>80812</v>
      </c>
      <c r="C93" s="330">
        <v>320001</v>
      </c>
      <c r="D93" s="173" t="s">
        <v>1825</v>
      </c>
      <c r="E93" s="1">
        <v>3300000</v>
      </c>
      <c r="F93" s="1">
        <v>3300000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 s="1">
        <v>70106</v>
      </c>
      <c r="B94" s="1">
        <v>81102</v>
      </c>
      <c r="C94" s="330">
        <v>2</v>
      </c>
      <c r="D94" s="173" t="s">
        <v>491</v>
      </c>
      <c r="E94" s="1">
        <v>6999999.9999999991</v>
      </c>
      <c r="F94" s="1">
        <v>1200000</v>
      </c>
      <c r="G94" s="1">
        <v>469200</v>
      </c>
      <c r="H94" s="1">
        <v>469200</v>
      </c>
      <c r="I94" s="1">
        <v>839200</v>
      </c>
      <c r="J94" s="1">
        <v>469200</v>
      </c>
      <c r="K94" s="1">
        <v>469200</v>
      </c>
      <c r="L94" s="1">
        <v>469200</v>
      </c>
      <c r="M94" s="1">
        <v>469200</v>
      </c>
      <c r="N94" s="1">
        <v>469200</v>
      </c>
      <c r="O94" s="1">
        <v>469200</v>
      </c>
      <c r="P94" s="1">
        <v>1207200</v>
      </c>
      <c r="Q94" s="1">
        <v>0</v>
      </c>
    </row>
    <row r="95" spans="1:17" x14ac:dyDescent="0.3">
      <c r="A95" s="1">
        <v>70106</v>
      </c>
      <c r="B95" s="1">
        <v>81102</v>
      </c>
      <c r="C95" s="330">
        <v>21</v>
      </c>
      <c r="D95" s="173" t="s">
        <v>1791</v>
      </c>
      <c r="E95" s="1">
        <v>6999999.9999999991</v>
      </c>
      <c r="F95" s="1">
        <v>1200000</v>
      </c>
      <c r="G95" s="1">
        <v>469200</v>
      </c>
      <c r="H95" s="1">
        <v>469200</v>
      </c>
      <c r="I95" s="1">
        <v>839200</v>
      </c>
      <c r="J95" s="1">
        <v>469200</v>
      </c>
      <c r="K95" s="1">
        <v>469200</v>
      </c>
      <c r="L95" s="1">
        <v>469200</v>
      </c>
      <c r="M95" s="1">
        <v>469200</v>
      </c>
      <c r="N95" s="1">
        <v>469200</v>
      </c>
      <c r="O95" s="1">
        <v>469200</v>
      </c>
      <c r="P95" s="1">
        <v>1207200</v>
      </c>
      <c r="Q95" s="1">
        <v>0</v>
      </c>
    </row>
    <row r="96" spans="1:17" x14ac:dyDescent="0.3">
      <c r="A96" s="1">
        <v>70106</v>
      </c>
      <c r="B96" s="1">
        <v>81102</v>
      </c>
      <c r="C96" s="330">
        <v>210</v>
      </c>
      <c r="D96" s="173" t="s">
        <v>1792</v>
      </c>
      <c r="E96" s="1">
        <v>6999999.9999999991</v>
      </c>
      <c r="F96" s="1">
        <v>1200000</v>
      </c>
      <c r="G96" s="1">
        <v>469200</v>
      </c>
      <c r="H96" s="1">
        <v>469200</v>
      </c>
      <c r="I96" s="1">
        <v>839200</v>
      </c>
      <c r="J96" s="1">
        <v>469200</v>
      </c>
      <c r="K96" s="1">
        <v>469200</v>
      </c>
      <c r="L96" s="1">
        <v>469200</v>
      </c>
      <c r="M96" s="1">
        <v>469200</v>
      </c>
      <c r="N96" s="1">
        <v>469200</v>
      </c>
      <c r="O96" s="1">
        <v>469200</v>
      </c>
      <c r="P96" s="1">
        <v>1207200</v>
      </c>
      <c r="Q96" s="1">
        <v>0</v>
      </c>
    </row>
    <row r="97" spans="1:17" x14ac:dyDescent="0.3">
      <c r="A97" s="1">
        <v>70106</v>
      </c>
      <c r="B97" s="1">
        <v>81102</v>
      </c>
      <c r="C97" s="330">
        <v>2109</v>
      </c>
      <c r="D97" s="173" t="s">
        <v>1830</v>
      </c>
      <c r="E97" s="1">
        <v>6999999.9999999991</v>
      </c>
      <c r="F97" s="1">
        <v>1200000</v>
      </c>
      <c r="G97" s="1">
        <v>469200</v>
      </c>
      <c r="H97" s="1">
        <v>469200</v>
      </c>
      <c r="I97" s="1">
        <v>839200</v>
      </c>
      <c r="J97" s="1">
        <v>469200</v>
      </c>
      <c r="K97" s="1">
        <v>469200</v>
      </c>
      <c r="L97" s="1">
        <v>469200</v>
      </c>
      <c r="M97" s="1">
        <v>469200</v>
      </c>
      <c r="N97" s="1">
        <v>469200</v>
      </c>
      <c r="O97" s="1">
        <v>469200</v>
      </c>
      <c r="P97" s="1">
        <v>1207200</v>
      </c>
      <c r="Q97" s="1">
        <v>0</v>
      </c>
    </row>
    <row r="98" spans="1:17" x14ac:dyDescent="0.3">
      <c r="A98" s="1">
        <v>70106</v>
      </c>
      <c r="B98" s="1">
        <v>81102</v>
      </c>
      <c r="C98" s="330">
        <v>210901</v>
      </c>
      <c r="D98" s="173" t="s">
        <v>1830</v>
      </c>
      <c r="E98" s="1">
        <v>6999999.9999999991</v>
      </c>
      <c r="F98" s="1">
        <v>1200000</v>
      </c>
      <c r="G98" s="1">
        <v>469200</v>
      </c>
      <c r="H98" s="1">
        <v>469200</v>
      </c>
      <c r="I98" s="1">
        <v>839200</v>
      </c>
      <c r="J98" s="1">
        <v>469200</v>
      </c>
      <c r="K98" s="1">
        <v>469200</v>
      </c>
      <c r="L98" s="1">
        <v>469200</v>
      </c>
      <c r="M98" s="1">
        <v>469200</v>
      </c>
      <c r="N98" s="1">
        <v>469200</v>
      </c>
      <c r="O98" s="1">
        <v>469200</v>
      </c>
      <c r="P98" s="1">
        <v>1207200</v>
      </c>
      <c r="Q98" s="1">
        <v>0</v>
      </c>
    </row>
    <row r="99" spans="1:17" x14ac:dyDescent="0.3">
      <c r="A99" s="1">
        <v>70106</v>
      </c>
      <c r="B99" s="1">
        <v>81102</v>
      </c>
      <c r="C99" s="330">
        <v>3</v>
      </c>
      <c r="D99" s="173" t="s">
        <v>492</v>
      </c>
      <c r="E99" s="1">
        <v>6999999.9999999991</v>
      </c>
      <c r="F99" s="1">
        <v>1200000</v>
      </c>
      <c r="G99" s="1">
        <v>469200</v>
      </c>
      <c r="H99" s="1">
        <v>469200</v>
      </c>
      <c r="I99" s="1">
        <v>839200</v>
      </c>
      <c r="J99" s="1">
        <v>469200</v>
      </c>
      <c r="K99" s="1">
        <v>469200</v>
      </c>
      <c r="L99" s="1">
        <v>469200</v>
      </c>
      <c r="M99" s="1">
        <v>469200</v>
      </c>
      <c r="N99" s="1">
        <v>469200</v>
      </c>
      <c r="O99" s="1">
        <v>469200</v>
      </c>
      <c r="P99" s="1">
        <v>1207200</v>
      </c>
      <c r="Q99" s="1">
        <v>0</v>
      </c>
    </row>
    <row r="100" spans="1:17" x14ac:dyDescent="0.3">
      <c r="A100" s="1">
        <v>70106</v>
      </c>
      <c r="B100" s="1">
        <v>81102</v>
      </c>
      <c r="C100" s="330">
        <v>32</v>
      </c>
      <c r="D100" s="173" t="s">
        <v>1824</v>
      </c>
      <c r="E100" s="1">
        <v>6999999.9999999991</v>
      </c>
      <c r="F100" s="1">
        <v>1200000</v>
      </c>
      <c r="G100" s="1">
        <v>469200</v>
      </c>
      <c r="H100" s="1">
        <v>469200</v>
      </c>
      <c r="I100" s="1">
        <v>839200</v>
      </c>
      <c r="J100" s="1">
        <v>469200</v>
      </c>
      <c r="K100" s="1">
        <v>469200</v>
      </c>
      <c r="L100" s="1">
        <v>469200</v>
      </c>
      <c r="M100" s="1">
        <v>469200</v>
      </c>
      <c r="N100" s="1">
        <v>469200</v>
      </c>
      <c r="O100" s="1">
        <v>469200</v>
      </c>
      <c r="P100" s="1">
        <v>1207200</v>
      </c>
      <c r="Q100" s="1">
        <v>0</v>
      </c>
    </row>
    <row r="101" spans="1:17" x14ac:dyDescent="0.3">
      <c r="A101" s="1">
        <v>70106</v>
      </c>
      <c r="B101" s="1">
        <v>81102</v>
      </c>
      <c r="C101" s="330">
        <v>320001</v>
      </c>
      <c r="D101" s="173" t="s">
        <v>1825</v>
      </c>
      <c r="E101" s="1">
        <v>6999999.9999999991</v>
      </c>
      <c r="F101" s="1">
        <v>1200000</v>
      </c>
      <c r="G101" s="1">
        <v>469200</v>
      </c>
      <c r="H101" s="1">
        <v>469200</v>
      </c>
      <c r="I101" s="1">
        <v>839200</v>
      </c>
      <c r="J101" s="1">
        <v>469200</v>
      </c>
      <c r="K101" s="1">
        <v>469200</v>
      </c>
      <c r="L101" s="1">
        <v>469200</v>
      </c>
      <c r="M101" s="1">
        <v>469200</v>
      </c>
      <c r="N101" s="1">
        <v>469200</v>
      </c>
      <c r="O101" s="1">
        <v>469200</v>
      </c>
      <c r="P101" s="1">
        <v>1207200</v>
      </c>
      <c r="Q101" s="1">
        <v>0</v>
      </c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393"/>
  <sheetViews>
    <sheetView topLeftCell="C1" workbookViewId="0">
      <pane xSplit="2" ySplit="7" topLeftCell="E29" activePane="bottomRight" state="frozen"/>
      <selection activeCell="C1" sqref="C1"/>
      <selection pane="topRight" activeCell="E1" sqref="E1"/>
      <selection pane="bottomLeft" activeCell="C8" sqref="C8"/>
      <selection pane="bottomRight" activeCell="G11" sqref="G11"/>
    </sheetView>
  </sheetViews>
  <sheetFormatPr defaultColWidth="9.140625" defaultRowHeight="15" x14ac:dyDescent="0.25"/>
  <cols>
    <col min="1" max="1" width="14" style="10" hidden="1" customWidth="1"/>
    <col min="2" max="2" width="21.42578125" style="10" hidden="1" customWidth="1"/>
    <col min="3" max="3" width="13.5703125" style="10" customWidth="1"/>
    <col min="4" max="4" width="76" style="10" customWidth="1"/>
    <col min="5" max="6" width="16.140625" style="338" customWidth="1"/>
    <col min="7" max="8" width="13.42578125" style="338" customWidth="1"/>
    <col min="9" max="9" width="11" style="10" bestFit="1" customWidth="1"/>
    <col min="10" max="10" width="12.5703125" style="10" customWidth="1"/>
    <col min="11" max="16384" width="9.140625" style="10"/>
  </cols>
  <sheetData>
    <row r="1" spans="1:10" ht="15.75" x14ac:dyDescent="0.25">
      <c r="A1" s="322" t="s">
        <v>1257</v>
      </c>
      <c r="H1" s="338" t="s">
        <v>1224</v>
      </c>
    </row>
    <row r="2" spans="1:10" x14ac:dyDescent="0.25">
      <c r="A2" s="32"/>
      <c r="B2" s="32"/>
      <c r="C2" s="32"/>
      <c r="D2" s="32"/>
      <c r="E2" s="339"/>
      <c r="F2" s="339"/>
      <c r="G2" s="339"/>
      <c r="H2" s="339"/>
    </row>
    <row r="3" spans="1:10" x14ac:dyDescent="0.25">
      <c r="A3" s="412" t="s">
        <v>7</v>
      </c>
      <c r="B3" s="412"/>
      <c r="C3" s="412"/>
      <c r="D3" s="412"/>
      <c r="E3" s="412"/>
      <c r="F3" s="412"/>
      <c r="G3" s="412"/>
      <c r="H3" s="412"/>
    </row>
    <row r="4" spans="1:10" x14ac:dyDescent="0.25">
      <c r="A4" s="21"/>
      <c r="B4" s="21"/>
      <c r="C4" s="21"/>
      <c r="D4" s="21"/>
      <c r="E4" s="340"/>
      <c r="F4" s="340"/>
      <c r="G4" s="340"/>
      <c r="H4" s="340"/>
    </row>
    <row r="5" spans="1:10" x14ac:dyDescent="0.25">
      <c r="A5" s="21"/>
      <c r="B5" s="21"/>
      <c r="C5" s="21"/>
      <c r="D5" s="21"/>
      <c r="E5" s="340"/>
      <c r="F5" s="340"/>
      <c r="G5" s="340"/>
      <c r="H5" s="340" t="s">
        <v>481</v>
      </c>
    </row>
    <row r="6" spans="1:10" ht="27.75" customHeight="1" x14ac:dyDescent="0.25">
      <c r="A6" s="11"/>
      <c r="B6" s="11"/>
      <c r="C6" s="436" t="s">
        <v>30</v>
      </c>
      <c r="D6" s="435" t="s">
        <v>11</v>
      </c>
      <c r="E6" s="434" t="s">
        <v>1227</v>
      </c>
      <c r="F6" s="434"/>
      <c r="G6" s="434" t="s">
        <v>1229</v>
      </c>
      <c r="H6" s="434"/>
    </row>
    <row r="7" spans="1:10" ht="41.25" customHeight="1" x14ac:dyDescent="0.25">
      <c r="A7" s="17" t="s">
        <v>111</v>
      </c>
      <c r="B7" s="174" t="s">
        <v>112</v>
      </c>
      <c r="C7" s="436"/>
      <c r="D7" s="435"/>
      <c r="E7" s="341" t="s">
        <v>1228</v>
      </c>
      <c r="F7" s="341" t="s">
        <v>29</v>
      </c>
      <c r="G7" s="341" t="s">
        <v>1228</v>
      </c>
      <c r="H7" s="341" t="s">
        <v>29</v>
      </c>
    </row>
    <row r="8" spans="1:10" x14ac:dyDescent="0.25">
      <c r="A8" s="33"/>
      <c r="B8" s="175"/>
      <c r="C8" s="119">
        <v>1</v>
      </c>
      <c r="D8" s="120" t="s">
        <v>490</v>
      </c>
      <c r="E8" s="342"/>
      <c r="F8" s="342"/>
      <c r="G8" s="343"/>
      <c r="H8" s="344"/>
    </row>
    <row r="9" spans="1:10" x14ac:dyDescent="0.25">
      <c r="A9" s="34">
        <v>70101</v>
      </c>
      <c r="B9" s="176">
        <v>80101</v>
      </c>
      <c r="C9" s="119">
        <v>2</v>
      </c>
      <c r="D9" s="120" t="s">
        <v>491</v>
      </c>
      <c r="E9" s="345">
        <f>E10+E86+E95</f>
        <v>296451100</v>
      </c>
      <c r="F9" s="345">
        <f>F10+F86+F95</f>
        <v>279709695</v>
      </c>
      <c r="G9" s="345">
        <f>G10+G86+G95</f>
        <v>316804400</v>
      </c>
      <c r="H9" s="345">
        <f>H10+H86+H95</f>
        <v>310738387.75999999</v>
      </c>
      <c r="I9" s="388">
        <f>+G9-G99</f>
        <v>0</v>
      </c>
      <c r="J9" s="388">
        <f>+H9-H99</f>
        <v>0</v>
      </c>
    </row>
    <row r="10" spans="1:10" x14ac:dyDescent="0.25">
      <c r="A10" s="34">
        <v>70101</v>
      </c>
      <c r="B10" s="176">
        <v>80101</v>
      </c>
      <c r="C10" s="279">
        <v>21</v>
      </c>
      <c r="D10" s="120" t="s">
        <v>369</v>
      </c>
      <c r="E10" s="345">
        <f>SUM(E73,E68,E63,E11)</f>
        <v>296451100</v>
      </c>
      <c r="F10" s="345">
        <f>SUM(F73,F68,F63,F11)</f>
        <v>279709695</v>
      </c>
      <c r="G10" s="345">
        <f>SUM(G73,G68,G63,G11)</f>
        <v>316804400</v>
      </c>
      <c r="H10" s="345">
        <f>SUM(H73,H68,H63,H11)</f>
        <v>310738387.75999999</v>
      </c>
    </row>
    <row r="11" spans="1:10" x14ac:dyDescent="0.25">
      <c r="A11" s="34">
        <v>70101</v>
      </c>
      <c r="B11" s="176">
        <v>80101</v>
      </c>
      <c r="C11" s="279">
        <v>210</v>
      </c>
      <c r="D11" s="120" t="s">
        <v>370</v>
      </c>
      <c r="E11" s="345">
        <f>SUM(E12,E18,E24,E29,E37,E41,E46,E50,E60)</f>
        <v>276308200</v>
      </c>
      <c r="F11" s="345">
        <f>SUM(F12,F18,F24,F29,F37,F41,F46,F50,F60)</f>
        <v>269981508</v>
      </c>
      <c r="G11" s="345">
        <f>SUM(G12,G18,G24,G29,G37,G41,G46,G50,G60)</f>
        <v>293389400</v>
      </c>
      <c r="H11" s="345">
        <f>SUM(H12,H18,H24,H29,H37,H41,H46,H50,H60)</f>
        <v>289602857.75999999</v>
      </c>
    </row>
    <row r="12" spans="1:10" x14ac:dyDescent="0.25">
      <c r="A12" s="34">
        <v>70101</v>
      </c>
      <c r="B12" s="176">
        <v>80101</v>
      </c>
      <c r="C12" s="279">
        <v>2101</v>
      </c>
      <c r="D12" s="120" t="s">
        <v>371</v>
      </c>
      <c r="E12" s="345">
        <f>SUM(E13:E17)</f>
        <v>194373200</v>
      </c>
      <c r="F12" s="345">
        <f>SUM(F13:F17)</f>
        <v>194325087</v>
      </c>
      <c r="G12" s="345">
        <f>SUM(G13:G17)</f>
        <v>201870000</v>
      </c>
      <c r="H12" s="345">
        <f>SUM(H13:H17)</f>
        <v>199268240.75999999</v>
      </c>
    </row>
    <row r="13" spans="1:10" x14ac:dyDescent="0.25">
      <c r="A13" s="34">
        <v>70101</v>
      </c>
      <c r="B13" s="176">
        <v>80101</v>
      </c>
      <c r="C13" s="272">
        <v>210101</v>
      </c>
      <c r="D13" s="178" t="s">
        <v>456</v>
      </c>
      <c r="E13" s="346">
        <v>171732000</v>
      </c>
      <c r="F13" s="346">
        <v>172045844</v>
      </c>
      <c r="G13" s="346">
        <v>177802000</v>
      </c>
      <c r="H13" s="346">
        <v>175296146.75999999</v>
      </c>
    </row>
    <row r="14" spans="1:10" x14ac:dyDescent="0.25">
      <c r="A14" s="34">
        <v>70101</v>
      </c>
      <c r="B14" s="176">
        <v>80101</v>
      </c>
      <c r="C14" s="272">
        <v>210102</v>
      </c>
      <c r="D14" s="178" t="s">
        <v>372</v>
      </c>
      <c r="E14" s="346"/>
      <c r="F14" s="346"/>
      <c r="G14" s="346"/>
      <c r="H14" s="346"/>
    </row>
    <row r="15" spans="1:10" x14ac:dyDescent="0.25">
      <c r="A15" s="34">
        <v>70101</v>
      </c>
      <c r="B15" s="176">
        <v>80101</v>
      </c>
      <c r="C15" s="272">
        <v>210103</v>
      </c>
      <c r="D15" s="178" t="s">
        <v>457</v>
      </c>
      <c r="E15" s="346"/>
      <c r="F15" s="346"/>
      <c r="G15" s="346"/>
      <c r="H15" s="346"/>
    </row>
    <row r="16" spans="1:10" x14ac:dyDescent="0.25">
      <c r="A16" s="34">
        <v>70101</v>
      </c>
      <c r="B16" s="176">
        <v>80101</v>
      </c>
      <c r="C16" s="272">
        <v>210104</v>
      </c>
      <c r="D16" s="178" t="s">
        <v>458</v>
      </c>
      <c r="E16" s="346"/>
      <c r="F16" s="346"/>
      <c r="G16" s="346"/>
      <c r="H16" s="346"/>
    </row>
    <row r="17" spans="1:8" x14ac:dyDescent="0.25">
      <c r="A17" s="34">
        <v>70101</v>
      </c>
      <c r="B17" s="176">
        <v>80101</v>
      </c>
      <c r="C17" s="272">
        <v>210105</v>
      </c>
      <c r="D17" s="178" t="s">
        <v>373</v>
      </c>
      <c r="E17" s="346">
        <v>22641200</v>
      </c>
      <c r="F17" s="346">
        <v>22279243</v>
      </c>
      <c r="G17" s="346">
        <v>24068000</v>
      </c>
      <c r="H17" s="346">
        <v>23972094</v>
      </c>
    </row>
    <row r="18" spans="1:8" x14ac:dyDescent="0.25">
      <c r="A18" s="34">
        <v>70101</v>
      </c>
      <c r="B18" s="176">
        <v>80101</v>
      </c>
      <c r="C18" s="279">
        <v>2102</v>
      </c>
      <c r="D18" s="120" t="s">
        <v>374</v>
      </c>
      <c r="E18" s="345">
        <f>SUM(E19:E23)</f>
        <v>21861000</v>
      </c>
      <c r="F18" s="345">
        <f>SUM(F19:F23)</f>
        <v>21786914</v>
      </c>
      <c r="G18" s="345">
        <f>SUM(G19:G23)</f>
        <v>22315600</v>
      </c>
      <c r="H18" s="345">
        <f>SUM(H19:H23)</f>
        <v>21592514</v>
      </c>
    </row>
    <row r="19" spans="1:8" x14ac:dyDescent="0.25">
      <c r="A19" s="34">
        <v>70101</v>
      </c>
      <c r="B19" s="176">
        <v>80101</v>
      </c>
      <c r="C19" s="272">
        <v>210201</v>
      </c>
      <c r="D19" s="178" t="s">
        <v>375</v>
      </c>
      <c r="E19" s="346">
        <v>15801000</v>
      </c>
      <c r="F19" s="346">
        <v>15796410</v>
      </c>
      <c r="G19" s="346">
        <v>22315600</v>
      </c>
      <c r="H19" s="346">
        <v>14044244.189999999</v>
      </c>
    </row>
    <row r="20" spans="1:8" x14ac:dyDescent="0.25">
      <c r="A20" s="34">
        <v>70101</v>
      </c>
      <c r="B20" s="176">
        <v>80101</v>
      </c>
      <c r="C20" s="272">
        <v>210202</v>
      </c>
      <c r="D20" s="178" t="s">
        <v>376</v>
      </c>
      <c r="E20" s="346">
        <v>1212000</v>
      </c>
      <c r="F20" s="346">
        <v>1200988</v>
      </c>
      <c r="G20" s="346"/>
      <c r="H20" s="346">
        <v>1602380.65</v>
      </c>
    </row>
    <row r="21" spans="1:8" x14ac:dyDescent="0.25">
      <c r="A21" s="34">
        <v>70101</v>
      </c>
      <c r="B21" s="176">
        <v>80101</v>
      </c>
      <c r="C21" s="272">
        <v>210203</v>
      </c>
      <c r="D21" s="178" t="s">
        <v>377</v>
      </c>
      <c r="E21" s="346">
        <v>1515000</v>
      </c>
      <c r="F21" s="346">
        <v>1515000</v>
      </c>
      <c r="G21" s="346"/>
      <c r="H21" s="346">
        <v>2002975.81</v>
      </c>
    </row>
    <row r="22" spans="1:8" x14ac:dyDescent="0.25">
      <c r="A22" s="34">
        <v>70101</v>
      </c>
      <c r="B22" s="176">
        <v>80101</v>
      </c>
      <c r="C22" s="272">
        <v>210204</v>
      </c>
      <c r="D22" s="178" t="s">
        <v>378</v>
      </c>
      <c r="E22" s="346">
        <v>303000</v>
      </c>
      <c r="F22" s="346">
        <v>261901</v>
      </c>
      <c r="G22" s="346"/>
      <c r="H22" s="346">
        <v>358446.67</v>
      </c>
    </row>
    <row r="23" spans="1:8" x14ac:dyDescent="0.25">
      <c r="A23" s="34">
        <v>70101</v>
      </c>
      <c r="B23" s="176">
        <v>80101</v>
      </c>
      <c r="C23" s="272">
        <v>210205</v>
      </c>
      <c r="D23" s="178" t="s">
        <v>379</v>
      </c>
      <c r="E23" s="346">
        <v>3030000</v>
      </c>
      <c r="F23" s="346">
        <v>3012615</v>
      </c>
      <c r="G23" s="346"/>
      <c r="H23" s="346">
        <v>3584466.68</v>
      </c>
    </row>
    <row r="24" spans="1:8" x14ac:dyDescent="0.25">
      <c r="A24" s="34">
        <v>70101</v>
      </c>
      <c r="B24" s="176">
        <v>80101</v>
      </c>
      <c r="C24" s="279">
        <v>2103</v>
      </c>
      <c r="D24" s="120" t="s">
        <v>380</v>
      </c>
      <c r="E24" s="345">
        <f>SUM(E25:E28)</f>
        <v>20043000</v>
      </c>
      <c r="F24" s="345">
        <f>SUM(F25:F28)</f>
        <v>19945587</v>
      </c>
      <c r="G24" s="345">
        <f>SUM(G25:G28)</f>
        <v>19680000</v>
      </c>
      <c r="H24" s="345">
        <f>SUM(H25:H28)</f>
        <v>19389578</v>
      </c>
    </row>
    <row r="25" spans="1:8" x14ac:dyDescent="0.25">
      <c r="A25" s="34">
        <v>70101</v>
      </c>
      <c r="B25" s="176">
        <v>80101</v>
      </c>
      <c r="C25" s="272">
        <v>210301</v>
      </c>
      <c r="D25" s="178" t="s">
        <v>381</v>
      </c>
      <c r="E25" s="346">
        <v>1463000</v>
      </c>
      <c r="F25" s="346">
        <v>1445587</v>
      </c>
      <c r="G25" s="346">
        <v>2100000</v>
      </c>
      <c r="H25" s="346">
        <v>1816578</v>
      </c>
    </row>
    <row r="26" spans="1:8" x14ac:dyDescent="0.25">
      <c r="A26" s="34">
        <v>70101</v>
      </c>
      <c r="B26" s="176">
        <v>80101</v>
      </c>
      <c r="C26" s="272">
        <v>210302</v>
      </c>
      <c r="D26" s="178" t="s">
        <v>382</v>
      </c>
      <c r="E26" s="346">
        <v>18500000</v>
      </c>
      <c r="F26" s="346">
        <v>18500000</v>
      </c>
      <c r="G26" s="346">
        <v>17500000</v>
      </c>
      <c r="H26" s="346">
        <v>17500000</v>
      </c>
    </row>
    <row r="27" spans="1:8" x14ac:dyDescent="0.25">
      <c r="A27" s="34">
        <v>70101</v>
      </c>
      <c r="B27" s="176">
        <v>80101</v>
      </c>
      <c r="C27" s="272">
        <v>210303</v>
      </c>
      <c r="D27" s="178" t="s">
        <v>383</v>
      </c>
      <c r="E27" s="346">
        <v>80000</v>
      </c>
      <c r="F27" s="346"/>
      <c r="G27" s="346">
        <v>80000</v>
      </c>
      <c r="H27" s="346">
        <v>73000</v>
      </c>
    </row>
    <row r="28" spans="1:8" x14ac:dyDescent="0.25">
      <c r="A28" s="34">
        <v>70101</v>
      </c>
      <c r="B28" s="176">
        <v>80101</v>
      </c>
      <c r="C28" s="272">
        <v>210304</v>
      </c>
      <c r="D28" s="178" t="s">
        <v>384</v>
      </c>
      <c r="E28" s="346"/>
      <c r="F28" s="346"/>
      <c r="G28" s="346"/>
      <c r="H28" s="346"/>
    </row>
    <row r="29" spans="1:8" x14ac:dyDescent="0.25">
      <c r="A29" s="34">
        <v>70101</v>
      </c>
      <c r="B29" s="176">
        <v>80101</v>
      </c>
      <c r="C29" s="279">
        <v>2104</v>
      </c>
      <c r="D29" s="120" t="s">
        <v>385</v>
      </c>
      <c r="E29" s="345">
        <f>SUM(E30:E36)</f>
        <v>20082000</v>
      </c>
      <c r="F29" s="345">
        <f>SUM(F30:F36)</f>
        <v>18691900</v>
      </c>
      <c r="G29" s="345">
        <f>SUM(G30:G36)</f>
        <v>22932500</v>
      </c>
      <c r="H29" s="345">
        <f>SUM(H30:H36)</f>
        <v>22888230</v>
      </c>
    </row>
    <row r="30" spans="1:8" x14ac:dyDescent="0.25">
      <c r="A30" s="34">
        <v>70101</v>
      </c>
      <c r="B30" s="176">
        <v>80101</v>
      </c>
      <c r="C30" s="272">
        <v>210401</v>
      </c>
      <c r="D30" s="178" t="s">
        <v>386</v>
      </c>
      <c r="E30" s="346">
        <v>2037000</v>
      </c>
      <c r="F30" s="346">
        <v>1337550</v>
      </c>
      <c r="G30" s="346">
        <v>2925900</v>
      </c>
      <c r="H30" s="346">
        <v>2923430</v>
      </c>
    </row>
    <row r="31" spans="1:8" x14ac:dyDescent="0.25">
      <c r="A31" s="34">
        <v>70101</v>
      </c>
      <c r="B31" s="176">
        <v>80101</v>
      </c>
      <c r="C31" s="272">
        <v>210402</v>
      </c>
      <c r="D31" s="178" t="s">
        <v>387</v>
      </c>
      <c r="E31" s="346">
        <v>15144000</v>
      </c>
      <c r="F31" s="346">
        <v>15136200</v>
      </c>
      <c r="G31" s="346">
        <v>15840000</v>
      </c>
      <c r="H31" s="346">
        <v>15824100</v>
      </c>
    </row>
    <row r="32" spans="1:8" x14ac:dyDescent="0.25">
      <c r="A32" s="34">
        <v>70101</v>
      </c>
      <c r="B32" s="176">
        <v>80101</v>
      </c>
      <c r="C32" s="272">
        <v>210403</v>
      </c>
      <c r="D32" s="178" t="s">
        <v>388</v>
      </c>
      <c r="E32" s="346">
        <v>1965000</v>
      </c>
      <c r="F32" s="346">
        <v>1762800</v>
      </c>
      <c r="G32" s="346">
        <v>2404600</v>
      </c>
      <c r="H32" s="346">
        <v>2380300</v>
      </c>
    </row>
    <row r="33" spans="1:8" x14ac:dyDescent="0.25">
      <c r="A33" s="34">
        <v>70101</v>
      </c>
      <c r="B33" s="176">
        <v>80101</v>
      </c>
      <c r="C33" s="272">
        <v>210404</v>
      </c>
      <c r="D33" s="178" t="s">
        <v>389</v>
      </c>
      <c r="E33" s="346">
        <v>220000</v>
      </c>
      <c r="F33" s="346">
        <v>142100</v>
      </c>
      <c r="G33" s="346"/>
      <c r="H33" s="346"/>
    </row>
    <row r="34" spans="1:8" x14ac:dyDescent="0.25">
      <c r="A34" s="34">
        <v>70101</v>
      </c>
      <c r="B34" s="176">
        <v>80101</v>
      </c>
      <c r="C34" s="272">
        <v>210405</v>
      </c>
      <c r="D34" s="178" t="s">
        <v>390</v>
      </c>
      <c r="E34" s="346">
        <v>260000</v>
      </c>
      <c r="F34" s="346">
        <v>55000</v>
      </c>
      <c r="G34" s="346">
        <v>405000</v>
      </c>
      <c r="H34" s="346">
        <v>403400</v>
      </c>
    </row>
    <row r="35" spans="1:8" x14ac:dyDescent="0.25">
      <c r="A35" s="34">
        <v>70101</v>
      </c>
      <c r="B35" s="176">
        <v>80101</v>
      </c>
      <c r="C35" s="272">
        <v>210406</v>
      </c>
      <c r="D35" s="178" t="s">
        <v>391</v>
      </c>
      <c r="E35" s="346">
        <v>456000</v>
      </c>
      <c r="F35" s="346">
        <v>258250</v>
      </c>
      <c r="G35" s="346">
        <v>1357000</v>
      </c>
      <c r="H35" s="346">
        <v>1357000</v>
      </c>
    </row>
    <row r="36" spans="1:8" x14ac:dyDescent="0.25">
      <c r="A36" s="34">
        <v>70101</v>
      </c>
      <c r="B36" s="176">
        <v>80101</v>
      </c>
      <c r="C36" s="155">
        <v>210407</v>
      </c>
      <c r="D36" s="47" t="s">
        <v>1225</v>
      </c>
      <c r="E36" s="346"/>
      <c r="F36" s="346"/>
      <c r="G36" s="346"/>
      <c r="H36" s="346"/>
    </row>
    <row r="37" spans="1:8" x14ac:dyDescent="0.25">
      <c r="A37" s="34">
        <v>70101</v>
      </c>
      <c r="B37" s="176">
        <v>80101</v>
      </c>
      <c r="C37" s="279">
        <v>2105</v>
      </c>
      <c r="D37" s="120" t="s">
        <v>392</v>
      </c>
      <c r="E37" s="345">
        <f>SUM(E38:E40)</f>
        <v>800000</v>
      </c>
      <c r="F37" s="345">
        <f>SUM(F38:F40)</f>
        <v>150000</v>
      </c>
      <c r="G37" s="345">
        <v>1550000</v>
      </c>
      <c r="H37" s="345">
        <v>1550000</v>
      </c>
    </row>
    <row r="38" spans="1:8" x14ac:dyDescent="0.25">
      <c r="A38" s="34">
        <v>70101</v>
      </c>
      <c r="B38" s="176">
        <v>80101</v>
      </c>
      <c r="C38" s="272">
        <v>210501</v>
      </c>
      <c r="D38" s="178" t="s">
        <v>393</v>
      </c>
      <c r="E38" s="346"/>
      <c r="F38" s="346"/>
      <c r="G38" s="346"/>
      <c r="H38" s="346"/>
    </row>
    <row r="39" spans="1:8" x14ac:dyDescent="0.25">
      <c r="A39" s="34">
        <v>70101</v>
      </c>
      <c r="B39" s="176">
        <v>80101</v>
      </c>
      <c r="C39" s="272">
        <v>210502</v>
      </c>
      <c r="D39" s="178" t="s">
        <v>394</v>
      </c>
      <c r="E39" s="346"/>
      <c r="F39" s="346"/>
      <c r="G39" s="346"/>
      <c r="H39" s="346"/>
    </row>
    <row r="40" spans="1:8" x14ac:dyDescent="0.25">
      <c r="A40" s="34">
        <v>70101</v>
      </c>
      <c r="B40" s="176">
        <v>80101</v>
      </c>
      <c r="C40" s="272">
        <v>210503</v>
      </c>
      <c r="D40" s="178" t="s">
        <v>395</v>
      </c>
      <c r="E40" s="346">
        <v>800000</v>
      </c>
      <c r="F40" s="346">
        <v>150000</v>
      </c>
      <c r="G40" s="346">
        <v>1550000</v>
      </c>
      <c r="H40" s="346">
        <v>1550000</v>
      </c>
    </row>
    <row r="41" spans="1:8" x14ac:dyDescent="0.25">
      <c r="A41" s="34">
        <v>70101</v>
      </c>
      <c r="B41" s="176">
        <v>80101</v>
      </c>
      <c r="C41" s="279">
        <v>2106</v>
      </c>
      <c r="D41" s="120" t="s">
        <v>396</v>
      </c>
      <c r="E41" s="345">
        <f>SUM(E42:E45)</f>
        <v>2977700</v>
      </c>
      <c r="F41" s="345">
        <f>SUM(F42:F45)</f>
        <v>1247000</v>
      </c>
      <c r="G41" s="345">
        <v>8130000</v>
      </c>
      <c r="H41" s="345">
        <v>8129000</v>
      </c>
    </row>
    <row r="42" spans="1:8" x14ac:dyDescent="0.25">
      <c r="A42" s="34">
        <v>70101</v>
      </c>
      <c r="B42" s="176">
        <v>80101</v>
      </c>
      <c r="C42" s="272">
        <v>210601</v>
      </c>
      <c r="D42" s="178" t="s">
        <v>397</v>
      </c>
      <c r="E42" s="346">
        <v>950000</v>
      </c>
      <c r="F42" s="346"/>
      <c r="G42" s="346">
        <v>4150000</v>
      </c>
      <c r="H42" s="346">
        <v>4150000</v>
      </c>
    </row>
    <row r="43" spans="1:8" x14ac:dyDescent="0.25">
      <c r="A43" s="34">
        <v>70101</v>
      </c>
      <c r="B43" s="176">
        <v>80101</v>
      </c>
      <c r="C43" s="272">
        <v>210602</v>
      </c>
      <c r="D43" s="178" t="s">
        <v>398</v>
      </c>
      <c r="E43" s="346"/>
      <c r="F43" s="346"/>
      <c r="G43" s="346">
        <v>1500000</v>
      </c>
      <c r="H43" s="346">
        <v>1500000</v>
      </c>
    </row>
    <row r="44" spans="1:8" x14ac:dyDescent="0.25">
      <c r="A44" s="34">
        <v>70101</v>
      </c>
      <c r="B44" s="176">
        <v>80101</v>
      </c>
      <c r="C44" s="272">
        <v>210603</v>
      </c>
      <c r="D44" s="178" t="s">
        <v>399</v>
      </c>
      <c r="E44" s="346"/>
      <c r="F44" s="346"/>
      <c r="G44" s="346">
        <v>700000</v>
      </c>
      <c r="H44" s="346">
        <v>700000</v>
      </c>
    </row>
    <row r="45" spans="1:8" x14ac:dyDescent="0.25">
      <c r="A45" s="34">
        <v>70101</v>
      </c>
      <c r="B45" s="176">
        <v>80101</v>
      </c>
      <c r="C45" s="272">
        <v>210604</v>
      </c>
      <c r="D45" s="178" t="s">
        <v>400</v>
      </c>
      <c r="E45" s="346">
        <v>2027700</v>
      </c>
      <c r="F45" s="346">
        <v>1247000</v>
      </c>
      <c r="G45" s="346">
        <v>1780000</v>
      </c>
      <c r="H45" s="346">
        <v>1779000</v>
      </c>
    </row>
    <row r="46" spans="1:8" x14ac:dyDescent="0.25">
      <c r="A46" s="34">
        <v>70101</v>
      </c>
      <c r="B46" s="176">
        <v>80101</v>
      </c>
      <c r="C46" s="119">
        <v>2107</v>
      </c>
      <c r="D46" s="120" t="s">
        <v>401</v>
      </c>
      <c r="E46" s="345">
        <f>SUM(E47:E49)</f>
        <v>7460000</v>
      </c>
      <c r="F46" s="345">
        <f>SUM(F47:F49)</f>
        <v>6211700</v>
      </c>
      <c r="G46" s="345">
        <v>7900000</v>
      </c>
      <c r="H46" s="345">
        <v>7866500</v>
      </c>
    </row>
    <row r="47" spans="1:8" x14ac:dyDescent="0.25">
      <c r="A47" s="34">
        <v>70101</v>
      </c>
      <c r="B47" s="176">
        <v>80101</v>
      </c>
      <c r="C47" s="272">
        <v>210701</v>
      </c>
      <c r="D47" s="178" t="s">
        <v>402</v>
      </c>
      <c r="E47" s="346"/>
      <c r="F47" s="346"/>
      <c r="G47" s="346"/>
      <c r="H47" s="346"/>
    </row>
    <row r="48" spans="1:8" x14ac:dyDescent="0.25">
      <c r="A48" s="34">
        <v>70101</v>
      </c>
      <c r="B48" s="176">
        <v>80101</v>
      </c>
      <c r="C48" s="272">
        <v>210702</v>
      </c>
      <c r="D48" s="178" t="s">
        <v>403</v>
      </c>
      <c r="E48" s="346">
        <v>7460000</v>
      </c>
      <c r="F48" s="346">
        <v>6211700</v>
      </c>
      <c r="G48" s="346">
        <v>7900000</v>
      </c>
      <c r="H48" s="346">
        <v>7866500</v>
      </c>
    </row>
    <row r="49" spans="1:8" x14ac:dyDescent="0.25">
      <c r="A49" s="34">
        <v>70101</v>
      </c>
      <c r="B49" s="176">
        <v>80101</v>
      </c>
      <c r="C49" s="272">
        <v>210703</v>
      </c>
      <c r="D49" s="178" t="s">
        <v>404</v>
      </c>
      <c r="E49" s="346"/>
      <c r="F49" s="346"/>
      <c r="G49" s="346"/>
      <c r="H49" s="346"/>
    </row>
    <row r="50" spans="1:8" x14ac:dyDescent="0.25">
      <c r="A50" s="34">
        <v>70101</v>
      </c>
      <c r="B50" s="176">
        <v>80101</v>
      </c>
      <c r="C50" s="279">
        <v>2108</v>
      </c>
      <c r="D50" s="120" t="s">
        <v>405</v>
      </c>
      <c r="E50" s="345">
        <f>SUM(E51:E59)</f>
        <v>1491300</v>
      </c>
      <c r="F50" s="345">
        <f>SUM(F51:F59)</f>
        <v>781820</v>
      </c>
      <c r="G50" s="345">
        <v>1791300</v>
      </c>
      <c r="H50" s="345">
        <v>1746795</v>
      </c>
    </row>
    <row r="51" spans="1:8" x14ac:dyDescent="0.25">
      <c r="A51" s="34">
        <v>70101</v>
      </c>
      <c r="B51" s="176">
        <v>80101</v>
      </c>
      <c r="C51" s="272">
        <v>210801</v>
      </c>
      <c r="D51" s="178" t="s">
        <v>406</v>
      </c>
      <c r="E51" s="346">
        <v>500000</v>
      </c>
      <c r="F51" s="346">
        <v>441200</v>
      </c>
      <c r="G51" s="346"/>
      <c r="H51" s="346"/>
    </row>
    <row r="52" spans="1:8" x14ac:dyDescent="0.25">
      <c r="A52" s="34">
        <v>70101</v>
      </c>
      <c r="B52" s="176">
        <v>80101</v>
      </c>
      <c r="C52" s="272">
        <v>210802</v>
      </c>
      <c r="D52" s="178" t="s">
        <v>459</v>
      </c>
      <c r="E52" s="346">
        <v>240000</v>
      </c>
      <c r="F52" s="346">
        <v>240000</v>
      </c>
      <c r="G52" s="346"/>
      <c r="H52" s="346"/>
    </row>
    <row r="53" spans="1:8" x14ac:dyDescent="0.25">
      <c r="A53" s="34">
        <v>70101</v>
      </c>
      <c r="B53" s="176">
        <v>80101</v>
      </c>
      <c r="C53" s="272">
        <v>210803</v>
      </c>
      <c r="D53" s="178" t="s">
        <v>407</v>
      </c>
      <c r="E53" s="346">
        <v>410000</v>
      </c>
      <c r="F53" s="346"/>
      <c r="G53" s="346">
        <v>230000</v>
      </c>
      <c r="H53" s="346">
        <v>194550</v>
      </c>
    </row>
    <row r="54" spans="1:8" x14ac:dyDescent="0.25">
      <c r="A54" s="34">
        <v>70101</v>
      </c>
      <c r="B54" s="176">
        <v>80101</v>
      </c>
      <c r="C54" s="272">
        <v>210804</v>
      </c>
      <c r="D54" s="178" t="s">
        <v>408</v>
      </c>
      <c r="E54" s="346">
        <v>192300</v>
      </c>
      <c r="F54" s="346">
        <v>73120</v>
      </c>
      <c r="G54" s="346">
        <v>192300</v>
      </c>
      <c r="H54" s="346">
        <v>183245</v>
      </c>
    </row>
    <row r="55" spans="1:8" x14ac:dyDescent="0.25">
      <c r="A55" s="34">
        <v>70101</v>
      </c>
      <c r="B55" s="176">
        <v>80101</v>
      </c>
      <c r="C55" s="272">
        <v>210805</v>
      </c>
      <c r="D55" s="178" t="s">
        <v>409</v>
      </c>
      <c r="E55" s="346">
        <v>69000</v>
      </c>
      <c r="F55" s="346">
        <v>27500</v>
      </c>
      <c r="G55" s="346">
        <v>69000</v>
      </c>
      <c r="H55" s="346">
        <v>69000</v>
      </c>
    </row>
    <row r="56" spans="1:8" x14ac:dyDescent="0.25">
      <c r="A56" s="34">
        <v>70101</v>
      </c>
      <c r="B56" s="176">
        <v>80101</v>
      </c>
      <c r="C56" s="272">
        <v>210806</v>
      </c>
      <c r="D56" s="178" t="s">
        <v>410</v>
      </c>
      <c r="E56" s="346"/>
      <c r="F56" s="346"/>
      <c r="G56" s="346">
        <v>490000</v>
      </c>
      <c r="H56" s="346">
        <v>490000</v>
      </c>
    </row>
    <row r="57" spans="1:8" x14ac:dyDescent="0.25">
      <c r="A57" s="34">
        <v>70101</v>
      </c>
      <c r="B57" s="176">
        <v>80101</v>
      </c>
      <c r="C57" s="272">
        <v>210807</v>
      </c>
      <c r="D57" s="178" t="s">
        <v>460</v>
      </c>
      <c r="E57" s="346">
        <v>80000</v>
      </c>
      <c r="F57" s="346"/>
      <c r="G57" s="346">
        <v>30000</v>
      </c>
      <c r="H57" s="346">
        <v>30000</v>
      </c>
    </row>
    <row r="58" spans="1:8" x14ac:dyDescent="0.25">
      <c r="A58" s="34">
        <v>70101</v>
      </c>
      <c r="B58" s="176">
        <v>80101</v>
      </c>
      <c r="C58" s="272">
        <v>210808</v>
      </c>
      <c r="D58" s="178" t="s">
        <v>1852</v>
      </c>
      <c r="E58" s="346"/>
      <c r="F58" s="346"/>
      <c r="G58" s="346">
        <v>780000</v>
      </c>
      <c r="H58" s="346">
        <v>780000</v>
      </c>
    </row>
    <row r="59" spans="1:8" x14ac:dyDescent="0.25">
      <c r="A59" s="34">
        <v>70101</v>
      </c>
      <c r="B59" s="176">
        <v>80101</v>
      </c>
      <c r="C59" s="272">
        <v>210809</v>
      </c>
      <c r="D59" s="178" t="s">
        <v>412</v>
      </c>
      <c r="E59" s="346"/>
      <c r="F59" s="346"/>
      <c r="G59" s="346"/>
      <c r="H59" s="346"/>
    </row>
    <row r="60" spans="1:8" x14ac:dyDescent="0.25">
      <c r="A60" s="34">
        <v>70101</v>
      </c>
      <c r="B60" s="176">
        <v>80101</v>
      </c>
      <c r="C60" s="279">
        <v>2109</v>
      </c>
      <c r="D60" s="120" t="s">
        <v>413</v>
      </c>
      <c r="E60" s="345">
        <f>SUM(E61:E62)</f>
        <v>7220000</v>
      </c>
      <c r="F60" s="345">
        <f>SUM(F61:F62)</f>
        <v>6841500</v>
      </c>
      <c r="G60" s="345">
        <v>7220000</v>
      </c>
      <c r="H60" s="345">
        <v>7172000</v>
      </c>
    </row>
    <row r="61" spans="1:8" x14ac:dyDescent="0.25">
      <c r="A61" s="34">
        <v>70101</v>
      </c>
      <c r="B61" s="176">
        <v>80101</v>
      </c>
      <c r="C61" s="272">
        <v>210901</v>
      </c>
      <c r="D61" s="178" t="s">
        <v>414</v>
      </c>
      <c r="E61" s="346">
        <v>7220000</v>
      </c>
      <c r="F61" s="346">
        <v>6841500</v>
      </c>
      <c r="G61" s="346">
        <v>7000000</v>
      </c>
      <c r="H61" s="346">
        <v>6972000</v>
      </c>
    </row>
    <row r="62" spans="1:8" x14ac:dyDescent="0.25">
      <c r="A62" s="34">
        <v>70101</v>
      </c>
      <c r="B62" s="176">
        <v>80101</v>
      </c>
      <c r="C62" s="272">
        <v>210902</v>
      </c>
      <c r="D62" s="178" t="s">
        <v>1853</v>
      </c>
      <c r="E62" s="346"/>
      <c r="F62" s="346"/>
      <c r="G62" s="346">
        <v>220000</v>
      </c>
      <c r="H62" s="346">
        <v>200000</v>
      </c>
    </row>
    <row r="63" spans="1:8" x14ac:dyDescent="0.25">
      <c r="A63" s="34">
        <v>70101</v>
      </c>
      <c r="B63" s="176">
        <v>80101</v>
      </c>
      <c r="C63" s="279">
        <v>211</v>
      </c>
      <c r="D63" s="120" t="s">
        <v>415</v>
      </c>
      <c r="E63" s="345">
        <f>SUM(E64,E66)</f>
        <v>0</v>
      </c>
      <c r="F63" s="345">
        <f>SUM(F64,F66)</f>
        <v>0</v>
      </c>
      <c r="G63" s="345">
        <v>0</v>
      </c>
      <c r="H63" s="345">
        <v>0</v>
      </c>
    </row>
    <row r="64" spans="1:8" x14ac:dyDescent="0.25">
      <c r="A64" s="34">
        <v>70101</v>
      </c>
      <c r="B64" s="176">
        <v>80101</v>
      </c>
      <c r="C64" s="279">
        <v>2111</v>
      </c>
      <c r="D64" s="120" t="s">
        <v>416</v>
      </c>
      <c r="E64" s="345">
        <f>SUM(E65)</f>
        <v>0</v>
      </c>
      <c r="F64" s="345">
        <f>SUM(F65)</f>
        <v>0</v>
      </c>
      <c r="G64" s="345">
        <v>0</v>
      </c>
      <c r="H64" s="345">
        <v>0</v>
      </c>
    </row>
    <row r="65" spans="1:8" x14ac:dyDescent="0.25">
      <c r="A65" s="34">
        <v>70101</v>
      </c>
      <c r="B65" s="176">
        <v>80101</v>
      </c>
      <c r="C65" s="272">
        <v>211101</v>
      </c>
      <c r="D65" s="178" t="s">
        <v>417</v>
      </c>
      <c r="E65" s="347"/>
      <c r="F65" s="347"/>
      <c r="G65" s="346"/>
      <c r="H65" s="346"/>
    </row>
    <row r="66" spans="1:8" x14ac:dyDescent="0.25">
      <c r="A66" s="34">
        <v>70101</v>
      </c>
      <c r="B66" s="176">
        <v>80101</v>
      </c>
      <c r="C66" s="279">
        <v>2112</v>
      </c>
      <c r="D66" s="120" t="s">
        <v>418</v>
      </c>
      <c r="E66" s="345">
        <f>SUM(E67)</f>
        <v>0</v>
      </c>
      <c r="F66" s="345">
        <f>SUM(F67)</f>
        <v>0</v>
      </c>
      <c r="G66" s="345">
        <v>0</v>
      </c>
      <c r="H66" s="345">
        <v>0</v>
      </c>
    </row>
    <row r="67" spans="1:8" x14ac:dyDescent="0.25">
      <c r="A67" s="34">
        <v>70101</v>
      </c>
      <c r="B67" s="176">
        <v>80101</v>
      </c>
      <c r="C67" s="272">
        <v>211201</v>
      </c>
      <c r="D67" s="178" t="s">
        <v>419</v>
      </c>
      <c r="E67" s="347"/>
      <c r="F67" s="347"/>
      <c r="G67" s="346"/>
      <c r="H67" s="346"/>
    </row>
    <row r="68" spans="1:8" x14ac:dyDescent="0.25">
      <c r="A68" s="34">
        <v>70101</v>
      </c>
      <c r="B68" s="176">
        <v>80101</v>
      </c>
      <c r="C68" s="279">
        <v>212</v>
      </c>
      <c r="D68" s="120" t="s">
        <v>420</v>
      </c>
      <c r="E68" s="345">
        <f>SUM(E69,E71)</f>
        <v>0</v>
      </c>
      <c r="F68" s="345">
        <f>SUM(F69,F71)</f>
        <v>0</v>
      </c>
      <c r="G68" s="345">
        <v>0</v>
      </c>
      <c r="H68" s="345">
        <v>0</v>
      </c>
    </row>
    <row r="69" spans="1:8" x14ac:dyDescent="0.25">
      <c r="A69" s="34">
        <v>70101</v>
      </c>
      <c r="B69" s="176">
        <v>80101</v>
      </c>
      <c r="C69" s="279">
        <v>2121</v>
      </c>
      <c r="D69" s="120" t="s">
        <v>421</v>
      </c>
      <c r="E69" s="345">
        <f>SUM(E70)</f>
        <v>0</v>
      </c>
      <c r="F69" s="345">
        <f>SUM(F70)</f>
        <v>0</v>
      </c>
      <c r="G69" s="345">
        <v>0</v>
      </c>
      <c r="H69" s="345">
        <v>0</v>
      </c>
    </row>
    <row r="70" spans="1:8" x14ac:dyDescent="0.25">
      <c r="A70" s="34">
        <v>70101</v>
      </c>
      <c r="B70" s="176">
        <v>80101</v>
      </c>
      <c r="C70" s="272">
        <v>212101</v>
      </c>
      <c r="D70" s="178" t="s">
        <v>422</v>
      </c>
      <c r="E70" s="347"/>
      <c r="F70" s="347"/>
      <c r="G70" s="346"/>
      <c r="H70" s="346"/>
    </row>
    <row r="71" spans="1:8" x14ac:dyDescent="0.25">
      <c r="A71" s="34">
        <v>70101</v>
      </c>
      <c r="B71" s="176">
        <v>80101</v>
      </c>
      <c r="C71" s="279">
        <v>2122</v>
      </c>
      <c r="D71" s="120" t="s">
        <v>423</v>
      </c>
      <c r="E71" s="345">
        <f>SUM(E72)</f>
        <v>0</v>
      </c>
      <c r="F71" s="345">
        <f>SUM(F72)</f>
        <v>0</v>
      </c>
      <c r="G71" s="345">
        <v>0</v>
      </c>
      <c r="H71" s="345">
        <v>0</v>
      </c>
    </row>
    <row r="72" spans="1:8" x14ac:dyDescent="0.25">
      <c r="A72" s="34">
        <v>70101</v>
      </c>
      <c r="B72" s="176">
        <v>80101</v>
      </c>
      <c r="C72" s="272">
        <v>212201</v>
      </c>
      <c r="D72" s="178" t="s">
        <v>424</v>
      </c>
      <c r="E72" s="347"/>
      <c r="F72" s="347"/>
      <c r="G72" s="346"/>
      <c r="H72" s="346"/>
    </row>
    <row r="73" spans="1:8" x14ac:dyDescent="0.25">
      <c r="A73" s="34">
        <v>70101</v>
      </c>
      <c r="B73" s="176">
        <v>80101</v>
      </c>
      <c r="C73" s="279">
        <v>213</v>
      </c>
      <c r="D73" s="120" t="s">
        <v>425</v>
      </c>
      <c r="E73" s="345">
        <f>SUM(E74,E77)</f>
        <v>20142900</v>
      </c>
      <c r="F73" s="345">
        <f>SUM(F74,F77)</f>
        <v>9728187</v>
      </c>
      <c r="G73" s="345">
        <v>23415000</v>
      </c>
      <c r="H73" s="345">
        <v>21135530</v>
      </c>
    </row>
    <row r="74" spans="1:8" x14ac:dyDescent="0.25">
      <c r="A74" s="34">
        <v>70101</v>
      </c>
      <c r="B74" s="176">
        <v>80101</v>
      </c>
      <c r="C74" s="279">
        <v>2131</v>
      </c>
      <c r="D74" s="120" t="s">
        <v>426</v>
      </c>
      <c r="E74" s="345">
        <f>SUM(E75:E76)</f>
        <v>0</v>
      </c>
      <c r="F74" s="345">
        <f>SUM(F75:F76)</f>
        <v>0</v>
      </c>
      <c r="G74" s="345">
        <v>0</v>
      </c>
      <c r="H74" s="345">
        <v>0</v>
      </c>
    </row>
    <row r="75" spans="1:8" x14ac:dyDescent="0.25">
      <c r="A75" s="34">
        <v>70101</v>
      </c>
      <c r="B75" s="176">
        <v>80101</v>
      </c>
      <c r="C75" s="272">
        <v>213101</v>
      </c>
      <c r="D75" s="178" t="s">
        <v>427</v>
      </c>
      <c r="E75" s="347"/>
      <c r="F75" s="347"/>
      <c r="G75" s="346"/>
      <c r="H75" s="346"/>
    </row>
    <row r="76" spans="1:8" x14ac:dyDescent="0.25">
      <c r="A76" s="34">
        <v>70101</v>
      </c>
      <c r="B76" s="176">
        <v>80101</v>
      </c>
      <c r="C76" s="272">
        <v>213102</v>
      </c>
      <c r="D76" s="178" t="s">
        <v>428</v>
      </c>
      <c r="E76" s="347"/>
      <c r="F76" s="347"/>
      <c r="G76" s="346"/>
      <c r="H76" s="346"/>
    </row>
    <row r="77" spans="1:8" x14ac:dyDescent="0.25">
      <c r="A77" s="34">
        <v>70101</v>
      </c>
      <c r="B77" s="176">
        <v>80101</v>
      </c>
      <c r="C77" s="279">
        <v>2132</v>
      </c>
      <c r="D77" s="120" t="s">
        <v>429</v>
      </c>
      <c r="E77" s="345">
        <f>SUM(E78:E85)</f>
        <v>20142900</v>
      </c>
      <c r="F77" s="345">
        <f>SUM(F78:F85)</f>
        <v>9728187</v>
      </c>
      <c r="G77" s="345">
        <v>23415000</v>
      </c>
      <c r="H77" s="345">
        <v>21135530</v>
      </c>
    </row>
    <row r="78" spans="1:8" x14ac:dyDescent="0.25">
      <c r="A78" s="34">
        <v>70101</v>
      </c>
      <c r="B78" s="176">
        <v>80101</v>
      </c>
      <c r="C78" s="272">
        <v>213202</v>
      </c>
      <c r="D78" s="178" t="s">
        <v>430</v>
      </c>
      <c r="E78" s="347"/>
      <c r="F78" s="347"/>
      <c r="G78" s="346"/>
      <c r="H78" s="346"/>
    </row>
    <row r="79" spans="1:8" x14ac:dyDescent="0.25">
      <c r="A79" s="34">
        <v>70101</v>
      </c>
      <c r="B79" s="176">
        <v>80101</v>
      </c>
      <c r="C79" s="272">
        <v>213203</v>
      </c>
      <c r="D79" s="178" t="s">
        <v>1854</v>
      </c>
      <c r="E79" s="347"/>
      <c r="F79" s="347"/>
      <c r="G79" s="346">
        <v>3300000</v>
      </c>
      <c r="H79" s="346">
        <v>1300000</v>
      </c>
    </row>
    <row r="80" spans="1:8" x14ac:dyDescent="0.25">
      <c r="A80" s="34">
        <v>70101</v>
      </c>
      <c r="B80" s="176">
        <v>80101</v>
      </c>
      <c r="C80" s="272">
        <v>213204</v>
      </c>
      <c r="D80" s="178" t="s">
        <v>462</v>
      </c>
      <c r="E80" s="347">
        <v>3418200</v>
      </c>
      <c r="F80" s="347">
        <v>3418200</v>
      </c>
      <c r="G80" s="346"/>
      <c r="H80" s="346"/>
    </row>
    <row r="81" spans="1:8" x14ac:dyDescent="0.25">
      <c r="A81" s="34">
        <v>70101</v>
      </c>
      <c r="B81" s="176">
        <v>80101</v>
      </c>
      <c r="C81" s="272">
        <v>213205</v>
      </c>
      <c r="D81" s="178" t="s">
        <v>432</v>
      </c>
      <c r="E81" s="347">
        <v>10250000</v>
      </c>
      <c r="F81" s="347">
        <v>5944987</v>
      </c>
      <c r="G81" s="346"/>
      <c r="H81" s="346"/>
    </row>
    <row r="82" spans="1:8" x14ac:dyDescent="0.25">
      <c r="A82" s="34">
        <v>70101</v>
      </c>
      <c r="B82" s="176">
        <v>80101</v>
      </c>
      <c r="C82" s="272">
        <v>213206</v>
      </c>
      <c r="D82" s="178" t="s">
        <v>433</v>
      </c>
      <c r="E82" s="347"/>
      <c r="F82" s="347"/>
      <c r="G82" s="346"/>
      <c r="H82" s="346"/>
    </row>
    <row r="83" spans="1:8" x14ac:dyDescent="0.25">
      <c r="A83" s="34">
        <v>70101</v>
      </c>
      <c r="B83" s="176">
        <v>80101</v>
      </c>
      <c r="C83" s="272">
        <v>213207</v>
      </c>
      <c r="D83" s="178" t="s">
        <v>434</v>
      </c>
      <c r="E83" s="347">
        <v>5944700</v>
      </c>
      <c r="F83" s="347"/>
      <c r="G83" s="346">
        <v>13000000</v>
      </c>
      <c r="H83" s="346">
        <v>13000000</v>
      </c>
    </row>
    <row r="84" spans="1:8" ht="30" x14ac:dyDescent="0.25">
      <c r="A84" s="34">
        <v>70101</v>
      </c>
      <c r="B84" s="176">
        <v>80101</v>
      </c>
      <c r="C84" s="272">
        <v>213208</v>
      </c>
      <c r="D84" s="47" t="s">
        <v>463</v>
      </c>
      <c r="E84" s="347"/>
      <c r="F84" s="347"/>
      <c r="G84" s="346"/>
      <c r="H84" s="346"/>
    </row>
    <row r="85" spans="1:8" x14ac:dyDescent="0.25">
      <c r="A85" s="34">
        <v>70101</v>
      </c>
      <c r="B85" s="176">
        <v>80101</v>
      </c>
      <c r="C85" s="272">
        <v>213209</v>
      </c>
      <c r="D85" s="178" t="s">
        <v>464</v>
      </c>
      <c r="E85" s="347">
        <v>530000</v>
      </c>
      <c r="F85" s="347">
        <v>365000</v>
      </c>
      <c r="G85" s="346">
        <v>7115000</v>
      </c>
      <c r="H85" s="346">
        <v>6835530</v>
      </c>
    </row>
    <row r="86" spans="1:8" x14ac:dyDescent="0.25">
      <c r="A86" s="34">
        <v>70101</v>
      </c>
      <c r="B86" s="176">
        <v>80101</v>
      </c>
      <c r="C86" s="279">
        <v>22</v>
      </c>
      <c r="D86" s="120" t="s">
        <v>441</v>
      </c>
      <c r="E86" s="348">
        <f>E87+E93</f>
        <v>0</v>
      </c>
      <c r="F86" s="348">
        <f>F87+F93</f>
        <v>0</v>
      </c>
      <c r="G86" s="348">
        <f t="shared" ref="G86:H86" si="0">G87+G93</f>
        <v>0</v>
      </c>
      <c r="H86" s="348">
        <f t="shared" si="0"/>
        <v>0</v>
      </c>
    </row>
    <row r="87" spans="1:8" x14ac:dyDescent="0.25">
      <c r="A87" s="34">
        <v>70101</v>
      </c>
      <c r="B87" s="176">
        <v>80101</v>
      </c>
      <c r="C87" s="271">
        <v>2200</v>
      </c>
      <c r="D87" s="48" t="s">
        <v>1090</v>
      </c>
      <c r="E87" s="338">
        <f>SUM(E88:E92)</f>
        <v>0</v>
      </c>
      <c r="F87" s="338">
        <f>SUM(F88:F92)</f>
        <v>0</v>
      </c>
      <c r="G87" s="338">
        <f t="shared" ref="G87:H87" si="1">SUM(G88:G92)</f>
        <v>0</v>
      </c>
      <c r="H87" s="338">
        <f t="shared" si="1"/>
        <v>0</v>
      </c>
    </row>
    <row r="88" spans="1:8" x14ac:dyDescent="0.25">
      <c r="A88" s="34">
        <v>70101</v>
      </c>
      <c r="B88" s="176">
        <v>80101</v>
      </c>
      <c r="C88" s="272">
        <v>220001</v>
      </c>
      <c r="D88" s="178" t="s">
        <v>442</v>
      </c>
      <c r="E88" s="347"/>
      <c r="F88" s="347"/>
      <c r="G88" s="346"/>
      <c r="H88" s="346"/>
    </row>
    <row r="89" spans="1:8" x14ac:dyDescent="0.25">
      <c r="A89" s="34">
        <v>70101</v>
      </c>
      <c r="B89" s="176">
        <v>80101</v>
      </c>
      <c r="C89" s="272">
        <v>221001</v>
      </c>
      <c r="D89" s="178" t="s">
        <v>443</v>
      </c>
      <c r="E89" s="347"/>
      <c r="F89" s="347"/>
      <c r="G89" s="346"/>
      <c r="H89" s="346"/>
    </row>
    <row r="90" spans="1:8" x14ac:dyDescent="0.25">
      <c r="A90" s="34">
        <v>70101</v>
      </c>
      <c r="B90" s="176">
        <v>80101</v>
      </c>
      <c r="C90" s="272">
        <v>222001</v>
      </c>
      <c r="D90" s="178" t="s">
        <v>444</v>
      </c>
      <c r="E90" s="347"/>
      <c r="F90" s="347"/>
      <c r="G90" s="346"/>
      <c r="H90" s="346"/>
    </row>
    <row r="91" spans="1:8" x14ac:dyDescent="0.25">
      <c r="A91" s="34">
        <v>70101</v>
      </c>
      <c r="B91" s="176">
        <v>80101</v>
      </c>
      <c r="C91" s="272">
        <v>223001</v>
      </c>
      <c r="D91" s="178" t="s">
        <v>445</v>
      </c>
      <c r="E91" s="347"/>
      <c r="F91" s="347"/>
      <c r="G91" s="346"/>
      <c r="H91" s="346"/>
    </row>
    <row r="92" spans="1:8" x14ac:dyDescent="0.25">
      <c r="A92" s="34">
        <v>70101</v>
      </c>
      <c r="B92" s="176">
        <v>80101</v>
      </c>
      <c r="C92" s="272">
        <v>224001</v>
      </c>
      <c r="D92" s="178" t="s">
        <v>446</v>
      </c>
      <c r="E92" s="347"/>
      <c r="F92" s="347"/>
      <c r="G92" s="346"/>
      <c r="H92" s="346"/>
    </row>
    <row r="93" spans="1:8" x14ac:dyDescent="0.25">
      <c r="A93" s="34"/>
      <c r="B93" s="176"/>
      <c r="C93" s="271">
        <v>2260</v>
      </c>
      <c r="D93" s="48" t="s">
        <v>1036</v>
      </c>
      <c r="E93" s="349">
        <f>SUM(E94)</f>
        <v>0</v>
      </c>
      <c r="F93" s="349">
        <f>SUM(F94)</f>
        <v>0</v>
      </c>
      <c r="G93" s="349">
        <f t="shared" ref="G93:H93" si="2">SUM(G94)</f>
        <v>0</v>
      </c>
      <c r="H93" s="349">
        <f t="shared" si="2"/>
        <v>0</v>
      </c>
    </row>
    <row r="94" spans="1:8" x14ac:dyDescent="0.25">
      <c r="A94" s="34"/>
      <c r="B94" s="176"/>
      <c r="C94" s="274">
        <v>226001</v>
      </c>
      <c r="D94" s="156" t="s">
        <v>1226</v>
      </c>
      <c r="E94" s="347"/>
      <c r="F94" s="347"/>
      <c r="G94" s="346"/>
      <c r="H94" s="346"/>
    </row>
    <row r="95" spans="1:8" x14ac:dyDescent="0.25">
      <c r="A95" s="34">
        <v>70101</v>
      </c>
      <c r="B95" s="176">
        <v>80101</v>
      </c>
      <c r="C95" s="279">
        <v>23</v>
      </c>
      <c r="D95" s="120" t="s">
        <v>468</v>
      </c>
      <c r="E95" s="345">
        <f>SUM(E96:E98)</f>
        <v>0</v>
      </c>
      <c r="F95" s="345">
        <f>SUM(F96:F98)</f>
        <v>0</v>
      </c>
      <c r="G95" s="345">
        <f>SUM(G96:G98)</f>
        <v>0</v>
      </c>
      <c r="H95" s="345">
        <f>SUM(H96:H98)</f>
        <v>0</v>
      </c>
    </row>
    <row r="96" spans="1:8" x14ac:dyDescent="0.25">
      <c r="A96" s="34">
        <v>70101</v>
      </c>
      <c r="B96" s="176">
        <v>80101</v>
      </c>
      <c r="C96" s="272">
        <v>230001</v>
      </c>
      <c r="D96" s="178" t="s">
        <v>469</v>
      </c>
      <c r="E96" s="347"/>
      <c r="F96" s="347"/>
      <c r="G96" s="346"/>
      <c r="H96" s="346"/>
    </row>
    <row r="97" spans="1:8" x14ac:dyDescent="0.25">
      <c r="A97" s="34">
        <v>70101</v>
      </c>
      <c r="B97" s="176">
        <v>80101</v>
      </c>
      <c r="C97" s="272">
        <v>231001</v>
      </c>
      <c r="D97" s="178" t="s">
        <v>470</v>
      </c>
      <c r="E97" s="347"/>
      <c r="F97" s="347"/>
      <c r="G97" s="346"/>
      <c r="H97" s="346"/>
    </row>
    <row r="98" spans="1:8" x14ac:dyDescent="0.25">
      <c r="A98" s="34">
        <v>70101</v>
      </c>
      <c r="B98" s="176">
        <v>80101</v>
      </c>
      <c r="C98" s="272">
        <v>232001</v>
      </c>
      <c r="D98" s="178" t="s">
        <v>471</v>
      </c>
      <c r="E98" s="347"/>
      <c r="F98" s="347"/>
      <c r="G98" s="346"/>
      <c r="H98" s="346"/>
    </row>
    <row r="99" spans="1:8" x14ac:dyDescent="0.25">
      <c r="A99" s="34">
        <v>70101</v>
      </c>
      <c r="B99" s="176">
        <v>80101</v>
      </c>
      <c r="C99" s="119"/>
      <c r="D99" s="120" t="s">
        <v>492</v>
      </c>
      <c r="E99" s="345">
        <f>SUM(E100,E105,E108,E112,E117,E120)</f>
        <v>296651100</v>
      </c>
      <c r="F99" s="345">
        <f t="shared" ref="F99:H99" si="3">SUM(F100,F105,F108,F112,F117,F120)</f>
        <v>279759695</v>
      </c>
      <c r="G99" s="345">
        <f t="shared" si="3"/>
        <v>316804400</v>
      </c>
      <c r="H99" s="345">
        <f t="shared" si="3"/>
        <v>310738387.75999999</v>
      </c>
    </row>
    <row r="100" spans="1:8" x14ac:dyDescent="0.25">
      <c r="A100" s="34">
        <v>70101</v>
      </c>
      <c r="B100" s="176">
        <v>80101</v>
      </c>
      <c r="C100" s="279">
        <v>1310</v>
      </c>
      <c r="D100" s="120" t="s">
        <v>493</v>
      </c>
      <c r="E100" s="345">
        <f>SUM(E101:E104)</f>
        <v>0</v>
      </c>
      <c r="F100" s="345">
        <f>SUM(F101:F104)</f>
        <v>0</v>
      </c>
      <c r="G100" s="345">
        <f>SUM(G101:G104)</f>
        <v>0</v>
      </c>
      <c r="H100" s="345">
        <f>SUM(H101:H104)</f>
        <v>0</v>
      </c>
    </row>
    <row r="101" spans="1:8" x14ac:dyDescent="0.25">
      <c r="A101" s="34">
        <v>70101</v>
      </c>
      <c r="B101" s="176">
        <v>80101</v>
      </c>
      <c r="C101" s="272">
        <v>131001</v>
      </c>
      <c r="D101" s="178" t="s">
        <v>494</v>
      </c>
      <c r="E101" s="347"/>
      <c r="F101" s="347"/>
      <c r="G101" s="346"/>
      <c r="H101" s="346"/>
    </row>
    <row r="102" spans="1:8" x14ac:dyDescent="0.25">
      <c r="A102" s="34">
        <v>70101</v>
      </c>
      <c r="B102" s="176">
        <v>80101</v>
      </c>
      <c r="C102" s="272">
        <v>131006</v>
      </c>
      <c r="D102" s="178" t="s">
        <v>353</v>
      </c>
      <c r="E102" s="347"/>
      <c r="F102" s="347"/>
      <c r="G102" s="346"/>
      <c r="H102" s="346"/>
    </row>
    <row r="103" spans="1:8" x14ac:dyDescent="0.25">
      <c r="A103" s="34">
        <v>70101</v>
      </c>
      <c r="B103" s="176">
        <v>80101</v>
      </c>
      <c r="C103" s="272">
        <v>131007</v>
      </c>
      <c r="D103" s="178" t="s">
        <v>354</v>
      </c>
      <c r="E103" s="347"/>
      <c r="F103" s="347"/>
      <c r="G103" s="346"/>
      <c r="H103" s="346"/>
    </row>
    <row r="104" spans="1:8" x14ac:dyDescent="0.25">
      <c r="A104" s="34">
        <v>70101</v>
      </c>
      <c r="B104" s="176">
        <v>80101</v>
      </c>
      <c r="C104" s="272">
        <v>131008</v>
      </c>
      <c r="D104" s="178" t="s">
        <v>355</v>
      </c>
      <c r="E104" s="347"/>
      <c r="F104" s="347"/>
      <c r="G104" s="346"/>
      <c r="H104" s="346"/>
    </row>
    <row r="105" spans="1:8" x14ac:dyDescent="0.25">
      <c r="A105" s="34">
        <v>70101</v>
      </c>
      <c r="B105" s="176">
        <v>80101</v>
      </c>
      <c r="C105" s="279">
        <v>1320</v>
      </c>
      <c r="D105" s="120" t="s">
        <v>495</v>
      </c>
      <c r="E105" s="345">
        <f>SUM(E106:E107)</f>
        <v>296451100</v>
      </c>
      <c r="F105" s="345">
        <f>SUM(F106:F107)</f>
        <v>279709695</v>
      </c>
      <c r="G105" s="345">
        <f>SUM(G106:G107)</f>
        <v>316604400</v>
      </c>
      <c r="H105" s="345">
        <f t="shared" ref="H105" si="4">SUM(H106:H107)</f>
        <v>310538387.75999999</v>
      </c>
    </row>
    <row r="106" spans="1:8" x14ac:dyDescent="0.25">
      <c r="A106" s="34">
        <v>70101</v>
      </c>
      <c r="B106" s="176">
        <v>80101</v>
      </c>
      <c r="C106" s="272">
        <v>132001</v>
      </c>
      <c r="D106" s="178" t="s">
        <v>496</v>
      </c>
      <c r="E106" s="347">
        <v>296451100</v>
      </c>
      <c r="F106" s="347">
        <v>279709695</v>
      </c>
      <c r="G106" s="346">
        <v>316604400</v>
      </c>
      <c r="H106" s="346">
        <f>+[1]guits!$I$228</f>
        <v>310538387.75999999</v>
      </c>
    </row>
    <row r="107" spans="1:8" x14ac:dyDescent="0.25">
      <c r="A107" s="34">
        <v>70101</v>
      </c>
      <c r="B107" s="176">
        <v>80101</v>
      </c>
      <c r="C107" s="272">
        <v>132007</v>
      </c>
      <c r="D107" s="178" t="s">
        <v>362</v>
      </c>
      <c r="E107" s="347"/>
      <c r="F107" s="347"/>
      <c r="G107" s="346"/>
      <c r="H107" s="346"/>
    </row>
    <row r="108" spans="1:8" x14ac:dyDescent="0.25">
      <c r="A108" s="34">
        <v>70101</v>
      </c>
      <c r="B108" s="176">
        <v>80101</v>
      </c>
      <c r="C108" s="279">
        <v>1340</v>
      </c>
      <c r="D108" s="120" t="s">
        <v>497</v>
      </c>
      <c r="E108" s="345">
        <f>SUM(E109:E110)</f>
        <v>0</v>
      </c>
      <c r="F108" s="345">
        <f>SUM(F109:F110)</f>
        <v>0</v>
      </c>
      <c r="G108" s="345">
        <f>SUM(G109:G110)</f>
        <v>0</v>
      </c>
      <c r="H108" s="345">
        <f t="shared" ref="H108" si="5">SUM(H109:H110)</f>
        <v>0</v>
      </c>
    </row>
    <row r="109" spans="1:8" x14ac:dyDescent="0.25">
      <c r="A109" s="34">
        <v>70101</v>
      </c>
      <c r="B109" s="176">
        <v>80101</v>
      </c>
      <c r="C109" s="272">
        <v>134001</v>
      </c>
      <c r="D109" s="178" t="s">
        <v>365</v>
      </c>
      <c r="E109" s="347"/>
      <c r="F109" s="347"/>
      <c r="G109" s="346"/>
      <c r="H109" s="346"/>
    </row>
    <row r="110" spans="1:8" x14ac:dyDescent="0.25">
      <c r="A110" s="34">
        <v>70101</v>
      </c>
      <c r="B110" s="176">
        <v>80101</v>
      </c>
      <c r="C110" s="272">
        <v>134002</v>
      </c>
      <c r="D110" s="178" t="s">
        <v>366</v>
      </c>
      <c r="E110" s="347"/>
      <c r="F110" s="347"/>
      <c r="G110" s="346"/>
      <c r="H110" s="346"/>
    </row>
    <row r="111" spans="1:8" x14ac:dyDescent="0.25">
      <c r="A111" s="34"/>
      <c r="B111" s="176"/>
      <c r="C111" s="272">
        <v>134003</v>
      </c>
      <c r="D111" s="178" t="s">
        <v>1237</v>
      </c>
      <c r="E111" s="347"/>
      <c r="F111" s="347"/>
      <c r="G111" s="346"/>
      <c r="H111" s="346"/>
    </row>
    <row r="112" spans="1:8" x14ac:dyDescent="0.25">
      <c r="A112" s="34">
        <v>70101</v>
      </c>
      <c r="B112" s="176">
        <v>80101</v>
      </c>
      <c r="C112" s="279">
        <v>120004</v>
      </c>
      <c r="D112" s="120" t="s">
        <v>498</v>
      </c>
      <c r="E112" s="345">
        <f>SUM(E113:E116)</f>
        <v>200000</v>
      </c>
      <c r="F112" s="345">
        <f>SUM(F113:F116)</f>
        <v>50000</v>
      </c>
      <c r="G112" s="345">
        <f>SUM(G113:G116)</f>
        <v>200000</v>
      </c>
      <c r="H112" s="345">
        <f t="shared" ref="H112" si="6">SUM(H113:H116)</f>
        <v>200000</v>
      </c>
    </row>
    <row r="113" spans="1:8" x14ac:dyDescent="0.25">
      <c r="A113" s="34">
        <v>70101</v>
      </c>
      <c r="B113" s="176">
        <v>80101</v>
      </c>
      <c r="C113" s="272">
        <v>1200041</v>
      </c>
      <c r="D113" s="178" t="s">
        <v>499</v>
      </c>
      <c r="E113" s="347"/>
      <c r="F113" s="347"/>
      <c r="G113" s="346"/>
      <c r="H113" s="346"/>
    </row>
    <row r="114" spans="1:8" x14ac:dyDescent="0.25">
      <c r="A114" s="34">
        <v>70101</v>
      </c>
      <c r="B114" s="176">
        <v>80101</v>
      </c>
      <c r="C114" s="272">
        <v>1200042</v>
      </c>
      <c r="D114" s="178" t="s">
        <v>500</v>
      </c>
      <c r="E114" s="347">
        <v>200000</v>
      </c>
      <c r="F114" s="347">
        <v>50000</v>
      </c>
      <c r="G114" s="346">
        <v>200000</v>
      </c>
      <c r="H114" s="346">
        <v>200000</v>
      </c>
    </row>
    <row r="115" spans="1:8" x14ac:dyDescent="0.25">
      <c r="A115" s="34">
        <v>70101</v>
      </c>
      <c r="B115" s="176">
        <v>80101</v>
      </c>
      <c r="C115" s="272">
        <v>1200043</v>
      </c>
      <c r="D115" s="178" t="s">
        <v>501</v>
      </c>
      <c r="E115" s="347"/>
      <c r="F115" s="347"/>
      <c r="G115" s="346"/>
      <c r="H115" s="346"/>
    </row>
    <row r="116" spans="1:8" x14ac:dyDescent="0.25">
      <c r="A116" s="34">
        <v>70101</v>
      </c>
      <c r="B116" s="176">
        <v>80101</v>
      </c>
      <c r="C116" s="272">
        <v>1200044</v>
      </c>
      <c r="D116" s="178" t="s">
        <v>502</v>
      </c>
      <c r="E116" s="347"/>
      <c r="F116" s="347"/>
      <c r="G116" s="346"/>
      <c r="H116" s="346"/>
    </row>
    <row r="117" spans="1:8" x14ac:dyDescent="0.25">
      <c r="A117" s="34">
        <v>70101</v>
      </c>
      <c r="B117" s="176">
        <v>80101</v>
      </c>
      <c r="C117" s="119">
        <v>122</v>
      </c>
      <c r="D117" s="120" t="s">
        <v>503</v>
      </c>
      <c r="E117" s="345">
        <f>SUM(E118:E119)</f>
        <v>0</v>
      </c>
      <c r="F117" s="345">
        <f t="shared" ref="F117:H117" si="7">SUM(F118:F119)</f>
        <v>0</v>
      </c>
      <c r="G117" s="345">
        <f t="shared" si="7"/>
        <v>0</v>
      </c>
      <c r="H117" s="345">
        <f t="shared" si="7"/>
        <v>0</v>
      </c>
    </row>
    <row r="118" spans="1:8" x14ac:dyDescent="0.25">
      <c r="A118" s="34">
        <v>70101</v>
      </c>
      <c r="B118" s="176">
        <v>80101</v>
      </c>
      <c r="C118" s="272">
        <v>122001</v>
      </c>
      <c r="D118" s="178" t="s">
        <v>1150</v>
      </c>
      <c r="E118" s="347"/>
      <c r="F118" s="347"/>
      <c r="G118" s="346"/>
      <c r="H118" s="346"/>
    </row>
    <row r="119" spans="1:8" x14ac:dyDescent="0.25">
      <c r="A119" s="34"/>
      <c r="B119" s="176"/>
      <c r="C119" s="272">
        <v>122002</v>
      </c>
      <c r="D119" s="178" t="s">
        <v>1151</v>
      </c>
      <c r="E119" s="347"/>
      <c r="F119" s="347"/>
      <c r="G119" s="346"/>
      <c r="H119" s="346"/>
    </row>
    <row r="120" spans="1:8" x14ac:dyDescent="0.25">
      <c r="A120" s="36"/>
      <c r="B120" s="177"/>
      <c r="C120" s="119">
        <v>14</v>
      </c>
      <c r="D120" s="120" t="s">
        <v>504</v>
      </c>
      <c r="E120" s="345">
        <f>SUM(E121)</f>
        <v>0</v>
      </c>
      <c r="F120" s="345">
        <f>SUM(F121)</f>
        <v>0</v>
      </c>
      <c r="G120" s="345">
        <f>SUM(G121)</f>
        <v>0</v>
      </c>
      <c r="H120" s="345">
        <f t="shared" ref="H120" si="8">SUM(H121)</f>
        <v>0</v>
      </c>
    </row>
    <row r="121" spans="1:8" x14ac:dyDescent="0.25">
      <c r="A121" s="36"/>
      <c r="B121" s="177"/>
      <c r="C121" s="272">
        <v>145005</v>
      </c>
      <c r="D121" s="178" t="s">
        <v>352</v>
      </c>
      <c r="E121" s="347"/>
      <c r="F121" s="347"/>
      <c r="G121" s="346"/>
      <c r="H121" s="346"/>
    </row>
    <row r="122" spans="1:8" x14ac:dyDescent="0.25">
      <c r="A122" s="36"/>
      <c r="B122" s="177"/>
      <c r="C122" s="179">
        <v>4</v>
      </c>
      <c r="D122" s="180" t="s">
        <v>490</v>
      </c>
      <c r="E122" s="350">
        <v>0</v>
      </c>
      <c r="F122" s="350">
        <v>0</v>
      </c>
      <c r="G122" s="351">
        <v>0</v>
      </c>
      <c r="H122" s="351">
        <v>0</v>
      </c>
    </row>
    <row r="123" spans="1:8" x14ac:dyDescent="0.25">
      <c r="A123" s="36"/>
      <c r="B123" s="177"/>
      <c r="C123" s="179">
        <v>5</v>
      </c>
      <c r="D123" s="180" t="s">
        <v>505</v>
      </c>
      <c r="E123" s="350">
        <v>0</v>
      </c>
      <c r="F123" s="350">
        <v>0</v>
      </c>
      <c r="G123" s="351">
        <v>0</v>
      </c>
      <c r="H123" s="351">
        <v>0</v>
      </c>
    </row>
    <row r="124" spans="1:8" x14ac:dyDescent="0.25">
      <c r="A124" s="36"/>
      <c r="B124" s="177"/>
      <c r="C124" s="279">
        <v>6</v>
      </c>
      <c r="D124" s="120" t="s">
        <v>506</v>
      </c>
      <c r="E124" s="342"/>
      <c r="F124" s="342"/>
      <c r="G124" s="345"/>
      <c r="H124" s="345"/>
    </row>
    <row r="125" spans="1:8" x14ac:dyDescent="0.25">
      <c r="A125" s="36"/>
      <c r="B125" s="177"/>
      <c r="C125" s="279">
        <v>61</v>
      </c>
      <c r="D125" s="120" t="s">
        <v>507</v>
      </c>
      <c r="E125" s="345">
        <f>SUM(E126:E127)</f>
        <v>0</v>
      </c>
      <c r="F125" s="345">
        <f>SUM(F126:F127)</f>
        <v>0</v>
      </c>
      <c r="G125" s="345">
        <f>SUM(G126:G127)</f>
        <v>0</v>
      </c>
      <c r="H125" s="345">
        <f t="shared" ref="H125" si="9">SUM(H126:H127)</f>
        <v>0</v>
      </c>
    </row>
    <row r="126" spans="1:8" x14ac:dyDescent="0.25">
      <c r="A126" s="36"/>
      <c r="B126" s="177"/>
      <c r="C126" s="272">
        <v>610001</v>
      </c>
      <c r="D126" s="178" t="s">
        <v>508</v>
      </c>
      <c r="E126" s="347"/>
      <c r="F126" s="347"/>
      <c r="G126" s="346"/>
      <c r="H126" s="346"/>
    </row>
    <row r="127" spans="1:8" x14ac:dyDescent="0.25">
      <c r="A127" s="36"/>
      <c r="B127" s="177"/>
      <c r="C127" s="272">
        <v>610002</v>
      </c>
      <c r="D127" s="178" t="s">
        <v>509</v>
      </c>
      <c r="E127" s="347"/>
      <c r="F127" s="347"/>
      <c r="G127" s="346"/>
      <c r="H127" s="346"/>
    </row>
    <row r="128" spans="1:8" x14ac:dyDescent="0.25">
      <c r="A128" s="36"/>
      <c r="B128" s="177"/>
      <c r="C128" s="279">
        <v>62</v>
      </c>
      <c r="D128" s="120" t="s">
        <v>510</v>
      </c>
      <c r="E128" s="345">
        <f>SUM(E129:E132)</f>
        <v>0</v>
      </c>
      <c r="F128" s="345">
        <f>SUM(F129:F132)</f>
        <v>0</v>
      </c>
      <c r="G128" s="345">
        <f>SUM(G129:G132)</f>
        <v>0</v>
      </c>
      <c r="H128" s="345">
        <f t="shared" ref="H128" si="10">SUM(H129:H132)</f>
        <v>0</v>
      </c>
    </row>
    <row r="129" spans="1:8" x14ac:dyDescent="0.25">
      <c r="A129" s="36"/>
      <c r="B129" s="177"/>
      <c r="C129" s="272">
        <v>620001</v>
      </c>
      <c r="D129" s="178" t="s">
        <v>511</v>
      </c>
      <c r="E129" s="347"/>
      <c r="F129" s="347"/>
      <c r="G129" s="346"/>
      <c r="H129" s="346"/>
    </row>
    <row r="130" spans="1:8" x14ac:dyDescent="0.25">
      <c r="A130" s="36"/>
      <c r="B130" s="177"/>
      <c r="C130" s="272">
        <v>620002</v>
      </c>
      <c r="D130" s="178" t="s">
        <v>512</v>
      </c>
      <c r="E130" s="347"/>
      <c r="F130" s="347"/>
      <c r="G130" s="346"/>
      <c r="H130" s="346"/>
    </row>
    <row r="131" spans="1:8" x14ac:dyDescent="0.25">
      <c r="A131" s="36"/>
      <c r="B131" s="177"/>
      <c r="C131" s="272">
        <v>620003</v>
      </c>
      <c r="D131" s="178" t="s">
        <v>513</v>
      </c>
      <c r="E131" s="347"/>
      <c r="F131" s="347"/>
      <c r="G131" s="346"/>
      <c r="H131" s="346"/>
    </row>
    <row r="132" spans="1:8" x14ac:dyDescent="0.25">
      <c r="A132" s="36"/>
      <c r="B132" s="177"/>
      <c r="C132" s="272">
        <v>620004</v>
      </c>
      <c r="D132" s="178" t="s">
        <v>514</v>
      </c>
      <c r="E132" s="347"/>
      <c r="F132" s="347"/>
      <c r="G132" s="346"/>
      <c r="H132" s="346"/>
    </row>
    <row r="133" spans="1:8" x14ac:dyDescent="0.25">
      <c r="A133" s="36"/>
      <c r="B133" s="177"/>
      <c r="C133" s="279">
        <v>63</v>
      </c>
      <c r="D133" s="120" t="s">
        <v>515</v>
      </c>
      <c r="E133" s="345">
        <f>SUM(E134,E137,E140)</f>
        <v>0</v>
      </c>
      <c r="F133" s="345">
        <f>SUM(F134,F137,F140)</f>
        <v>0</v>
      </c>
      <c r="G133" s="345">
        <f>SUM(G134,G137,G140)</f>
        <v>0</v>
      </c>
      <c r="H133" s="345">
        <f t="shared" ref="H133" si="11">SUM(H134,H137,H140)</f>
        <v>0</v>
      </c>
    </row>
    <row r="134" spans="1:8" x14ac:dyDescent="0.25">
      <c r="A134" s="36"/>
      <c r="B134" s="177"/>
      <c r="C134" s="279">
        <v>630</v>
      </c>
      <c r="D134" s="120" t="s">
        <v>516</v>
      </c>
      <c r="E134" s="345">
        <f>SUM(E135:E136)</f>
        <v>0</v>
      </c>
      <c r="F134" s="345">
        <f>SUM(F135:F136)</f>
        <v>0</v>
      </c>
      <c r="G134" s="345">
        <f>SUM(G135:G136)</f>
        <v>0</v>
      </c>
      <c r="H134" s="345">
        <f t="shared" ref="H134" si="12">SUM(H135:H136)</f>
        <v>0</v>
      </c>
    </row>
    <row r="135" spans="1:8" x14ac:dyDescent="0.25">
      <c r="A135" s="36"/>
      <c r="B135" s="177"/>
      <c r="C135" s="272">
        <v>630001</v>
      </c>
      <c r="D135" s="178" t="s">
        <v>517</v>
      </c>
      <c r="E135" s="347"/>
      <c r="F135" s="347"/>
      <c r="G135" s="346"/>
      <c r="H135" s="346"/>
    </row>
    <row r="136" spans="1:8" x14ac:dyDescent="0.25">
      <c r="A136" s="36"/>
      <c r="B136" s="177"/>
      <c r="C136" s="272">
        <v>630002</v>
      </c>
      <c r="D136" s="178" t="s">
        <v>518</v>
      </c>
      <c r="E136" s="347"/>
      <c r="F136" s="347"/>
      <c r="G136" s="346"/>
      <c r="H136" s="346"/>
    </row>
    <row r="137" spans="1:8" x14ac:dyDescent="0.25">
      <c r="A137" s="36"/>
      <c r="B137" s="177"/>
      <c r="C137" s="279">
        <v>631</v>
      </c>
      <c r="D137" s="120" t="s">
        <v>519</v>
      </c>
      <c r="E137" s="345">
        <f>SUM(E138:E139)</f>
        <v>0</v>
      </c>
      <c r="F137" s="345">
        <f>SUM(F138:F139)</f>
        <v>0</v>
      </c>
      <c r="G137" s="345">
        <f>SUM(G138:G139)</f>
        <v>0</v>
      </c>
      <c r="H137" s="345">
        <f t="shared" ref="H137" si="13">SUM(H138:H139)</f>
        <v>0</v>
      </c>
    </row>
    <row r="138" spans="1:8" x14ac:dyDescent="0.25">
      <c r="A138" s="36"/>
      <c r="B138" s="177"/>
      <c r="C138" s="272">
        <v>631001</v>
      </c>
      <c r="D138" s="178" t="s">
        <v>520</v>
      </c>
      <c r="E138" s="347"/>
      <c r="F138" s="347"/>
      <c r="G138" s="346"/>
      <c r="H138" s="346"/>
    </row>
    <row r="139" spans="1:8" x14ac:dyDescent="0.25">
      <c r="A139" s="36"/>
      <c r="B139" s="177"/>
      <c r="C139" s="272">
        <v>631002</v>
      </c>
      <c r="D139" s="178" t="s">
        <v>521</v>
      </c>
      <c r="E139" s="347"/>
      <c r="F139" s="347"/>
      <c r="G139" s="346"/>
      <c r="H139" s="346"/>
    </row>
    <row r="140" spans="1:8" x14ac:dyDescent="0.25">
      <c r="A140" s="36"/>
      <c r="B140" s="177"/>
      <c r="C140" s="279">
        <v>632</v>
      </c>
      <c r="D140" s="120" t="s">
        <v>522</v>
      </c>
      <c r="E140" s="345">
        <f>SUM(E141:E142)</f>
        <v>0</v>
      </c>
      <c r="F140" s="345">
        <f>SUM(F141:F142)</f>
        <v>0</v>
      </c>
      <c r="G140" s="345">
        <f>SUM(G141:G142)</f>
        <v>0</v>
      </c>
      <c r="H140" s="345">
        <f t="shared" ref="H140" si="14">SUM(H141:H142)</f>
        <v>0</v>
      </c>
    </row>
    <row r="141" spans="1:8" x14ac:dyDescent="0.25">
      <c r="A141" s="36"/>
      <c r="B141" s="177"/>
      <c r="C141" s="272">
        <v>632001</v>
      </c>
      <c r="D141" s="178" t="s">
        <v>523</v>
      </c>
      <c r="E141" s="347"/>
      <c r="F141" s="347"/>
      <c r="G141" s="346"/>
      <c r="H141" s="346"/>
    </row>
    <row r="142" spans="1:8" x14ac:dyDescent="0.25">
      <c r="A142" s="36"/>
      <c r="B142" s="177"/>
      <c r="C142" s="272">
        <v>632002</v>
      </c>
      <c r="D142" s="178" t="s">
        <v>524</v>
      </c>
      <c r="E142" s="347"/>
      <c r="F142" s="347"/>
      <c r="G142" s="346"/>
      <c r="H142" s="346"/>
    </row>
    <row r="143" spans="1:8" x14ac:dyDescent="0.25">
      <c r="A143" s="36"/>
      <c r="B143" s="177"/>
      <c r="C143" s="283">
        <v>64</v>
      </c>
      <c r="D143" s="181" t="s">
        <v>525</v>
      </c>
      <c r="E143" s="345">
        <f>SUM(E144:E146)</f>
        <v>0</v>
      </c>
      <c r="F143" s="345">
        <f>SUM(F144:F146)</f>
        <v>0</v>
      </c>
      <c r="G143" s="345">
        <f>SUM(G144:G146)</f>
        <v>0</v>
      </c>
      <c r="H143" s="345">
        <f t="shared" ref="H143" si="15">SUM(H144:H146)</f>
        <v>0</v>
      </c>
    </row>
    <row r="144" spans="1:8" x14ac:dyDescent="0.25">
      <c r="A144" s="36"/>
      <c r="B144" s="177"/>
      <c r="C144" s="272">
        <v>640001</v>
      </c>
      <c r="D144" s="178" t="s">
        <v>526</v>
      </c>
      <c r="E144" s="347"/>
      <c r="F144" s="347"/>
      <c r="G144" s="346"/>
      <c r="H144" s="346"/>
    </row>
    <row r="145" spans="1:8" x14ac:dyDescent="0.25">
      <c r="A145" s="37"/>
      <c r="B145" s="37"/>
      <c r="C145" s="272">
        <v>640002</v>
      </c>
      <c r="D145" s="178" t="s">
        <v>527</v>
      </c>
      <c r="E145" s="347"/>
      <c r="F145" s="347"/>
      <c r="G145" s="346"/>
      <c r="H145" s="346"/>
    </row>
    <row r="146" spans="1:8" x14ac:dyDescent="0.25">
      <c r="A146" s="37"/>
      <c r="B146" s="37"/>
      <c r="C146" s="272">
        <v>640003</v>
      </c>
      <c r="D146" s="178" t="s">
        <v>528</v>
      </c>
      <c r="E146" s="347"/>
      <c r="F146" s="347"/>
      <c r="G146" s="346"/>
      <c r="H146" s="346"/>
    </row>
    <row r="147" spans="1:8" x14ac:dyDescent="0.25">
      <c r="A147" s="37"/>
      <c r="B147" s="37"/>
      <c r="C147" s="284">
        <v>65</v>
      </c>
      <c r="D147" s="183" t="s">
        <v>673</v>
      </c>
      <c r="E147" s="352">
        <f>SUM(E148:E158)</f>
        <v>0</v>
      </c>
      <c r="F147" s="352">
        <f>SUM(F148:F158)</f>
        <v>0</v>
      </c>
      <c r="G147" s="352">
        <f t="shared" ref="G147:H147" si="16">SUM(G148:G158)</f>
        <v>0</v>
      </c>
      <c r="H147" s="352">
        <f t="shared" si="16"/>
        <v>0</v>
      </c>
    </row>
    <row r="148" spans="1:8" x14ac:dyDescent="0.25">
      <c r="A148" s="37"/>
      <c r="B148" s="37"/>
      <c r="C148" s="272">
        <v>650001</v>
      </c>
      <c r="D148" s="178" t="s">
        <v>674</v>
      </c>
      <c r="E148" s="347"/>
      <c r="F148" s="347"/>
      <c r="G148" s="346"/>
      <c r="H148" s="346"/>
    </row>
    <row r="149" spans="1:8" x14ac:dyDescent="0.25">
      <c r="A149" s="37"/>
      <c r="B149" s="37"/>
      <c r="C149" s="272">
        <v>650002</v>
      </c>
      <c r="D149" s="178" t="s">
        <v>675</v>
      </c>
      <c r="E149" s="347"/>
      <c r="F149" s="347"/>
      <c r="G149" s="346"/>
      <c r="H149" s="346"/>
    </row>
    <row r="150" spans="1:8" x14ac:dyDescent="0.25">
      <c r="A150" s="37"/>
      <c r="B150" s="37"/>
      <c r="C150" s="272">
        <v>650003</v>
      </c>
      <c r="D150" s="178" t="s">
        <v>676</v>
      </c>
      <c r="E150" s="347"/>
      <c r="F150" s="347"/>
      <c r="G150" s="346"/>
      <c r="H150" s="346"/>
    </row>
    <row r="151" spans="1:8" x14ac:dyDescent="0.25">
      <c r="A151" s="37"/>
      <c r="B151" s="37"/>
      <c r="C151" s="272">
        <v>650004</v>
      </c>
      <c r="D151" s="178" t="s">
        <v>677</v>
      </c>
      <c r="E151" s="347"/>
      <c r="F151" s="347"/>
      <c r="G151" s="346"/>
      <c r="H151" s="346"/>
    </row>
    <row r="152" spans="1:8" x14ac:dyDescent="0.25">
      <c r="A152" s="37"/>
      <c r="B152" s="37"/>
      <c r="C152" s="272">
        <v>650005</v>
      </c>
      <c r="D152" s="178" t="s">
        <v>678</v>
      </c>
      <c r="E152" s="347"/>
      <c r="F152" s="347"/>
      <c r="G152" s="346"/>
      <c r="H152" s="346"/>
    </row>
    <row r="153" spans="1:8" x14ac:dyDescent="0.25">
      <c r="A153" s="37"/>
      <c r="B153" s="37"/>
      <c r="C153" s="272">
        <v>650006</v>
      </c>
      <c r="D153" s="178" t="s">
        <v>679</v>
      </c>
      <c r="E153" s="347"/>
      <c r="F153" s="347"/>
      <c r="G153" s="346"/>
      <c r="H153" s="346"/>
    </row>
    <row r="154" spans="1:8" x14ac:dyDescent="0.25">
      <c r="A154" s="37"/>
      <c r="B154" s="37"/>
      <c r="C154" s="272">
        <v>650007</v>
      </c>
      <c r="D154" s="178" t="s">
        <v>680</v>
      </c>
      <c r="E154" s="347"/>
      <c r="F154" s="347"/>
      <c r="G154" s="346"/>
      <c r="H154" s="346"/>
    </row>
    <row r="155" spans="1:8" x14ac:dyDescent="0.25">
      <c r="A155" s="37"/>
      <c r="B155" s="37"/>
      <c r="C155" s="272">
        <v>650008</v>
      </c>
      <c r="D155" s="178" t="s">
        <v>681</v>
      </c>
      <c r="E155" s="347"/>
      <c r="F155" s="347"/>
      <c r="G155" s="346"/>
      <c r="H155" s="346"/>
    </row>
    <row r="156" spans="1:8" x14ac:dyDescent="0.25">
      <c r="A156" s="37"/>
      <c r="B156" s="37"/>
      <c r="C156" s="272">
        <v>650009</v>
      </c>
      <c r="D156" s="178" t="s">
        <v>682</v>
      </c>
      <c r="E156" s="347"/>
      <c r="F156" s="347"/>
      <c r="G156" s="346"/>
      <c r="H156" s="346"/>
    </row>
    <row r="157" spans="1:8" x14ac:dyDescent="0.25">
      <c r="A157" s="37"/>
      <c r="B157" s="37"/>
      <c r="C157" s="272">
        <v>650010</v>
      </c>
      <c r="D157" s="178" t="s">
        <v>672</v>
      </c>
      <c r="E157" s="347"/>
      <c r="F157" s="347"/>
      <c r="G157" s="346"/>
      <c r="H157" s="346"/>
    </row>
    <row r="158" spans="1:8" x14ac:dyDescent="0.25">
      <c r="A158" s="37"/>
      <c r="B158" s="37"/>
      <c r="C158" s="272">
        <v>650011</v>
      </c>
      <c r="D158" s="178" t="s">
        <v>683</v>
      </c>
      <c r="E158" s="347"/>
      <c r="F158" s="347"/>
      <c r="G158" s="346"/>
      <c r="H158" s="346"/>
    </row>
    <row r="159" spans="1:8" x14ac:dyDescent="0.25">
      <c r="A159" s="37"/>
      <c r="B159" s="37"/>
      <c r="C159" s="37"/>
      <c r="D159" s="15"/>
      <c r="E159" s="353"/>
      <c r="F159" s="353"/>
      <c r="G159" s="353"/>
      <c r="H159" s="353"/>
    </row>
    <row r="160" spans="1:8" x14ac:dyDescent="0.25">
      <c r="A160" s="37"/>
      <c r="B160" s="37"/>
      <c r="C160" s="37"/>
      <c r="D160" s="15"/>
      <c r="E160" s="353"/>
      <c r="F160" s="353"/>
      <c r="G160" s="353"/>
      <c r="H160" s="353"/>
    </row>
    <row r="161" spans="1:8" x14ac:dyDescent="0.25">
      <c r="A161" s="37"/>
      <c r="B161" s="37"/>
      <c r="C161" s="37"/>
      <c r="D161" s="15"/>
      <c r="E161" s="353"/>
      <c r="F161" s="353"/>
      <c r="G161" s="353"/>
      <c r="H161" s="353"/>
    </row>
    <row r="162" spans="1:8" x14ac:dyDescent="0.25">
      <c r="A162" s="37"/>
      <c r="B162" s="37"/>
      <c r="C162" s="37"/>
      <c r="D162" s="15"/>
      <c r="E162" s="353"/>
      <c r="F162" s="353"/>
      <c r="G162" s="353"/>
      <c r="H162" s="353"/>
    </row>
    <row r="163" spans="1:8" x14ac:dyDescent="0.25">
      <c r="A163" s="37"/>
      <c r="B163" s="37"/>
      <c r="C163" s="37"/>
      <c r="D163" s="15"/>
      <c r="E163" s="353"/>
      <c r="F163" s="353"/>
      <c r="G163" s="353"/>
      <c r="H163" s="353"/>
    </row>
    <row r="164" spans="1:8" x14ac:dyDescent="0.25">
      <c r="A164" s="37"/>
      <c r="B164" s="37"/>
      <c r="C164" s="37"/>
      <c r="D164" s="15"/>
      <c r="E164" s="353"/>
      <c r="F164" s="353"/>
      <c r="G164" s="353"/>
      <c r="H164" s="353"/>
    </row>
    <row r="165" spans="1:8" x14ac:dyDescent="0.25">
      <c r="A165" s="37"/>
      <c r="B165" s="37"/>
      <c r="C165" s="37"/>
      <c r="D165" s="15"/>
      <c r="E165" s="353"/>
      <c r="F165" s="353"/>
      <c r="G165" s="353"/>
      <c r="H165" s="353"/>
    </row>
    <row r="166" spans="1:8" x14ac:dyDescent="0.25">
      <c r="A166" s="37"/>
      <c r="B166" s="37"/>
      <c r="C166" s="37"/>
      <c r="D166" s="15"/>
      <c r="E166" s="353"/>
      <c r="F166" s="353"/>
      <c r="G166" s="353"/>
      <c r="H166" s="353"/>
    </row>
    <row r="167" spans="1:8" x14ac:dyDescent="0.25">
      <c r="A167" s="37"/>
      <c r="B167" s="37"/>
      <c r="C167" s="37"/>
      <c r="D167" s="15"/>
      <c r="E167" s="353"/>
      <c r="F167" s="353"/>
      <c r="G167" s="353"/>
      <c r="H167" s="353"/>
    </row>
    <row r="168" spans="1:8" x14ac:dyDescent="0.25">
      <c r="A168" s="37"/>
      <c r="B168" s="37"/>
      <c r="C168" s="37"/>
      <c r="D168" s="15"/>
      <c r="E168" s="353"/>
      <c r="F168" s="353"/>
      <c r="G168" s="353"/>
      <c r="H168" s="353"/>
    </row>
    <row r="169" spans="1:8" x14ac:dyDescent="0.25">
      <c r="A169" s="37"/>
      <c r="B169" s="37"/>
      <c r="C169" s="37"/>
      <c r="D169" s="15"/>
      <c r="E169" s="353"/>
      <c r="F169" s="353"/>
      <c r="G169" s="353"/>
      <c r="H169" s="353"/>
    </row>
    <row r="170" spans="1:8" x14ac:dyDescent="0.25">
      <c r="A170" s="37"/>
      <c r="B170" s="37"/>
      <c r="C170" s="37"/>
      <c r="D170" s="15"/>
      <c r="E170" s="353"/>
      <c r="F170" s="353"/>
      <c r="G170" s="353"/>
      <c r="H170" s="353"/>
    </row>
    <row r="171" spans="1:8" x14ac:dyDescent="0.25">
      <c r="A171" s="37"/>
      <c r="B171" s="37"/>
      <c r="C171" s="37"/>
      <c r="D171" s="15"/>
      <c r="E171" s="353"/>
      <c r="F171" s="353"/>
      <c r="G171" s="353"/>
      <c r="H171" s="353"/>
    </row>
    <row r="172" spans="1:8" x14ac:dyDescent="0.25">
      <c r="A172" s="37"/>
      <c r="B172" s="37"/>
      <c r="C172" s="37"/>
      <c r="D172" s="15"/>
      <c r="E172" s="353"/>
      <c r="F172" s="353"/>
      <c r="G172" s="353"/>
      <c r="H172" s="353"/>
    </row>
    <row r="173" spans="1:8" x14ac:dyDescent="0.25">
      <c r="A173" s="37"/>
      <c r="B173" s="37"/>
      <c r="C173" s="37"/>
      <c r="D173" s="15"/>
      <c r="E173" s="353"/>
      <c r="F173" s="353"/>
      <c r="G173" s="353"/>
      <c r="H173" s="353"/>
    </row>
    <row r="174" spans="1:8" x14ac:dyDescent="0.25">
      <c r="A174" s="37"/>
      <c r="B174" s="37"/>
      <c r="C174" s="37"/>
      <c r="D174" s="15"/>
      <c r="E174" s="353"/>
      <c r="F174" s="353"/>
      <c r="G174" s="353"/>
      <c r="H174" s="353"/>
    </row>
    <row r="175" spans="1:8" x14ac:dyDescent="0.25">
      <c r="A175" s="37"/>
      <c r="B175" s="37"/>
      <c r="C175" s="37"/>
      <c r="D175" s="15"/>
      <c r="E175" s="353"/>
      <c r="F175" s="353"/>
      <c r="G175" s="353"/>
      <c r="H175" s="353"/>
    </row>
    <row r="176" spans="1:8" x14ac:dyDescent="0.25">
      <c r="A176" s="37"/>
      <c r="B176" s="37"/>
      <c r="C176" s="37"/>
      <c r="D176" s="15"/>
      <c r="E176" s="353"/>
      <c r="F176" s="353"/>
      <c r="G176" s="353"/>
      <c r="H176" s="353"/>
    </row>
    <row r="177" spans="1:8" x14ac:dyDescent="0.25">
      <c r="A177" s="37"/>
      <c r="B177" s="37"/>
      <c r="C177" s="37"/>
      <c r="D177" s="15"/>
      <c r="E177" s="353"/>
      <c r="F177" s="353"/>
      <c r="G177" s="353"/>
      <c r="H177" s="353"/>
    </row>
    <row r="178" spans="1:8" x14ac:dyDescent="0.25">
      <c r="A178" s="37"/>
      <c r="B178" s="37"/>
      <c r="C178" s="37"/>
      <c r="D178" s="15"/>
      <c r="E178" s="353"/>
      <c r="F178" s="353"/>
      <c r="G178" s="353"/>
      <c r="H178" s="353"/>
    </row>
    <row r="179" spans="1:8" x14ac:dyDescent="0.25">
      <c r="A179" s="37"/>
      <c r="B179" s="37"/>
      <c r="C179" s="37"/>
      <c r="D179" s="15"/>
      <c r="E179" s="353"/>
      <c r="F179" s="353"/>
      <c r="G179" s="353"/>
      <c r="H179" s="353"/>
    </row>
    <row r="180" spans="1:8" x14ac:dyDescent="0.25">
      <c r="A180" s="37"/>
      <c r="B180" s="37"/>
      <c r="C180" s="37"/>
      <c r="D180" s="15"/>
      <c r="E180" s="353"/>
      <c r="F180" s="353"/>
      <c r="G180" s="353"/>
      <c r="H180" s="353"/>
    </row>
    <row r="181" spans="1:8" x14ac:dyDescent="0.25">
      <c r="A181" s="37"/>
      <c r="B181" s="37"/>
      <c r="C181" s="37"/>
      <c r="D181" s="15"/>
      <c r="E181" s="353"/>
      <c r="F181" s="353"/>
      <c r="G181" s="353"/>
      <c r="H181" s="353"/>
    </row>
    <row r="182" spans="1:8" x14ac:dyDescent="0.25">
      <c r="A182" s="37"/>
      <c r="B182" s="37"/>
      <c r="C182" s="37"/>
      <c r="D182" s="15"/>
      <c r="E182" s="353"/>
      <c r="F182" s="353"/>
      <c r="G182" s="353"/>
      <c r="H182" s="353"/>
    </row>
    <row r="183" spans="1:8" x14ac:dyDescent="0.25">
      <c r="A183" s="37"/>
      <c r="B183" s="37"/>
      <c r="C183" s="37"/>
      <c r="D183" s="15"/>
      <c r="E183" s="353"/>
      <c r="F183" s="353"/>
      <c r="G183" s="353"/>
      <c r="H183" s="353"/>
    </row>
    <row r="184" spans="1:8" x14ac:dyDescent="0.25">
      <c r="A184" s="37"/>
      <c r="B184" s="37"/>
      <c r="C184" s="37"/>
      <c r="D184" s="15"/>
      <c r="E184" s="353"/>
      <c r="F184" s="353"/>
      <c r="G184" s="353"/>
      <c r="H184" s="353"/>
    </row>
    <row r="185" spans="1:8" x14ac:dyDescent="0.25">
      <c r="A185" s="37"/>
      <c r="B185" s="37"/>
      <c r="C185" s="37"/>
      <c r="D185" s="15"/>
      <c r="E185" s="353"/>
      <c r="F185" s="353"/>
      <c r="G185" s="353"/>
      <c r="H185" s="353"/>
    </row>
    <row r="186" spans="1:8" x14ac:dyDescent="0.25">
      <c r="A186" s="37"/>
      <c r="B186" s="37"/>
      <c r="C186" s="37"/>
      <c r="D186" s="15"/>
      <c r="E186" s="353"/>
      <c r="F186" s="353"/>
      <c r="G186" s="353"/>
      <c r="H186" s="353"/>
    </row>
    <row r="187" spans="1:8" x14ac:dyDescent="0.25">
      <c r="A187" s="37"/>
      <c r="B187" s="37"/>
      <c r="C187" s="37"/>
      <c r="D187" s="15"/>
      <c r="E187" s="353"/>
      <c r="F187" s="353"/>
      <c r="G187" s="353"/>
      <c r="H187" s="353"/>
    </row>
    <row r="188" spans="1:8" x14ac:dyDescent="0.25">
      <c r="A188" s="37"/>
      <c r="B188" s="37"/>
      <c r="C188" s="37"/>
      <c r="D188" s="15"/>
      <c r="E188" s="353"/>
      <c r="F188" s="353"/>
      <c r="G188" s="353"/>
      <c r="H188" s="353"/>
    </row>
    <row r="189" spans="1:8" x14ac:dyDescent="0.25">
      <c r="A189" s="37"/>
      <c r="B189" s="37"/>
      <c r="C189" s="37"/>
      <c r="D189" s="15"/>
      <c r="E189" s="353"/>
      <c r="F189" s="353"/>
      <c r="G189" s="353"/>
      <c r="H189" s="353"/>
    </row>
    <row r="190" spans="1:8" x14ac:dyDescent="0.25">
      <c r="A190" s="37"/>
      <c r="B190" s="37"/>
      <c r="C190" s="37"/>
      <c r="D190" s="15"/>
      <c r="E190" s="353"/>
      <c r="F190" s="353"/>
      <c r="G190" s="353"/>
      <c r="H190" s="353"/>
    </row>
    <row r="191" spans="1:8" x14ac:dyDescent="0.25">
      <c r="A191" s="37"/>
      <c r="B191" s="37"/>
      <c r="C191" s="37"/>
      <c r="D191" s="15"/>
      <c r="E191" s="353"/>
      <c r="F191" s="353"/>
      <c r="G191" s="353"/>
      <c r="H191" s="353"/>
    </row>
    <row r="192" spans="1:8" x14ac:dyDescent="0.25">
      <c r="A192" s="37"/>
      <c r="B192" s="37"/>
      <c r="C192" s="37"/>
      <c r="D192" s="15"/>
      <c r="E192" s="353"/>
      <c r="F192" s="353"/>
      <c r="G192" s="353"/>
      <c r="H192" s="353"/>
    </row>
    <row r="193" spans="1:8" x14ac:dyDescent="0.25">
      <c r="A193" s="37"/>
      <c r="B193" s="37"/>
      <c r="C193" s="37"/>
      <c r="D193" s="15"/>
      <c r="E193" s="353"/>
      <c r="F193" s="353"/>
      <c r="G193" s="353"/>
      <c r="H193" s="353"/>
    </row>
    <row r="194" spans="1:8" x14ac:dyDescent="0.25">
      <c r="A194" s="37"/>
      <c r="B194" s="37"/>
      <c r="C194" s="37"/>
      <c r="D194" s="15"/>
      <c r="E194" s="353"/>
      <c r="F194" s="353"/>
      <c r="G194" s="353"/>
      <c r="H194" s="353"/>
    </row>
    <row r="195" spans="1:8" x14ac:dyDescent="0.25">
      <c r="A195" s="37"/>
      <c r="B195" s="37"/>
      <c r="C195" s="37"/>
      <c r="D195" s="15"/>
      <c r="E195" s="353"/>
      <c r="F195" s="353"/>
      <c r="G195" s="353"/>
      <c r="H195" s="353"/>
    </row>
    <row r="196" spans="1:8" x14ac:dyDescent="0.25">
      <c r="A196" s="37"/>
      <c r="B196" s="37"/>
      <c r="C196" s="37"/>
      <c r="D196" s="15"/>
      <c r="E196" s="353"/>
      <c r="F196" s="353"/>
      <c r="G196" s="353"/>
      <c r="H196" s="353"/>
    </row>
    <row r="197" spans="1:8" x14ac:dyDescent="0.25">
      <c r="A197" s="37"/>
      <c r="B197" s="37"/>
      <c r="C197" s="37"/>
      <c r="D197" s="15"/>
      <c r="E197" s="353"/>
      <c r="F197" s="353"/>
      <c r="G197" s="353"/>
      <c r="H197" s="353"/>
    </row>
    <row r="198" spans="1:8" x14ac:dyDescent="0.25">
      <c r="A198" s="37"/>
      <c r="B198" s="37"/>
      <c r="C198" s="37"/>
      <c r="D198" s="15"/>
      <c r="E198" s="353"/>
      <c r="F198" s="353"/>
      <c r="G198" s="353"/>
      <c r="H198" s="353"/>
    </row>
    <row r="199" spans="1:8" x14ac:dyDescent="0.25">
      <c r="A199" s="37"/>
      <c r="B199" s="37"/>
      <c r="C199" s="37"/>
      <c r="D199" s="15"/>
      <c r="E199" s="353"/>
      <c r="F199" s="353"/>
      <c r="G199" s="353"/>
      <c r="H199" s="353"/>
    </row>
    <row r="200" spans="1:8" x14ac:dyDescent="0.25">
      <c r="A200" s="37"/>
      <c r="B200" s="37"/>
      <c r="C200" s="37"/>
      <c r="D200" s="15"/>
      <c r="E200" s="353"/>
      <c r="F200" s="353"/>
      <c r="G200" s="353"/>
      <c r="H200" s="353"/>
    </row>
    <row r="201" spans="1:8" x14ac:dyDescent="0.25">
      <c r="A201" s="37"/>
      <c r="B201" s="37"/>
      <c r="C201" s="37"/>
      <c r="D201" s="15"/>
      <c r="E201" s="353"/>
      <c r="F201" s="353"/>
      <c r="G201" s="353"/>
      <c r="H201" s="353"/>
    </row>
    <row r="202" spans="1:8" x14ac:dyDescent="0.25">
      <c r="A202" s="37"/>
      <c r="B202" s="37"/>
      <c r="C202" s="37"/>
      <c r="D202" s="15"/>
      <c r="E202" s="353"/>
      <c r="F202" s="353"/>
      <c r="G202" s="353"/>
      <c r="H202" s="353"/>
    </row>
    <row r="203" spans="1:8" x14ac:dyDescent="0.25">
      <c r="A203" s="37"/>
      <c r="B203" s="37"/>
      <c r="C203" s="37"/>
      <c r="D203" s="15"/>
      <c r="E203" s="353"/>
      <c r="F203" s="353"/>
      <c r="G203" s="353"/>
      <c r="H203" s="353"/>
    </row>
    <row r="204" spans="1:8" x14ac:dyDescent="0.25">
      <c r="A204" s="37"/>
      <c r="B204" s="37"/>
      <c r="C204" s="37"/>
      <c r="D204" s="15"/>
      <c r="E204" s="353"/>
      <c r="F204" s="353"/>
      <c r="G204" s="353"/>
      <c r="H204" s="353"/>
    </row>
    <row r="205" spans="1:8" x14ac:dyDescent="0.25">
      <c r="A205" s="37"/>
      <c r="B205" s="37"/>
      <c r="C205" s="37"/>
      <c r="D205" s="15"/>
      <c r="E205" s="353"/>
      <c r="F205" s="353"/>
      <c r="G205" s="353"/>
      <c r="H205" s="353"/>
    </row>
    <row r="206" spans="1:8" x14ac:dyDescent="0.25">
      <c r="A206" s="37"/>
      <c r="B206" s="37"/>
      <c r="C206" s="37"/>
      <c r="D206" s="15"/>
      <c r="E206" s="353"/>
      <c r="F206" s="353"/>
      <c r="G206" s="353"/>
      <c r="H206" s="353"/>
    </row>
    <row r="207" spans="1:8" x14ac:dyDescent="0.25">
      <c r="A207" s="37"/>
      <c r="B207" s="37"/>
      <c r="C207" s="37"/>
      <c r="D207" s="15"/>
      <c r="E207" s="353"/>
      <c r="F207" s="353"/>
      <c r="G207" s="353"/>
      <c r="H207" s="353"/>
    </row>
    <row r="208" spans="1:8" x14ac:dyDescent="0.25">
      <c r="A208" s="37"/>
      <c r="B208" s="37"/>
      <c r="C208" s="37"/>
      <c r="D208" s="15"/>
      <c r="E208" s="353"/>
      <c r="F208" s="353"/>
      <c r="G208" s="353"/>
      <c r="H208" s="353"/>
    </row>
    <row r="209" spans="1:8" x14ac:dyDescent="0.25">
      <c r="A209" s="37"/>
      <c r="B209" s="37"/>
      <c r="C209" s="37"/>
      <c r="D209" s="15"/>
      <c r="E209" s="353"/>
      <c r="F209" s="353"/>
      <c r="G209" s="353"/>
      <c r="H209" s="353"/>
    </row>
    <row r="210" spans="1:8" x14ac:dyDescent="0.25">
      <c r="A210" s="37"/>
      <c r="B210" s="37"/>
      <c r="C210" s="37"/>
      <c r="D210" s="15"/>
      <c r="E210" s="353"/>
      <c r="F210" s="353"/>
      <c r="G210" s="353"/>
      <c r="H210" s="353"/>
    </row>
    <row r="211" spans="1:8" x14ac:dyDescent="0.25">
      <c r="A211" s="37"/>
      <c r="B211" s="37"/>
      <c r="C211" s="37"/>
      <c r="D211" s="15"/>
      <c r="E211" s="353"/>
      <c r="F211" s="353"/>
      <c r="G211" s="353"/>
      <c r="H211" s="353"/>
    </row>
    <row r="212" spans="1:8" x14ac:dyDescent="0.25">
      <c r="A212" s="37"/>
      <c r="B212" s="37"/>
      <c r="C212" s="37"/>
      <c r="D212" s="15"/>
      <c r="E212" s="353"/>
      <c r="F212" s="353"/>
      <c r="G212" s="353"/>
      <c r="H212" s="353"/>
    </row>
    <row r="213" spans="1:8" x14ac:dyDescent="0.25">
      <c r="A213" s="37"/>
      <c r="B213" s="37"/>
      <c r="C213" s="37"/>
      <c r="D213" s="15"/>
      <c r="E213" s="353"/>
      <c r="F213" s="353"/>
      <c r="G213" s="353"/>
      <c r="H213" s="353"/>
    </row>
    <row r="214" spans="1:8" x14ac:dyDescent="0.25">
      <c r="A214" s="37"/>
      <c r="B214" s="37"/>
      <c r="C214" s="37"/>
      <c r="D214" s="15"/>
      <c r="E214" s="353"/>
      <c r="F214" s="353"/>
      <c r="G214" s="353"/>
      <c r="H214" s="353"/>
    </row>
    <row r="215" spans="1:8" x14ac:dyDescent="0.25">
      <c r="A215" s="38"/>
      <c r="B215" s="38"/>
      <c r="C215" s="38"/>
    </row>
    <row r="216" spans="1:8" x14ac:dyDescent="0.25">
      <c r="A216" s="38"/>
      <c r="B216" s="38"/>
      <c r="C216" s="38"/>
    </row>
    <row r="217" spans="1:8" x14ac:dyDescent="0.25">
      <c r="A217" s="38"/>
      <c r="B217" s="38"/>
      <c r="C217" s="38"/>
    </row>
    <row r="218" spans="1:8" x14ac:dyDescent="0.25">
      <c r="A218" s="38"/>
      <c r="B218" s="38"/>
      <c r="C218" s="38"/>
    </row>
    <row r="219" spans="1:8" x14ac:dyDescent="0.25">
      <c r="A219" s="38"/>
      <c r="B219" s="38"/>
      <c r="C219" s="38"/>
    </row>
    <row r="220" spans="1:8" x14ac:dyDescent="0.25">
      <c r="A220" s="38"/>
      <c r="B220" s="38"/>
      <c r="C220" s="38"/>
    </row>
    <row r="221" spans="1:8" x14ac:dyDescent="0.25">
      <c r="A221" s="38"/>
      <c r="B221" s="38"/>
      <c r="C221" s="38"/>
    </row>
    <row r="222" spans="1:8" x14ac:dyDescent="0.25">
      <c r="A222" s="38"/>
      <c r="B222" s="38"/>
      <c r="C222" s="38"/>
    </row>
    <row r="223" spans="1:8" x14ac:dyDescent="0.25">
      <c r="A223" s="38"/>
      <c r="B223" s="38"/>
      <c r="C223" s="38"/>
    </row>
    <row r="224" spans="1:8" x14ac:dyDescent="0.25">
      <c r="A224" s="38"/>
      <c r="B224" s="38"/>
      <c r="C224" s="38"/>
    </row>
    <row r="225" spans="1:3" x14ac:dyDescent="0.25">
      <c r="A225" s="38"/>
      <c r="B225" s="38"/>
      <c r="C225" s="38"/>
    </row>
    <row r="226" spans="1:3" x14ac:dyDescent="0.25">
      <c r="A226" s="38"/>
      <c r="B226" s="38"/>
      <c r="C226" s="38"/>
    </row>
    <row r="227" spans="1:3" x14ac:dyDescent="0.25">
      <c r="A227" s="38"/>
      <c r="B227" s="38"/>
      <c r="C227" s="38"/>
    </row>
    <row r="228" spans="1:3" x14ac:dyDescent="0.25">
      <c r="A228" s="38"/>
      <c r="B228" s="38"/>
      <c r="C228" s="38"/>
    </row>
    <row r="229" spans="1:3" x14ac:dyDescent="0.25">
      <c r="A229" s="38"/>
      <c r="B229" s="38"/>
      <c r="C229" s="38"/>
    </row>
    <row r="230" spans="1:3" x14ac:dyDescent="0.25">
      <c r="A230" s="38"/>
      <c r="B230" s="38"/>
      <c r="C230" s="38"/>
    </row>
    <row r="231" spans="1:3" x14ac:dyDescent="0.25">
      <c r="A231" s="38"/>
      <c r="B231" s="38"/>
      <c r="C231" s="38"/>
    </row>
    <row r="232" spans="1:3" x14ac:dyDescent="0.25">
      <c r="A232" s="38"/>
      <c r="B232" s="38"/>
      <c r="C232" s="38"/>
    </row>
    <row r="233" spans="1:3" x14ac:dyDescent="0.25">
      <c r="A233" s="38"/>
      <c r="B233" s="38"/>
      <c r="C233" s="38"/>
    </row>
    <row r="234" spans="1:3" x14ac:dyDescent="0.25">
      <c r="A234" s="38"/>
      <c r="B234" s="38"/>
      <c r="C234" s="38"/>
    </row>
    <row r="235" spans="1:3" x14ac:dyDescent="0.25">
      <c r="A235" s="38"/>
      <c r="B235" s="38"/>
      <c r="C235" s="38"/>
    </row>
    <row r="236" spans="1:3" x14ac:dyDescent="0.25">
      <c r="A236" s="38"/>
      <c r="B236" s="38"/>
      <c r="C236" s="38"/>
    </row>
    <row r="237" spans="1:3" x14ac:dyDescent="0.25">
      <c r="A237" s="38"/>
      <c r="B237" s="38"/>
      <c r="C237" s="38"/>
    </row>
    <row r="238" spans="1:3" x14ac:dyDescent="0.25">
      <c r="A238" s="38"/>
      <c r="B238" s="38"/>
      <c r="C238" s="38"/>
    </row>
    <row r="239" spans="1:3" x14ac:dyDescent="0.25">
      <c r="A239" s="38"/>
      <c r="B239" s="38"/>
      <c r="C239" s="38"/>
    </row>
    <row r="240" spans="1:3" x14ac:dyDescent="0.25">
      <c r="A240" s="38"/>
      <c r="B240" s="38"/>
      <c r="C240" s="38"/>
    </row>
    <row r="241" spans="1:3" x14ac:dyDescent="0.25">
      <c r="A241" s="38"/>
      <c r="B241" s="38"/>
      <c r="C241" s="38"/>
    </row>
    <row r="242" spans="1:3" x14ac:dyDescent="0.25">
      <c r="A242" s="38"/>
      <c r="B242" s="38"/>
      <c r="C242" s="38"/>
    </row>
    <row r="243" spans="1:3" x14ac:dyDescent="0.25">
      <c r="A243" s="38"/>
      <c r="B243" s="38"/>
      <c r="C243" s="38"/>
    </row>
    <row r="244" spans="1:3" x14ac:dyDescent="0.25">
      <c r="A244" s="38"/>
      <c r="B244" s="38"/>
      <c r="C244" s="38"/>
    </row>
    <row r="245" spans="1:3" x14ac:dyDescent="0.25">
      <c r="A245" s="38"/>
      <c r="B245" s="38"/>
      <c r="C245" s="38"/>
    </row>
    <row r="246" spans="1:3" x14ac:dyDescent="0.25">
      <c r="A246" s="38"/>
      <c r="B246" s="38"/>
      <c r="C246" s="38"/>
    </row>
    <row r="247" spans="1:3" x14ac:dyDescent="0.25">
      <c r="A247" s="38"/>
      <c r="B247" s="38"/>
      <c r="C247" s="38"/>
    </row>
    <row r="248" spans="1:3" x14ac:dyDescent="0.25">
      <c r="A248" s="38"/>
      <c r="B248" s="38"/>
      <c r="C248" s="38"/>
    </row>
    <row r="249" spans="1:3" x14ac:dyDescent="0.25">
      <c r="A249" s="38"/>
      <c r="B249" s="38"/>
      <c r="C249" s="38"/>
    </row>
    <row r="250" spans="1:3" x14ac:dyDescent="0.25">
      <c r="A250" s="38"/>
      <c r="B250" s="38"/>
      <c r="C250" s="38"/>
    </row>
    <row r="251" spans="1:3" x14ac:dyDescent="0.25">
      <c r="A251" s="38"/>
      <c r="B251" s="38"/>
      <c r="C251" s="38"/>
    </row>
    <row r="252" spans="1:3" x14ac:dyDescent="0.25">
      <c r="A252" s="38"/>
      <c r="B252" s="38"/>
      <c r="C252" s="38"/>
    </row>
    <row r="253" spans="1:3" x14ac:dyDescent="0.25">
      <c r="A253" s="38"/>
      <c r="B253" s="38"/>
      <c r="C253" s="38"/>
    </row>
    <row r="254" spans="1:3" x14ac:dyDescent="0.25">
      <c r="A254" s="38"/>
      <c r="B254" s="38"/>
      <c r="C254" s="38"/>
    </row>
    <row r="255" spans="1:3" x14ac:dyDescent="0.25">
      <c r="A255" s="38"/>
      <c r="B255" s="38"/>
      <c r="C255" s="38"/>
    </row>
    <row r="256" spans="1:3" x14ac:dyDescent="0.25">
      <c r="A256" s="38"/>
      <c r="B256" s="38"/>
      <c r="C256" s="38"/>
    </row>
    <row r="257" spans="1:3" x14ac:dyDescent="0.25">
      <c r="A257" s="38"/>
      <c r="B257" s="38"/>
      <c r="C257" s="38"/>
    </row>
    <row r="258" spans="1:3" x14ac:dyDescent="0.25">
      <c r="A258" s="38"/>
      <c r="B258" s="38"/>
      <c r="C258" s="38"/>
    </row>
    <row r="259" spans="1:3" x14ac:dyDescent="0.25">
      <c r="A259" s="38"/>
      <c r="B259" s="38"/>
      <c r="C259" s="38"/>
    </row>
    <row r="260" spans="1:3" x14ac:dyDescent="0.25">
      <c r="A260" s="38"/>
      <c r="B260" s="38"/>
      <c r="C260" s="38"/>
    </row>
    <row r="261" spans="1:3" x14ac:dyDescent="0.25">
      <c r="A261" s="38"/>
      <c r="B261" s="38"/>
      <c r="C261" s="38"/>
    </row>
    <row r="262" spans="1:3" x14ac:dyDescent="0.25">
      <c r="A262" s="38"/>
      <c r="B262" s="38"/>
      <c r="C262" s="38"/>
    </row>
    <row r="263" spans="1:3" x14ac:dyDescent="0.25">
      <c r="A263" s="38"/>
      <c r="B263" s="38"/>
      <c r="C263" s="38"/>
    </row>
    <row r="264" spans="1:3" x14ac:dyDescent="0.25">
      <c r="A264" s="38"/>
      <c r="B264" s="38"/>
      <c r="C264" s="38"/>
    </row>
    <row r="265" spans="1:3" x14ac:dyDescent="0.25">
      <c r="A265" s="38"/>
      <c r="B265" s="38"/>
      <c r="C265" s="38"/>
    </row>
    <row r="266" spans="1:3" x14ac:dyDescent="0.25">
      <c r="A266" s="38"/>
      <c r="B266" s="38"/>
      <c r="C266" s="38"/>
    </row>
    <row r="267" spans="1:3" x14ac:dyDescent="0.25">
      <c r="A267" s="38"/>
      <c r="B267" s="38"/>
      <c r="C267" s="38"/>
    </row>
    <row r="268" spans="1:3" x14ac:dyDescent="0.25">
      <c r="A268" s="38"/>
      <c r="B268" s="38"/>
      <c r="C268" s="38"/>
    </row>
    <row r="269" spans="1:3" x14ac:dyDescent="0.25">
      <c r="A269" s="38"/>
      <c r="B269" s="38"/>
      <c r="C269" s="38"/>
    </row>
    <row r="270" spans="1:3" x14ac:dyDescent="0.25">
      <c r="A270" s="38"/>
      <c r="B270" s="38"/>
      <c r="C270" s="38"/>
    </row>
    <row r="271" spans="1:3" x14ac:dyDescent="0.25">
      <c r="A271" s="38"/>
      <c r="B271" s="38"/>
      <c r="C271" s="38"/>
    </row>
    <row r="272" spans="1:3" x14ac:dyDescent="0.25">
      <c r="A272" s="38"/>
      <c r="B272" s="38"/>
      <c r="C272" s="38"/>
    </row>
    <row r="273" spans="1:3" x14ac:dyDescent="0.25">
      <c r="A273" s="38"/>
      <c r="B273" s="38"/>
      <c r="C273" s="38"/>
    </row>
    <row r="274" spans="1:3" x14ac:dyDescent="0.25">
      <c r="A274" s="38"/>
      <c r="B274" s="38"/>
      <c r="C274" s="38"/>
    </row>
    <row r="275" spans="1:3" x14ac:dyDescent="0.25">
      <c r="A275" s="38"/>
      <c r="B275" s="38"/>
      <c r="C275" s="38"/>
    </row>
    <row r="276" spans="1:3" x14ac:dyDescent="0.25">
      <c r="A276" s="38"/>
      <c r="B276" s="38"/>
      <c r="C276" s="38"/>
    </row>
    <row r="277" spans="1:3" x14ac:dyDescent="0.25">
      <c r="A277" s="38"/>
      <c r="B277" s="38"/>
      <c r="C277" s="38"/>
    </row>
    <row r="278" spans="1:3" x14ac:dyDescent="0.25">
      <c r="A278" s="38"/>
      <c r="B278" s="38"/>
      <c r="C278" s="38"/>
    </row>
    <row r="279" spans="1:3" x14ac:dyDescent="0.25">
      <c r="A279" s="38"/>
      <c r="B279" s="38"/>
      <c r="C279" s="38"/>
    </row>
    <row r="280" spans="1:3" x14ac:dyDescent="0.25">
      <c r="A280" s="38"/>
      <c r="B280" s="38"/>
      <c r="C280" s="38"/>
    </row>
    <row r="281" spans="1:3" x14ac:dyDescent="0.25">
      <c r="A281" s="38"/>
      <c r="B281" s="38"/>
      <c r="C281" s="38"/>
    </row>
    <row r="282" spans="1:3" x14ac:dyDescent="0.25">
      <c r="A282" s="38"/>
      <c r="B282" s="38"/>
      <c r="C282" s="38"/>
    </row>
    <row r="283" spans="1:3" x14ac:dyDescent="0.25">
      <c r="A283" s="38"/>
      <c r="B283" s="38"/>
      <c r="C283" s="38"/>
    </row>
    <row r="284" spans="1:3" x14ac:dyDescent="0.25">
      <c r="A284" s="38"/>
      <c r="B284" s="38"/>
      <c r="C284" s="38"/>
    </row>
    <row r="285" spans="1:3" x14ac:dyDescent="0.25">
      <c r="A285" s="38"/>
      <c r="B285" s="38"/>
      <c r="C285" s="38"/>
    </row>
    <row r="286" spans="1:3" x14ac:dyDescent="0.25">
      <c r="A286" s="38"/>
      <c r="B286" s="38"/>
      <c r="C286" s="38"/>
    </row>
    <row r="287" spans="1:3" x14ac:dyDescent="0.25">
      <c r="A287" s="38"/>
      <c r="B287" s="38"/>
      <c r="C287" s="38"/>
    </row>
    <row r="288" spans="1:3" x14ac:dyDescent="0.25">
      <c r="A288" s="38"/>
      <c r="B288" s="38"/>
      <c r="C288" s="38"/>
    </row>
    <row r="289" spans="1:3" x14ac:dyDescent="0.25">
      <c r="A289" s="38"/>
      <c r="B289" s="38"/>
      <c r="C289" s="38"/>
    </row>
    <row r="290" spans="1:3" x14ac:dyDescent="0.25">
      <c r="A290" s="38"/>
      <c r="B290" s="38"/>
      <c r="C290" s="38"/>
    </row>
    <row r="291" spans="1:3" x14ac:dyDescent="0.25">
      <c r="A291" s="38"/>
      <c r="B291" s="38"/>
      <c r="C291" s="38"/>
    </row>
    <row r="292" spans="1:3" x14ac:dyDescent="0.25">
      <c r="A292" s="38"/>
      <c r="B292" s="38"/>
      <c r="C292" s="38"/>
    </row>
    <row r="293" spans="1:3" x14ac:dyDescent="0.25">
      <c r="A293" s="38"/>
      <c r="B293" s="38"/>
      <c r="C293" s="38"/>
    </row>
    <row r="294" spans="1:3" x14ac:dyDescent="0.25">
      <c r="A294" s="38"/>
      <c r="B294" s="38"/>
      <c r="C294" s="38"/>
    </row>
    <row r="295" spans="1:3" x14ac:dyDescent="0.25">
      <c r="A295" s="38"/>
      <c r="B295" s="38"/>
      <c r="C295" s="38"/>
    </row>
    <row r="296" spans="1:3" x14ac:dyDescent="0.25">
      <c r="A296" s="38"/>
      <c r="B296" s="38"/>
      <c r="C296" s="38"/>
    </row>
    <row r="297" spans="1:3" x14ac:dyDescent="0.25">
      <c r="A297" s="38"/>
      <c r="B297" s="38"/>
      <c r="C297" s="38"/>
    </row>
    <row r="298" spans="1:3" x14ac:dyDescent="0.25">
      <c r="A298" s="38"/>
      <c r="B298" s="38"/>
      <c r="C298" s="38"/>
    </row>
    <row r="299" spans="1:3" x14ac:dyDescent="0.25">
      <c r="A299" s="38"/>
      <c r="B299" s="38"/>
      <c r="C299" s="38"/>
    </row>
    <row r="300" spans="1:3" x14ac:dyDescent="0.25">
      <c r="A300" s="38"/>
      <c r="B300" s="38"/>
      <c r="C300" s="38"/>
    </row>
    <row r="301" spans="1:3" x14ac:dyDescent="0.25">
      <c r="A301" s="38"/>
      <c r="B301" s="38"/>
      <c r="C301" s="38"/>
    </row>
    <row r="302" spans="1:3" x14ac:dyDescent="0.25">
      <c r="A302" s="38"/>
      <c r="B302" s="38"/>
      <c r="C302" s="38"/>
    </row>
    <row r="303" spans="1:3" x14ac:dyDescent="0.25">
      <c r="A303" s="38"/>
      <c r="B303" s="38"/>
      <c r="C303" s="38"/>
    </row>
    <row r="304" spans="1:3" x14ac:dyDescent="0.25">
      <c r="A304" s="38"/>
      <c r="B304" s="38"/>
      <c r="C304" s="38"/>
    </row>
    <row r="305" spans="1:3" x14ac:dyDescent="0.25">
      <c r="A305" s="38"/>
      <c r="B305" s="38"/>
      <c r="C305" s="38"/>
    </row>
    <row r="306" spans="1:3" x14ac:dyDescent="0.25">
      <c r="A306" s="38"/>
      <c r="B306" s="38"/>
      <c r="C306" s="38"/>
    </row>
    <row r="307" spans="1:3" x14ac:dyDescent="0.25">
      <c r="A307" s="38"/>
      <c r="B307" s="38"/>
      <c r="C307" s="38"/>
    </row>
    <row r="308" spans="1:3" x14ac:dyDescent="0.25">
      <c r="A308" s="38"/>
      <c r="B308" s="38"/>
      <c r="C308" s="38"/>
    </row>
    <row r="309" spans="1:3" x14ac:dyDescent="0.25">
      <c r="A309" s="38"/>
      <c r="B309" s="38"/>
      <c r="C309" s="38"/>
    </row>
    <row r="310" spans="1:3" x14ac:dyDescent="0.25">
      <c r="A310" s="38"/>
      <c r="B310" s="38"/>
      <c r="C310" s="38"/>
    </row>
    <row r="311" spans="1:3" x14ac:dyDescent="0.25">
      <c r="A311" s="38"/>
      <c r="B311" s="38"/>
      <c r="C311" s="38"/>
    </row>
    <row r="312" spans="1:3" x14ac:dyDescent="0.25">
      <c r="A312" s="38"/>
      <c r="B312" s="38"/>
      <c r="C312" s="38"/>
    </row>
    <row r="313" spans="1:3" x14ac:dyDescent="0.25">
      <c r="A313" s="38"/>
      <c r="B313" s="38"/>
      <c r="C313" s="38"/>
    </row>
    <row r="314" spans="1:3" x14ac:dyDescent="0.25">
      <c r="A314" s="38"/>
      <c r="B314" s="38"/>
      <c r="C314" s="38"/>
    </row>
    <row r="315" spans="1:3" x14ac:dyDescent="0.25">
      <c r="A315" s="38"/>
      <c r="B315" s="38"/>
      <c r="C315" s="38"/>
    </row>
    <row r="316" spans="1:3" x14ac:dyDescent="0.25">
      <c r="A316" s="38"/>
      <c r="B316" s="38"/>
      <c r="C316" s="38"/>
    </row>
    <row r="317" spans="1:3" x14ac:dyDescent="0.25">
      <c r="A317" s="38"/>
      <c r="B317" s="38"/>
      <c r="C317" s="38"/>
    </row>
    <row r="318" spans="1:3" x14ac:dyDescent="0.25">
      <c r="A318" s="38"/>
      <c r="B318" s="38"/>
      <c r="C318" s="38"/>
    </row>
    <row r="319" spans="1:3" x14ac:dyDescent="0.25">
      <c r="A319" s="38"/>
      <c r="B319" s="38"/>
      <c r="C319" s="38"/>
    </row>
    <row r="320" spans="1:3" x14ac:dyDescent="0.25">
      <c r="A320" s="38"/>
      <c r="B320" s="38"/>
      <c r="C320" s="38"/>
    </row>
    <row r="321" spans="1:3" x14ac:dyDescent="0.25">
      <c r="A321" s="38"/>
      <c r="B321" s="38"/>
      <c r="C321" s="38"/>
    </row>
    <row r="322" spans="1:3" x14ac:dyDescent="0.25">
      <c r="A322" s="38"/>
      <c r="B322" s="38"/>
      <c r="C322" s="38"/>
    </row>
    <row r="323" spans="1:3" x14ac:dyDescent="0.25">
      <c r="A323" s="38"/>
      <c r="B323" s="38"/>
      <c r="C323" s="38"/>
    </row>
    <row r="324" spans="1:3" x14ac:dyDescent="0.25">
      <c r="A324" s="38"/>
      <c r="B324" s="38"/>
      <c r="C324" s="38"/>
    </row>
    <row r="325" spans="1:3" x14ac:dyDescent="0.25">
      <c r="A325" s="38"/>
      <c r="B325" s="38"/>
      <c r="C325" s="38"/>
    </row>
    <row r="326" spans="1:3" x14ac:dyDescent="0.25">
      <c r="A326" s="38"/>
      <c r="B326" s="38"/>
      <c r="C326" s="38"/>
    </row>
    <row r="327" spans="1:3" x14ac:dyDescent="0.25">
      <c r="A327" s="38"/>
      <c r="B327" s="38"/>
      <c r="C327" s="38"/>
    </row>
    <row r="328" spans="1:3" x14ac:dyDescent="0.25">
      <c r="A328" s="38"/>
      <c r="B328" s="38"/>
      <c r="C328" s="38"/>
    </row>
    <row r="329" spans="1:3" x14ac:dyDescent="0.25">
      <c r="A329" s="38"/>
      <c r="B329" s="38"/>
      <c r="C329" s="38"/>
    </row>
    <row r="330" spans="1:3" x14ac:dyDescent="0.25">
      <c r="A330" s="38"/>
      <c r="B330" s="38"/>
      <c r="C330" s="38"/>
    </row>
    <row r="331" spans="1:3" x14ac:dyDescent="0.25">
      <c r="A331" s="38"/>
      <c r="B331" s="38"/>
      <c r="C331" s="38"/>
    </row>
    <row r="332" spans="1:3" x14ac:dyDescent="0.25">
      <c r="A332" s="38"/>
      <c r="B332" s="38"/>
      <c r="C332" s="38"/>
    </row>
    <row r="333" spans="1:3" x14ac:dyDescent="0.25">
      <c r="A333" s="38"/>
      <c r="B333" s="38"/>
      <c r="C333" s="38"/>
    </row>
    <row r="334" spans="1:3" x14ac:dyDescent="0.25">
      <c r="A334" s="38"/>
      <c r="B334" s="38"/>
      <c r="C334" s="38"/>
    </row>
    <row r="335" spans="1:3" x14ac:dyDescent="0.25">
      <c r="A335" s="38"/>
      <c r="B335" s="38"/>
      <c r="C335" s="38"/>
    </row>
    <row r="336" spans="1:3" x14ac:dyDescent="0.25">
      <c r="A336" s="38"/>
      <c r="B336" s="38"/>
      <c r="C336" s="38"/>
    </row>
    <row r="337" spans="1:3" x14ac:dyDescent="0.25">
      <c r="A337" s="38"/>
      <c r="B337" s="38"/>
      <c r="C337" s="38"/>
    </row>
    <row r="338" spans="1:3" x14ac:dyDescent="0.25">
      <c r="A338" s="38"/>
      <c r="B338" s="38"/>
      <c r="C338" s="38"/>
    </row>
    <row r="339" spans="1:3" x14ac:dyDescent="0.25">
      <c r="A339" s="38"/>
      <c r="B339" s="38"/>
      <c r="C339" s="38"/>
    </row>
    <row r="340" spans="1:3" x14ac:dyDescent="0.25">
      <c r="A340" s="38"/>
      <c r="B340" s="38"/>
      <c r="C340" s="38"/>
    </row>
    <row r="341" spans="1:3" x14ac:dyDescent="0.25">
      <c r="A341" s="38"/>
      <c r="B341" s="38"/>
      <c r="C341" s="38"/>
    </row>
    <row r="342" spans="1:3" x14ac:dyDescent="0.25">
      <c r="A342" s="38"/>
      <c r="B342" s="38"/>
      <c r="C342" s="38"/>
    </row>
    <row r="343" spans="1:3" x14ac:dyDescent="0.25">
      <c r="A343" s="38"/>
      <c r="B343" s="38"/>
      <c r="C343" s="38"/>
    </row>
    <row r="344" spans="1:3" x14ac:dyDescent="0.25">
      <c r="A344" s="38"/>
      <c r="B344" s="38"/>
      <c r="C344" s="38"/>
    </row>
    <row r="345" spans="1:3" x14ac:dyDescent="0.25">
      <c r="A345" s="38"/>
      <c r="B345" s="38"/>
      <c r="C345" s="38"/>
    </row>
    <row r="346" spans="1:3" x14ac:dyDescent="0.25">
      <c r="A346" s="38"/>
      <c r="B346" s="38"/>
      <c r="C346" s="38"/>
    </row>
    <row r="347" spans="1:3" x14ac:dyDescent="0.25">
      <c r="A347" s="38"/>
      <c r="B347" s="38"/>
      <c r="C347" s="38"/>
    </row>
    <row r="348" spans="1:3" x14ac:dyDescent="0.25">
      <c r="A348" s="38"/>
      <c r="B348" s="38"/>
      <c r="C348" s="38"/>
    </row>
    <row r="349" spans="1:3" x14ac:dyDescent="0.25">
      <c r="A349" s="38"/>
      <c r="B349" s="38"/>
      <c r="C349" s="38"/>
    </row>
    <row r="350" spans="1:3" x14ac:dyDescent="0.25">
      <c r="A350" s="38"/>
      <c r="B350" s="38"/>
      <c r="C350" s="38"/>
    </row>
    <row r="351" spans="1:3" x14ac:dyDescent="0.25">
      <c r="A351" s="38"/>
      <c r="B351" s="38"/>
      <c r="C351" s="38"/>
    </row>
    <row r="352" spans="1:3" x14ac:dyDescent="0.25">
      <c r="A352" s="38"/>
      <c r="B352" s="38"/>
      <c r="C352" s="38"/>
    </row>
    <row r="353" spans="1:3" x14ac:dyDescent="0.25">
      <c r="A353" s="38"/>
      <c r="B353" s="38"/>
      <c r="C353" s="38"/>
    </row>
    <row r="354" spans="1:3" x14ac:dyDescent="0.25">
      <c r="A354" s="38"/>
      <c r="B354" s="38"/>
      <c r="C354" s="38"/>
    </row>
    <row r="355" spans="1:3" x14ac:dyDescent="0.25">
      <c r="A355" s="38"/>
      <c r="B355" s="38"/>
      <c r="C355" s="38"/>
    </row>
    <row r="356" spans="1:3" x14ac:dyDescent="0.25">
      <c r="A356" s="38"/>
      <c r="B356" s="38"/>
      <c r="C356" s="38"/>
    </row>
    <row r="357" spans="1:3" x14ac:dyDescent="0.25">
      <c r="A357" s="38"/>
      <c r="B357" s="38"/>
      <c r="C357" s="38"/>
    </row>
    <row r="358" spans="1:3" x14ac:dyDescent="0.25">
      <c r="A358" s="38"/>
      <c r="B358" s="38"/>
      <c r="C358" s="38"/>
    </row>
    <row r="359" spans="1:3" x14ac:dyDescent="0.25">
      <c r="A359" s="38"/>
      <c r="B359" s="38"/>
      <c r="C359" s="38"/>
    </row>
    <row r="360" spans="1:3" x14ac:dyDescent="0.25">
      <c r="A360" s="38"/>
      <c r="B360" s="38"/>
      <c r="C360" s="38"/>
    </row>
    <row r="361" spans="1:3" x14ac:dyDescent="0.25">
      <c r="A361" s="38"/>
      <c r="B361" s="38"/>
      <c r="C361" s="38"/>
    </row>
    <row r="362" spans="1:3" x14ac:dyDescent="0.25">
      <c r="A362" s="38"/>
      <c r="B362" s="38"/>
      <c r="C362" s="38"/>
    </row>
    <row r="363" spans="1:3" x14ac:dyDescent="0.25">
      <c r="A363" s="38"/>
      <c r="B363" s="38"/>
      <c r="C363" s="38"/>
    </row>
    <row r="364" spans="1:3" x14ac:dyDescent="0.25">
      <c r="A364" s="38"/>
      <c r="B364" s="38"/>
      <c r="C364" s="38"/>
    </row>
    <row r="365" spans="1:3" x14ac:dyDescent="0.25">
      <c r="A365" s="38"/>
      <c r="B365" s="38"/>
      <c r="C365" s="38"/>
    </row>
    <row r="366" spans="1:3" x14ac:dyDescent="0.25">
      <c r="A366" s="38"/>
      <c r="B366" s="38"/>
      <c r="C366" s="38"/>
    </row>
    <row r="367" spans="1:3" x14ac:dyDescent="0.25">
      <c r="A367" s="38"/>
      <c r="B367" s="38"/>
      <c r="C367" s="38"/>
    </row>
    <row r="368" spans="1:3" x14ac:dyDescent="0.25">
      <c r="A368" s="38"/>
      <c r="B368" s="38"/>
      <c r="C368" s="38"/>
    </row>
    <row r="369" spans="1:3" x14ac:dyDescent="0.25">
      <c r="A369" s="38"/>
      <c r="B369" s="38"/>
      <c r="C369" s="38"/>
    </row>
    <row r="370" spans="1:3" x14ac:dyDescent="0.25">
      <c r="A370" s="38"/>
      <c r="B370" s="38"/>
      <c r="C370" s="38"/>
    </row>
    <row r="371" spans="1:3" x14ac:dyDescent="0.25">
      <c r="A371" s="38"/>
      <c r="B371" s="38"/>
      <c r="C371" s="38"/>
    </row>
    <row r="372" spans="1:3" x14ac:dyDescent="0.25">
      <c r="A372" s="38"/>
      <c r="B372" s="38"/>
      <c r="C372" s="38"/>
    </row>
    <row r="373" spans="1:3" x14ac:dyDescent="0.25">
      <c r="A373" s="38"/>
      <c r="B373" s="38"/>
      <c r="C373" s="38"/>
    </row>
    <row r="374" spans="1:3" x14ac:dyDescent="0.25">
      <c r="A374" s="38"/>
      <c r="B374" s="38"/>
      <c r="C374" s="38"/>
    </row>
    <row r="375" spans="1:3" x14ac:dyDescent="0.25">
      <c r="A375" s="38"/>
      <c r="B375" s="38"/>
      <c r="C375" s="38"/>
    </row>
    <row r="376" spans="1:3" x14ac:dyDescent="0.25">
      <c r="A376" s="38"/>
      <c r="B376" s="38"/>
      <c r="C376" s="38"/>
    </row>
    <row r="377" spans="1:3" x14ac:dyDescent="0.25">
      <c r="A377" s="38"/>
      <c r="B377" s="38"/>
      <c r="C377" s="38"/>
    </row>
    <row r="378" spans="1:3" x14ac:dyDescent="0.25">
      <c r="A378" s="38"/>
      <c r="B378" s="38"/>
      <c r="C378" s="38"/>
    </row>
    <row r="379" spans="1:3" x14ac:dyDescent="0.25">
      <c r="A379" s="38"/>
      <c r="B379" s="38"/>
      <c r="C379" s="38"/>
    </row>
    <row r="380" spans="1:3" x14ac:dyDescent="0.25">
      <c r="A380" s="38"/>
      <c r="B380" s="38"/>
      <c r="C380" s="38"/>
    </row>
    <row r="381" spans="1:3" x14ac:dyDescent="0.25">
      <c r="A381" s="38"/>
      <c r="B381" s="38"/>
      <c r="C381" s="38"/>
    </row>
    <row r="382" spans="1:3" x14ac:dyDescent="0.25">
      <c r="A382" s="38"/>
      <c r="B382" s="38"/>
      <c r="C382" s="38"/>
    </row>
    <row r="383" spans="1:3" x14ac:dyDescent="0.25">
      <c r="A383" s="38"/>
      <c r="B383" s="38"/>
      <c r="C383" s="38"/>
    </row>
    <row r="384" spans="1:3" x14ac:dyDescent="0.25">
      <c r="A384" s="38"/>
      <c r="B384" s="38"/>
      <c r="C384" s="38"/>
    </row>
    <row r="385" spans="1:3" x14ac:dyDescent="0.25">
      <c r="A385" s="38"/>
      <c r="B385" s="38"/>
      <c r="C385" s="38"/>
    </row>
    <row r="386" spans="1:3" x14ac:dyDescent="0.25">
      <c r="A386" s="38"/>
      <c r="B386" s="38"/>
      <c r="C386" s="38"/>
    </row>
    <row r="387" spans="1:3" x14ac:dyDescent="0.25">
      <c r="A387" s="38"/>
      <c r="B387" s="38"/>
      <c r="C387" s="38"/>
    </row>
    <row r="388" spans="1:3" x14ac:dyDescent="0.25">
      <c r="A388" s="38"/>
      <c r="B388" s="38"/>
      <c r="C388" s="38"/>
    </row>
    <row r="389" spans="1:3" x14ac:dyDescent="0.25">
      <c r="A389" s="38"/>
      <c r="B389" s="38"/>
      <c r="C389" s="38"/>
    </row>
    <row r="390" spans="1:3" x14ac:dyDescent="0.25">
      <c r="A390" s="38"/>
      <c r="B390" s="38"/>
      <c r="C390" s="38"/>
    </row>
    <row r="391" spans="1:3" x14ac:dyDescent="0.25">
      <c r="A391" s="38"/>
      <c r="B391" s="38"/>
      <c r="C391" s="38"/>
    </row>
    <row r="392" spans="1:3" x14ac:dyDescent="0.25">
      <c r="A392" s="38"/>
      <c r="B392" s="38"/>
      <c r="C392" s="38"/>
    </row>
    <row r="393" spans="1:3" x14ac:dyDescent="0.25">
      <c r="A393" s="38"/>
      <c r="B393" s="38"/>
      <c r="C393" s="38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119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7.25" x14ac:dyDescent="0.3">
      <c r="A1" s="329" t="s">
        <v>1257</v>
      </c>
      <c r="B1" s="1"/>
      <c r="C1" s="1"/>
      <c r="D1" s="1"/>
      <c r="E1" s="1"/>
      <c r="F1" s="1"/>
    </row>
    <row r="2" spans="1:6" ht="15.75" x14ac:dyDescent="0.3">
      <c r="A2" s="1"/>
      <c r="B2" s="1"/>
      <c r="C2" s="1"/>
      <c r="D2" s="1"/>
      <c r="E2" s="1"/>
      <c r="F2" s="1"/>
    </row>
    <row r="3" spans="1:6" x14ac:dyDescent="0.25">
      <c r="A3" s="437" t="s">
        <v>8</v>
      </c>
      <c r="B3" s="437"/>
      <c r="C3" s="437"/>
      <c r="D3" s="437"/>
      <c r="E3" s="437"/>
      <c r="F3" s="437"/>
    </row>
    <row r="4" spans="1:6" x14ac:dyDescent="0.25">
      <c r="A4" s="2"/>
      <c r="B4" s="2"/>
      <c r="C4" s="2"/>
      <c r="D4" s="2"/>
      <c r="E4" s="2"/>
      <c r="F4" s="2"/>
    </row>
    <row r="5" spans="1:6" ht="31.5" customHeight="1" x14ac:dyDescent="0.25">
      <c r="A5" s="6" t="s">
        <v>111</v>
      </c>
      <c r="B5" s="6" t="s">
        <v>112</v>
      </c>
      <c r="C5" s="6" t="s">
        <v>117</v>
      </c>
      <c r="D5" s="7" t="s">
        <v>11</v>
      </c>
      <c r="E5" s="6" t="s">
        <v>64</v>
      </c>
      <c r="F5" s="6" t="s">
        <v>65</v>
      </c>
    </row>
    <row r="6" spans="1:6" x14ac:dyDescent="0.25">
      <c r="A6" s="331">
        <v>70106</v>
      </c>
      <c r="B6" s="331">
        <v>0</v>
      </c>
      <c r="C6" s="331">
        <v>2</v>
      </c>
      <c r="D6" s="8" t="s">
        <v>1835</v>
      </c>
      <c r="E6" s="9">
        <v>0</v>
      </c>
      <c r="F6" s="9"/>
    </row>
    <row r="7" spans="1:6" x14ac:dyDescent="0.25">
      <c r="A7" s="316">
        <v>70106</v>
      </c>
      <c r="B7" s="316">
        <v>0</v>
      </c>
      <c r="C7" s="316">
        <v>21</v>
      </c>
      <c r="D7" t="s">
        <v>1791</v>
      </c>
      <c r="E7">
        <v>0</v>
      </c>
    </row>
    <row r="8" spans="1:6" x14ac:dyDescent="0.25">
      <c r="A8" s="316">
        <v>70106</v>
      </c>
      <c r="B8" s="316">
        <v>0</v>
      </c>
      <c r="C8" s="316">
        <v>213</v>
      </c>
      <c r="D8" t="s">
        <v>1831</v>
      </c>
      <c r="E8">
        <v>0</v>
      </c>
    </row>
    <row r="9" spans="1:6" x14ac:dyDescent="0.25">
      <c r="A9" s="316">
        <v>70106</v>
      </c>
      <c r="B9" s="316">
        <v>0</v>
      </c>
      <c r="C9" s="316">
        <v>213101</v>
      </c>
      <c r="D9" t="s">
        <v>1836</v>
      </c>
      <c r="E9">
        <v>0</v>
      </c>
    </row>
    <row r="10" spans="1:6" x14ac:dyDescent="0.25">
      <c r="A10" s="316">
        <v>70106</v>
      </c>
      <c r="B10" s="316">
        <v>0</v>
      </c>
      <c r="C10" s="316">
        <v>2134</v>
      </c>
      <c r="D10" t="s">
        <v>1837</v>
      </c>
      <c r="E10">
        <v>0</v>
      </c>
    </row>
    <row r="11" spans="1:6" x14ac:dyDescent="0.25">
      <c r="A11" s="316">
        <v>70106</v>
      </c>
      <c r="B11" s="316">
        <v>80101</v>
      </c>
      <c r="C11" s="316">
        <v>0</v>
      </c>
      <c r="D11" t="s">
        <v>492</v>
      </c>
      <c r="E11">
        <v>0</v>
      </c>
    </row>
    <row r="12" spans="1:6" x14ac:dyDescent="0.25">
      <c r="A12" s="316">
        <v>70106</v>
      </c>
      <c r="B12" s="316">
        <v>80101</v>
      </c>
      <c r="C12" s="316">
        <v>0</v>
      </c>
      <c r="D12" t="s">
        <v>1239</v>
      </c>
      <c r="E12">
        <v>0</v>
      </c>
    </row>
    <row r="13" spans="1:6" x14ac:dyDescent="0.25">
      <c r="A13" s="316">
        <v>70106</v>
      </c>
      <c r="B13" s="316">
        <v>80101</v>
      </c>
      <c r="C13" s="316">
        <v>0</v>
      </c>
      <c r="D13" t="s">
        <v>1838</v>
      </c>
      <c r="E13">
        <v>0</v>
      </c>
    </row>
    <row r="14" spans="1:6" x14ac:dyDescent="0.25">
      <c r="A14" s="316">
        <v>70106</v>
      </c>
      <c r="B14" s="316">
        <v>80101</v>
      </c>
      <c r="C14" s="316">
        <v>0</v>
      </c>
      <c r="D14" t="s">
        <v>1824</v>
      </c>
      <c r="E14">
        <v>0</v>
      </c>
    </row>
    <row r="15" spans="1:6" x14ac:dyDescent="0.25">
      <c r="A15" s="316">
        <v>70106</v>
      </c>
      <c r="B15" s="316">
        <v>80101</v>
      </c>
      <c r="C15" s="316">
        <v>0</v>
      </c>
      <c r="D15" t="s">
        <v>1839</v>
      </c>
      <c r="E15">
        <v>0</v>
      </c>
    </row>
    <row r="16" spans="1:6" x14ac:dyDescent="0.25">
      <c r="A16" s="316">
        <v>70106</v>
      </c>
      <c r="B16" s="316">
        <v>80101</v>
      </c>
      <c r="C16" s="316">
        <v>0</v>
      </c>
      <c r="D16" t="s">
        <v>1840</v>
      </c>
      <c r="E16">
        <v>0</v>
      </c>
    </row>
    <row r="17" spans="1:5" x14ac:dyDescent="0.25">
      <c r="A17" s="316">
        <v>70106</v>
      </c>
      <c r="B17" s="316">
        <v>80101</v>
      </c>
      <c r="C17" s="316">
        <v>0</v>
      </c>
      <c r="D17" t="s">
        <v>1841</v>
      </c>
      <c r="E17">
        <v>0</v>
      </c>
    </row>
    <row r="18" spans="1:5" x14ac:dyDescent="0.25">
      <c r="A18" s="316">
        <v>70106</v>
      </c>
      <c r="B18" s="316">
        <v>80101</v>
      </c>
      <c r="C18" s="316">
        <v>2</v>
      </c>
      <c r="D18" t="s">
        <v>1835</v>
      </c>
      <c r="E18">
        <v>0</v>
      </c>
    </row>
    <row r="19" spans="1:5" x14ac:dyDescent="0.25">
      <c r="A19" s="316">
        <v>70106</v>
      </c>
      <c r="B19" s="316">
        <v>80101</v>
      </c>
      <c r="C19" s="316">
        <v>21</v>
      </c>
      <c r="D19" t="s">
        <v>1791</v>
      </c>
      <c r="E19">
        <v>0</v>
      </c>
    </row>
    <row r="20" spans="1:5" x14ac:dyDescent="0.25">
      <c r="A20" s="316">
        <v>70106</v>
      </c>
      <c r="B20" s="316">
        <v>80101</v>
      </c>
      <c r="C20" s="316">
        <v>210</v>
      </c>
      <c r="D20" t="s">
        <v>1842</v>
      </c>
      <c r="E20">
        <v>0</v>
      </c>
    </row>
    <row r="21" spans="1:5" x14ac:dyDescent="0.25">
      <c r="A21" s="316">
        <v>70106</v>
      </c>
      <c r="B21" s="316">
        <v>80101</v>
      </c>
      <c r="C21" s="316">
        <v>2101</v>
      </c>
      <c r="D21" t="s">
        <v>1843</v>
      </c>
      <c r="E21">
        <v>0</v>
      </c>
    </row>
    <row r="22" spans="1:5" x14ac:dyDescent="0.25">
      <c r="A22" s="316">
        <v>70106</v>
      </c>
      <c r="B22" s="316">
        <v>80101</v>
      </c>
      <c r="C22" s="316">
        <v>210101</v>
      </c>
      <c r="D22" t="s">
        <v>630</v>
      </c>
      <c r="E22">
        <v>0</v>
      </c>
    </row>
    <row r="23" spans="1:5" x14ac:dyDescent="0.25">
      <c r="A23" s="316">
        <v>70106</v>
      </c>
      <c r="B23" s="316">
        <v>80101</v>
      </c>
      <c r="C23" s="316">
        <v>2102</v>
      </c>
      <c r="D23" t="s">
        <v>1794</v>
      </c>
      <c r="E23">
        <v>0</v>
      </c>
    </row>
    <row r="24" spans="1:5" x14ac:dyDescent="0.25">
      <c r="A24" s="316">
        <v>70106</v>
      </c>
      <c r="B24" s="316">
        <v>80101</v>
      </c>
      <c r="C24" s="316">
        <v>210201</v>
      </c>
      <c r="D24" t="s">
        <v>1795</v>
      </c>
      <c r="E24">
        <v>0</v>
      </c>
    </row>
    <row r="25" spans="1:5" x14ac:dyDescent="0.25">
      <c r="A25" s="316">
        <v>70106</v>
      </c>
      <c r="B25" s="316">
        <v>80101</v>
      </c>
      <c r="C25" s="316">
        <v>2103</v>
      </c>
      <c r="D25" t="s">
        <v>1800</v>
      </c>
      <c r="E25">
        <v>0</v>
      </c>
    </row>
    <row r="26" spans="1:5" x14ac:dyDescent="0.25">
      <c r="A26" s="316">
        <v>70106</v>
      </c>
      <c r="B26" s="316">
        <v>80101</v>
      </c>
      <c r="C26" s="316">
        <v>210301</v>
      </c>
      <c r="D26" t="s">
        <v>1801</v>
      </c>
      <c r="E26">
        <v>0</v>
      </c>
    </row>
    <row r="27" spans="1:5" x14ac:dyDescent="0.25">
      <c r="A27" s="316">
        <v>70106</v>
      </c>
      <c r="B27" s="316">
        <v>80101</v>
      </c>
      <c r="C27" s="316">
        <v>210302</v>
      </c>
      <c r="D27" t="s">
        <v>1802</v>
      </c>
      <c r="E27">
        <v>0</v>
      </c>
    </row>
    <row r="28" spans="1:5" x14ac:dyDescent="0.25">
      <c r="A28" s="316">
        <v>70106</v>
      </c>
      <c r="B28" s="316">
        <v>80101</v>
      </c>
      <c r="C28" s="316">
        <v>210303</v>
      </c>
      <c r="D28" t="s">
        <v>1803</v>
      </c>
      <c r="E28">
        <v>0</v>
      </c>
    </row>
    <row r="29" spans="1:5" x14ac:dyDescent="0.25">
      <c r="A29" s="316">
        <v>70106</v>
      </c>
      <c r="B29" s="316">
        <v>80101</v>
      </c>
      <c r="C29" s="316">
        <v>2104</v>
      </c>
      <c r="D29" t="s">
        <v>1804</v>
      </c>
      <c r="E29">
        <v>0</v>
      </c>
    </row>
    <row r="30" spans="1:5" x14ac:dyDescent="0.25">
      <c r="A30" s="316">
        <v>70106</v>
      </c>
      <c r="B30" s="316">
        <v>80101</v>
      </c>
      <c r="C30" s="316">
        <v>210401</v>
      </c>
      <c r="D30" t="s">
        <v>1805</v>
      </c>
      <c r="E30">
        <v>0</v>
      </c>
    </row>
    <row r="31" spans="1:5" x14ac:dyDescent="0.25">
      <c r="A31" s="316">
        <v>70106</v>
      </c>
      <c r="B31" s="316">
        <v>80101</v>
      </c>
      <c r="C31" s="316">
        <v>210402</v>
      </c>
      <c r="D31" t="s">
        <v>1806</v>
      </c>
      <c r="E31">
        <v>0</v>
      </c>
    </row>
    <row r="32" spans="1:5" x14ac:dyDescent="0.25">
      <c r="A32" s="316">
        <v>70106</v>
      </c>
      <c r="B32" s="316">
        <v>80101</v>
      </c>
      <c r="C32" s="316">
        <v>210403</v>
      </c>
      <c r="D32" t="s">
        <v>1807</v>
      </c>
      <c r="E32">
        <v>0</v>
      </c>
    </row>
    <row r="33" spans="1:5" x14ac:dyDescent="0.25">
      <c r="A33" s="316">
        <v>70106</v>
      </c>
      <c r="B33" s="316">
        <v>80101</v>
      </c>
      <c r="C33" s="316">
        <v>210405</v>
      </c>
      <c r="D33" t="s">
        <v>1808</v>
      </c>
      <c r="E33">
        <v>0</v>
      </c>
    </row>
    <row r="34" spans="1:5" x14ac:dyDescent="0.25">
      <c r="A34" s="316">
        <v>70106</v>
      </c>
      <c r="B34" s="316">
        <v>80101</v>
      </c>
      <c r="C34" s="316">
        <v>210406</v>
      </c>
      <c r="D34" t="s">
        <v>1809</v>
      </c>
      <c r="E34">
        <v>0</v>
      </c>
    </row>
    <row r="35" spans="1:5" x14ac:dyDescent="0.25">
      <c r="A35" s="316">
        <v>70106</v>
      </c>
      <c r="B35" s="316">
        <v>80101</v>
      </c>
      <c r="C35" s="316">
        <v>2105</v>
      </c>
      <c r="D35" t="s">
        <v>1810</v>
      </c>
      <c r="E35">
        <v>0</v>
      </c>
    </row>
    <row r="36" spans="1:5" x14ac:dyDescent="0.25">
      <c r="A36" s="316">
        <v>70106</v>
      </c>
      <c r="B36" s="316">
        <v>80101</v>
      </c>
      <c r="C36" s="316">
        <v>210503</v>
      </c>
      <c r="D36" t="s">
        <v>1811</v>
      </c>
      <c r="E36">
        <v>0</v>
      </c>
    </row>
    <row r="37" spans="1:5" x14ac:dyDescent="0.25">
      <c r="A37" s="316">
        <v>70106</v>
      </c>
      <c r="B37" s="316">
        <v>80101</v>
      </c>
      <c r="C37" s="316">
        <v>2106</v>
      </c>
      <c r="D37" t="s">
        <v>1812</v>
      </c>
      <c r="E37">
        <v>0</v>
      </c>
    </row>
    <row r="38" spans="1:5" x14ac:dyDescent="0.25">
      <c r="A38" s="316">
        <v>70106</v>
      </c>
      <c r="B38" s="316">
        <v>80101</v>
      </c>
      <c r="C38" s="316">
        <v>210601</v>
      </c>
      <c r="D38" t="s">
        <v>1844</v>
      </c>
      <c r="E38">
        <v>0</v>
      </c>
    </row>
    <row r="39" spans="1:5" x14ac:dyDescent="0.25">
      <c r="A39" s="316">
        <v>70106</v>
      </c>
      <c r="B39" s="316">
        <v>80101</v>
      </c>
      <c r="C39" s="316">
        <v>210602</v>
      </c>
      <c r="D39" t="s">
        <v>1814</v>
      </c>
      <c r="E39">
        <v>0</v>
      </c>
    </row>
    <row r="40" spans="1:5" x14ac:dyDescent="0.25">
      <c r="A40" s="316">
        <v>70106</v>
      </c>
      <c r="B40" s="316">
        <v>80101</v>
      </c>
      <c r="C40" s="316">
        <v>210603</v>
      </c>
      <c r="D40" t="s">
        <v>1815</v>
      </c>
      <c r="E40">
        <v>0</v>
      </c>
    </row>
    <row r="41" spans="1:5" x14ac:dyDescent="0.25">
      <c r="A41" s="316">
        <v>70106</v>
      </c>
      <c r="B41" s="316">
        <v>80101</v>
      </c>
      <c r="C41" s="316">
        <v>210604</v>
      </c>
      <c r="D41" t="s">
        <v>1816</v>
      </c>
      <c r="E41">
        <v>0</v>
      </c>
    </row>
    <row r="42" spans="1:5" x14ac:dyDescent="0.25">
      <c r="A42" s="316">
        <v>70106</v>
      </c>
      <c r="B42" s="316">
        <v>80101</v>
      </c>
      <c r="C42" s="316">
        <v>2107</v>
      </c>
      <c r="D42" t="s">
        <v>1817</v>
      </c>
      <c r="E42">
        <v>0</v>
      </c>
    </row>
    <row r="43" spans="1:5" x14ac:dyDescent="0.25">
      <c r="A43" s="316">
        <v>70106</v>
      </c>
      <c r="B43" s="316">
        <v>80101</v>
      </c>
      <c r="C43" s="316">
        <v>210702</v>
      </c>
      <c r="D43" t="s">
        <v>1818</v>
      </c>
      <c r="E43">
        <v>0</v>
      </c>
    </row>
    <row r="44" spans="1:5" x14ac:dyDescent="0.25">
      <c r="A44" s="316">
        <v>70106</v>
      </c>
      <c r="B44" s="316">
        <v>80101</v>
      </c>
      <c r="C44" s="316">
        <v>2108</v>
      </c>
      <c r="D44" t="s">
        <v>1845</v>
      </c>
      <c r="E44">
        <v>0</v>
      </c>
    </row>
    <row r="45" spans="1:5" x14ac:dyDescent="0.25">
      <c r="A45" s="316">
        <v>70106</v>
      </c>
      <c r="B45" s="316">
        <v>80101</v>
      </c>
      <c r="C45" s="316">
        <v>210803</v>
      </c>
      <c r="D45" t="s">
        <v>1820</v>
      </c>
      <c r="E45">
        <v>0</v>
      </c>
    </row>
    <row r="46" spans="1:5" x14ac:dyDescent="0.25">
      <c r="A46" s="316">
        <v>70106</v>
      </c>
      <c r="B46" s="316">
        <v>80101</v>
      </c>
      <c r="C46" s="316">
        <v>210804</v>
      </c>
      <c r="D46" t="s">
        <v>1821</v>
      </c>
      <c r="E46">
        <v>0</v>
      </c>
    </row>
    <row r="47" spans="1:5" x14ac:dyDescent="0.25">
      <c r="A47" s="316">
        <v>70106</v>
      </c>
      <c r="B47" s="316">
        <v>80101</v>
      </c>
      <c r="C47" s="316">
        <v>210805</v>
      </c>
      <c r="D47" t="s">
        <v>1822</v>
      </c>
      <c r="E47">
        <v>0</v>
      </c>
    </row>
    <row r="48" spans="1:5" x14ac:dyDescent="0.25">
      <c r="A48" s="316">
        <v>70106</v>
      </c>
      <c r="B48" s="316">
        <v>80101</v>
      </c>
      <c r="C48" s="316">
        <v>210806</v>
      </c>
      <c r="D48" t="s">
        <v>1823</v>
      </c>
      <c r="E48">
        <v>0</v>
      </c>
    </row>
    <row r="49" spans="1:5" x14ac:dyDescent="0.25">
      <c r="A49" s="316">
        <v>70106</v>
      </c>
      <c r="B49" s="316">
        <v>80101</v>
      </c>
      <c r="C49" s="316">
        <v>210807</v>
      </c>
      <c r="D49" t="s">
        <v>1581</v>
      </c>
      <c r="E49">
        <v>0</v>
      </c>
    </row>
    <row r="50" spans="1:5" x14ac:dyDescent="0.25">
      <c r="A50" s="316">
        <v>70106</v>
      </c>
      <c r="B50" s="316">
        <v>80101</v>
      </c>
      <c r="C50" s="316">
        <v>310001</v>
      </c>
      <c r="D50" t="s">
        <v>1846</v>
      </c>
      <c r="E50">
        <v>0</v>
      </c>
    </row>
    <row r="51" spans="1:5" x14ac:dyDescent="0.25">
      <c r="A51" s="316">
        <v>70106</v>
      </c>
      <c r="B51" s="316">
        <v>80101</v>
      </c>
      <c r="C51" s="316">
        <v>320001</v>
      </c>
      <c r="D51" t="s">
        <v>1847</v>
      </c>
      <c r="E51">
        <v>0</v>
      </c>
    </row>
    <row r="52" spans="1:5" x14ac:dyDescent="0.25">
      <c r="A52" s="316">
        <v>70106</v>
      </c>
      <c r="B52" s="316">
        <v>80101</v>
      </c>
      <c r="C52" s="316">
        <v>350002</v>
      </c>
      <c r="D52" t="s">
        <v>1848</v>
      </c>
      <c r="E52">
        <v>0</v>
      </c>
    </row>
    <row r="53" spans="1:5" x14ac:dyDescent="0.25">
      <c r="A53" s="316">
        <v>70106</v>
      </c>
      <c r="B53" s="316">
        <v>80103</v>
      </c>
      <c r="C53" s="316">
        <v>0</v>
      </c>
      <c r="D53" t="s">
        <v>492</v>
      </c>
      <c r="E53">
        <v>0</v>
      </c>
    </row>
    <row r="54" spans="1:5" x14ac:dyDescent="0.25">
      <c r="A54" s="316">
        <v>70106</v>
      </c>
      <c r="B54" s="316">
        <v>80103</v>
      </c>
      <c r="C54" s="316">
        <v>0</v>
      </c>
      <c r="D54" t="s">
        <v>1239</v>
      </c>
      <c r="E54">
        <v>0</v>
      </c>
    </row>
    <row r="55" spans="1:5" x14ac:dyDescent="0.25">
      <c r="A55" s="316">
        <v>70106</v>
      </c>
      <c r="B55" s="316">
        <v>80103</v>
      </c>
      <c r="C55" s="316">
        <v>0</v>
      </c>
      <c r="D55" t="s">
        <v>1824</v>
      </c>
      <c r="E55">
        <v>0</v>
      </c>
    </row>
    <row r="56" spans="1:5" x14ac:dyDescent="0.25">
      <c r="A56" s="316">
        <v>70106</v>
      </c>
      <c r="B56" s="316">
        <v>80103</v>
      </c>
      <c r="C56" s="316">
        <v>2</v>
      </c>
      <c r="D56" t="s">
        <v>1835</v>
      </c>
      <c r="E56">
        <v>0</v>
      </c>
    </row>
    <row r="57" spans="1:5" x14ac:dyDescent="0.25">
      <c r="A57" s="316">
        <v>70106</v>
      </c>
      <c r="B57" s="316">
        <v>80103</v>
      </c>
      <c r="C57" s="316">
        <v>21</v>
      </c>
      <c r="D57" t="s">
        <v>1791</v>
      </c>
      <c r="E57">
        <v>0</v>
      </c>
    </row>
    <row r="58" spans="1:5" x14ac:dyDescent="0.25">
      <c r="A58" s="316">
        <v>70106</v>
      </c>
      <c r="B58" s="316">
        <v>80103</v>
      </c>
      <c r="C58" s="316">
        <v>210</v>
      </c>
      <c r="D58" t="s">
        <v>1842</v>
      </c>
      <c r="E58">
        <v>0</v>
      </c>
    </row>
    <row r="59" spans="1:5" x14ac:dyDescent="0.25">
      <c r="A59" s="316">
        <v>70106</v>
      </c>
      <c r="B59" s="316">
        <v>80103</v>
      </c>
      <c r="C59" s="316">
        <v>2101</v>
      </c>
      <c r="D59" t="s">
        <v>1843</v>
      </c>
      <c r="E59">
        <v>0</v>
      </c>
    </row>
    <row r="60" spans="1:5" x14ac:dyDescent="0.25">
      <c r="A60" s="316">
        <v>70106</v>
      </c>
      <c r="B60" s="316">
        <v>80103</v>
      </c>
      <c r="C60" s="316">
        <v>210101</v>
      </c>
      <c r="D60" t="s">
        <v>630</v>
      </c>
      <c r="E60">
        <v>0</v>
      </c>
    </row>
    <row r="61" spans="1:5" x14ac:dyDescent="0.25">
      <c r="A61" s="316">
        <v>70106</v>
      </c>
      <c r="B61" s="316">
        <v>80103</v>
      </c>
      <c r="C61" s="316">
        <v>210105</v>
      </c>
      <c r="D61" t="s">
        <v>1849</v>
      </c>
      <c r="E61">
        <v>0</v>
      </c>
    </row>
    <row r="62" spans="1:5" x14ac:dyDescent="0.25">
      <c r="A62" s="316">
        <v>70106</v>
      </c>
      <c r="B62" s="316">
        <v>80103</v>
      </c>
      <c r="C62" s="316">
        <v>2102</v>
      </c>
      <c r="D62" t="s">
        <v>1794</v>
      </c>
      <c r="E62">
        <v>0</v>
      </c>
    </row>
    <row r="63" spans="1:5" x14ac:dyDescent="0.25">
      <c r="A63" s="316">
        <v>70106</v>
      </c>
      <c r="B63" s="316">
        <v>80103</v>
      </c>
      <c r="C63" s="316">
        <v>210201</v>
      </c>
      <c r="D63" t="s">
        <v>1795</v>
      </c>
      <c r="E63">
        <v>0</v>
      </c>
    </row>
    <row r="64" spans="1:5" x14ac:dyDescent="0.25">
      <c r="A64" s="316">
        <v>70106</v>
      </c>
      <c r="B64" s="316">
        <v>80103</v>
      </c>
      <c r="C64" s="316">
        <v>320001</v>
      </c>
      <c r="D64" t="s">
        <v>1847</v>
      </c>
      <c r="E64">
        <v>0</v>
      </c>
    </row>
    <row r="65" spans="1:5" x14ac:dyDescent="0.25">
      <c r="A65" s="316">
        <v>70106</v>
      </c>
      <c r="B65" s="316">
        <v>80205</v>
      </c>
      <c r="C65" s="316">
        <v>0</v>
      </c>
      <c r="D65" t="s">
        <v>492</v>
      </c>
      <c r="E65">
        <v>0</v>
      </c>
    </row>
    <row r="66" spans="1:5" x14ac:dyDescent="0.25">
      <c r="A66" s="316">
        <v>70106</v>
      </c>
      <c r="B66" s="316">
        <v>80205</v>
      </c>
      <c r="C66" s="316">
        <v>0</v>
      </c>
      <c r="D66" t="s">
        <v>1239</v>
      </c>
      <c r="E66">
        <v>0</v>
      </c>
    </row>
    <row r="67" spans="1:5" x14ac:dyDescent="0.25">
      <c r="A67" s="316">
        <v>70106</v>
      </c>
      <c r="B67" s="316">
        <v>80205</v>
      </c>
      <c r="C67" s="316">
        <v>0</v>
      </c>
      <c r="D67" t="s">
        <v>1824</v>
      </c>
      <c r="E67">
        <v>0</v>
      </c>
    </row>
    <row r="68" spans="1:5" x14ac:dyDescent="0.25">
      <c r="A68" s="316">
        <v>70106</v>
      </c>
      <c r="B68" s="316">
        <v>80205</v>
      </c>
      <c r="C68" s="316">
        <v>2</v>
      </c>
      <c r="D68" t="s">
        <v>1835</v>
      </c>
      <c r="E68">
        <v>0</v>
      </c>
    </row>
    <row r="69" spans="1:5" x14ac:dyDescent="0.25">
      <c r="A69" s="316">
        <v>70106</v>
      </c>
      <c r="B69" s="316">
        <v>80205</v>
      </c>
      <c r="C69" s="316">
        <v>21</v>
      </c>
      <c r="D69" t="s">
        <v>1791</v>
      </c>
      <c r="E69">
        <v>0</v>
      </c>
    </row>
    <row r="70" spans="1:5" x14ac:dyDescent="0.25">
      <c r="A70" s="316">
        <v>70106</v>
      </c>
      <c r="B70" s="316">
        <v>80205</v>
      </c>
      <c r="C70" s="316">
        <v>210</v>
      </c>
      <c r="D70" t="s">
        <v>1842</v>
      </c>
      <c r="E70">
        <v>0</v>
      </c>
    </row>
    <row r="71" spans="1:5" x14ac:dyDescent="0.25">
      <c r="A71" s="316">
        <v>70106</v>
      </c>
      <c r="B71" s="316">
        <v>80205</v>
      </c>
      <c r="C71" s="316">
        <v>2108</v>
      </c>
      <c r="D71" t="s">
        <v>1845</v>
      </c>
      <c r="E71">
        <v>0</v>
      </c>
    </row>
    <row r="72" spans="1:5" x14ac:dyDescent="0.25">
      <c r="A72" s="316">
        <v>70106</v>
      </c>
      <c r="B72" s="316">
        <v>80205</v>
      </c>
      <c r="C72" s="316">
        <v>210801</v>
      </c>
      <c r="D72" t="s">
        <v>1850</v>
      </c>
      <c r="E72">
        <v>0</v>
      </c>
    </row>
    <row r="73" spans="1:5" x14ac:dyDescent="0.25">
      <c r="A73" s="316">
        <v>70106</v>
      </c>
      <c r="B73" s="316">
        <v>80205</v>
      </c>
      <c r="C73" s="316">
        <v>320001</v>
      </c>
      <c r="D73" t="s">
        <v>1847</v>
      </c>
      <c r="E73">
        <v>0</v>
      </c>
    </row>
    <row r="74" spans="1:5" x14ac:dyDescent="0.25">
      <c r="A74" s="316">
        <v>70106</v>
      </c>
      <c r="B74" s="316">
        <v>80305</v>
      </c>
      <c r="C74" s="316">
        <v>0</v>
      </c>
      <c r="D74" t="s">
        <v>492</v>
      </c>
      <c r="E74">
        <v>0</v>
      </c>
    </row>
    <row r="75" spans="1:5" x14ac:dyDescent="0.25">
      <c r="A75" s="316">
        <v>70106</v>
      </c>
      <c r="B75" s="316">
        <v>80305</v>
      </c>
      <c r="C75" s="316">
        <v>0</v>
      </c>
      <c r="D75" t="s">
        <v>1239</v>
      </c>
      <c r="E75">
        <v>0</v>
      </c>
    </row>
    <row r="76" spans="1:5" x14ac:dyDescent="0.25">
      <c r="A76" s="316">
        <v>70106</v>
      </c>
      <c r="B76" s="316">
        <v>80305</v>
      </c>
      <c r="C76" s="316">
        <v>0</v>
      </c>
      <c r="D76" t="s">
        <v>1824</v>
      </c>
      <c r="E76">
        <v>0</v>
      </c>
    </row>
    <row r="77" spans="1:5" x14ac:dyDescent="0.25">
      <c r="A77" s="316">
        <v>70106</v>
      </c>
      <c r="B77" s="316">
        <v>80305</v>
      </c>
      <c r="C77" s="316">
        <v>2</v>
      </c>
      <c r="D77" t="s">
        <v>1835</v>
      </c>
      <c r="E77">
        <v>0</v>
      </c>
    </row>
    <row r="78" spans="1:5" x14ac:dyDescent="0.25">
      <c r="A78" s="316">
        <v>70106</v>
      </c>
      <c r="B78" s="316">
        <v>80305</v>
      </c>
      <c r="C78" s="316">
        <v>21</v>
      </c>
      <c r="D78" t="s">
        <v>1791</v>
      </c>
      <c r="E78">
        <v>0</v>
      </c>
    </row>
    <row r="79" spans="1:5" x14ac:dyDescent="0.25">
      <c r="A79" s="316">
        <v>70106</v>
      </c>
      <c r="B79" s="316">
        <v>80305</v>
      </c>
      <c r="C79" s="316">
        <v>210</v>
      </c>
      <c r="D79" t="s">
        <v>1842</v>
      </c>
      <c r="E79">
        <v>0</v>
      </c>
    </row>
    <row r="80" spans="1:5" x14ac:dyDescent="0.25">
      <c r="A80" s="316">
        <v>70106</v>
      </c>
      <c r="B80" s="316">
        <v>80305</v>
      </c>
      <c r="C80" s="316">
        <v>2109</v>
      </c>
      <c r="D80" t="s">
        <v>1830</v>
      </c>
      <c r="E80">
        <v>0</v>
      </c>
    </row>
    <row r="81" spans="1:5" x14ac:dyDescent="0.25">
      <c r="A81" s="316">
        <v>70106</v>
      </c>
      <c r="B81" s="316">
        <v>80305</v>
      </c>
      <c r="C81" s="316">
        <v>210901</v>
      </c>
      <c r="D81" t="s">
        <v>1830</v>
      </c>
      <c r="E81">
        <v>0</v>
      </c>
    </row>
    <row r="82" spans="1:5" x14ac:dyDescent="0.25">
      <c r="A82" s="316">
        <v>70106</v>
      </c>
      <c r="B82" s="316">
        <v>80305</v>
      </c>
      <c r="C82" s="316">
        <v>320001</v>
      </c>
      <c r="D82" t="s">
        <v>1847</v>
      </c>
      <c r="E82">
        <v>0</v>
      </c>
    </row>
    <row r="83" spans="1:5" x14ac:dyDescent="0.25">
      <c r="A83" s="316">
        <v>70106</v>
      </c>
      <c r="B83" s="316">
        <v>80802</v>
      </c>
      <c r="C83" s="316">
        <v>0</v>
      </c>
      <c r="D83" t="s">
        <v>492</v>
      </c>
      <c r="E83">
        <v>0</v>
      </c>
    </row>
    <row r="84" spans="1:5" x14ac:dyDescent="0.25">
      <c r="A84" s="316">
        <v>70106</v>
      </c>
      <c r="B84" s="316">
        <v>80802</v>
      </c>
      <c r="C84" s="316">
        <v>0</v>
      </c>
      <c r="D84" t="s">
        <v>1239</v>
      </c>
      <c r="E84">
        <v>0</v>
      </c>
    </row>
    <row r="85" spans="1:5" x14ac:dyDescent="0.25">
      <c r="A85" s="316">
        <v>70106</v>
      </c>
      <c r="B85" s="316">
        <v>80802</v>
      </c>
      <c r="C85" s="316">
        <v>0</v>
      </c>
      <c r="D85" t="s">
        <v>1824</v>
      </c>
      <c r="E85">
        <v>0</v>
      </c>
    </row>
    <row r="86" spans="1:5" x14ac:dyDescent="0.25">
      <c r="A86" s="316">
        <v>70106</v>
      </c>
      <c r="B86" s="316">
        <v>80802</v>
      </c>
      <c r="C86" s="316">
        <v>2</v>
      </c>
      <c r="D86" t="s">
        <v>1835</v>
      </c>
      <c r="E86">
        <v>0</v>
      </c>
    </row>
    <row r="87" spans="1:5" x14ac:dyDescent="0.25">
      <c r="A87" s="316">
        <v>70106</v>
      </c>
      <c r="B87" s="316">
        <v>80802</v>
      </c>
      <c r="C87" s="316">
        <v>21</v>
      </c>
      <c r="D87" t="s">
        <v>1791</v>
      </c>
      <c r="E87">
        <v>0</v>
      </c>
    </row>
    <row r="88" spans="1:5" x14ac:dyDescent="0.25">
      <c r="A88" s="316">
        <v>70106</v>
      </c>
      <c r="B88" s="316">
        <v>80802</v>
      </c>
      <c r="C88" s="316">
        <v>213</v>
      </c>
      <c r="D88" t="s">
        <v>1831</v>
      </c>
      <c r="E88">
        <v>0</v>
      </c>
    </row>
    <row r="89" spans="1:5" x14ac:dyDescent="0.25">
      <c r="A89" s="316">
        <v>70106</v>
      </c>
      <c r="B89" s="316">
        <v>80802</v>
      </c>
      <c r="C89" s="316">
        <v>2132</v>
      </c>
      <c r="D89" t="s">
        <v>1832</v>
      </c>
      <c r="E89">
        <v>0</v>
      </c>
    </row>
    <row r="90" spans="1:5" x14ac:dyDescent="0.25">
      <c r="A90" s="316">
        <v>70106</v>
      </c>
      <c r="B90" s="316">
        <v>80802</v>
      </c>
      <c r="C90" s="316">
        <v>213207</v>
      </c>
      <c r="D90" t="s">
        <v>1851</v>
      </c>
      <c r="E90">
        <v>0</v>
      </c>
    </row>
    <row r="91" spans="1:5" x14ac:dyDescent="0.25">
      <c r="A91" s="316">
        <v>70106</v>
      </c>
      <c r="B91" s="316">
        <v>80802</v>
      </c>
      <c r="C91" s="316">
        <v>213209</v>
      </c>
      <c r="D91" t="s">
        <v>1834</v>
      </c>
      <c r="E91">
        <v>0</v>
      </c>
    </row>
    <row r="92" spans="1:5" x14ac:dyDescent="0.25">
      <c r="A92" s="316">
        <v>70106</v>
      </c>
      <c r="B92" s="316">
        <v>80802</v>
      </c>
      <c r="C92" s="316">
        <v>320001</v>
      </c>
      <c r="D92" t="s">
        <v>1847</v>
      </c>
      <c r="E92">
        <v>0</v>
      </c>
    </row>
    <row r="93" spans="1:5" x14ac:dyDescent="0.25">
      <c r="A93" s="316">
        <v>70106</v>
      </c>
      <c r="B93" s="316">
        <v>80812</v>
      </c>
      <c r="C93" s="316">
        <v>0</v>
      </c>
      <c r="D93" t="s">
        <v>492</v>
      </c>
      <c r="E93">
        <v>0</v>
      </c>
    </row>
    <row r="94" spans="1:5" x14ac:dyDescent="0.25">
      <c r="A94" s="316">
        <v>70106</v>
      </c>
      <c r="B94" s="316">
        <v>80812</v>
      </c>
      <c r="C94" s="316">
        <v>0</v>
      </c>
      <c r="D94" t="s">
        <v>1239</v>
      </c>
      <c r="E94">
        <v>0</v>
      </c>
    </row>
    <row r="95" spans="1:5" x14ac:dyDescent="0.25">
      <c r="A95" s="316">
        <v>70106</v>
      </c>
      <c r="B95" s="316">
        <v>80812</v>
      </c>
      <c r="C95" s="316">
        <v>0</v>
      </c>
      <c r="D95" t="s">
        <v>1824</v>
      </c>
      <c r="E95">
        <v>0</v>
      </c>
    </row>
    <row r="96" spans="1:5" x14ac:dyDescent="0.25">
      <c r="A96" s="316">
        <v>70106</v>
      </c>
      <c r="B96" s="316">
        <v>80812</v>
      </c>
      <c r="C96" s="316">
        <v>2</v>
      </c>
      <c r="D96" t="s">
        <v>1835</v>
      </c>
      <c r="E96">
        <v>0</v>
      </c>
    </row>
    <row r="97" spans="1:5" x14ac:dyDescent="0.25">
      <c r="A97" s="316">
        <v>70106</v>
      </c>
      <c r="B97" s="316">
        <v>80812</v>
      </c>
      <c r="C97" s="316">
        <v>21</v>
      </c>
      <c r="D97" t="s">
        <v>1791</v>
      </c>
      <c r="E97">
        <v>0</v>
      </c>
    </row>
    <row r="98" spans="1:5" x14ac:dyDescent="0.25">
      <c r="A98" s="316">
        <v>70106</v>
      </c>
      <c r="B98" s="316">
        <v>80812</v>
      </c>
      <c r="C98" s="316">
        <v>213</v>
      </c>
      <c r="D98" t="s">
        <v>1831</v>
      </c>
      <c r="E98">
        <v>0</v>
      </c>
    </row>
    <row r="99" spans="1:5" x14ac:dyDescent="0.25">
      <c r="A99" s="316">
        <v>70106</v>
      </c>
      <c r="B99" s="316">
        <v>80812</v>
      </c>
      <c r="C99" s="316">
        <v>2132</v>
      </c>
      <c r="D99" t="s">
        <v>1832</v>
      </c>
      <c r="E99">
        <v>0</v>
      </c>
    </row>
    <row r="100" spans="1:5" x14ac:dyDescent="0.25">
      <c r="A100" s="316">
        <v>70106</v>
      </c>
      <c r="B100" s="316">
        <v>80812</v>
      </c>
      <c r="C100" s="316">
        <v>213209</v>
      </c>
      <c r="D100" t="s">
        <v>1834</v>
      </c>
      <c r="E100">
        <v>0</v>
      </c>
    </row>
    <row r="101" spans="1:5" x14ac:dyDescent="0.25">
      <c r="A101" s="316">
        <v>70106</v>
      </c>
      <c r="B101" s="316">
        <v>80812</v>
      </c>
      <c r="C101" s="316">
        <v>320001</v>
      </c>
      <c r="D101" t="s">
        <v>1847</v>
      </c>
      <c r="E101">
        <v>0</v>
      </c>
    </row>
    <row r="102" spans="1:5" x14ac:dyDescent="0.25">
      <c r="A102" s="316">
        <v>70106</v>
      </c>
      <c r="B102" s="316">
        <v>81102</v>
      </c>
      <c r="C102" s="316">
        <v>0</v>
      </c>
      <c r="D102" t="s">
        <v>492</v>
      </c>
      <c r="E102">
        <v>0</v>
      </c>
    </row>
    <row r="103" spans="1:5" x14ac:dyDescent="0.25">
      <c r="A103" s="316">
        <v>70106</v>
      </c>
      <c r="B103" s="316">
        <v>81102</v>
      </c>
      <c r="C103" s="316">
        <v>0</v>
      </c>
      <c r="D103" t="s">
        <v>1239</v>
      </c>
      <c r="E103">
        <v>0</v>
      </c>
    </row>
    <row r="104" spans="1:5" x14ac:dyDescent="0.25">
      <c r="A104" s="316">
        <v>70106</v>
      </c>
      <c r="B104" s="316">
        <v>81102</v>
      </c>
      <c r="C104" s="316">
        <v>0</v>
      </c>
      <c r="D104" t="s">
        <v>1824</v>
      </c>
      <c r="E104">
        <v>0</v>
      </c>
    </row>
    <row r="105" spans="1:5" x14ac:dyDescent="0.25">
      <c r="A105" s="316">
        <v>70106</v>
      </c>
      <c r="B105" s="316">
        <v>81102</v>
      </c>
      <c r="C105" s="316">
        <v>2</v>
      </c>
      <c r="D105" t="s">
        <v>1835</v>
      </c>
      <c r="E105">
        <v>0</v>
      </c>
    </row>
    <row r="106" spans="1:5" x14ac:dyDescent="0.25">
      <c r="A106" s="316">
        <v>70106</v>
      </c>
      <c r="B106" s="316">
        <v>81102</v>
      </c>
      <c r="C106" s="316">
        <v>21</v>
      </c>
      <c r="D106" t="s">
        <v>1791</v>
      </c>
      <c r="E106">
        <v>0</v>
      </c>
    </row>
    <row r="107" spans="1:5" x14ac:dyDescent="0.25">
      <c r="A107" s="316">
        <v>70106</v>
      </c>
      <c r="B107" s="316">
        <v>81102</v>
      </c>
      <c r="C107" s="316">
        <v>210</v>
      </c>
      <c r="D107" t="s">
        <v>1842</v>
      </c>
      <c r="E107">
        <v>0</v>
      </c>
    </row>
    <row r="108" spans="1:5" x14ac:dyDescent="0.25">
      <c r="A108" s="316">
        <v>70106</v>
      </c>
      <c r="B108" s="316">
        <v>81102</v>
      </c>
      <c r="C108" s="316">
        <v>2109</v>
      </c>
      <c r="D108" t="s">
        <v>1830</v>
      </c>
      <c r="E108">
        <v>0</v>
      </c>
    </row>
    <row r="109" spans="1:5" x14ac:dyDescent="0.25">
      <c r="A109" s="316">
        <v>70106</v>
      </c>
      <c r="B109" s="316">
        <v>81102</v>
      </c>
      <c r="C109" s="316">
        <v>210901</v>
      </c>
      <c r="D109" t="s">
        <v>1830</v>
      </c>
      <c r="E109">
        <v>0</v>
      </c>
    </row>
    <row r="110" spans="1:5" x14ac:dyDescent="0.25">
      <c r="A110" s="316">
        <v>70106</v>
      </c>
      <c r="B110" s="316">
        <v>81102</v>
      </c>
      <c r="C110" s="316">
        <v>320001</v>
      </c>
      <c r="D110" t="s">
        <v>1847</v>
      </c>
      <c r="E110">
        <v>0</v>
      </c>
    </row>
    <row r="111" spans="1:5" x14ac:dyDescent="0.25">
      <c r="A111" s="316">
        <v>70405</v>
      </c>
      <c r="B111" s="316">
        <v>80101</v>
      </c>
      <c r="C111" s="316">
        <v>0</v>
      </c>
      <c r="D111" t="s">
        <v>492</v>
      </c>
      <c r="E111">
        <v>0</v>
      </c>
    </row>
    <row r="112" spans="1:5" x14ac:dyDescent="0.25">
      <c r="A112" s="316">
        <v>70405</v>
      </c>
      <c r="B112" s="316">
        <v>80101</v>
      </c>
      <c r="C112" s="316">
        <v>0</v>
      </c>
      <c r="D112" t="s">
        <v>1239</v>
      </c>
      <c r="E112">
        <v>0</v>
      </c>
    </row>
    <row r="113" spans="1:5" x14ac:dyDescent="0.25">
      <c r="A113" s="316">
        <v>70405</v>
      </c>
      <c r="B113" s="316">
        <v>80101</v>
      </c>
      <c r="C113" s="316">
        <v>0</v>
      </c>
      <c r="D113" t="s">
        <v>1841</v>
      </c>
      <c r="E113">
        <v>0</v>
      </c>
    </row>
    <row r="114" spans="1:5" x14ac:dyDescent="0.25">
      <c r="A114" s="316">
        <v>70405</v>
      </c>
      <c r="B114" s="316">
        <v>80101</v>
      </c>
      <c r="C114" s="316">
        <v>2</v>
      </c>
      <c r="D114" t="s">
        <v>1835</v>
      </c>
      <c r="E114">
        <v>0</v>
      </c>
    </row>
    <row r="115" spans="1:5" x14ac:dyDescent="0.25">
      <c r="A115" s="316">
        <v>70405</v>
      </c>
      <c r="B115" s="316">
        <v>80101</v>
      </c>
      <c r="C115" s="316">
        <v>21</v>
      </c>
      <c r="D115" t="s">
        <v>1791</v>
      </c>
      <c r="E115">
        <v>0</v>
      </c>
    </row>
    <row r="116" spans="1:5" x14ac:dyDescent="0.25">
      <c r="A116" s="316">
        <v>70405</v>
      </c>
      <c r="B116" s="316">
        <v>80101</v>
      </c>
      <c r="C116" s="316">
        <v>213</v>
      </c>
      <c r="D116" t="s">
        <v>1831</v>
      </c>
      <c r="E116">
        <v>0</v>
      </c>
    </row>
    <row r="117" spans="1:5" x14ac:dyDescent="0.25">
      <c r="A117" s="316">
        <v>70405</v>
      </c>
      <c r="B117" s="316">
        <v>80101</v>
      </c>
      <c r="C117" s="316">
        <v>2132</v>
      </c>
      <c r="D117" t="s">
        <v>1832</v>
      </c>
      <c r="E117">
        <v>0</v>
      </c>
    </row>
    <row r="118" spans="1:5" x14ac:dyDescent="0.25">
      <c r="A118" s="316">
        <v>70405</v>
      </c>
      <c r="B118" s="316">
        <v>80101</v>
      </c>
      <c r="C118" s="316">
        <v>213209</v>
      </c>
      <c r="D118" t="s">
        <v>1834</v>
      </c>
      <c r="E118">
        <v>0</v>
      </c>
    </row>
    <row r="119" spans="1:5" x14ac:dyDescent="0.25">
      <c r="A119" s="316">
        <v>70405</v>
      </c>
      <c r="B119" s="316">
        <v>80101</v>
      </c>
      <c r="C119" s="316">
        <v>310001</v>
      </c>
      <c r="D119" t="s">
        <v>1846</v>
      </c>
      <c r="E119">
        <v>0</v>
      </c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topLeftCell="A173" workbookViewId="0">
      <selection activeCell="A9" sqref="A9:A112"/>
    </sheetView>
  </sheetViews>
  <sheetFormatPr defaultColWidth="9.140625" defaultRowHeight="15" x14ac:dyDescent="0.25"/>
  <cols>
    <col min="1" max="1" width="12" style="104" customWidth="1"/>
    <col min="2" max="2" width="82" style="184" customWidth="1"/>
    <col min="3" max="3" width="17" style="187" customWidth="1"/>
    <col min="4" max="4" width="17.85546875" style="187" customWidth="1"/>
    <col min="5" max="5" width="13.5703125" style="104" customWidth="1"/>
    <col min="6" max="16384" width="9.140625" style="104"/>
  </cols>
  <sheetData>
    <row r="1" spans="1:5" ht="15.75" x14ac:dyDescent="0.25">
      <c r="A1" s="332" t="s">
        <v>1257</v>
      </c>
      <c r="C1" s="185"/>
      <c r="D1" s="186" t="s">
        <v>629</v>
      </c>
    </row>
    <row r="2" spans="1:5" x14ac:dyDescent="0.25">
      <c r="A2" s="124"/>
      <c r="C2" s="185"/>
    </row>
    <row r="3" spans="1:5" x14ac:dyDescent="0.25">
      <c r="A3" s="438" t="s">
        <v>9</v>
      </c>
      <c r="B3" s="438"/>
      <c r="C3" s="438"/>
      <c r="D3" s="438"/>
      <c r="E3" s="188"/>
    </row>
    <row r="4" spans="1:5" x14ac:dyDescent="0.25">
      <c r="A4" s="124"/>
      <c r="C4" s="185"/>
      <c r="D4" s="58" t="s">
        <v>481</v>
      </c>
    </row>
    <row r="5" spans="1:5" x14ac:dyDescent="0.25">
      <c r="A5" s="124"/>
      <c r="C5" s="185"/>
      <c r="D5" s="58"/>
    </row>
    <row r="6" spans="1:5" ht="27.75" customHeight="1" x14ac:dyDescent="0.25">
      <c r="A6" s="57" t="s">
        <v>482</v>
      </c>
      <c r="B6" s="57" t="s">
        <v>11</v>
      </c>
      <c r="C6" s="59" t="s">
        <v>529</v>
      </c>
      <c r="D6" s="60" t="s">
        <v>29</v>
      </c>
      <c r="E6" s="57"/>
    </row>
    <row r="7" spans="1:5" x14ac:dyDescent="0.25">
      <c r="A7" s="35"/>
      <c r="B7" s="29" t="s">
        <v>490</v>
      </c>
      <c r="C7" s="189"/>
      <c r="D7" s="189"/>
      <c r="E7" s="35"/>
    </row>
    <row r="8" spans="1:5" x14ac:dyDescent="0.25">
      <c r="A8" s="35" t="s">
        <v>285</v>
      </c>
      <c r="B8" s="29" t="s">
        <v>491</v>
      </c>
      <c r="C8" s="67">
        <f>C9+C88+C98</f>
        <v>0</v>
      </c>
      <c r="D8" s="67">
        <f>D9+D88+D98</f>
        <v>814202</v>
      </c>
      <c r="E8" s="35"/>
    </row>
    <row r="9" spans="1:5" x14ac:dyDescent="0.25">
      <c r="A9" s="285">
        <v>21</v>
      </c>
      <c r="B9" s="29" t="s">
        <v>369</v>
      </c>
      <c r="C9" s="67">
        <f>SUM(C71,C66,C61,C10)</f>
        <v>0</v>
      </c>
      <c r="D9" s="67">
        <f>SUM(D71,D66,D61,D10)</f>
        <v>814202</v>
      </c>
      <c r="E9" s="35"/>
    </row>
    <row r="10" spans="1:5" x14ac:dyDescent="0.25">
      <c r="A10" s="285">
        <v>210</v>
      </c>
      <c r="B10" s="29" t="s">
        <v>370</v>
      </c>
      <c r="C10" s="69">
        <f>SUM(C11,C17,C23,C28,C35,C39,C44,C48,C58)</f>
        <v>0</v>
      </c>
      <c r="D10" s="69">
        <f>SUM(D11,D17,D23,D28,D35,D39,D44,D48,D58)</f>
        <v>329217</v>
      </c>
      <c r="E10" s="35"/>
    </row>
    <row r="11" spans="1:5" x14ac:dyDescent="0.25">
      <c r="A11" s="285">
        <v>2101</v>
      </c>
      <c r="B11" s="29" t="s">
        <v>371</v>
      </c>
      <c r="C11" s="69">
        <f>SUM(C12:C16)</f>
        <v>0</v>
      </c>
      <c r="D11" s="69">
        <f>SUM(D12:D16)</f>
        <v>0</v>
      </c>
      <c r="E11" s="35"/>
    </row>
    <row r="12" spans="1:5" x14ac:dyDescent="0.25">
      <c r="A12" s="286">
        <v>210101</v>
      </c>
      <c r="B12" s="30" t="s">
        <v>456</v>
      </c>
      <c r="C12" s="70">
        <v>0</v>
      </c>
      <c r="D12" s="70">
        <v>0</v>
      </c>
      <c r="E12" s="20"/>
    </row>
    <row r="13" spans="1:5" x14ac:dyDescent="0.25">
      <c r="A13" s="286">
        <v>210102</v>
      </c>
      <c r="B13" s="30" t="s">
        <v>372</v>
      </c>
      <c r="C13" s="70"/>
      <c r="D13" s="70"/>
      <c r="E13" s="20"/>
    </row>
    <row r="14" spans="1:5" x14ac:dyDescent="0.25">
      <c r="A14" s="286">
        <v>210103</v>
      </c>
      <c r="B14" s="30" t="s">
        <v>457</v>
      </c>
      <c r="C14" s="70"/>
      <c r="D14" s="70"/>
      <c r="E14" s="20"/>
    </row>
    <row r="15" spans="1:5" x14ac:dyDescent="0.25">
      <c r="A15" s="286">
        <v>210104</v>
      </c>
      <c r="B15" s="30" t="s">
        <v>458</v>
      </c>
      <c r="C15" s="70"/>
      <c r="D15" s="70"/>
      <c r="E15" s="20"/>
    </row>
    <row r="16" spans="1:5" x14ac:dyDescent="0.25">
      <c r="A16" s="286">
        <v>210105</v>
      </c>
      <c r="B16" s="30" t="s">
        <v>373</v>
      </c>
      <c r="C16" s="70">
        <v>0</v>
      </c>
      <c r="D16" s="70">
        <v>0</v>
      </c>
      <c r="E16" s="20"/>
    </row>
    <row r="17" spans="1:5" x14ac:dyDescent="0.25">
      <c r="A17" s="285">
        <v>2102</v>
      </c>
      <c r="B17" s="29" t="s">
        <v>374</v>
      </c>
      <c r="C17" s="69">
        <f>SUM(C18:C22)</f>
        <v>0</v>
      </c>
      <c r="D17" s="69">
        <f>SUM(D18:D22)</f>
        <v>0</v>
      </c>
      <c r="E17" s="35"/>
    </row>
    <row r="18" spans="1:5" x14ac:dyDescent="0.25">
      <c r="A18" s="286">
        <v>210201</v>
      </c>
      <c r="B18" s="30" t="s">
        <v>375</v>
      </c>
      <c r="C18" s="70">
        <v>0</v>
      </c>
      <c r="D18" s="70">
        <v>0</v>
      </c>
      <c r="E18" s="20"/>
    </row>
    <row r="19" spans="1:5" x14ac:dyDescent="0.25">
      <c r="A19" s="286">
        <v>210202</v>
      </c>
      <c r="B19" s="30" t="s">
        <v>376</v>
      </c>
      <c r="C19" s="70">
        <v>0</v>
      </c>
      <c r="D19" s="70">
        <v>0</v>
      </c>
      <c r="E19" s="20"/>
    </row>
    <row r="20" spans="1:5" x14ac:dyDescent="0.25">
      <c r="A20" s="286">
        <v>210203</v>
      </c>
      <c r="B20" s="30" t="s">
        <v>377</v>
      </c>
      <c r="C20" s="70">
        <v>0</v>
      </c>
      <c r="D20" s="70">
        <v>0</v>
      </c>
      <c r="E20" s="20"/>
    </row>
    <row r="21" spans="1:5" x14ac:dyDescent="0.25">
      <c r="A21" s="286">
        <v>210204</v>
      </c>
      <c r="B21" s="30" t="s">
        <v>378</v>
      </c>
      <c r="C21" s="70">
        <v>0</v>
      </c>
      <c r="D21" s="70">
        <v>0</v>
      </c>
      <c r="E21" s="20"/>
    </row>
    <row r="22" spans="1:5" x14ac:dyDescent="0.25">
      <c r="A22" s="286">
        <v>210205</v>
      </c>
      <c r="B22" s="30" t="s">
        <v>379</v>
      </c>
      <c r="C22" s="70">
        <v>0</v>
      </c>
      <c r="D22" s="70">
        <v>0</v>
      </c>
      <c r="E22" s="20"/>
    </row>
    <row r="23" spans="1:5" x14ac:dyDescent="0.25">
      <c r="A23" s="285">
        <v>2103</v>
      </c>
      <c r="B23" s="29" t="s">
        <v>380</v>
      </c>
      <c r="C23" s="69">
        <f>SUM(C24:C27)</f>
        <v>0</v>
      </c>
      <c r="D23" s="69">
        <f>SUM(D24:D27)</f>
        <v>0</v>
      </c>
      <c r="E23" s="35"/>
    </row>
    <row r="24" spans="1:5" x14ac:dyDescent="0.25">
      <c r="A24" s="286">
        <v>210301</v>
      </c>
      <c r="B24" s="30" t="s">
        <v>381</v>
      </c>
      <c r="C24" s="70">
        <v>0</v>
      </c>
      <c r="D24" s="70">
        <v>0</v>
      </c>
      <c r="E24" s="20"/>
    </row>
    <row r="25" spans="1:5" x14ac:dyDescent="0.25">
      <c r="A25" s="286">
        <v>210302</v>
      </c>
      <c r="B25" s="30" t="s">
        <v>382</v>
      </c>
      <c r="C25" s="70">
        <v>0</v>
      </c>
      <c r="D25" s="70">
        <v>0</v>
      </c>
      <c r="E25" s="20"/>
    </row>
    <row r="26" spans="1:5" x14ac:dyDescent="0.25">
      <c r="A26" s="286">
        <v>210303</v>
      </c>
      <c r="B26" s="30" t="s">
        <v>383</v>
      </c>
      <c r="C26" s="70">
        <v>0</v>
      </c>
      <c r="D26" s="70">
        <v>0</v>
      </c>
      <c r="E26" s="20"/>
    </row>
    <row r="27" spans="1:5" x14ac:dyDescent="0.25">
      <c r="A27" s="286">
        <v>210304</v>
      </c>
      <c r="B27" s="30" t="s">
        <v>384</v>
      </c>
      <c r="C27" s="70"/>
      <c r="D27" s="70"/>
      <c r="E27" s="20"/>
    </row>
    <row r="28" spans="1:5" x14ac:dyDescent="0.25">
      <c r="A28" s="285">
        <v>2104</v>
      </c>
      <c r="B28" s="29" t="s">
        <v>385</v>
      </c>
      <c r="C28" s="69">
        <f>SUM(C29:C34)</f>
        <v>0</v>
      </c>
      <c r="D28" s="69">
        <f>SUM(D29:D34)</f>
        <v>329217</v>
      </c>
      <c r="E28" s="35"/>
    </row>
    <row r="29" spans="1:5" x14ac:dyDescent="0.25">
      <c r="A29" s="286">
        <v>210401</v>
      </c>
      <c r="B29" s="30" t="s">
        <v>386</v>
      </c>
      <c r="C29" s="70">
        <v>0</v>
      </c>
      <c r="D29" s="70">
        <v>0</v>
      </c>
      <c r="E29" s="20"/>
    </row>
    <row r="30" spans="1:5" x14ac:dyDescent="0.25">
      <c r="A30" s="286">
        <v>210402</v>
      </c>
      <c r="B30" s="30" t="s">
        <v>387</v>
      </c>
      <c r="C30" s="70">
        <v>0</v>
      </c>
      <c r="D30" s="70">
        <v>329217</v>
      </c>
      <c r="E30" s="20"/>
    </row>
    <row r="31" spans="1:5" x14ac:dyDescent="0.25">
      <c r="A31" s="286">
        <v>210403</v>
      </c>
      <c r="B31" s="30" t="s">
        <v>388</v>
      </c>
      <c r="C31" s="70">
        <v>0</v>
      </c>
      <c r="D31" s="70">
        <v>0</v>
      </c>
      <c r="E31" s="20"/>
    </row>
    <row r="32" spans="1:5" x14ac:dyDescent="0.25">
      <c r="A32" s="286">
        <v>210404</v>
      </c>
      <c r="B32" s="30" t="s">
        <v>389</v>
      </c>
      <c r="C32" s="70"/>
      <c r="D32" s="70"/>
      <c r="E32" s="20"/>
    </row>
    <row r="33" spans="1:5" x14ac:dyDescent="0.25">
      <c r="A33" s="286">
        <v>210405</v>
      </c>
      <c r="B33" s="30" t="s">
        <v>390</v>
      </c>
      <c r="C33" s="70">
        <v>0</v>
      </c>
      <c r="D33" s="70">
        <v>0</v>
      </c>
      <c r="E33" s="20"/>
    </row>
    <row r="34" spans="1:5" x14ac:dyDescent="0.25">
      <c r="A34" s="286">
        <v>210406</v>
      </c>
      <c r="B34" s="30" t="s">
        <v>391</v>
      </c>
      <c r="C34" s="70">
        <v>0</v>
      </c>
      <c r="D34" s="70">
        <v>0</v>
      </c>
      <c r="E34" s="20"/>
    </row>
    <row r="35" spans="1:5" x14ac:dyDescent="0.25">
      <c r="A35" s="285">
        <v>2105</v>
      </c>
      <c r="B35" s="29" t="s">
        <v>392</v>
      </c>
      <c r="C35" s="69">
        <f>SUM(C36:C38)</f>
        <v>0</v>
      </c>
      <c r="D35" s="69">
        <f>SUM(D36:D38)</f>
        <v>0</v>
      </c>
      <c r="E35" s="35"/>
    </row>
    <row r="36" spans="1:5" x14ac:dyDescent="0.25">
      <c r="A36" s="286">
        <v>210501</v>
      </c>
      <c r="B36" s="30" t="s">
        <v>393</v>
      </c>
      <c r="C36" s="70"/>
      <c r="D36" s="70"/>
      <c r="E36" s="20"/>
    </row>
    <row r="37" spans="1:5" x14ac:dyDescent="0.25">
      <c r="A37" s="286">
        <v>210502</v>
      </c>
      <c r="B37" s="30" t="s">
        <v>394</v>
      </c>
      <c r="C37" s="70"/>
      <c r="D37" s="70"/>
      <c r="E37" s="20"/>
    </row>
    <row r="38" spans="1:5" x14ac:dyDescent="0.25">
      <c r="A38" s="286">
        <v>210503</v>
      </c>
      <c r="B38" s="30" t="s">
        <v>395</v>
      </c>
      <c r="C38" s="70">
        <v>0</v>
      </c>
      <c r="D38" s="70">
        <v>0</v>
      </c>
      <c r="E38" s="20"/>
    </row>
    <row r="39" spans="1:5" x14ac:dyDescent="0.25">
      <c r="A39" s="285">
        <v>2106</v>
      </c>
      <c r="B39" s="29" t="s">
        <v>396</v>
      </c>
      <c r="C39" s="69">
        <f>SUM(C40:C43)</f>
        <v>0</v>
      </c>
      <c r="D39" s="69">
        <f>SUM(D40:D43)</f>
        <v>0</v>
      </c>
      <c r="E39" s="35"/>
    </row>
    <row r="40" spans="1:5" x14ac:dyDescent="0.25">
      <c r="A40" s="286">
        <v>210601</v>
      </c>
      <c r="B40" s="30" t="s">
        <v>397</v>
      </c>
      <c r="C40" s="70">
        <v>0</v>
      </c>
      <c r="D40" s="70">
        <v>0</v>
      </c>
      <c r="E40" s="20"/>
    </row>
    <row r="41" spans="1:5" x14ac:dyDescent="0.25">
      <c r="A41" s="286">
        <v>210602</v>
      </c>
      <c r="B41" s="30" t="s">
        <v>398</v>
      </c>
      <c r="C41" s="70">
        <v>0</v>
      </c>
      <c r="D41" s="70">
        <v>0</v>
      </c>
      <c r="E41" s="20"/>
    </row>
    <row r="42" spans="1:5" x14ac:dyDescent="0.25">
      <c r="A42" s="286">
        <v>210603</v>
      </c>
      <c r="B42" s="30" t="s">
        <v>399</v>
      </c>
      <c r="C42" s="70">
        <v>0</v>
      </c>
      <c r="D42" s="70">
        <v>0</v>
      </c>
      <c r="E42" s="20"/>
    </row>
    <row r="43" spans="1:5" x14ac:dyDescent="0.25">
      <c r="A43" s="286">
        <v>210604</v>
      </c>
      <c r="B43" s="30" t="s">
        <v>400</v>
      </c>
      <c r="C43" s="70">
        <v>0</v>
      </c>
      <c r="D43" s="70">
        <v>0</v>
      </c>
      <c r="E43" s="20"/>
    </row>
    <row r="44" spans="1:5" x14ac:dyDescent="0.25">
      <c r="A44" s="35">
        <v>2107</v>
      </c>
      <c r="B44" s="29" t="s">
        <v>401</v>
      </c>
      <c r="C44" s="69">
        <f>SUM(C45:C47)</f>
        <v>0</v>
      </c>
      <c r="D44" s="69">
        <f>SUM(D45:D47)</f>
        <v>0</v>
      </c>
      <c r="E44" s="35"/>
    </row>
    <row r="45" spans="1:5" x14ac:dyDescent="0.25">
      <c r="A45" s="286">
        <v>210701</v>
      </c>
      <c r="B45" s="30" t="s">
        <v>402</v>
      </c>
      <c r="C45" s="70"/>
      <c r="D45" s="70"/>
      <c r="E45" s="20"/>
    </row>
    <row r="46" spans="1:5" x14ac:dyDescent="0.25">
      <c r="A46" s="286">
        <v>210702</v>
      </c>
      <c r="B46" s="30" t="s">
        <v>403</v>
      </c>
      <c r="C46" s="70">
        <v>0</v>
      </c>
      <c r="D46" s="70">
        <v>0</v>
      </c>
      <c r="E46" s="20"/>
    </row>
    <row r="47" spans="1:5" x14ac:dyDescent="0.25">
      <c r="A47" s="286">
        <v>210703</v>
      </c>
      <c r="B47" s="30" t="s">
        <v>404</v>
      </c>
      <c r="C47" s="70"/>
      <c r="D47" s="70"/>
      <c r="E47" s="20"/>
    </row>
    <row r="48" spans="1:5" x14ac:dyDescent="0.25">
      <c r="A48" s="285">
        <v>2108</v>
      </c>
      <c r="B48" s="29" t="s">
        <v>405</v>
      </c>
      <c r="C48" s="69">
        <f>SUM(C49:C57)</f>
        <v>0</v>
      </c>
      <c r="D48" s="69">
        <f>SUM(D49:D57)</f>
        <v>0</v>
      </c>
      <c r="E48" s="35"/>
    </row>
    <row r="49" spans="1:5" x14ac:dyDescent="0.25">
      <c r="A49" s="286">
        <v>210801</v>
      </c>
      <c r="B49" s="30" t="s">
        <v>406</v>
      </c>
      <c r="C49" s="70">
        <v>0</v>
      </c>
      <c r="D49" s="70">
        <v>0</v>
      </c>
      <c r="E49" s="20"/>
    </row>
    <row r="50" spans="1:5" x14ac:dyDescent="0.25">
      <c r="A50" s="286">
        <v>210802</v>
      </c>
      <c r="B50" s="30" t="s">
        <v>459</v>
      </c>
      <c r="C50" s="70"/>
      <c r="D50" s="70"/>
      <c r="E50" s="20"/>
    </row>
    <row r="51" spans="1:5" x14ac:dyDescent="0.25">
      <c r="A51" s="286">
        <v>210803</v>
      </c>
      <c r="B51" s="30" t="s">
        <v>407</v>
      </c>
      <c r="C51" s="70">
        <v>0</v>
      </c>
      <c r="D51" s="70">
        <v>0</v>
      </c>
      <c r="E51" s="20"/>
    </row>
    <row r="52" spans="1:5" x14ac:dyDescent="0.25">
      <c r="A52" s="286">
        <v>210804</v>
      </c>
      <c r="B52" s="30" t="s">
        <v>408</v>
      </c>
      <c r="C52" s="70">
        <v>0</v>
      </c>
      <c r="D52" s="70">
        <v>0</v>
      </c>
      <c r="E52" s="20"/>
    </row>
    <row r="53" spans="1:5" x14ac:dyDescent="0.25">
      <c r="A53" s="286">
        <v>210805</v>
      </c>
      <c r="B53" s="30" t="s">
        <v>409</v>
      </c>
      <c r="C53" s="70">
        <v>0</v>
      </c>
      <c r="D53" s="70">
        <v>0</v>
      </c>
      <c r="E53" s="20"/>
    </row>
    <row r="54" spans="1:5" x14ac:dyDescent="0.25">
      <c r="A54" s="286">
        <v>210806</v>
      </c>
      <c r="B54" s="30" t="s">
        <v>410</v>
      </c>
      <c r="C54" s="70">
        <v>0</v>
      </c>
      <c r="D54" s="70">
        <v>0</v>
      </c>
      <c r="E54" s="20"/>
    </row>
    <row r="55" spans="1:5" x14ac:dyDescent="0.25">
      <c r="A55" s="286">
        <v>210807</v>
      </c>
      <c r="B55" s="30" t="s">
        <v>460</v>
      </c>
      <c r="C55" s="70">
        <v>0</v>
      </c>
      <c r="D55" s="70">
        <v>0</v>
      </c>
      <c r="E55" s="20"/>
    </row>
    <row r="56" spans="1:5" x14ac:dyDescent="0.25">
      <c r="A56" s="286">
        <v>210808</v>
      </c>
      <c r="B56" s="30" t="s">
        <v>411</v>
      </c>
      <c r="C56" s="70"/>
      <c r="D56" s="70"/>
      <c r="E56" s="20"/>
    </row>
    <row r="57" spans="1:5" x14ac:dyDescent="0.25">
      <c r="A57" s="286">
        <v>210809</v>
      </c>
      <c r="B57" s="30" t="s">
        <v>412</v>
      </c>
      <c r="C57" s="70"/>
      <c r="D57" s="70"/>
      <c r="E57" s="20"/>
    </row>
    <row r="58" spans="1:5" x14ac:dyDescent="0.25">
      <c r="A58" s="285">
        <v>2109</v>
      </c>
      <c r="B58" s="29" t="s">
        <v>413</v>
      </c>
      <c r="C58" s="69">
        <f>SUM(C59:C60)</f>
        <v>0</v>
      </c>
      <c r="D58" s="69">
        <f>SUM(D59:D60)</f>
        <v>0</v>
      </c>
      <c r="E58" s="35"/>
    </row>
    <row r="59" spans="1:5" x14ac:dyDescent="0.25">
      <c r="A59" s="286">
        <v>210901</v>
      </c>
      <c r="B59" s="30" t="s">
        <v>414</v>
      </c>
      <c r="C59" s="70">
        <v>0</v>
      </c>
      <c r="D59" s="70">
        <v>0</v>
      </c>
      <c r="E59" s="20"/>
    </row>
    <row r="60" spans="1:5" x14ac:dyDescent="0.25">
      <c r="A60" s="286">
        <v>210902</v>
      </c>
      <c r="B60" s="30" t="s">
        <v>461</v>
      </c>
      <c r="C60" s="70"/>
      <c r="D60" s="70"/>
      <c r="E60" s="20"/>
    </row>
    <row r="61" spans="1:5" x14ac:dyDescent="0.25">
      <c r="A61" s="285">
        <v>211</v>
      </c>
      <c r="B61" s="29" t="s">
        <v>415</v>
      </c>
      <c r="C61" s="69">
        <f>SUM(C62,C64)</f>
        <v>0</v>
      </c>
      <c r="D61" s="69">
        <f>SUM(D62,D64)</f>
        <v>0</v>
      </c>
      <c r="E61" s="35"/>
    </row>
    <row r="62" spans="1:5" x14ac:dyDescent="0.25">
      <c r="A62" s="285">
        <v>2111</v>
      </c>
      <c r="B62" s="29" t="s">
        <v>416</v>
      </c>
      <c r="C62" s="69">
        <f>SUM(C63)</f>
        <v>0</v>
      </c>
      <c r="D62" s="69">
        <f>SUM(D63)</f>
        <v>0</v>
      </c>
      <c r="E62" s="35"/>
    </row>
    <row r="63" spans="1:5" x14ac:dyDescent="0.25">
      <c r="A63" s="286">
        <v>211101</v>
      </c>
      <c r="B63" s="30" t="s">
        <v>417</v>
      </c>
      <c r="C63" s="70"/>
      <c r="D63" s="70"/>
      <c r="E63" s="20"/>
    </row>
    <row r="64" spans="1:5" x14ac:dyDescent="0.25">
      <c r="A64" s="285">
        <v>2112</v>
      </c>
      <c r="B64" s="29" t="s">
        <v>418</v>
      </c>
      <c r="C64" s="69">
        <f>SUM(C65)</f>
        <v>0</v>
      </c>
      <c r="D64" s="69">
        <f>SUM(D65)</f>
        <v>0</v>
      </c>
      <c r="E64" s="35"/>
    </row>
    <row r="65" spans="1:5" x14ac:dyDescent="0.25">
      <c r="A65" s="286">
        <v>211201</v>
      </c>
      <c r="B65" s="30" t="s">
        <v>419</v>
      </c>
      <c r="C65" s="70"/>
      <c r="D65" s="70"/>
      <c r="E65" s="20"/>
    </row>
    <row r="66" spans="1:5" x14ac:dyDescent="0.25">
      <c r="A66" s="285">
        <v>212</v>
      </c>
      <c r="B66" s="29" t="s">
        <v>420</v>
      </c>
      <c r="C66" s="69">
        <f>SUM(C67,C69)</f>
        <v>0</v>
      </c>
      <c r="D66" s="69">
        <f>SUM(D67,D69)</f>
        <v>0</v>
      </c>
      <c r="E66" s="35"/>
    </row>
    <row r="67" spans="1:5" x14ac:dyDescent="0.25">
      <c r="A67" s="285">
        <v>2121</v>
      </c>
      <c r="B67" s="29" t="s">
        <v>421</v>
      </c>
      <c r="C67" s="69">
        <f>SUM(C68)</f>
        <v>0</v>
      </c>
      <c r="D67" s="69">
        <f>SUM(D68)</f>
        <v>0</v>
      </c>
      <c r="E67" s="35"/>
    </row>
    <row r="68" spans="1:5" x14ac:dyDescent="0.25">
      <c r="A68" s="286">
        <v>212101</v>
      </c>
      <c r="B68" s="30" t="s">
        <v>422</v>
      </c>
      <c r="C68" s="70"/>
      <c r="D68" s="70"/>
      <c r="E68" s="20"/>
    </row>
    <row r="69" spans="1:5" x14ac:dyDescent="0.25">
      <c r="A69" s="285">
        <v>2122</v>
      </c>
      <c r="B69" s="29" t="s">
        <v>423</v>
      </c>
      <c r="C69" s="69">
        <f>SUM(C70)</f>
        <v>0</v>
      </c>
      <c r="D69" s="69">
        <f>SUM(D70)</f>
        <v>0</v>
      </c>
      <c r="E69" s="35"/>
    </row>
    <row r="70" spans="1:5" x14ac:dyDescent="0.25">
      <c r="A70" s="286">
        <v>212201</v>
      </c>
      <c r="B70" s="30" t="s">
        <v>424</v>
      </c>
      <c r="C70" s="70"/>
      <c r="D70" s="70"/>
      <c r="E70" s="20"/>
    </row>
    <row r="71" spans="1:5" x14ac:dyDescent="0.25">
      <c r="A71" s="285">
        <v>213</v>
      </c>
      <c r="B71" s="29" t="s">
        <v>425</v>
      </c>
      <c r="C71" s="69">
        <f>SUM(C72,C75)</f>
        <v>0</v>
      </c>
      <c r="D71" s="69">
        <f>SUM(D72,D75)</f>
        <v>484985</v>
      </c>
      <c r="E71" s="35"/>
    </row>
    <row r="72" spans="1:5" x14ac:dyDescent="0.25">
      <c r="A72" s="285">
        <v>2131</v>
      </c>
      <c r="B72" s="29" t="s">
        <v>426</v>
      </c>
      <c r="C72" s="69">
        <f>SUM(C73:C74)</f>
        <v>0</v>
      </c>
      <c r="D72" s="69">
        <f>SUM(D73:D74)</f>
        <v>0</v>
      </c>
      <c r="E72" s="35"/>
    </row>
    <row r="73" spans="1:5" x14ac:dyDescent="0.25">
      <c r="A73" s="286">
        <v>213101</v>
      </c>
      <c r="B73" s="30" t="s">
        <v>427</v>
      </c>
      <c r="C73" s="70">
        <v>0</v>
      </c>
      <c r="D73" s="70">
        <v>0</v>
      </c>
      <c r="E73" s="20"/>
    </row>
    <row r="74" spans="1:5" x14ac:dyDescent="0.25">
      <c r="A74" s="286">
        <v>213102</v>
      </c>
      <c r="B74" s="30" t="s">
        <v>428</v>
      </c>
      <c r="C74" s="70"/>
      <c r="D74" s="70"/>
      <c r="E74" s="20"/>
    </row>
    <row r="75" spans="1:5" x14ac:dyDescent="0.25">
      <c r="A75" s="285">
        <v>2132</v>
      </c>
      <c r="B75" s="29" t="s">
        <v>429</v>
      </c>
      <c r="C75" s="69">
        <f>SUM(C76:C83)</f>
        <v>0</v>
      </c>
      <c r="D75" s="69">
        <f>SUM(D76:D83)</f>
        <v>484985</v>
      </c>
      <c r="E75" s="35"/>
    </row>
    <row r="76" spans="1:5" x14ac:dyDescent="0.25">
      <c r="A76" s="286">
        <v>213202</v>
      </c>
      <c r="B76" s="30" t="s">
        <v>430</v>
      </c>
      <c r="C76" s="70"/>
      <c r="D76" s="70"/>
      <c r="E76" s="20"/>
    </row>
    <row r="77" spans="1:5" x14ac:dyDescent="0.25">
      <c r="A77" s="286">
        <v>213203</v>
      </c>
      <c r="B77" s="30" t="s">
        <v>431</v>
      </c>
      <c r="C77" s="70"/>
      <c r="D77" s="70"/>
      <c r="E77" s="20"/>
    </row>
    <row r="78" spans="1:5" x14ac:dyDescent="0.25">
      <c r="A78" s="286">
        <v>213204</v>
      </c>
      <c r="B78" s="30" t="s">
        <v>462</v>
      </c>
      <c r="C78" s="70"/>
      <c r="D78" s="70"/>
      <c r="E78" s="20"/>
    </row>
    <row r="79" spans="1:5" x14ac:dyDescent="0.25">
      <c r="A79" s="286">
        <v>213205</v>
      </c>
      <c r="B79" s="30" t="s">
        <v>432</v>
      </c>
      <c r="C79" s="70"/>
      <c r="D79" s="70"/>
      <c r="E79" s="20"/>
    </row>
    <row r="80" spans="1:5" x14ac:dyDescent="0.25">
      <c r="A80" s="286">
        <v>213206</v>
      </c>
      <c r="B80" s="30" t="s">
        <v>433</v>
      </c>
      <c r="C80" s="70"/>
      <c r="D80" s="70"/>
      <c r="E80" s="20"/>
    </row>
    <row r="81" spans="1:5" x14ac:dyDescent="0.25">
      <c r="A81" s="286">
        <v>213207</v>
      </c>
      <c r="B81" s="30" t="s">
        <v>434</v>
      </c>
      <c r="C81" s="70">
        <v>0</v>
      </c>
      <c r="D81" s="70">
        <v>0</v>
      </c>
      <c r="E81" s="20"/>
    </row>
    <row r="82" spans="1:5" ht="30" x14ac:dyDescent="0.25">
      <c r="A82" s="286">
        <v>213208</v>
      </c>
      <c r="B82" s="30" t="s">
        <v>463</v>
      </c>
      <c r="C82" s="70"/>
      <c r="D82" s="70"/>
      <c r="E82" s="20"/>
    </row>
    <row r="83" spans="1:5" x14ac:dyDescent="0.25">
      <c r="A83" s="286">
        <v>213209</v>
      </c>
      <c r="B83" s="30" t="s">
        <v>464</v>
      </c>
      <c r="C83" s="70">
        <v>0</v>
      </c>
      <c r="D83" s="70">
        <v>484985</v>
      </c>
      <c r="E83" s="20"/>
    </row>
    <row r="84" spans="1:5" x14ac:dyDescent="0.25">
      <c r="A84" s="287">
        <v>2133</v>
      </c>
      <c r="B84" s="66" t="s">
        <v>684</v>
      </c>
      <c r="C84" s="190">
        <f>C85+C86+C87</f>
        <v>0</v>
      </c>
      <c r="D84" s="190">
        <f t="shared" ref="D84:E84" si="0">D85+D86+D87</f>
        <v>0</v>
      </c>
      <c r="E84" s="190">
        <f t="shared" si="0"/>
        <v>0</v>
      </c>
    </row>
    <row r="85" spans="1:5" x14ac:dyDescent="0.25">
      <c r="A85" s="286">
        <v>213303</v>
      </c>
      <c r="B85" s="30" t="s">
        <v>685</v>
      </c>
      <c r="C85" s="70"/>
      <c r="D85" s="70"/>
      <c r="E85" s="20"/>
    </row>
    <row r="86" spans="1:5" x14ac:dyDescent="0.25">
      <c r="A86" s="286">
        <v>213403</v>
      </c>
      <c r="B86" s="30" t="s">
        <v>686</v>
      </c>
      <c r="C86" s="70"/>
      <c r="D86" s="70"/>
      <c r="E86" s="20"/>
    </row>
    <row r="87" spans="1:5" x14ac:dyDescent="0.25">
      <c r="A87" s="286">
        <v>213503</v>
      </c>
      <c r="B87" s="30" t="s">
        <v>687</v>
      </c>
      <c r="C87" s="70"/>
      <c r="D87" s="70"/>
      <c r="E87" s="20"/>
    </row>
    <row r="88" spans="1:5" x14ac:dyDescent="0.25">
      <c r="A88" s="285">
        <v>22</v>
      </c>
      <c r="B88" s="29" t="s">
        <v>441</v>
      </c>
      <c r="C88" s="67">
        <f>C89+C96</f>
        <v>0</v>
      </c>
      <c r="D88" s="67">
        <f>D89+D96</f>
        <v>0</v>
      </c>
      <c r="E88" s="35"/>
    </row>
    <row r="89" spans="1:5" x14ac:dyDescent="0.25">
      <c r="A89" s="290">
        <v>2200</v>
      </c>
      <c r="B89" s="68" t="s">
        <v>638</v>
      </c>
      <c r="C89" s="69">
        <f>SUM(C90:C95)</f>
        <v>0</v>
      </c>
      <c r="D89" s="69">
        <f>SUM(D90:D95)</f>
        <v>0</v>
      </c>
      <c r="E89" s="50"/>
    </row>
    <row r="90" spans="1:5" x14ac:dyDescent="0.25">
      <c r="A90" s="286">
        <v>220001</v>
      </c>
      <c r="B90" s="30" t="s">
        <v>442</v>
      </c>
      <c r="C90" s="70"/>
      <c r="D90" s="70"/>
      <c r="E90" s="20"/>
    </row>
    <row r="91" spans="1:5" x14ac:dyDescent="0.25">
      <c r="A91" s="286">
        <v>221001</v>
      </c>
      <c r="B91" s="30" t="s">
        <v>443</v>
      </c>
      <c r="C91" s="70"/>
      <c r="D91" s="70"/>
      <c r="E91" s="20"/>
    </row>
    <row r="92" spans="1:5" x14ac:dyDescent="0.25">
      <c r="A92" s="286">
        <v>222001</v>
      </c>
      <c r="B92" s="30" t="s">
        <v>444</v>
      </c>
      <c r="C92" s="70"/>
      <c r="D92" s="70"/>
      <c r="E92" s="20"/>
    </row>
    <row r="93" spans="1:5" x14ac:dyDescent="0.25">
      <c r="A93" s="286">
        <v>223001</v>
      </c>
      <c r="B93" s="30" t="s">
        <v>445</v>
      </c>
      <c r="C93" s="70"/>
      <c r="D93" s="70"/>
      <c r="E93" s="20"/>
    </row>
    <row r="94" spans="1:5" x14ac:dyDescent="0.25">
      <c r="A94" s="286">
        <v>224001</v>
      </c>
      <c r="B94" s="30" t="s">
        <v>446</v>
      </c>
      <c r="C94" s="70"/>
      <c r="D94" s="70"/>
      <c r="E94" s="20"/>
    </row>
    <row r="95" spans="1:5" x14ac:dyDescent="0.25">
      <c r="A95" s="291">
        <v>225001</v>
      </c>
      <c r="B95" s="71" t="s">
        <v>636</v>
      </c>
      <c r="C95" s="70"/>
      <c r="D95" s="70"/>
      <c r="E95" s="20"/>
    </row>
    <row r="96" spans="1:5" x14ac:dyDescent="0.25">
      <c r="A96" s="292">
        <v>2260</v>
      </c>
      <c r="B96" s="72" t="s">
        <v>637</v>
      </c>
      <c r="C96" s="69">
        <f>SUM(C97)</f>
        <v>0</v>
      </c>
      <c r="D96" s="69">
        <f>SUM(D97)</f>
        <v>0</v>
      </c>
      <c r="E96" s="50"/>
    </row>
    <row r="97" spans="1:5" x14ac:dyDescent="0.25">
      <c r="A97" s="291">
        <v>226001</v>
      </c>
      <c r="B97" s="71" t="s">
        <v>639</v>
      </c>
      <c r="C97" s="70"/>
      <c r="D97" s="70"/>
      <c r="E97" s="20"/>
    </row>
    <row r="98" spans="1:5" x14ac:dyDescent="0.25">
      <c r="A98" s="285">
        <v>23</v>
      </c>
      <c r="B98" s="29" t="s">
        <v>468</v>
      </c>
      <c r="C98" s="67">
        <f>SUM(C99:C101)</f>
        <v>0</v>
      </c>
      <c r="D98" s="67">
        <f>SUM(D99:D101)</f>
        <v>0</v>
      </c>
      <c r="E98" s="35"/>
    </row>
    <row r="99" spans="1:5" x14ac:dyDescent="0.25">
      <c r="A99" s="286">
        <v>230001</v>
      </c>
      <c r="B99" s="30" t="s">
        <v>469</v>
      </c>
      <c r="C99" s="70"/>
      <c r="D99" s="70"/>
      <c r="E99" s="20"/>
    </row>
    <row r="100" spans="1:5" x14ac:dyDescent="0.25">
      <c r="A100" s="286">
        <v>231001</v>
      </c>
      <c r="B100" s="30" t="s">
        <v>470</v>
      </c>
      <c r="C100" s="70"/>
      <c r="D100" s="70"/>
      <c r="E100" s="20"/>
    </row>
    <row r="101" spans="1:5" x14ac:dyDescent="0.25">
      <c r="A101" s="286">
        <v>232001</v>
      </c>
      <c r="B101" s="30" t="s">
        <v>471</v>
      </c>
      <c r="C101" s="70"/>
      <c r="D101" s="70"/>
      <c r="E101" s="20"/>
    </row>
    <row r="102" spans="1:5" x14ac:dyDescent="0.25">
      <c r="A102" s="35" t="s">
        <v>367</v>
      </c>
      <c r="B102" s="29" t="s">
        <v>492</v>
      </c>
      <c r="C102" s="69">
        <f>C103</f>
        <v>0</v>
      </c>
      <c r="D102" s="69">
        <f>D103</f>
        <v>0</v>
      </c>
      <c r="E102" s="35"/>
    </row>
    <row r="103" spans="1:5" x14ac:dyDescent="0.25">
      <c r="A103" s="288">
        <v>1311</v>
      </c>
      <c r="B103" s="29" t="s">
        <v>356</v>
      </c>
      <c r="C103" s="69">
        <f>SUM(C104:C109)</f>
        <v>0</v>
      </c>
      <c r="D103" s="69">
        <f>SUM(D104:D109)</f>
        <v>0</v>
      </c>
      <c r="E103" s="35"/>
    </row>
    <row r="104" spans="1:5" x14ac:dyDescent="0.25">
      <c r="A104" s="289">
        <v>131101</v>
      </c>
      <c r="B104" s="30" t="s">
        <v>357</v>
      </c>
      <c r="C104" s="70"/>
      <c r="D104" s="70"/>
      <c r="E104" s="20"/>
    </row>
    <row r="105" spans="1:5" ht="30" x14ac:dyDescent="0.25">
      <c r="A105" s="289">
        <v>131102</v>
      </c>
      <c r="B105" s="30" t="s">
        <v>358</v>
      </c>
      <c r="C105" s="70"/>
      <c r="D105" s="70"/>
      <c r="E105" s="20"/>
    </row>
    <row r="106" spans="1:5" ht="30" x14ac:dyDescent="0.25">
      <c r="A106" s="289">
        <v>131103</v>
      </c>
      <c r="B106" s="30" t="s">
        <v>455</v>
      </c>
      <c r="C106" s="70"/>
      <c r="D106" s="70"/>
      <c r="E106" s="20"/>
    </row>
    <row r="107" spans="1:5" ht="30" x14ac:dyDescent="0.25">
      <c r="A107" s="289">
        <v>131104</v>
      </c>
      <c r="B107" s="30" t="s">
        <v>359</v>
      </c>
      <c r="C107" s="70"/>
      <c r="D107" s="70"/>
      <c r="E107" s="20"/>
    </row>
    <row r="108" spans="1:5" ht="30" x14ac:dyDescent="0.25">
      <c r="A108" s="289">
        <v>131105</v>
      </c>
      <c r="B108" s="30" t="s">
        <v>360</v>
      </c>
      <c r="C108" s="70"/>
      <c r="D108" s="70"/>
      <c r="E108" s="51"/>
    </row>
    <row r="109" spans="1:5" x14ac:dyDescent="0.25">
      <c r="A109" s="289">
        <v>131106</v>
      </c>
      <c r="B109" s="30" t="s">
        <v>361</v>
      </c>
      <c r="C109" s="70"/>
      <c r="D109" s="70"/>
      <c r="E109" s="20"/>
    </row>
    <row r="110" spans="1:5" x14ac:dyDescent="0.25">
      <c r="A110" s="73" t="s">
        <v>447</v>
      </c>
      <c r="B110" s="66" t="s">
        <v>634</v>
      </c>
      <c r="C110" s="190"/>
      <c r="D110" s="190"/>
      <c r="E110" s="51"/>
    </row>
    <row r="111" spans="1:5" x14ac:dyDescent="0.25">
      <c r="A111" s="293"/>
      <c r="B111" s="68" t="s">
        <v>477</v>
      </c>
      <c r="C111" s="69"/>
      <c r="D111" s="69"/>
      <c r="E111" s="35"/>
    </row>
    <row r="112" spans="1:5" x14ac:dyDescent="0.25">
      <c r="A112" s="293"/>
      <c r="B112" s="74" t="s">
        <v>505</v>
      </c>
      <c r="C112" s="69"/>
      <c r="D112" s="69"/>
      <c r="E112" s="50"/>
    </row>
    <row r="113" spans="1:5" x14ac:dyDescent="0.25">
      <c r="A113" s="124"/>
      <c r="B113" s="191"/>
      <c r="C113" s="192"/>
      <c r="D113" s="192"/>
      <c r="E113" s="52"/>
    </row>
    <row r="114" spans="1:5" x14ac:dyDescent="0.25">
      <c r="A114" s="124"/>
      <c r="B114" s="191"/>
      <c r="C114" s="192"/>
      <c r="D114" s="192"/>
      <c r="E114" s="53"/>
    </row>
    <row r="115" spans="1:5" x14ac:dyDescent="0.25">
      <c r="A115" s="124"/>
      <c r="B115" s="191"/>
      <c r="C115" s="192"/>
      <c r="D115" s="192"/>
      <c r="E115" s="52"/>
    </row>
    <row r="116" spans="1:5" x14ac:dyDescent="0.25">
      <c r="A116" s="124"/>
      <c r="B116" s="191"/>
      <c r="C116" s="192"/>
      <c r="D116" s="192"/>
      <c r="E116" s="53"/>
    </row>
    <row r="117" spans="1:5" x14ac:dyDescent="0.25">
      <c r="A117" s="124"/>
      <c r="B117" s="191"/>
      <c r="C117" s="192"/>
      <c r="D117" s="192"/>
      <c r="E117" s="52"/>
    </row>
    <row r="118" spans="1:5" x14ac:dyDescent="0.25">
      <c r="A118" s="124"/>
      <c r="B118" s="191"/>
      <c r="C118" s="192"/>
      <c r="D118" s="192"/>
      <c r="E118" s="52"/>
    </row>
    <row r="119" spans="1:5" x14ac:dyDescent="0.25">
      <c r="A119" s="124"/>
      <c r="B119" s="191"/>
      <c r="C119" s="192"/>
      <c r="D119" s="192"/>
      <c r="E119" s="52"/>
    </row>
    <row r="120" spans="1:5" x14ac:dyDescent="0.25">
      <c r="A120" s="124"/>
      <c r="B120" s="191"/>
      <c r="C120" s="192"/>
      <c r="D120" s="192"/>
      <c r="E120" s="52"/>
    </row>
    <row r="121" spans="1:5" x14ac:dyDescent="0.25">
      <c r="A121" s="124"/>
      <c r="B121" s="191"/>
      <c r="C121" s="192"/>
      <c r="D121" s="192"/>
      <c r="E121" s="53"/>
    </row>
    <row r="122" spans="1:5" x14ac:dyDescent="0.25">
      <c r="A122" s="124"/>
      <c r="B122" s="191"/>
      <c r="C122" s="192"/>
      <c r="D122" s="192"/>
      <c r="E122" s="52"/>
    </row>
    <row r="123" spans="1:5" x14ac:dyDescent="0.25">
      <c r="A123" s="124"/>
      <c r="B123" s="191"/>
      <c r="C123" s="192"/>
      <c r="D123" s="192"/>
      <c r="E123" s="53"/>
    </row>
    <row r="124" spans="1:5" x14ac:dyDescent="0.25">
      <c r="A124" s="124"/>
      <c r="B124" s="191"/>
      <c r="C124" s="192"/>
      <c r="D124" s="192"/>
      <c r="E124" s="52"/>
    </row>
    <row r="125" spans="1:5" x14ac:dyDescent="0.25">
      <c r="A125" s="124"/>
      <c r="B125" s="191"/>
      <c r="C125" s="192"/>
      <c r="D125" s="192"/>
      <c r="E125" s="54"/>
    </row>
    <row r="126" spans="1:5" x14ac:dyDescent="0.25">
      <c r="A126" s="124"/>
      <c r="B126" s="191"/>
      <c r="C126" s="192"/>
      <c r="D126" s="192"/>
      <c r="E126" s="53"/>
    </row>
    <row r="127" spans="1:5" x14ac:dyDescent="0.25">
      <c r="A127" s="124"/>
      <c r="B127" s="191"/>
      <c r="C127" s="192"/>
      <c r="D127" s="192"/>
      <c r="E127" s="53"/>
    </row>
    <row r="128" spans="1:5" x14ac:dyDescent="0.25">
      <c r="A128" s="124"/>
      <c r="B128" s="191"/>
      <c r="C128" s="192"/>
      <c r="D128" s="192"/>
      <c r="E128" s="52"/>
    </row>
    <row r="129" spans="1:5" x14ac:dyDescent="0.25">
      <c r="A129" s="124"/>
      <c r="B129" s="191"/>
      <c r="C129" s="192"/>
      <c r="D129" s="192"/>
      <c r="E129" s="52"/>
    </row>
    <row r="130" spans="1:5" x14ac:dyDescent="0.25">
      <c r="A130" s="124"/>
      <c r="B130" s="191"/>
      <c r="C130" s="192"/>
      <c r="D130" s="192"/>
      <c r="E130" s="53"/>
    </row>
    <row r="131" spans="1:5" x14ac:dyDescent="0.25">
      <c r="A131" s="124"/>
      <c r="B131" s="191"/>
      <c r="C131" s="192"/>
      <c r="D131" s="192"/>
      <c r="E131" s="52"/>
    </row>
    <row r="132" spans="1:5" x14ac:dyDescent="0.25">
      <c r="A132" s="124"/>
      <c r="B132" s="191"/>
      <c r="C132" s="192"/>
      <c r="D132" s="192"/>
      <c r="E132" s="52"/>
    </row>
    <row r="133" spans="1:5" x14ac:dyDescent="0.25">
      <c r="A133" s="124"/>
      <c r="B133" s="191"/>
      <c r="C133" s="192"/>
      <c r="D133" s="192"/>
      <c r="E133" s="52"/>
    </row>
    <row r="134" spans="1:5" x14ac:dyDescent="0.25">
      <c r="A134" s="124"/>
      <c r="B134" s="191"/>
      <c r="C134" s="192"/>
      <c r="D134" s="192"/>
      <c r="E134" s="52"/>
    </row>
    <row r="135" spans="1:5" x14ac:dyDescent="0.25">
      <c r="A135" s="124"/>
      <c r="B135" s="191"/>
      <c r="C135" s="192"/>
      <c r="D135" s="192"/>
      <c r="E135" s="53"/>
    </row>
    <row r="136" spans="1:5" x14ac:dyDescent="0.25">
      <c r="A136" s="124"/>
      <c r="B136" s="191"/>
      <c r="C136" s="192"/>
      <c r="D136" s="192"/>
      <c r="E136" s="53"/>
    </row>
    <row r="137" spans="1:5" x14ac:dyDescent="0.25">
      <c r="A137" s="124"/>
      <c r="B137" s="191"/>
      <c r="C137" s="192"/>
      <c r="D137" s="192"/>
      <c r="E137" s="52"/>
    </row>
    <row r="138" spans="1:5" x14ac:dyDescent="0.25">
      <c r="A138" s="124"/>
      <c r="B138" s="191"/>
      <c r="C138" s="192"/>
      <c r="D138" s="192"/>
      <c r="E138" s="52"/>
    </row>
    <row r="139" spans="1:5" x14ac:dyDescent="0.25">
      <c r="A139" s="124"/>
      <c r="B139" s="191"/>
      <c r="C139" s="192"/>
      <c r="D139" s="192"/>
      <c r="E139" s="53"/>
    </row>
    <row r="140" spans="1:5" x14ac:dyDescent="0.25">
      <c r="A140" s="124"/>
      <c r="B140" s="191"/>
      <c r="C140" s="192"/>
      <c r="D140" s="192"/>
      <c r="E140" s="52"/>
    </row>
    <row r="141" spans="1:5" x14ac:dyDescent="0.25">
      <c r="A141" s="124"/>
      <c r="B141" s="191"/>
      <c r="C141" s="192"/>
      <c r="D141" s="192"/>
      <c r="E141" s="52"/>
    </row>
    <row r="142" spans="1:5" x14ac:dyDescent="0.25">
      <c r="A142" s="124"/>
      <c r="B142" s="191"/>
      <c r="C142" s="192"/>
      <c r="D142" s="192"/>
      <c r="E142" s="53"/>
    </row>
    <row r="143" spans="1:5" x14ac:dyDescent="0.25">
      <c r="A143" s="124"/>
      <c r="B143" s="191"/>
      <c r="C143" s="192"/>
      <c r="D143" s="192"/>
      <c r="E143" s="52"/>
    </row>
    <row r="144" spans="1:5" x14ac:dyDescent="0.25">
      <c r="A144" s="124"/>
      <c r="B144" s="191"/>
      <c r="C144" s="192"/>
      <c r="D144" s="192"/>
      <c r="E144" s="52"/>
    </row>
    <row r="145" spans="1:5" x14ac:dyDescent="0.25">
      <c r="A145" s="124"/>
      <c r="B145" s="191"/>
      <c r="C145" s="192"/>
      <c r="D145" s="192"/>
      <c r="E145" s="55"/>
    </row>
    <row r="146" spans="1:5" x14ac:dyDescent="0.25">
      <c r="A146" s="124"/>
      <c r="B146" s="191"/>
      <c r="C146" s="192"/>
      <c r="D146" s="192"/>
      <c r="E146" s="56"/>
    </row>
    <row r="147" spans="1:5" x14ac:dyDescent="0.25">
      <c r="A147" s="124"/>
      <c r="B147" s="191"/>
      <c r="C147" s="192"/>
      <c r="D147" s="192"/>
      <c r="E147" s="56"/>
    </row>
    <row r="148" spans="1:5" x14ac:dyDescent="0.25">
      <c r="A148" s="124"/>
      <c r="B148" s="191"/>
      <c r="C148" s="192"/>
      <c r="D148" s="192"/>
      <c r="E148" s="56"/>
    </row>
    <row r="149" spans="1:5" x14ac:dyDescent="0.25">
      <c r="A149" s="124"/>
      <c r="B149" s="191"/>
      <c r="C149" s="185"/>
      <c r="D149" s="185"/>
      <c r="E149" s="193"/>
    </row>
    <row r="150" spans="1:5" x14ac:dyDescent="0.25">
      <c r="A150" s="124"/>
      <c r="B150" s="191"/>
      <c r="C150" s="185"/>
      <c r="D150" s="185"/>
      <c r="E150" s="193"/>
    </row>
    <row r="151" spans="1:5" x14ac:dyDescent="0.25">
      <c r="A151" s="124"/>
      <c r="B151" s="191"/>
      <c r="C151" s="185"/>
      <c r="D151" s="185"/>
      <c r="E151" s="193"/>
    </row>
    <row r="152" spans="1:5" x14ac:dyDescent="0.25">
      <c r="A152" s="124"/>
      <c r="B152" s="191"/>
      <c r="C152" s="185"/>
      <c r="D152" s="185"/>
      <c r="E152" s="193"/>
    </row>
    <row r="153" spans="1:5" x14ac:dyDescent="0.25">
      <c r="A153" s="124"/>
      <c r="B153" s="191"/>
      <c r="C153" s="185"/>
      <c r="D153" s="185"/>
      <c r="E153" s="193"/>
    </row>
    <row r="154" spans="1:5" x14ac:dyDescent="0.25">
      <c r="A154" s="124"/>
      <c r="B154" s="191"/>
      <c r="C154" s="185"/>
      <c r="D154" s="185"/>
      <c r="E154" s="193"/>
    </row>
    <row r="155" spans="1:5" x14ac:dyDescent="0.25">
      <c r="A155" s="124"/>
      <c r="B155" s="191"/>
      <c r="C155" s="185"/>
      <c r="D155" s="185"/>
      <c r="E155" s="193"/>
    </row>
    <row r="156" spans="1:5" x14ac:dyDescent="0.25">
      <c r="A156" s="124"/>
      <c r="B156" s="191"/>
      <c r="C156" s="185"/>
      <c r="D156" s="185"/>
      <c r="E156" s="193"/>
    </row>
    <row r="157" spans="1:5" x14ac:dyDescent="0.25">
      <c r="A157" s="124"/>
      <c r="B157" s="191"/>
      <c r="C157" s="185"/>
      <c r="D157" s="185"/>
      <c r="E157" s="193"/>
    </row>
    <row r="158" spans="1:5" x14ac:dyDescent="0.25">
      <c r="A158" s="124"/>
      <c r="B158" s="191"/>
      <c r="C158" s="185"/>
      <c r="D158" s="185"/>
      <c r="E158" s="193"/>
    </row>
    <row r="159" spans="1:5" x14ac:dyDescent="0.25">
      <c r="A159" s="124"/>
      <c r="B159" s="191"/>
      <c r="C159" s="185"/>
      <c r="D159" s="185"/>
      <c r="E159" s="193"/>
    </row>
    <row r="160" spans="1:5" x14ac:dyDescent="0.25">
      <c r="A160" s="124"/>
      <c r="B160" s="191"/>
      <c r="C160" s="185"/>
      <c r="D160" s="185"/>
      <c r="E160" s="193"/>
    </row>
    <row r="161" spans="1:5" x14ac:dyDescent="0.25">
      <c r="A161" s="124"/>
      <c r="B161" s="191"/>
      <c r="C161" s="185"/>
      <c r="D161" s="185"/>
      <c r="E161" s="193"/>
    </row>
    <row r="162" spans="1:5" x14ac:dyDescent="0.25">
      <c r="A162" s="124"/>
      <c r="B162" s="191"/>
      <c r="C162" s="185"/>
      <c r="D162" s="185"/>
      <c r="E162" s="193"/>
    </row>
    <row r="163" spans="1:5" x14ac:dyDescent="0.25">
      <c r="A163" s="124"/>
      <c r="B163" s="191"/>
      <c r="C163" s="185"/>
      <c r="D163" s="185"/>
      <c r="E163" s="193"/>
    </row>
    <row r="164" spans="1:5" x14ac:dyDescent="0.25">
      <c r="A164" s="124"/>
      <c r="B164" s="191"/>
      <c r="C164" s="185"/>
      <c r="D164" s="185"/>
      <c r="E164" s="193"/>
    </row>
    <row r="165" spans="1:5" x14ac:dyDescent="0.25">
      <c r="A165" s="124"/>
      <c r="B165" s="191"/>
      <c r="C165" s="185"/>
      <c r="D165" s="185"/>
      <c r="E165" s="193"/>
    </row>
    <row r="166" spans="1:5" x14ac:dyDescent="0.25">
      <c r="A166" s="124"/>
      <c r="B166" s="191"/>
      <c r="C166" s="185"/>
      <c r="D166" s="185"/>
      <c r="E166" s="193"/>
    </row>
    <row r="167" spans="1:5" x14ac:dyDescent="0.25">
      <c r="A167" s="124"/>
      <c r="B167" s="191"/>
      <c r="C167" s="185"/>
      <c r="D167" s="185"/>
      <c r="E167" s="193"/>
    </row>
    <row r="168" spans="1:5" x14ac:dyDescent="0.25">
      <c r="A168" s="124"/>
      <c r="B168" s="191"/>
      <c r="C168" s="185"/>
      <c r="D168" s="185"/>
      <c r="E168" s="193"/>
    </row>
    <row r="169" spans="1:5" x14ac:dyDescent="0.25">
      <c r="A169" s="124"/>
      <c r="B169" s="191"/>
      <c r="C169" s="185"/>
      <c r="D169" s="185"/>
      <c r="E169" s="193"/>
    </row>
    <row r="170" spans="1:5" x14ac:dyDescent="0.25">
      <c r="A170" s="124"/>
      <c r="B170" s="191"/>
      <c r="C170" s="185"/>
      <c r="D170" s="185"/>
      <c r="E170" s="193"/>
    </row>
    <row r="171" spans="1:5" x14ac:dyDescent="0.25">
      <c r="A171" s="124"/>
      <c r="B171" s="191"/>
      <c r="C171" s="185"/>
      <c r="D171" s="185"/>
      <c r="E171" s="193"/>
    </row>
    <row r="172" spans="1:5" x14ac:dyDescent="0.25">
      <c r="A172" s="124"/>
      <c r="B172" s="191"/>
      <c r="C172" s="185"/>
      <c r="D172" s="185"/>
      <c r="E172" s="193"/>
    </row>
    <row r="173" spans="1:5" x14ac:dyDescent="0.25">
      <c r="A173" s="124"/>
      <c r="B173" s="191"/>
      <c r="C173" s="185"/>
      <c r="D173" s="185"/>
      <c r="E173" s="193"/>
    </row>
    <row r="174" spans="1:5" x14ac:dyDescent="0.25">
      <c r="A174" s="124"/>
      <c r="B174" s="191"/>
      <c r="C174" s="185"/>
      <c r="D174" s="185"/>
      <c r="E174" s="193"/>
    </row>
    <row r="175" spans="1:5" x14ac:dyDescent="0.25">
      <c r="A175" s="124"/>
      <c r="B175" s="191"/>
      <c r="C175" s="185"/>
      <c r="D175" s="185"/>
      <c r="E175" s="193"/>
    </row>
    <row r="176" spans="1:5" x14ac:dyDescent="0.25">
      <c r="A176" s="124"/>
      <c r="B176" s="191"/>
      <c r="C176" s="185"/>
      <c r="D176" s="185"/>
      <c r="E176" s="193"/>
    </row>
    <row r="177" spans="1:5" x14ac:dyDescent="0.25">
      <c r="A177" s="124"/>
      <c r="B177" s="191"/>
      <c r="C177" s="185"/>
      <c r="D177" s="185"/>
      <c r="E177" s="193"/>
    </row>
    <row r="178" spans="1:5" x14ac:dyDescent="0.25">
      <c r="A178" s="124"/>
      <c r="B178" s="191"/>
      <c r="C178" s="185"/>
      <c r="D178" s="185"/>
      <c r="E178" s="193"/>
    </row>
    <row r="179" spans="1:5" x14ac:dyDescent="0.25">
      <c r="A179" s="124"/>
      <c r="B179" s="191"/>
      <c r="C179" s="185"/>
      <c r="D179" s="185"/>
      <c r="E179" s="193"/>
    </row>
    <row r="180" spans="1:5" x14ac:dyDescent="0.25">
      <c r="A180" s="124"/>
      <c r="B180" s="191"/>
      <c r="C180" s="185"/>
      <c r="D180" s="185"/>
      <c r="E180" s="193"/>
    </row>
    <row r="181" spans="1:5" x14ac:dyDescent="0.25">
      <c r="A181" s="124"/>
      <c r="B181" s="191"/>
      <c r="C181" s="185"/>
      <c r="D181" s="185"/>
      <c r="E181" s="193"/>
    </row>
    <row r="182" spans="1:5" x14ac:dyDescent="0.25">
      <c r="A182" s="124"/>
      <c r="B182" s="191"/>
      <c r="C182" s="185"/>
      <c r="D182" s="185"/>
      <c r="E182" s="193"/>
    </row>
    <row r="183" spans="1:5" x14ac:dyDescent="0.25">
      <c r="A183" s="124"/>
      <c r="B183" s="191"/>
      <c r="C183" s="185"/>
      <c r="D183" s="185"/>
      <c r="E183" s="193"/>
    </row>
    <row r="184" spans="1:5" x14ac:dyDescent="0.25">
      <c r="A184" s="124"/>
      <c r="B184" s="191"/>
      <c r="C184" s="185"/>
      <c r="D184" s="185"/>
      <c r="E184" s="193"/>
    </row>
    <row r="185" spans="1:5" x14ac:dyDescent="0.25">
      <c r="A185" s="124"/>
      <c r="B185" s="191"/>
      <c r="C185" s="185"/>
      <c r="D185" s="185"/>
      <c r="E185" s="193"/>
    </row>
    <row r="186" spans="1:5" x14ac:dyDescent="0.25">
      <c r="A186" s="124"/>
      <c r="B186" s="191"/>
      <c r="C186" s="185"/>
      <c r="D186" s="185"/>
      <c r="E186" s="193"/>
    </row>
    <row r="187" spans="1:5" x14ac:dyDescent="0.25">
      <c r="A187" s="124"/>
      <c r="B187" s="191"/>
      <c r="C187" s="185"/>
      <c r="D187" s="185"/>
      <c r="E187" s="193"/>
    </row>
    <row r="188" spans="1:5" x14ac:dyDescent="0.25">
      <c r="A188" s="124"/>
      <c r="B188" s="191"/>
      <c r="C188" s="185"/>
      <c r="D188" s="185"/>
      <c r="E188" s="193"/>
    </row>
    <row r="189" spans="1:5" x14ac:dyDescent="0.25">
      <c r="A189" s="124"/>
      <c r="B189" s="191"/>
      <c r="C189" s="185"/>
      <c r="D189" s="185"/>
      <c r="E189" s="193"/>
    </row>
    <row r="190" spans="1:5" x14ac:dyDescent="0.25">
      <c r="A190" s="124"/>
      <c r="B190" s="191"/>
      <c r="C190" s="185"/>
      <c r="D190" s="185"/>
      <c r="E190" s="193"/>
    </row>
    <row r="191" spans="1:5" x14ac:dyDescent="0.25">
      <c r="A191" s="124"/>
      <c r="B191" s="191"/>
      <c r="C191" s="185"/>
      <c r="D191" s="185"/>
      <c r="E191" s="193"/>
    </row>
    <row r="192" spans="1:5" x14ac:dyDescent="0.25">
      <c r="A192" s="124"/>
      <c r="B192" s="191"/>
      <c r="C192" s="185"/>
      <c r="D192" s="185"/>
      <c r="E192" s="193"/>
    </row>
    <row r="193" spans="1:5" x14ac:dyDescent="0.25">
      <c r="A193" s="124"/>
      <c r="B193" s="191"/>
      <c r="C193" s="185"/>
      <c r="D193" s="185"/>
      <c r="E193" s="193"/>
    </row>
    <row r="194" spans="1:5" x14ac:dyDescent="0.25">
      <c r="A194" s="124"/>
      <c r="B194" s="191"/>
      <c r="C194" s="185"/>
      <c r="D194" s="185"/>
      <c r="E194" s="193"/>
    </row>
    <row r="195" spans="1:5" x14ac:dyDescent="0.25">
      <c r="A195" s="124"/>
      <c r="B195" s="191"/>
      <c r="C195" s="185"/>
      <c r="D195" s="185"/>
      <c r="E195" s="193"/>
    </row>
    <row r="196" spans="1:5" x14ac:dyDescent="0.25">
      <c r="A196" s="124"/>
      <c r="B196" s="191"/>
      <c r="C196" s="185"/>
      <c r="D196" s="185"/>
      <c r="E196" s="193"/>
    </row>
    <row r="197" spans="1:5" x14ac:dyDescent="0.25">
      <c r="A197" s="124"/>
      <c r="B197" s="191"/>
      <c r="C197" s="185"/>
      <c r="D197" s="185"/>
      <c r="E197" s="193"/>
    </row>
    <row r="198" spans="1:5" x14ac:dyDescent="0.25">
      <c r="A198" s="124"/>
      <c r="B198" s="191"/>
      <c r="C198" s="185"/>
      <c r="D198" s="185"/>
      <c r="E198" s="193"/>
    </row>
    <row r="199" spans="1:5" x14ac:dyDescent="0.25">
      <c r="A199" s="124"/>
      <c r="B199" s="191"/>
      <c r="C199" s="185"/>
      <c r="D199" s="185"/>
      <c r="E199" s="193"/>
    </row>
    <row r="200" spans="1:5" x14ac:dyDescent="0.25">
      <c r="A200" s="124"/>
      <c r="B200" s="191"/>
      <c r="C200" s="185"/>
      <c r="D200" s="185"/>
      <c r="E200" s="193"/>
    </row>
    <row r="201" spans="1:5" x14ac:dyDescent="0.25">
      <c r="A201" s="124"/>
      <c r="B201" s="191"/>
      <c r="C201" s="185"/>
      <c r="D201" s="185"/>
      <c r="E201" s="193"/>
    </row>
    <row r="202" spans="1:5" x14ac:dyDescent="0.25">
      <c r="A202" s="124"/>
      <c r="B202" s="191"/>
      <c r="C202" s="185"/>
      <c r="D202" s="185"/>
      <c r="E202" s="193"/>
    </row>
    <row r="203" spans="1:5" x14ac:dyDescent="0.25">
      <c r="A203" s="124"/>
      <c r="B203" s="191"/>
      <c r="C203" s="185"/>
      <c r="D203" s="185"/>
      <c r="E203" s="193"/>
    </row>
    <row r="204" spans="1:5" x14ac:dyDescent="0.25">
      <c r="A204" s="124"/>
      <c r="B204" s="191"/>
      <c r="C204" s="185"/>
      <c r="D204" s="185"/>
      <c r="E204" s="193"/>
    </row>
    <row r="205" spans="1:5" x14ac:dyDescent="0.25">
      <c r="A205" s="124"/>
      <c r="B205" s="191"/>
      <c r="C205" s="185"/>
      <c r="D205" s="185"/>
      <c r="E205" s="193"/>
    </row>
    <row r="206" spans="1:5" x14ac:dyDescent="0.25">
      <c r="A206" s="124"/>
      <c r="B206" s="191"/>
      <c r="C206" s="185"/>
      <c r="D206" s="185"/>
      <c r="E206" s="193"/>
    </row>
    <row r="207" spans="1:5" x14ac:dyDescent="0.25">
      <c r="A207" s="124"/>
      <c r="B207" s="191"/>
      <c r="C207" s="185"/>
      <c r="D207" s="185"/>
      <c r="E207" s="193"/>
    </row>
    <row r="208" spans="1:5" x14ac:dyDescent="0.25">
      <c r="A208" s="124"/>
      <c r="B208" s="191"/>
      <c r="C208" s="185"/>
      <c r="D208" s="185"/>
      <c r="E208" s="193"/>
    </row>
    <row r="209" spans="1:5" x14ac:dyDescent="0.25">
      <c r="A209" s="124"/>
      <c r="B209" s="191"/>
      <c r="C209" s="185"/>
      <c r="D209" s="185"/>
      <c r="E209" s="193"/>
    </row>
    <row r="210" spans="1:5" x14ac:dyDescent="0.25">
      <c r="A210" s="124"/>
      <c r="B210" s="191"/>
      <c r="C210" s="185"/>
      <c r="D210" s="185"/>
      <c r="E210" s="193"/>
    </row>
    <row r="211" spans="1:5" x14ac:dyDescent="0.25">
      <c r="A211" s="124"/>
      <c r="B211" s="191"/>
      <c r="C211" s="185"/>
      <c r="D211" s="185"/>
      <c r="E211" s="193"/>
    </row>
    <row r="212" spans="1:5" x14ac:dyDescent="0.25">
      <c r="A212" s="124"/>
      <c r="B212" s="191"/>
      <c r="C212" s="185"/>
      <c r="D212" s="185"/>
      <c r="E212" s="193"/>
    </row>
    <row r="213" spans="1:5" x14ac:dyDescent="0.25">
      <c r="A213" s="124"/>
      <c r="B213" s="191"/>
      <c r="C213" s="185"/>
      <c r="D213" s="185"/>
      <c r="E213" s="193"/>
    </row>
    <row r="214" spans="1:5" x14ac:dyDescent="0.25">
      <c r="A214" s="124"/>
      <c r="B214" s="191"/>
      <c r="C214" s="185"/>
      <c r="D214" s="185"/>
      <c r="E214" s="193"/>
    </row>
    <row r="215" spans="1:5" x14ac:dyDescent="0.25">
      <c r="A215" s="124"/>
      <c r="B215" s="191"/>
      <c r="C215" s="185"/>
      <c r="D215" s="185"/>
      <c r="E215" s="193"/>
    </row>
    <row r="216" spans="1:5" x14ac:dyDescent="0.25">
      <c r="A216" s="124"/>
      <c r="B216" s="191"/>
      <c r="C216" s="185"/>
      <c r="D216" s="185"/>
      <c r="E216" s="193"/>
    </row>
    <row r="217" spans="1:5" x14ac:dyDescent="0.25">
      <c r="A217" s="124"/>
      <c r="B217" s="191"/>
      <c r="C217" s="185"/>
      <c r="D217" s="185"/>
      <c r="E217" s="193"/>
    </row>
    <row r="218" spans="1:5" x14ac:dyDescent="0.25">
      <c r="A218" s="124"/>
      <c r="B218" s="191"/>
      <c r="C218" s="185"/>
      <c r="D218" s="185"/>
      <c r="E218" s="193"/>
    </row>
    <row r="219" spans="1:5" x14ac:dyDescent="0.25">
      <c r="A219" s="124"/>
      <c r="B219" s="191"/>
      <c r="C219" s="185"/>
      <c r="D219" s="185"/>
      <c r="E219" s="194"/>
    </row>
    <row r="220" spans="1:5" x14ac:dyDescent="0.25">
      <c r="A220" s="124"/>
      <c r="B220" s="191"/>
      <c r="C220" s="185"/>
      <c r="D220" s="185"/>
      <c r="E220" s="194"/>
    </row>
    <row r="221" spans="1:5" x14ac:dyDescent="0.25">
      <c r="A221" s="124"/>
      <c r="B221" s="191"/>
      <c r="C221" s="185"/>
      <c r="D221" s="185"/>
      <c r="E221" s="194"/>
    </row>
    <row r="222" spans="1:5" x14ac:dyDescent="0.25">
      <c r="A222" s="124"/>
      <c r="B222" s="191"/>
      <c r="C222" s="185"/>
      <c r="D222" s="185"/>
      <c r="E222" s="194"/>
    </row>
    <row r="223" spans="1:5" x14ac:dyDescent="0.25">
      <c r="A223" s="124"/>
      <c r="B223" s="191"/>
      <c r="C223" s="185"/>
      <c r="D223" s="185"/>
      <c r="E223" s="194"/>
    </row>
    <row r="224" spans="1:5" x14ac:dyDescent="0.25">
      <c r="A224" s="124"/>
      <c r="B224" s="191"/>
      <c r="C224" s="185"/>
      <c r="D224" s="185"/>
      <c r="E224" s="194"/>
    </row>
    <row r="225" spans="1:5" x14ac:dyDescent="0.25">
      <c r="A225" s="124"/>
      <c r="B225" s="191"/>
      <c r="C225" s="185"/>
      <c r="D225" s="185"/>
      <c r="E225" s="194"/>
    </row>
    <row r="226" spans="1:5" x14ac:dyDescent="0.25">
      <c r="A226" s="124"/>
      <c r="B226" s="191"/>
      <c r="C226" s="185"/>
      <c r="D226" s="185"/>
      <c r="E226" s="194"/>
    </row>
    <row r="227" spans="1:5" x14ac:dyDescent="0.25">
      <c r="A227" s="124"/>
      <c r="B227" s="191"/>
      <c r="C227" s="185"/>
      <c r="D227" s="185"/>
      <c r="E227" s="194"/>
    </row>
    <row r="228" spans="1:5" x14ac:dyDescent="0.25">
      <c r="A228" s="124"/>
      <c r="B228" s="191"/>
      <c r="C228" s="185"/>
      <c r="D228" s="185"/>
      <c r="E228" s="194"/>
    </row>
    <row r="229" spans="1:5" x14ac:dyDescent="0.25">
      <c r="A229" s="124"/>
      <c r="B229" s="191"/>
      <c r="C229" s="185"/>
      <c r="D229" s="185"/>
      <c r="E229" s="194"/>
    </row>
    <row r="230" spans="1:5" x14ac:dyDescent="0.25">
      <c r="A230" s="124"/>
      <c r="B230" s="191"/>
      <c r="C230" s="185"/>
      <c r="D230" s="185"/>
      <c r="E230" s="194"/>
    </row>
    <row r="231" spans="1:5" x14ac:dyDescent="0.25">
      <c r="A231" s="124"/>
      <c r="B231" s="191"/>
      <c r="C231" s="185"/>
      <c r="D231" s="185"/>
      <c r="E231" s="194"/>
    </row>
    <row r="232" spans="1:5" x14ac:dyDescent="0.25">
      <c r="A232" s="124"/>
      <c r="B232" s="191"/>
      <c r="C232" s="185"/>
      <c r="D232" s="185"/>
      <c r="E232" s="194"/>
    </row>
    <row r="233" spans="1:5" x14ac:dyDescent="0.25">
      <c r="A233" s="124"/>
      <c r="B233" s="191"/>
      <c r="C233" s="185"/>
      <c r="D233" s="185"/>
      <c r="E233" s="194"/>
    </row>
    <row r="234" spans="1:5" x14ac:dyDescent="0.25">
      <c r="A234" s="124"/>
      <c r="B234" s="191"/>
      <c r="C234" s="185"/>
      <c r="D234" s="185"/>
      <c r="E234" s="194"/>
    </row>
    <row r="235" spans="1:5" x14ac:dyDescent="0.25">
      <c r="A235" s="124"/>
      <c r="B235" s="191"/>
      <c r="C235" s="185"/>
      <c r="D235" s="185"/>
      <c r="E235" s="194"/>
    </row>
    <row r="236" spans="1:5" x14ac:dyDescent="0.25">
      <c r="A236" s="124"/>
      <c r="B236" s="191"/>
      <c r="C236" s="185"/>
      <c r="D236" s="185"/>
      <c r="E236" s="194"/>
    </row>
    <row r="237" spans="1:5" x14ac:dyDescent="0.25">
      <c r="A237" s="124"/>
      <c r="B237" s="191"/>
      <c r="C237" s="185"/>
      <c r="D237" s="185"/>
      <c r="E237" s="194"/>
    </row>
    <row r="238" spans="1:5" x14ac:dyDescent="0.25">
      <c r="A238" s="124"/>
      <c r="B238" s="191"/>
      <c r="C238" s="185"/>
      <c r="D238" s="185"/>
      <c r="E238" s="194"/>
    </row>
    <row r="239" spans="1:5" x14ac:dyDescent="0.25">
      <c r="A239" s="124"/>
      <c r="B239" s="191"/>
      <c r="C239" s="185"/>
      <c r="D239" s="185"/>
      <c r="E239" s="194"/>
    </row>
    <row r="240" spans="1:5" x14ac:dyDescent="0.25">
      <c r="A240" s="124"/>
      <c r="B240" s="191"/>
      <c r="C240" s="185"/>
      <c r="D240" s="185"/>
      <c r="E240" s="194"/>
    </row>
    <row r="241" spans="1:5" x14ac:dyDescent="0.25">
      <c r="A241" s="124"/>
      <c r="B241" s="191"/>
      <c r="C241" s="185"/>
      <c r="D241" s="185"/>
      <c r="E241" s="194"/>
    </row>
    <row r="242" spans="1:5" x14ac:dyDescent="0.25">
      <c r="A242" s="124"/>
      <c r="B242" s="191"/>
      <c r="C242" s="185"/>
      <c r="D242" s="185"/>
      <c r="E242" s="194"/>
    </row>
    <row r="243" spans="1:5" x14ac:dyDescent="0.25">
      <c r="A243" s="124"/>
      <c r="B243" s="191"/>
      <c r="C243" s="185"/>
      <c r="D243" s="185"/>
      <c r="E243" s="194"/>
    </row>
    <row r="244" spans="1:5" x14ac:dyDescent="0.25">
      <c r="A244" s="124"/>
      <c r="B244" s="191"/>
      <c r="C244" s="185"/>
      <c r="D244" s="185"/>
      <c r="E244" s="194"/>
    </row>
    <row r="245" spans="1:5" x14ac:dyDescent="0.25">
      <c r="A245" s="124"/>
      <c r="B245" s="191"/>
      <c r="C245" s="185"/>
      <c r="D245" s="185"/>
      <c r="E245" s="194"/>
    </row>
    <row r="246" spans="1:5" x14ac:dyDescent="0.25">
      <c r="A246" s="124"/>
      <c r="B246" s="191"/>
      <c r="C246" s="185"/>
      <c r="D246" s="185"/>
      <c r="E246" s="194"/>
    </row>
    <row r="247" spans="1:5" x14ac:dyDescent="0.25">
      <c r="A247" s="124"/>
      <c r="B247" s="191"/>
      <c r="C247" s="185"/>
      <c r="D247" s="185"/>
      <c r="E247" s="194"/>
    </row>
    <row r="248" spans="1:5" x14ac:dyDescent="0.25">
      <c r="A248" s="124"/>
      <c r="B248" s="191"/>
      <c r="C248" s="185"/>
      <c r="D248" s="185"/>
      <c r="E248" s="194"/>
    </row>
    <row r="249" spans="1:5" x14ac:dyDescent="0.25">
      <c r="A249" s="124"/>
      <c r="B249" s="191"/>
      <c r="C249" s="185"/>
      <c r="D249" s="185"/>
      <c r="E249" s="194"/>
    </row>
    <row r="250" spans="1:5" x14ac:dyDescent="0.25">
      <c r="A250" s="124"/>
      <c r="B250" s="191"/>
      <c r="C250" s="185"/>
      <c r="D250" s="185"/>
      <c r="E250" s="194"/>
    </row>
    <row r="251" spans="1:5" x14ac:dyDescent="0.25">
      <c r="A251" s="124"/>
      <c r="B251" s="191"/>
      <c r="C251" s="185"/>
      <c r="D251" s="185"/>
      <c r="E251" s="194"/>
    </row>
    <row r="252" spans="1:5" x14ac:dyDescent="0.25">
      <c r="A252" s="124"/>
      <c r="B252" s="191"/>
      <c r="C252" s="185"/>
      <c r="D252" s="185"/>
      <c r="E252" s="194"/>
    </row>
    <row r="253" spans="1:5" x14ac:dyDescent="0.25">
      <c r="A253" s="124"/>
      <c r="B253" s="191"/>
      <c r="C253" s="185"/>
      <c r="D253" s="185"/>
      <c r="E253" s="194"/>
    </row>
    <row r="254" spans="1:5" x14ac:dyDescent="0.25">
      <c r="A254" s="124"/>
      <c r="B254" s="191"/>
      <c r="C254" s="185"/>
      <c r="D254" s="185"/>
      <c r="E254" s="194"/>
    </row>
    <row r="255" spans="1:5" x14ac:dyDescent="0.25">
      <c r="A255" s="124"/>
      <c r="B255" s="191"/>
      <c r="C255" s="185"/>
      <c r="D255" s="185"/>
      <c r="E255" s="194"/>
    </row>
    <row r="256" spans="1:5" x14ac:dyDescent="0.25">
      <c r="A256" s="124"/>
      <c r="B256" s="191"/>
      <c r="C256" s="185"/>
      <c r="D256" s="185"/>
      <c r="E256" s="194"/>
    </row>
    <row r="257" spans="1:5" x14ac:dyDescent="0.25">
      <c r="A257" s="124"/>
      <c r="B257" s="191"/>
      <c r="C257" s="185"/>
      <c r="D257" s="185"/>
      <c r="E257" s="194"/>
    </row>
    <row r="258" spans="1:5" x14ac:dyDescent="0.25">
      <c r="A258" s="124"/>
      <c r="B258" s="191"/>
      <c r="C258" s="185"/>
      <c r="D258" s="185"/>
      <c r="E258" s="194"/>
    </row>
    <row r="259" spans="1:5" x14ac:dyDescent="0.25">
      <c r="A259" s="124"/>
      <c r="B259" s="191"/>
      <c r="C259" s="185"/>
      <c r="D259" s="185"/>
      <c r="E259" s="194"/>
    </row>
    <row r="260" spans="1:5" x14ac:dyDescent="0.25">
      <c r="A260" s="124"/>
      <c r="B260" s="191"/>
      <c r="C260" s="185"/>
      <c r="D260" s="185"/>
      <c r="E260" s="194"/>
    </row>
    <row r="261" spans="1:5" x14ac:dyDescent="0.25">
      <c r="A261" s="124"/>
      <c r="B261" s="191"/>
      <c r="C261" s="185"/>
      <c r="D261" s="185"/>
      <c r="E261" s="194"/>
    </row>
    <row r="262" spans="1:5" x14ac:dyDescent="0.25">
      <c r="A262" s="124"/>
      <c r="B262" s="191"/>
      <c r="C262" s="185"/>
      <c r="D262" s="185"/>
      <c r="E262" s="194"/>
    </row>
    <row r="263" spans="1:5" x14ac:dyDescent="0.25">
      <c r="A263" s="124"/>
      <c r="B263" s="191"/>
      <c r="C263" s="185"/>
      <c r="D263" s="185"/>
      <c r="E263" s="194"/>
    </row>
    <row r="264" spans="1:5" x14ac:dyDescent="0.25">
      <c r="A264" s="124"/>
      <c r="B264" s="191"/>
      <c r="C264" s="185"/>
      <c r="D264" s="185"/>
      <c r="E264" s="194"/>
    </row>
    <row r="265" spans="1:5" x14ac:dyDescent="0.25">
      <c r="A265" s="124"/>
      <c r="B265" s="191"/>
      <c r="C265" s="185"/>
      <c r="D265" s="185"/>
      <c r="E265" s="194"/>
    </row>
    <row r="266" spans="1:5" x14ac:dyDescent="0.25">
      <c r="A266" s="124"/>
      <c r="B266" s="191"/>
      <c r="C266" s="185"/>
      <c r="D266" s="185"/>
      <c r="E266" s="194"/>
    </row>
    <row r="267" spans="1:5" x14ac:dyDescent="0.25">
      <c r="A267" s="124"/>
      <c r="B267" s="191"/>
      <c r="C267" s="185"/>
      <c r="D267" s="185"/>
      <c r="E267" s="194"/>
    </row>
    <row r="268" spans="1:5" x14ac:dyDescent="0.25">
      <c r="A268" s="124"/>
      <c r="B268" s="191"/>
      <c r="C268" s="185"/>
      <c r="D268" s="185"/>
      <c r="E268" s="194"/>
    </row>
    <row r="269" spans="1:5" x14ac:dyDescent="0.25">
      <c r="A269" s="124"/>
      <c r="B269" s="191"/>
      <c r="C269" s="185"/>
      <c r="D269" s="185"/>
      <c r="E269" s="194"/>
    </row>
    <row r="270" spans="1:5" x14ac:dyDescent="0.25">
      <c r="A270" s="124"/>
      <c r="B270" s="191"/>
      <c r="C270" s="185"/>
      <c r="D270" s="185"/>
      <c r="E270" s="194"/>
    </row>
    <row r="271" spans="1:5" x14ac:dyDescent="0.25">
      <c r="A271" s="124"/>
      <c r="B271" s="191"/>
      <c r="C271" s="185"/>
      <c r="D271" s="185"/>
      <c r="E271" s="194"/>
    </row>
    <row r="272" spans="1:5" x14ac:dyDescent="0.25">
      <c r="A272" s="124"/>
      <c r="B272" s="191"/>
      <c r="C272" s="185"/>
      <c r="D272" s="185"/>
      <c r="E272" s="194"/>
    </row>
    <row r="273" spans="1:5" x14ac:dyDescent="0.25">
      <c r="A273" s="124"/>
      <c r="B273" s="191"/>
      <c r="C273" s="185"/>
      <c r="D273" s="185"/>
      <c r="E273" s="194"/>
    </row>
    <row r="274" spans="1:5" x14ac:dyDescent="0.25">
      <c r="A274" s="124"/>
      <c r="B274" s="191"/>
      <c r="C274" s="185"/>
      <c r="D274" s="185"/>
      <c r="E274" s="194"/>
    </row>
    <row r="275" spans="1:5" x14ac:dyDescent="0.25">
      <c r="A275" s="124"/>
      <c r="B275" s="191"/>
      <c r="C275" s="185"/>
      <c r="D275" s="185"/>
      <c r="E275" s="194"/>
    </row>
    <row r="276" spans="1:5" x14ac:dyDescent="0.25">
      <c r="A276" s="124"/>
      <c r="B276" s="191"/>
      <c r="C276" s="185"/>
      <c r="D276" s="185"/>
      <c r="E276" s="194"/>
    </row>
    <row r="277" spans="1:5" x14ac:dyDescent="0.25">
      <c r="A277" s="124"/>
      <c r="B277" s="191"/>
      <c r="C277" s="185"/>
      <c r="D277" s="185"/>
      <c r="E277" s="194"/>
    </row>
    <row r="278" spans="1:5" x14ac:dyDescent="0.25">
      <c r="A278" s="124"/>
      <c r="B278" s="191"/>
      <c r="C278" s="185"/>
      <c r="D278" s="185"/>
      <c r="E278" s="194"/>
    </row>
    <row r="279" spans="1:5" x14ac:dyDescent="0.25">
      <c r="A279" s="124"/>
      <c r="B279" s="191"/>
      <c r="C279" s="185"/>
      <c r="D279" s="185"/>
      <c r="E279" s="194"/>
    </row>
    <row r="280" spans="1:5" x14ac:dyDescent="0.25">
      <c r="A280" s="124"/>
      <c r="B280" s="191"/>
      <c r="C280" s="185"/>
      <c r="D280" s="185"/>
      <c r="E280" s="194"/>
    </row>
    <row r="281" spans="1:5" x14ac:dyDescent="0.25">
      <c r="A281" s="124"/>
      <c r="B281" s="191"/>
      <c r="C281" s="185"/>
      <c r="D281" s="185"/>
      <c r="E281" s="194"/>
    </row>
    <row r="282" spans="1:5" x14ac:dyDescent="0.25">
      <c r="A282" s="124"/>
      <c r="B282" s="191"/>
      <c r="C282" s="185"/>
      <c r="D282" s="185"/>
      <c r="E282" s="194"/>
    </row>
    <row r="283" spans="1:5" x14ac:dyDescent="0.25">
      <c r="A283" s="124"/>
      <c r="B283" s="191"/>
      <c r="C283" s="185"/>
      <c r="D283" s="185"/>
      <c r="E283" s="194"/>
    </row>
    <row r="284" spans="1:5" x14ac:dyDescent="0.25">
      <c r="A284" s="124"/>
      <c r="B284" s="191"/>
      <c r="C284" s="185"/>
      <c r="D284" s="185"/>
      <c r="E284" s="194"/>
    </row>
    <row r="285" spans="1:5" x14ac:dyDescent="0.25">
      <c r="A285" s="124"/>
      <c r="B285" s="191"/>
      <c r="C285" s="185"/>
      <c r="D285" s="185"/>
      <c r="E285" s="194"/>
    </row>
    <row r="286" spans="1:5" x14ac:dyDescent="0.25">
      <c r="A286" s="124"/>
      <c r="B286" s="191"/>
      <c r="C286" s="185"/>
      <c r="D286" s="185"/>
      <c r="E286" s="194"/>
    </row>
    <row r="287" spans="1:5" x14ac:dyDescent="0.25">
      <c r="A287" s="124"/>
      <c r="B287" s="191"/>
      <c r="C287" s="185"/>
      <c r="D287" s="185"/>
      <c r="E287" s="194"/>
    </row>
    <row r="288" spans="1:5" x14ac:dyDescent="0.25">
      <c r="A288" s="124"/>
      <c r="B288" s="191"/>
      <c r="C288" s="185"/>
      <c r="D288" s="185"/>
      <c r="E288" s="194"/>
    </row>
    <row r="289" spans="1:5" x14ac:dyDescent="0.25">
      <c r="A289" s="124"/>
      <c r="B289" s="191"/>
      <c r="C289" s="185"/>
      <c r="D289" s="185"/>
      <c r="E289" s="194"/>
    </row>
    <row r="290" spans="1:5" x14ac:dyDescent="0.25">
      <c r="A290" s="124"/>
      <c r="B290" s="191"/>
      <c r="C290" s="185"/>
      <c r="D290" s="185"/>
      <c r="E290" s="194"/>
    </row>
    <row r="291" spans="1:5" x14ac:dyDescent="0.25">
      <c r="A291" s="124"/>
      <c r="B291" s="191"/>
      <c r="C291" s="185"/>
      <c r="D291" s="185"/>
      <c r="E291" s="194"/>
    </row>
    <row r="292" spans="1:5" x14ac:dyDescent="0.25">
      <c r="A292" s="124"/>
      <c r="B292" s="191"/>
      <c r="C292" s="185"/>
      <c r="D292" s="185"/>
      <c r="E292" s="194"/>
    </row>
    <row r="293" spans="1:5" x14ac:dyDescent="0.25">
      <c r="A293" s="124"/>
      <c r="B293" s="191"/>
      <c r="C293" s="185"/>
      <c r="D293" s="185"/>
      <c r="E293" s="194"/>
    </row>
    <row r="294" spans="1:5" x14ac:dyDescent="0.25">
      <c r="A294" s="124"/>
      <c r="B294" s="191"/>
      <c r="C294" s="185"/>
      <c r="D294" s="185"/>
      <c r="E294" s="194"/>
    </row>
    <row r="295" spans="1:5" x14ac:dyDescent="0.25">
      <c r="A295" s="124"/>
      <c r="B295" s="191"/>
      <c r="C295" s="185"/>
      <c r="D295" s="185"/>
      <c r="E295" s="194"/>
    </row>
    <row r="296" spans="1:5" x14ac:dyDescent="0.25">
      <c r="A296" s="124"/>
      <c r="B296" s="191"/>
      <c r="C296" s="185"/>
      <c r="D296" s="185"/>
      <c r="E296" s="194"/>
    </row>
    <row r="297" spans="1:5" x14ac:dyDescent="0.25">
      <c r="A297" s="124"/>
      <c r="B297" s="191"/>
      <c r="C297" s="185"/>
      <c r="D297" s="185"/>
      <c r="E297" s="194"/>
    </row>
    <row r="298" spans="1:5" x14ac:dyDescent="0.25">
      <c r="A298" s="124"/>
      <c r="B298" s="191"/>
      <c r="C298" s="185"/>
      <c r="D298" s="185"/>
      <c r="E298" s="194"/>
    </row>
    <row r="299" spans="1:5" x14ac:dyDescent="0.25">
      <c r="A299" s="124"/>
      <c r="B299" s="191"/>
      <c r="C299" s="185"/>
      <c r="D299" s="185"/>
      <c r="E299" s="194"/>
    </row>
    <row r="300" spans="1:5" x14ac:dyDescent="0.25">
      <c r="A300" s="124"/>
      <c r="B300" s="191"/>
      <c r="C300" s="185"/>
      <c r="D300" s="185"/>
      <c r="E300" s="194"/>
    </row>
    <row r="301" spans="1:5" x14ac:dyDescent="0.25">
      <c r="A301" s="124"/>
      <c r="B301" s="191"/>
      <c r="C301" s="185"/>
      <c r="D301" s="185"/>
      <c r="E301" s="194"/>
    </row>
    <row r="302" spans="1:5" x14ac:dyDescent="0.25">
      <c r="A302" s="124"/>
      <c r="B302" s="191"/>
      <c r="C302" s="185"/>
      <c r="D302" s="185"/>
      <c r="E302" s="194"/>
    </row>
    <row r="303" spans="1:5" x14ac:dyDescent="0.25">
      <c r="A303" s="124"/>
      <c r="B303" s="191"/>
      <c r="C303" s="185"/>
      <c r="D303" s="185"/>
      <c r="E303" s="194"/>
    </row>
    <row r="304" spans="1:5" x14ac:dyDescent="0.25">
      <c r="A304" s="124"/>
      <c r="B304" s="191"/>
      <c r="C304" s="185"/>
      <c r="D304" s="185"/>
      <c r="E304" s="194"/>
    </row>
    <row r="305" spans="1:5" x14ac:dyDescent="0.25">
      <c r="A305" s="124"/>
      <c r="B305" s="191"/>
      <c r="C305" s="185"/>
      <c r="D305" s="185"/>
      <c r="E305" s="194"/>
    </row>
    <row r="306" spans="1:5" x14ac:dyDescent="0.25">
      <c r="A306" s="124"/>
      <c r="B306" s="191"/>
      <c r="C306" s="185"/>
      <c r="D306" s="185"/>
      <c r="E306" s="194"/>
    </row>
    <row r="307" spans="1:5" x14ac:dyDescent="0.25">
      <c r="A307" s="124"/>
      <c r="B307" s="191"/>
      <c r="C307" s="185"/>
      <c r="D307" s="185"/>
      <c r="E307" s="194"/>
    </row>
    <row r="308" spans="1:5" x14ac:dyDescent="0.25">
      <c r="A308" s="124"/>
      <c r="B308" s="191"/>
      <c r="C308" s="185"/>
      <c r="D308" s="185"/>
      <c r="E308" s="194"/>
    </row>
    <row r="309" spans="1:5" x14ac:dyDescent="0.25">
      <c r="A309" s="124"/>
      <c r="B309" s="191"/>
      <c r="C309" s="185"/>
      <c r="D309" s="185"/>
      <c r="E309" s="194"/>
    </row>
    <row r="310" spans="1:5" x14ac:dyDescent="0.25">
      <c r="A310" s="124"/>
      <c r="B310" s="191"/>
      <c r="C310" s="185"/>
      <c r="D310" s="185"/>
      <c r="E310" s="194"/>
    </row>
    <row r="311" spans="1:5" x14ac:dyDescent="0.25">
      <c r="A311" s="124"/>
      <c r="B311" s="191"/>
      <c r="C311" s="185"/>
      <c r="D311" s="185"/>
      <c r="E311" s="194"/>
    </row>
    <row r="312" spans="1:5" x14ac:dyDescent="0.25">
      <c r="A312" s="124"/>
      <c r="B312" s="191"/>
      <c r="C312" s="185"/>
      <c r="D312" s="185"/>
      <c r="E312" s="194"/>
    </row>
    <row r="313" spans="1:5" x14ac:dyDescent="0.25">
      <c r="A313" s="124"/>
      <c r="B313" s="191"/>
      <c r="C313" s="185"/>
      <c r="D313" s="185"/>
      <c r="E313" s="194"/>
    </row>
    <row r="314" spans="1:5" x14ac:dyDescent="0.25">
      <c r="A314" s="124"/>
      <c r="B314" s="191"/>
      <c r="C314" s="185"/>
      <c r="D314" s="185"/>
      <c r="E314" s="194"/>
    </row>
    <row r="315" spans="1:5" x14ac:dyDescent="0.25">
      <c r="A315" s="124"/>
      <c r="B315" s="191"/>
      <c r="C315" s="185"/>
      <c r="D315" s="185"/>
      <c r="E315" s="194"/>
    </row>
    <row r="316" spans="1:5" x14ac:dyDescent="0.25">
      <c r="A316" s="124"/>
      <c r="B316" s="191"/>
      <c r="C316" s="185"/>
      <c r="D316" s="185"/>
      <c r="E316" s="194"/>
    </row>
    <row r="317" spans="1:5" x14ac:dyDescent="0.25">
      <c r="A317" s="124"/>
      <c r="B317" s="191"/>
      <c r="C317" s="185"/>
      <c r="D317" s="185"/>
      <c r="E317" s="194"/>
    </row>
    <row r="318" spans="1:5" x14ac:dyDescent="0.25">
      <c r="A318" s="124"/>
      <c r="B318" s="191"/>
      <c r="C318" s="185"/>
      <c r="D318" s="185"/>
      <c r="E318" s="194"/>
    </row>
    <row r="319" spans="1:5" x14ac:dyDescent="0.25">
      <c r="A319" s="124"/>
      <c r="B319" s="191"/>
      <c r="C319" s="185"/>
      <c r="D319" s="185"/>
      <c r="E319" s="194"/>
    </row>
    <row r="320" spans="1:5" x14ac:dyDescent="0.25">
      <c r="A320" s="124"/>
      <c r="B320" s="191"/>
      <c r="C320" s="185"/>
      <c r="D320" s="185"/>
      <c r="E320" s="194"/>
    </row>
    <row r="321" spans="1:5" x14ac:dyDescent="0.25">
      <c r="A321" s="124"/>
      <c r="B321" s="191"/>
      <c r="C321" s="185"/>
      <c r="D321" s="185"/>
      <c r="E321" s="194"/>
    </row>
    <row r="322" spans="1:5" x14ac:dyDescent="0.25">
      <c r="A322" s="124"/>
      <c r="B322" s="191"/>
      <c r="C322" s="185"/>
      <c r="D322" s="185"/>
      <c r="E322" s="194"/>
    </row>
    <row r="323" spans="1:5" x14ac:dyDescent="0.25">
      <c r="A323" s="124"/>
      <c r="B323" s="191"/>
      <c r="C323" s="185"/>
      <c r="D323" s="185"/>
      <c r="E323" s="194"/>
    </row>
    <row r="324" spans="1:5" x14ac:dyDescent="0.25">
      <c r="A324" s="124"/>
      <c r="B324" s="191"/>
      <c r="C324" s="185"/>
      <c r="D324" s="185"/>
      <c r="E324" s="194"/>
    </row>
    <row r="325" spans="1:5" x14ac:dyDescent="0.25">
      <c r="A325" s="124"/>
      <c r="B325" s="191"/>
      <c r="C325" s="185"/>
      <c r="D325" s="185"/>
      <c r="E325" s="194"/>
    </row>
    <row r="326" spans="1:5" x14ac:dyDescent="0.25">
      <c r="A326" s="124"/>
      <c r="B326" s="191"/>
      <c r="C326" s="185"/>
      <c r="D326" s="185"/>
      <c r="E326" s="194"/>
    </row>
    <row r="327" spans="1:5" x14ac:dyDescent="0.25">
      <c r="A327" s="124"/>
      <c r="B327" s="191"/>
      <c r="C327" s="185"/>
      <c r="D327" s="185"/>
      <c r="E327" s="194"/>
    </row>
    <row r="328" spans="1:5" x14ac:dyDescent="0.25">
      <c r="A328" s="124"/>
      <c r="B328" s="191"/>
      <c r="C328" s="185"/>
      <c r="D328" s="185"/>
      <c r="E328" s="194"/>
    </row>
    <row r="329" spans="1:5" x14ac:dyDescent="0.25">
      <c r="A329" s="124"/>
      <c r="B329" s="191"/>
      <c r="C329" s="185"/>
      <c r="D329" s="185"/>
      <c r="E329" s="194"/>
    </row>
    <row r="330" spans="1:5" x14ac:dyDescent="0.25">
      <c r="A330" s="124"/>
      <c r="B330" s="191"/>
      <c r="C330" s="185"/>
      <c r="D330" s="185"/>
      <c r="E330" s="194"/>
    </row>
    <row r="331" spans="1:5" x14ac:dyDescent="0.25">
      <c r="A331" s="124"/>
      <c r="B331" s="191"/>
      <c r="C331" s="185"/>
      <c r="D331" s="185"/>
      <c r="E331" s="194"/>
    </row>
    <row r="332" spans="1:5" x14ac:dyDescent="0.25">
      <c r="A332" s="124"/>
      <c r="B332" s="191"/>
      <c r="C332" s="185"/>
      <c r="D332" s="185"/>
      <c r="E332" s="194"/>
    </row>
    <row r="333" spans="1:5" x14ac:dyDescent="0.25">
      <c r="A333" s="124"/>
      <c r="B333" s="191"/>
      <c r="C333" s="185"/>
      <c r="D333" s="185"/>
      <c r="E333" s="194"/>
    </row>
    <row r="334" spans="1:5" x14ac:dyDescent="0.25">
      <c r="A334" s="124"/>
      <c r="B334" s="191"/>
      <c r="C334" s="185"/>
      <c r="D334" s="185"/>
      <c r="E334" s="194"/>
    </row>
    <row r="335" spans="1:5" x14ac:dyDescent="0.25">
      <c r="A335" s="124"/>
      <c r="B335" s="191"/>
      <c r="C335" s="185"/>
      <c r="D335" s="185"/>
      <c r="E335" s="194"/>
    </row>
    <row r="336" spans="1:5" x14ac:dyDescent="0.25">
      <c r="A336" s="124"/>
      <c r="B336" s="191"/>
      <c r="C336" s="185"/>
      <c r="D336" s="185"/>
      <c r="E336" s="194"/>
    </row>
    <row r="337" spans="1:5" x14ac:dyDescent="0.25">
      <c r="A337" s="124"/>
      <c r="B337" s="191"/>
      <c r="C337" s="185"/>
      <c r="D337" s="185"/>
      <c r="E337" s="194"/>
    </row>
    <row r="338" spans="1:5" x14ac:dyDescent="0.25">
      <c r="A338" s="124"/>
      <c r="B338" s="191"/>
      <c r="C338" s="185"/>
      <c r="D338" s="185"/>
      <c r="E338" s="194"/>
    </row>
    <row r="339" spans="1:5" x14ac:dyDescent="0.25">
      <c r="A339" s="124"/>
      <c r="B339" s="191"/>
      <c r="C339" s="185"/>
      <c r="D339" s="185"/>
      <c r="E339" s="194"/>
    </row>
    <row r="340" spans="1:5" x14ac:dyDescent="0.25">
      <c r="A340" s="124"/>
      <c r="B340" s="191"/>
      <c r="C340" s="185"/>
      <c r="D340" s="185"/>
      <c r="E340" s="194"/>
    </row>
    <row r="341" spans="1:5" x14ac:dyDescent="0.25">
      <c r="A341" s="124"/>
      <c r="B341" s="191"/>
      <c r="C341" s="185"/>
      <c r="D341" s="185"/>
      <c r="E341" s="194"/>
    </row>
    <row r="342" spans="1:5" x14ac:dyDescent="0.25">
      <c r="A342" s="124"/>
      <c r="B342" s="191"/>
      <c r="C342" s="185"/>
      <c r="D342" s="185"/>
      <c r="E342" s="194"/>
    </row>
    <row r="343" spans="1:5" x14ac:dyDescent="0.25">
      <c r="A343" s="124"/>
      <c r="B343" s="191"/>
      <c r="C343" s="185"/>
      <c r="D343" s="185"/>
      <c r="E343" s="194"/>
    </row>
    <row r="344" spans="1:5" x14ac:dyDescent="0.25">
      <c r="A344" s="124"/>
      <c r="B344" s="191"/>
      <c r="C344" s="185"/>
      <c r="D344" s="185"/>
      <c r="E344" s="194"/>
    </row>
    <row r="345" spans="1:5" x14ac:dyDescent="0.25">
      <c r="A345" s="124"/>
      <c r="B345" s="191"/>
      <c r="C345" s="185"/>
      <c r="D345" s="185"/>
      <c r="E345" s="194"/>
    </row>
    <row r="346" spans="1:5" x14ac:dyDescent="0.25">
      <c r="C346" s="185"/>
      <c r="E346" s="194"/>
    </row>
    <row r="347" spans="1:5" x14ac:dyDescent="0.25">
      <c r="C347" s="185"/>
      <c r="E347" s="194"/>
    </row>
    <row r="348" spans="1:5" x14ac:dyDescent="0.25">
      <c r="C348" s="185"/>
      <c r="E348" s="194"/>
    </row>
    <row r="349" spans="1:5" x14ac:dyDescent="0.25">
      <c r="C349" s="185"/>
      <c r="E349" s="194"/>
    </row>
    <row r="350" spans="1:5" x14ac:dyDescent="0.25">
      <c r="E350" s="194"/>
    </row>
    <row r="351" spans="1:5" x14ac:dyDescent="0.25">
      <c r="E351" s="194"/>
    </row>
    <row r="352" spans="1:5" x14ac:dyDescent="0.25">
      <c r="E352" s="194"/>
    </row>
    <row r="353" spans="5:5" x14ac:dyDescent="0.25">
      <c r="E353" s="194"/>
    </row>
    <row r="354" spans="5:5" x14ac:dyDescent="0.25">
      <c r="E354" s="194"/>
    </row>
    <row r="355" spans="5:5" x14ac:dyDescent="0.25">
      <c r="E355" s="194"/>
    </row>
    <row r="356" spans="5:5" x14ac:dyDescent="0.25">
      <c r="E356" s="194"/>
    </row>
    <row r="357" spans="5:5" x14ac:dyDescent="0.25">
      <c r="E357" s="194"/>
    </row>
    <row r="358" spans="5:5" x14ac:dyDescent="0.25">
      <c r="E358" s="194"/>
    </row>
    <row r="359" spans="5:5" x14ac:dyDescent="0.25">
      <c r="E359" s="194"/>
    </row>
    <row r="360" spans="5:5" x14ac:dyDescent="0.25">
      <c r="E360" s="194"/>
    </row>
    <row r="361" spans="5:5" x14ac:dyDescent="0.25">
      <c r="E361" s="194"/>
    </row>
    <row r="362" spans="5:5" x14ac:dyDescent="0.25">
      <c r="E362" s="194"/>
    </row>
    <row r="363" spans="5:5" x14ac:dyDescent="0.25">
      <c r="E363" s="194"/>
    </row>
    <row r="364" spans="5:5" x14ac:dyDescent="0.25">
      <c r="E364" s="194"/>
    </row>
    <row r="365" spans="5:5" x14ac:dyDescent="0.25">
      <c r="E365" s="194"/>
    </row>
    <row r="366" spans="5:5" x14ac:dyDescent="0.25">
      <c r="E366" s="194"/>
    </row>
    <row r="367" spans="5:5" x14ac:dyDescent="0.25">
      <c r="E367" s="194"/>
    </row>
    <row r="368" spans="5:5" x14ac:dyDescent="0.25">
      <c r="E368" s="194"/>
    </row>
    <row r="369" spans="5:5" x14ac:dyDescent="0.25">
      <c r="E369" s="194"/>
    </row>
    <row r="370" spans="5:5" x14ac:dyDescent="0.25">
      <c r="E370" s="194"/>
    </row>
    <row r="371" spans="5:5" x14ac:dyDescent="0.25">
      <c r="E371" s="194"/>
    </row>
    <row r="372" spans="5:5" x14ac:dyDescent="0.25">
      <c r="E372" s="194"/>
    </row>
    <row r="373" spans="5:5" x14ac:dyDescent="0.25">
      <c r="E373" s="194"/>
    </row>
    <row r="374" spans="5:5" x14ac:dyDescent="0.25">
      <c r="E374" s="194"/>
    </row>
    <row r="375" spans="5:5" x14ac:dyDescent="0.25">
      <c r="E375" s="194"/>
    </row>
    <row r="376" spans="5:5" x14ac:dyDescent="0.25">
      <c r="E376" s="194"/>
    </row>
    <row r="377" spans="5:5" x14ac:dyDescent="0.25">
      <c r="E377" s="194"/>
    </row>
    <row r="378" spans="5:5" x14ac:dyDescent="0.25">
      <c r="E378" s="194"/>
    </row>
    <row r="379" spans="5:5" x14ac:dyDescent="0.25">
      <c r="E379" s="194"/>
    </row>
    <row r="380" spans="5:5" x14ac:dyDescent="0.25">
      <c r="E380" s="194"/>
    </row>
    <row r="381" spans="5:5" x14ac:dyDescent="0.25">
      <c r="E381" s="194"/>
    </row>
    <row r="382" spans="5:5" x14ac:dyDescent="0.25">
      <c r="E382" s="194"/>
    </row>
    <row r="383" spans="5:5" x14ac:dyDescent="0.25">
      <c r="E383" s="194"/>
    </row>
    <row r="384" spans="5:5" x14ac:dyDescent="0.25">
      <c r="E384" s="194"/>
    </row>
    <row r="385" spans="5:5" x14ac:dyDescent="0.25">
      <c r="E385" s="194"/>
    </row>
    <row r="386" spans="5:5" x14ac:dyDescent="0.25">
      <c r="E386" s="194"/>
    </row>
    <row r="387" spans="5:5" x14ac:dyDescent="0.25">
      <c r="E387" s="194"/>
    </row>
    <row r="388" spans="5:5" x14ac:dyDescent="0.25">
      <c r="E388" s="194"/>
    </row>
    <row r="389" spans="5:5" x14ac:dyDescent="0.25">
      <c r="E389" s="194"/>
    </row>
    <row r="390" spans="5:5" x14ac:dyDescent="0.25">
      <c r="E390" s="194"/>
    </row>
    <row r="391" spans="5:5" x14ac:dyDescent="0.25">
      <c r="E391" s="194"/>
    </row>
    <row r="392" spans="5:5" x14ac:dyDescent="0.25">
      <c r="E392" s="194"/>
    </row>
    <row r="393" spans="5:5" x14ac:dyDescent="0.25">
      <c r="E393" s="194"/>
    </row>
    <row r="394" spans="5:5" x14ac:dyDescent="0.25">
      <c r="E394" s="194"/>
    </row>
    <row r="395" spans="5:5" x14ac:dyDescent="0.25">
      <c r="E395" s="194"/>
    </row>
    <row r="396" spans="5:5" x14ac:dyDescent="0.25">
      <c r="E396" s="194"/>
    </row>
    <row r="397" spans="5:5" x14ac:dyDescent="0.25">
      <c r="E397" s="194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topLeftCell="A559" workbookViewId="0">
      <selection activeCell="B589" sqref="B589"/>
    </sheetView>
  </sheetViews>
  <sheetFormatPr defaultRowHeight="15" x14ac:dyDescent="0.25"/>
  <cols>
    <col min="1" max="1" width="10.85546875" style="10" customWidth="1"/>
    <col min="2" max="2" width="63.7109375" style="22" customWidth="1"/>
    <col min="3" max="12" width="15.42578125" style="10" customWidth="1"/>
    <col min="13" max="16384" width="9.140625" style="10"/>
  </cols>
  <sheetData>
    <row r="1" spans="1:12" x14ac:dyDescent="0.25">
      <c r="A1" s="439" t="s">
        <v>1257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</row>
    <row r="2" spans="1:12" x14ac:dyDescent="0.25">
      <c r="C2" s="442"/>
      <c r="D2" s="442"/>
      <c r="E2" s="442"/>
      <c r="F2" s="442"/>
      <c r="G2" s="442"/>
      <c r="H2" s="442"/>
      <c r="I2" s="442"/>
      <c r="J2" s="442"/>
      <c r="K2" s="442"/>
      <c r="L2" s="442"/>
    </row>
    <row r="3" spans="1:12" x14ac:dyDescent="0.25">
      <c r="C3" s="443"/>
      <c r="D3" s="443"/>
      <c r="E3" s="443"/>
      <c r="F3" s="443"/>
      <c r="G3" s="443"/>
      <c r="H3" s="443"/>
      <c r="I3" s="443"/>
      <c r="J3" s="443"/>
      <c r="K3" s="443"/>
      <c r="L3" s="443"/>
    </row>
    <row r="4" spans="1:12" ht="25.5" customHeight="1" x14ac:dyDescent="0.25">
      <c r="A4" s="444" t="s">
        <v>61</v>
      </c>
      <c r="B4" s="444" t="s">
        <v>77</v>
      </c>
      <c r="C4" s="441" t="s">
        <v>47</v>
      </c>
      <c r="D4" s="441"/>
      <c r="E4" s="441" t="s">
        <v>95</v>
      </c>
      <c r="F4" s="441"/>
      <c r="G4" s="441" t="s">
        <v>96</v>
      </c>
      <c r="H4" s="441"/>
      <c r="I4" s="441" t="s">
        <v>97</v>
      </c>
      <c r="J4" s="441"/>
      <c r="K4" s="441" t="s">
        <v>98</v>
      </c>
      <c r="L4" s="441"/>
    </row>
    <row r="5" spans="1:12" ht="23.25" customHeight="1" x14ac:dyDescent="0.25">
      <c r="A5" s="444"/>
      <c r="B5" s="444"/>
      <c r="C5" s="227" t="s">
        <v>36</v>
      </c>
      <c r="D5" s="227" t="s">
        <v>37</v>
      </c>
      <c r="E5" s="227" t="s">
        <v>36</v>
      </c>
      <c r="F5" s="227" t="s">
        <v>37</v>
      </c>
      <c r="G5" s="227" t="s">
        <v>36</v>
      </c>
      <c r="H5" s="227" t="s">
        <v>37</v>
      </c>
      <c r="I5" s="227" t="s">
        <v>36</v>
      </c>
      <c r="J5" s="227" t="s">
        <v>37</v>
      </c>
      <c r="K5" s="227" t="s">
        <v>36</v>
      </c>
      <c r="L5" s="227" t="s">
        <v>37</v>
      </c>
    </row>
    <row r="6" spans="1:12" x14ac:dyDescent="0.25">
      <c r="A6" s="111">
        <v>1</v>
      </c>
      <c r="B6" s="112" t="s">
        <v>286</v>
      </c>
      <c r="C6" s="228">
        <v>0</v>
      </c>
      <c r="D6" s="228">
        <v>0</v>
      </c>
      <c r="E6" s="229">
        <v>0</v>
      </c>
      <c r="F6" s="229">
        <v>374985602</v>
      </c>
      <c r="G6" s="229">
        <v>0</v>
      </c>
      <c r="H6" s="229">
        <v>0</v>
      </c>
      <c r="I6" s="229">
        <v>374985602</v>
      </c>
      <c r="J6" s="229">
        <v>0</v>
      </c>
      <c r="K6" s="230">
        <v>0</v>
      </c>
      <c r="L6" s="230">
        <v>0</v>
      </c>
    </row>
    <row r="7" spans="1:12" x14ac:dyDescent="0.25">
      <c r="A7" s="111">
        <v>11</v>
      </c>
      <c r="B7" s="112" t="s">
        <v>813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2" x14ac:dyDescent="0.25">
      <c r="A8" s="111">
        <v>110</v>
      </c>
      <c r="B8" s="112" t="s">
        <v>814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</row>
    <row r="9" spans="1:12" x14ac:dyDescent="0.25">
      <c r="A9" s="111">
        <v>1100</v>
      </c>
      <c r="B9" s="112" t="s">
        <v>815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2" ht="30" x14ac:dyDescent="0.25">
      <c r="A10" s="261">
        <v>110001</v>
      </c>
      <c r="B10" s="114" t="s">
        <v>816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</row>
    <row r="11" spans="1:12" x14ac:dyDescent="0.25">
      <c r="A11" s="261">
        <v>110002</v>
      </c>
      <c r="B11" s="114" t="s">
        <v>817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</row>
    <row r="12" spans="1:12" x14ac:dyDescent="0.25">
      <c r="A12" s="261">
        <v>110003</v>
      </c>
      <c r="B12" s="114" t="s">
        <v>818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2" x14ac:dyDescent="0.25">
      <c r="A13" s="261">
        <v>110004</v>
      </c>
      <c r="B13" s="114" t="s">
        <v>819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1:12" ht="60" x14ac:dyDescent="0.25">
      <c r="A14" s="261">
        <v>110005</v>
      </c>
      <c r="B14" s="231" t="s">
        <v>1073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12" ht="30" x14ac:dyDescent="0.25">
      <c r="A15" s="261">
        <v>110006</v>
      </c>
      <c r="B15" s="114" t="s">
        <v>820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1:12" ht="30" x14ac:dyDescent="0.25">
      <c r="A16" s="261">
        <v>110007</v>
      </c>
      <c r="B16" s="114" t="s">
        <v>821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1:12" x14ac:dyDescent="0.25">
      <c r="A17" s="261">
        <v>110008</v>
      </c>
      <c r="B17" s="114" t="s">
        <v>822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x14ac:dyDescent="0.25">
      <c r="A18" s="260">
        <v>1101</v>
      </c>
      <c r="B18" s="112" t="s">
        <v>823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1:12" x14ac:dyDescent="0.25">
      <c r="A19" s="261">
        <v>110101</v>
      </c>
      <c r="B19" s="114" t="s">
        <v>824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1:12" ht="28.5" x14ac:dyDescent="0.25">
      <c r="A20" s="260">
        <v>1102</v>
      </c>
      <c r="B20" s="112" t="s">
        <v>827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ht="30" x14ac:dyDescent="0.25">
      <c r="A21" s="261">
        <v>110201</v>
      </c>
      <c r="B21" s="114" t="s">
        <v>825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1:12" x14ac:dyDescent="0.25">
      <c r="A22" s="260">
        <v>1103</v>
      </c>
      <c r="B22" s="112" t="s">
        <v>828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2" x14ac:dyDescent="0.25">
      <c r="A23" s="261">
        <v>110301</v>
      </c>
      <c r="B23" s="114" t="s">
        <v>826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12" x14ac:dyDescent="0.25">
      <c r="A24" s="260">
        <v>1104</v>
      </c>
      <c r="B24" s="112" t="s">
        <v>829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1:12" x14ac:dyDescent="0.25">
      <c r="A25" s="261">
        <v>110401</v>
      </c>
      <c r="B25" s="114" t="s">
        <v>304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1:12" x14ac:dyDescent="0.25">
      <c r="A26" s="260">
        <v>112</v>
      </c>
      <c r="B26" s="112" t="s">
        <v>830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1:12" x14ac:dyDescent="0.25">
      <c r="A27" s="261">
        <v>112001</v>
      </c>
      <c r="B27" s="114" t="s">
        <v>834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2" x14ac:dyDescent="0.25">
      <c r="A28" s="261">
        <v>112002</v>
      </c>
      <c r="B28" s="114" t="s">
        <v>835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2" x14ac:dyDescent="0.25">
      <c r="A29" s="261">
        <v>112003</v>
      </c>
      <c r="B29" s="114" t="s">
        <v>836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x14ac:dyDescent="0.25">
      <c r="A30" s="261">
        <v>112004</v>
      </c>
      <c r="B30" s="114" t="s">
        <v>837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x14ac:dyDescent="0.25">
      <c r="A31" s="261">
        <v>112005</v>
      </c>
      <c r="B31" s="114" t="s">
        <v>838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x14ac:dyDescent="0.25">
      <c r="A32" s="260">
        <v>113</v>
      </c>
      <c r="B32" s="112" t="s">
        <v>831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1:12" x14ac:dyDescent="0.25">
      <c r="A33" s="261">
        <v>113001</v>
      </c>
      <c r="B33" s="114" t="s">
        <v>839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x14ac:dyDescent="0.25">
      <c r="A34" s="261">
        <v>113002</v>
      </c>
      <c r="B34" s="114" t="s">
        <v>840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x14ac:dyDescent="0.25">
      <c r="A35" s="261">
        <v>113003</v>
      </c>
      <c r="B35" s="114" t="s">
        <v>841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1:12" x14ac:dyDescent="0.25">
      <c r="A36" s="261">
        <v>113004</v>
      </c>
      <c r="B36" s="114" t="s">
        <v>842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1:12" x14ac:dyDescent="0.25">
      <c r="A37" s="260">
        <v>114</v>
      </c>
      <c r="B37" s="112" t="s">
        <v>832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1:12" x14ac:dyDescent="0.25">
      <c r="A38" s="261">
        <v>114001</v>
      </c>
      <c r="B38" s="114" t="s">
        <v>843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1:12" x14ac:dyDescent="0.25">
      <c r="A39" s="261">
        <v>114002</v>
      </c>
      <c r="B39" s="114" t="s">
        <v>844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1:12" x14ac:dyDescent="0.25">
      <c r="A40" s="261">
        <v>114003</v>
      </c>
      <c r="B40" s="114" t="s">
        <v>845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1:12" x14ac:dyDescent="0.25">
      <c r="A41" s="260">
        <v>115</v>
      </c>
      <c r="B41" s="112" t="s">
        <v>833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2" x14ac:dyDescent="0.25">
      <c r="A42" s="261">
        <v>115001</v>
      </c>
      <c r="B42" s="114" t="s">
        <v>846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1:12" x14ac:dyDescent="0.25">
      <c r="A43" s="261">
        <v>115002</v>
      </c>
      <c r="B43" s="114" t="s">
        <v>847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1:12" x14ac:dyDescent="0.25">
      <c r="A44" s="261">
        <v>115003</v>
      </c>
      <c r="B44" s="114" t="s">
        <v>848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1:12" x14ac:dyDescent="0.25">
      <c r="A45" s="261">
        <v>115004</v>
      </c>
      <c r="B45" s="114" t="s">
        <v>849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1:12" x14ac:dyDescent="0.25">
      <c r="A46" s="261">
        <v>115005</v>
      </c>
      <c r="B46" s="114" t="s">
        <v>850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1:12" x14ac:dyDescent="0.25">
      <c r="A47" s="261">
        <v>115006</v>
      </c>
      <c r="B47" s="114" t="s">
        <v>851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2" x14ac:dyDescent="0.25">
      <c r="A48" s="261">
        <v>115007</v>
      </c>
      <c r="B48" s="114" t="s">
        <v>852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1:12" x14ac:dyDescent="0.25">
      <c r="A49" s="261">
        <v>115008</v>
      </c>
      <c r="B49" s="114" t="s">
        <v>853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1:12" x14ac:dyDescent="0.25">
      <c r="A50" s="260">
        <v>116</v>
      </c>
      <c r="B50" s="112" t="s">
        <v>854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1:12" x14ac:dyDescent="0.25">
      <c r="A51" s="261">
        <v>116001</v>
      </c>
      <c r="B51" s="114" t="s">
        <v>855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1:12" x14ac:dyDescent="0.25">
      <c r="A52" s="260">
        <v>117</v>
      </c>
      <c r="B52" s="112" t="s">
        <v>856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1:12" x14ac:dyDescent="0.25">
      <c r="A53" s="261">
        <v>117001</v>
      </c>
      <c r="B53" s="114" t="s">
        <v>857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1:12" x14ac:dyDescent="0.25">
      <c r="A54" s="261">
        <v>117002</v>
      </c>
      <c r="B54" s="114" t="s">
        <v>858</v>
      </c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1:12" x14ac:dyDescent="0.25">
      <c r="A55" s="260">
        <v>118</v>
      </c>
      <c r="B55" s="112" t="s">
        <v>859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1:12" x14ac:dyDescent="0.25">
      <c r="A56" s="260">
        <v>1180</v>
      </c>
      <c r="B56" s="112" t="s">
        <v>860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1:12" x14ac:dyDescent="0.25">
      <c r="A57" s="261">
        <v>118001</v>
      </c>
      <c r="B57" s="114" t="s">
        <v>861</v>
      </c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1:12" ht="30" x14ac:dyDescent="0.25">
      <c r="A58" s="261">
        <v>118002</v>
      </c>
      <c r="B58" s="114" t="s">
        <v>862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1:12" x14ac:dyDescent="0.25">
      <c r="A59" s="261">
        <v>118003</v>
      </c>
      <c r="B59" s="114" t="s">
        <v>863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1:12" x14ac:dyDescent="0.25">
      <c r="A60" s="261">
        <v>118004</v>
      </c>
      <c r="B60" s="114" t="s">
        <v>1074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1:12" x14ac:dyDescent="0.25">
      <c r="A61" s="261">
        <v>118005</v>
      </c>
      <c r="B61" s="114" t="s">
        <v>864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1:12" x14ac:dyDescent="0.25">
      <c r="A62" s="261">
        <v>118006</v>
      </c>
      <c r="B62" s="114" t="s">
        <v>865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1:12" x14ac:dyDescent="0.25">
      <c r="A63" s="261">
        <v>118007</v>
      </c>
      <c r="B63" s="114" t="s">
        <v>866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1:12" ht="30" x14ac:dyDescent="0.25">
      <c r="A64" s="261">
        <v>118008</v>
      </c>
      <c r="B64" s="114" t="s">
        <v>867</v>
      </c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1:12" x14ac:dyDescent="0.25">
      <c r="A65" s="261">
        <v>118009</v>
      </c>
      <c r="B65" s="114" t="s">
        <v>868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1:12" ht="30" x14ac:dyDescent="0.25">
      <c r="A66" s="261">
        <v>118010</v>
      </c>
      <c r="B66" s="114" t="s">
        <v>869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1:12" x14ac:dyDescent="0.25">
      <c r="A67" s="261">
        <v>118011</v>
      </c>
      <c r="B67" s="114" t="s">
        <v>870</v>
      </c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1:12" x14ac:dyDescent="0.25">
      <c r="A68" s="260">
        <v>1181</v>
      </c>
      <c r="B68" s="112" t="s">
        <v>871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1:12" x14ac:dyDescent="0.25">
      <c r="A69" s="261">
        <v>118101</v>
      </c>
      <c r="B69" s="114" t="s">
        <v>872</v>
      </c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1:12" x14ac:dyDescent="0.25">
      <c r="A70" s="261">
        <v>118102</v>
      </c>
      <c r="B70" s="114" t="s">
        <v>873</v>
      </c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1:12" x14ac:dyDescent="0.25">
      <c r="A71" s="260">
        <v>1182</v>
      </c>
      <c r="B71" s="112" t="s">
        <v>874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1:12" x14ac:dyDescent="0.25">
      <c r="A72" s="261">
        <v>118201</v>
      </c>
      <c r="B72" s="114" t="s">
        <v>875</v>
      </c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1:12" x14ac:dyDescent="0.25">
      <c r="A73" s="261">
        <v>118202</v>
      </c>
      <c r="B73" s="114" t="s">
        <v>876</v>
      </c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12" x14ac:dyDescent="0.25">
      <c r="A74" s="261">
        <v>118203</v>
      </c>
      <c r="B74" s="114" t="s">
        <v>877</v>
      </c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1:12" x14ac:dyDescent="0.25">
      <c r="A75" s="261">
        <v>118204</v>
      </c>
      <c r="B75" s="114" t="s">
        <v>878</v>
      </c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1:12" x14ac:dyDescent="0.25">
      <c r="A76" s="260">
        <v>1183</v>
      </c>
      <c r="B76" s="112" t="s">
        <v>879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1:12" x14ac:dyDescent="0.25">
      <c r="A77" s="261">
        <v>118301</v>
      </c>
      <c r="B77" s="114" t="s">
        <v>870</v>
      </c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1:12" x14ac:dyDescent="0.25">
      <c r="A78" s="261">
        <v>118302</v>
      </c>
      <c r="B78" s="114" t="s">
        <v>880</v>
      </c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1:12" x14ac:dyDescent="0.25">
      <c r="A79" s="261">
        <v>118303</v>
      </c>
      <c r="B79" s="114" t="s">
        <v>881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1:12" x14ac:dyDescent="0.25">
      <c r="A80" s="261">
        <v>118304</v>
      </c>
      <c r="B80" s="114" t="s">
        <v>882</v>
      </c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1:12" x14ac:dyDescent="0.25">
      <c r="A81" s="260">
        <v>12</v>
      </c>
      <c r="B81" s="112" t="s">
        <v>883</v>
      </c>
      <c r="C81" s="100">
        <v>0</v>
      </c>
      <c r="D81" s="100">
        <v>0</v>
      </c>
      <c r="E81" s="100">
        <v>0</v>
      </c>
      <c r="F81" s="100">
        <v>57567000</v>
      </c>
      <c r="G81" s="100">
        <v>0</v>
      </c>
      <c r="H81" s="100">
        <v>0</v>
      </c>
      <c r="I81" s="100">
        <v>57567000</v>
      </c>
      <c r="J81" s="100">
        <v>0</v>
      </c>
      <c r="K81" s="100">
        <v>0</v>
      </c>
      <c r="L81" s="100">
        <v>0</v>
      </c>
    </row>
    <row r="82" spans="1:12" x14ac:dyDescent="0.25">
      <c r="A82" s="260">
        <v>120</v>
      </c>
      <c r="B82" s="112" t="s">
        <v>884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1:12" x14ac:dyDescent="0.25">
      <c r="A83" s="261">
        <v>120001</v>
      </c>
      <c r="B83" s="114" t="s">
        <v>885</v>
      </c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1:12" x14ac:dyDescent="0.25">
      <c r="A84" s="261">
        <v>120002</v>
      </c>
      <c r="B84" s="114" t="s">
        <v>886</v>
      </c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1:12" x14ac:dyDescent="0.25">
      <c r="A85" s="261">
        <v>120003</v>
      </c>
      <c r="B85" s="114" t="s">
        <v>887</v>
      </c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1:12" x14ac:dyDescent="0.25">
      <c r="A86" s="294">
        <v>120004</v>
      </c>
      <c r="B86" s="198" t="s">
        <v>888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1:12" x14ac:dyDescent="0.25">
      <c r="A87" s="261">
        <v>1200041</v>
      </c>
      <c r="B87" s="114" t="s">
        <v>889</v>
      </c>
      <c r="C87" s="102">
        <v>0</v>
      </c>
      <c r="D87" s="102">
        <v>0</v>
      </c>
      <c r="E87" s="102">
        <v>0</v>
      </c>
      <c r="F87" s="102">
        <v>57567000</v>
      </c>
      <c r="G87" s="102">
        <v>0</v>
      </c>
      <c r="H87" s="102">
        <v>0</v>
      </c>
      <c r="I87" s="102">
        <v>57567000</v>
      </c>
      <c r="J87" s="102">
        <v>0</v>
      </c>
      <c r="K87" s="102">
        <v>0</v>
      </c>
      <c r="L87" s="102">
        <v>0</v>
      </c>
    </row>
    <row r="88" spans="1:12" x14ac:dyDescent="0.25">
      <c r="A88" s="261">
        <v>1200042</v>
      </c>
      <c r="B88" s="114" t="s">
        <v>890</v>
      </c>
      <c r="C88" s="102">
        <v>0</v>
      </c>
      <c r="D88" s="102">
        <v>0</v>
      </c>
      <c r="E88" s="102">
        <v>0</v>
      </c>
      <c r="F88" s="102">
        <v>617000</v>
      </c>
      <c r="G88" s="102">
        <v>0</v>
      </c>
      <c r="H88" s="102">
        <v>0</v>
      </c>
      <c r="I88" s="102">
        <v>617000</v>
      </c>
      <c r="J88" s="102">
        <v>0</v>
      </c>
      <c r="K88" s="102">
        <v>0</v>
      </c>
      <c r="L88" s="102">
        <v>0</v>
      </c>
    </row>
    <row r="89" spans="1:12" x14ac:dyDescent="0.25">
      <c r="A89" s="113">
        <v>1200043</v>
      </c>
      <c r="B89" s="231" t="s">
        <v>891</v>
      </c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1:12" x14ac:dyDescent="0.25">
      <c r="A90" s="261">
        <v>1200044</v>
      </c>
      <c r="B90" s="114" t="s">
        <v>892</v>
      </c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1:12" x14ac:dyDescent="0.25">
      <c r="A91" s="264">
        <v>1200045</v>
      </c>
      <c r="B91" s="114" t="s">
        <v>893</v>
      </c>
      <c r="C91" s="102">
        <v>0</v>
      </c>
      <c r="D91" s="102">
        <v>0</v>
      </c>
      <c r="E91" s="102">
        <v>0</v>
      </c>
      <c r="F91" s="102">
        <v>56950000</v>
      </c>
      <c r="G91" s="102">
        <v>0</v>
      </c>
      <c r="H91" s="102">
        <v>0</v>
      </c>
      <c r="I91" s="102">
        <v>56950000</v>
      </c>
      <c r="J91" s="102">
        <v>0</v>
      </c>
      <c r="K91" s="102">
        <v>0</v>
      </c>
      <c r="L91" s="102">
        <v>0</v>
      </c>
    </row>
    <row r="92" spans="1:12" x14ac:dyDescent="0.25">
      <c r="A92" s="261">
        <v>120005</v>
      </c>
      <c r="B92" s="114" t="s">
        <v>894</v>
      </c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1:12" x14ac:dyDescent="0.25">
      <c r="A93" s="261">
        <v>120006</v>
      </c>
      <c r="B93" s="114" t="s">
        <v>895</v>
      </c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1:12" x14ac:dyDescent="0.25">
      <c r="A94" s="261">
        <v>120007</v>
      </c>
      <c r="B94" s="114" t="s">
        <v>896</v>
      </c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1:12" x14ac:dyDescent="0.25">
      <c r="A95" s="261">
        <v>120008</v>
      </c>
      <c r="B95" s="114" t="s">
        <v>897</v>
      </c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1:12" x14ac:dyDescent="0.25">
      <c r="A96" s="261">
        <v>120009</v>
      </c>
      <c r="B96" s="114" t="s">
        <v>898</v>
      </c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1:12" x14ac:dyDescent="0.25">
      <c r="A97" s="134">
        <v>120010</v>
      </c>
      <c r="B97" s="137" t="s">
        <v>1054</v>
      </c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1:12" x14ac:dyDescent="0.25">
      <c r="A98" s="295">
        <v>120011</v>
      </c>
      <c r="B98" s="137" t="s">
        <v>1055</v>
      </c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1:12" x14ac:dyDescent="0.25">
      <c r="A99" s="295">
        <v>120012</v>
      </c>
      <c r="B99" s="137" t="s">
        <v>1056</v>
      </c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1:12" x14ac:dyDescent="0.25">
      <c r="A100" s="260">
        <v>121</v>
      </c>
      <c r="B100" s="112" t="s">
        <v>899</v>
      </c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1:12" ht="30" x14ac:dyDescent="0.25">
      <c r="A101" s="261">
        <v>121001</v>
      </c>
      <c r="B101" s="114" t="s">
        <v>900</v>
      </c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1:12" x14ac:dyDescent="0.25">
      <c r="A102" s="261">
        <v>121002</v>
      </c>
      <c r="B102" s="114" t="s">
        <v>901</v>
      </c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1:12" x14ac:dyDescent="0.25">
      <c r="A103" s="260">
        <v>122</v>
      </c>
      <c r="B103" s="112" t="s">
        <v>342</v>
      </c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1:12" x14ac:dyDescent="0.25">
      <c r="A104" s="261">
        <v>122001</v>
      </c>
      <c r="B104" s="114" t="s">
        <v>343</v>
      </c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1:12" x14ac:dyDescent="0.25">
      <c r="A105" s="261">
        <v>122002</v>
      </c>
      <c r="B105" s="114" t="s">
        <v>344</v>
      </c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1:12" x14ac:dyDescent="0.25">
      <c r="A106" s="260">
        <v>123</v>
      </c>
      <c r="B106" s="112" t="s">
        <v>345</v>
      </c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1:12" x14ac:dyDescent="0.25">
      <c r="A107" s="261">
        <v>123001</v>
      </c>
      <c r="B107" s="114" t="s">
        <v>346</v>
      </c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1:12" ht="30" x14ac:dyDescent="0.25">
      <c r="A108" s="261">
        <v>123002</v>
      </c>
      <c r="B108" s="114" t="s">
        <v>347</v>
      </c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1:12" ht="30" x14ac:dyDescent="0.25">
      <c r="A109" s="261">
        <v>123003</v>
      </c>
      <c r="B109" s="114" t="s">
        <v>348</v>
      </c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1:12" ht="30" x14ac:dyDescent="0.25">
      <c r="A110" s="261">
        <v>123004</v>
      </c>
      <c r="B110" s="114" t="s">
        <v>349</v>
      </c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1:12" x14ac:dyDescent="0.25">
      <c r="A111" s="144">
        <v>124</v>
      </c>
      <c r="B111" s="48" t="s">
        <v>812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1:12" x14ac:dyDescent="0.25">
      <c r="A112" s="148">
        <v>140002</v>
      </c>
      <c r="B112" s="149" t="s">
        <v>466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1:12" x14ac:dyDescent="0.25">
      <c r="A113" s="148">
        <v>140003</v>
      </c>
      <c r="B113" s="149" t="s">
        <v>467</v>
      </c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1:12" x14ac:dyDescent="0.25">
      <c r="A114" s="148">
        <v>141001</v>
      </c>
      <c r="B114" s="149" t="s">
        <v>811</v>
      </c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1:12" x14ac:dyDescent="0.25">
      <c r="A115" s="260">
        <v>13</v>
      </c>
      <c r="B115" s="112" t="s">
        <v>902</v>
      </c>
      <c r="C115" s="100">
        <v>0</v>
      </c>
      <c r="D115" s="100">
        <v>0</v>
      </c>
      <c r="E115" s="100">
        <v>0</v>
      </c>
      <c r="F115" s="100">
        <v>317418602</v>
      </c>
      <c r="G115" s="100">
        <v>0</v>
      </c>
      <c r="H115" s="100">
        <v>0</v>
      </c>
      <c r="I115" s="100">
        <v>317418602</v>
      </c>
      <c r="J115" s="100">
        <v>0</v>
      </c>
      <c r="K115" s="100">
        <v>0</v>
      </c>
      <c r="L115" s="100">
        <v>0</v>
      </c>
    </row>
    <row r="116" spans="1:12" x14ac:dyDescent="0.25">
      <c r="A116" s="260">
        <v>1310</v>
      </c>
      <c r="B116" s="112" t="s">
        <v>903</v>
      </c>
      <c r="C116" s="100">
        <v>0</v>
      </c>
      <c r="D116" s="100">
        <v>0</v>
      </c>
      <c r="E116" s="100">
        <v>0</v>
      </c>
      <c r="F116" s="100">
        <v>814202</v>
      </c>
      <c r="G116" s="100">
        <v>0</v>
      </c>
      <c r="H116" s="100">
        <v>0</v>
      </c>
      <c r="I116" s="100">
        <v>814202</v>
      </c>
      <c r="J116" s="100">
        <v>0</v>
      </c>
      <c r="K116" s="100">
        <v>0</v>
      </c>
      <c r="L116" s="100">
        <v>0</v>
      </c>
    </row>
    <row r="117" spans="1:12" x14ac:dyDescent="0.25">
      <c r="A117" s="261">
        <v>131001</v>
      </c>
      <c r="B117" s="114" t="s">
        <v>904</v>
      </c>
      <c r="C117" s="102">
        <v>0</v>
      </c>
      <c r="D117" s="102">
        <v>0</v>
      </c>
      <c r="E117" s="102">
        <v>0</v>
      </c>
      <c r="F117" s="102">
        <v>814202</v>
      </c>
      <c r="G117" s="102">
        <v>0</v>
      </c>
      <c r="H117" s="102">
        <v>0</v>
      </c>
      <c r="I117" s="102">
        <v>814202</v>
      </c>
      <c r="J117" s="102">
        <v>0</v>
      </c>
      <c r="K117" s="102">
        <v>0</v>
      </c>
      <c r="L117" s="102">
        <v>0</v>
      </c>
    </row>
    <row r="118" spans="1:12" x14ac:dyDescent="0.25">
      <c r="A118" s="261">
        <v>131002</v>
      </c>
      <c r="B118" s="114" t="s">
        <v>905</v>
      </c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1:12" x14ac:dyDescent="0.25">
      <c r="A119" s="261">
        <v>131003</v>
      </c>
      <c r="B119" s="114" t="s">
        <v>906</v>
      </c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1:12" x14ac:dyDescent="0.25">
      <c r="A120" s="261">
        <v>131004</v>
      </c>
      <c r="B120" s="114" t="s">
        <v>907</v>
      </c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1:12" x14ac:dyDescent="0.25">
      <c r="A121" s="261">
        <v>131005</v>
      </c>
      <c r="B121" s="114" t="s">
        <v>908</v>
      </c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1:12" x14ac:dyDescent="0.25">
      <c r="A122" s="261">
        <v>131006</v>
      </c>
      <c r="B122" s="114" t="s">
        <v>909</v>
      </c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1:12" x14ac:dyDescent="0.25">
      <c r="A123" s="261">
        <v>131007</v>
      </c>
      <c r="B123" s="114" t="s">
        <v>912</v>
      </c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</row>
    <row r="124" spans="1:12" x14ac:dyDescent="0.25">
      <c r="A124" s="261">
        <v>131008</v>
      </c>
      <c r="B124" s="114" t="s">
        <v>910</v>
      </c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</row>
    <row r="125" spans="1:12" x14ac:dyDescent="0.25">
      <c r="A125" s="261">
        <v>131009</v>
      </c>
      <c r="B125" s="114" t="s">
        <v>911</v>
      </c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</row>
    <row r="126" spans="1:12" x14ac:dyDescent="0.25">
      <c r="A126" s="260">
        <v>1311</v>
      </c>
      <c r="B126" s="112" t="s">
        <v>913</v>
      </c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1:12" ht="30" x14ac:dyDescent="0.25">
      <c r="A127" s="261">
        <v>131101</v>
      </c>
      <c r="B127" s="114" t="s">
        <v>914</v>
      </c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</row>
    <row r="128" spans="1:12" ht="30" x14ac:dyDescent="0.25">
      <c r="A128" s="261">
        <v>131102</v>
      </c>
      <c r="B128" s="114" t="s">
        <v>915</v>
      </c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</row>
    <row r="129" spans="1:12" ht="30" x14ac:dyDescent="0.25">
      <c r="A129" s="261">
        <v>131103</v>
      </c>
      <c r="B129" s="114" t="s">
        <v>916</v>
      </c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</row>
    <row r="130" spans="1:12" ht="30" x14ac:dyDescent="0.25">
      <c r="A130" s="261">
        <v>131104</v>
      </c>
      <c r="B130" s="114" t="s">
        <v>917</v>
      </c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</row>
    <row r="131" spans="1:12" ht="30" x14ac:dyDescent="0.25">
      <c r="A131" s="261">
        <v>131105</v>
      </c>
      <c r="B131" s="114" t="s">
        <v>918</v>
      </c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</row>
    <row r="132" spans="1:12" x14ac:dyDescent="0.25">
      <c r="A132" s="261">
        <v>131106</v>
      </c>
      <c r="B132" s="114" t="s">
        <v>919</v>
      </c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</row>
    <row r="133" spans="1:12" x14ac:dyDescent="0.25">
      <c r="A133" s="260">
        <v>1320</v>
      </c>
      <c r="B133" s="112" t="s">
        <v>920</v>
      </c>
      <c r="C133" s="100">
        <v>0</v>
      </c>
      <c r="D133" s="100">
        <v>0</v>
      </c>
      <c r="E133" s="100">
        <v>0</v>
      </c>
      <c r="F133" s="100">
        <v>316604400</v>
      </c>
      <c r="G133" s="100">
        <v>0</v>
      </c>
      <c r="H133" s="100">
        <v>0</v>
      </c>
      <c r="I133" s="100">
        <v>316604400</v>
      </c>
      <c r="J133" s="100">
        <v>0</v>
      </c>
      <c r="K133" s="100">
        <v>0</v>
      </c>
      <c r="L133" s="100">
        <v>0</v>
      </c>
    </row>
    <row r="134" spans="1:12" ht="30" x14ac:dyDescent="0.25">
      <c r="A134" s="261">
        <v>132001</v>
      </c>
      <c r="B134" s="114" t="s">
        <v>921</v>
      </c>
      <c r="C134" s="102">
        <v>0</v>
      </c>
      <c r="D134" s="102">
        <v>0</v>
      </c>
      <c r="E134" s="102">
        <v>0</v>
      </c>
      <c r="F134" s="102">
        <v>316604400</v>
      </c>
      <c r="G134" s="102">
        <v>0</v>
      </c>
      <c r="H134" s="102">
        <v>0</v>
      </c>
      <c r="I134" s="102">
        <v>316604400</v>
      </c>
      <c r="J134" s="102">
        <v>0</v>
      </c>
      <c r="K134" s="102">
        <v>0</v>
      </c>
      <c r="L134" s="102">
        <v>0</v>
      </c>
    </row>
    <row r="135" spans="1:12" x14ac:dyDescent="0.25">
      <c r="A135" s="261">
        <v>132002</v>
      </c>
      <c r="B135" s="114" t="s">
        <v>905</v>
      </c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</row>
    <row r="136" spans="1:12" ht="30" x14ac:dyDescent="0.25">
      <c r="A136" s="261">
        <v>132003</v>
      </c>
      <c r="B136" s="114" t="s">
        <v>922</v>
      </c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</row>
    <row r="137" spans="1:12" x14ac:dyDescent="0.25">
      <c r="A137" s="261">
        <v>132004</v>
      </c>
      <c r="B137" s="114" t="s">
        <v>923</v>
      </c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</row>
    <row r="138" spans="1:12" x14ac:dyDescent="0.25">
      <c r="A138" s="261">
        <v>132005</v>
      </c>
      <c r="B138" s="114" t="s">
        <v>924</v>
      </c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</row>
    <row r="139" spans="1:12" ht="30" x14ac:dyDescent="0.25">
      <c r="A139" s="261">
        <v>132006</v>
      </c>
      <c r="B139" s="114" t="s">
        <v>925</v>
      </c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</row>
    <row r="140" spans="1:12" x14ac:dyDescent="0.25">
      <c r="A140" s="261">
        <v>132007</v>
      </c>
      <c r="B140" s="114" t="s">
        <v>926</v>
      </c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</row>
    <row r="141" spans="1:12" x14ac:dyDescent="0.25">
      <c r="A141" s="260">
        <v>1330</v>
      </c>
      <c r="B141" s="112" t="s">
        <v>927</v>
      </c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</row>
    <row r="142" spans="1:12" x14ac:dyDescent="0.25">
      <c r="A142" s="261">
        <v>133001</v>
      </c>
      <c r="B142" s="114" t="s">
        <v>904</v>
      </c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</row>
    <row r="143" spans="1:12" x14ac:dyDescent="0.25">
      <c r="A143" s="261">
        <v>133002</v>
      </c>
      <c r="B143" s="114" t="s">
        <v>906</v>
      </c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</row>
    <row r="144" spans="1:12" x14ac:dyDescent="0.25">
      <c r="A144" s="261">
        <v>133003</v>
      </c>
      <c r="B144" s="114" t="s">
        <v>928</v>
      </c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</row>
    <row r="145" spans="1:12" x14ac:dyDescent="0.25">
      <c r="A145" s="261">
        <v>133004</v>
      </c>
      <c r="B145" s="114" t="s">
        <v>929</v>
      </c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</row>
    <row r="146" spans="1:12" x14ac:dyDescent="0.25">
      <c r="A146" s="261">
        <v>133005</v>
      </c>
      <c r="B146" s="114" t="s">
        <v>930</v>
      </c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</row>
    <row r="147" spans="1:12" x14ac:dyDescent="0.25">
      <c r="A147" s="260">
        <v>1340</v>
      </c>
      <c r="B147" s="112" t="s">
        <v>931</v>
      </c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</row>
    <row r="148" spans="1:12" x14ac:dyDescent="0.25">
      <c r="A148" s="261">
        <v>134001</v>
      </c>
      <c r="B148" s="114" t="s">
        <v>932</v>
      </c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</row>
    <row r="149" spans="1:12" x14ac:dyDescent="0.25">
      <c r="A149" s="261">
        <v>134002</v>
      </c>
      <c r="B149" s="114" t="s">
        <v>933</v>
      </c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</row>
    <row r="150" spans="1:12" x14ac:dyDescent="0.25">
      <c r="A150" s="261">
        <v>134003</v>
      </c>
      <c r="B150" s="114" t="s">
        <v>934</v>
      </c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</row>
    <row r="151" spans="1:12" x14ac:dyDescent="0.25">
      <c r="A151" s="297">
        <v>14</v>
      </c>
      <c r="B151" s="160" t="s">
        <v>633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</row>
    <row r="152" spans="1:12" x14ac:dyDescent="0.25">
      <c r="A152" s="262">
        <v>140001</v>
      </c>
      <c r="B152" s="149" t="s">
        <v>1210</v>
      </c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</row>
    <row r="153" spans="1:12" x14ac:dyDescent="0.25">
      <c r="A153" s="262">
        <v>140002</v>
      </c>
      <c r="B153" s="149" t="s">
        <v>1211</v>
      </c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</row>
    <row r="154" spans="1:12" x14ac:dyDescent="0.25">
      <c r="A154" s="262">
        <v>140003</v>
      </c>
      <c r="B154" s="149" t="s">
        <v>1212</v>
      </c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</row>
    <row r="155" spans="1:12" x14ac:dyDescent="0.25">
      <c r="A155" s="262">
        <v>140004</v>
      </c>
      <c r="B155" s="149" t="s">
        <v>1213</v>
      </c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</row>
    <row r="156" spans="1:12" x14ac:dyDescent="0.25">
      <c r="A156" s="262">
        <v>140005</v>
      </c>
      <c r="B156" s="149" t="s">
        <v>1214</v>
      </c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</row>
    <row r="157" spans="1:12" x14ac:dyDescent="0.25">
      <c r="A157" s="262">
        <v>140006</v>
      </c>
      <c r="B157" s="149" t="s">
        <v>1215</v>
      </c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</row>
    <row r="158" spans="1:12" x14ac:dyDescent="0.25">
      <c r="A158" s="148">
        <v>140007</v>
      </c>
      <c r="B158" s="149" t="s">
        <v>1216</v>
      </c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</row>
    <row r="159" spans="1:12" x14ac:dyDescent="0.25">
      <c r="A159" s="148">
        <v>140008</v>
      </c>
      <c r="B159" s="149" t="s">
        <v>1217</v>
      </c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</row>
    <row r="160" spans="1:12" x14ac:dyDescent="0.25">
      <c r="A160" s="148">
        <v>141001</v>
      </c>
      <c r="B160" s="149" t="s">
        <v>1218</v>
      </c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</row>
    <row r="161" spans="1:12" x14ac:dyDescent="0.25">
      <c r="A161" s="111">
        <v>145</v>
      </c>
      <c r="B161" s="112" t="s">
        <v>448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</row>
    <row r="162" spans="1:12" x14ac:dyDescent="0.25">
      <c r="A162" s="261">
        <v>145001</v>
      </c>
      <c r="B162" s="114" t="s">
        <v>1038</v>
      </c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</row>
    <row r="163" spans="1:12" x14ac:dyDescent="0.25">
      <c r="A163" s="261">
        <v>145002</v>
      </c>
      <c r="B163" s="114" t="s">
        <v>1039</v>
      </c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</row>
    <row r="164" spans="1:12" x14ac:dyDescent="0.25">
      <c r="A164" s="261">
        <v>145003</v>
      </c>
      <c r="B164" s="114" t="s">
        <v>1040</v>
      </c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</row>
    <row r="165" spans="1:12" x14ac:dyDescent="0.25">
      <c r="A165" s="148">
        <v>145004</v>
      </c>
      <c r="B165" s="149" t="s">
        <v>1084</v>
      </c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</row>
    <row r="166" spans="1:12" x14ac:dyDescent="0.25">
      <c r="A166" s="262">
        <v>145005</v>
      </c>
      <c r="B166" s="149" t="s">
        <v>1085</v>
      </c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</row>
    <row r="167" spans="1:12" x14ac:dyDescent="0.25">
      <c r="A167" s="262">
        <v>145006</v>
      </c>
      <c r="B167" s="149" t="s">
        <v>1086</v>
      </c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</row>
    <row r="168" spans="1:12" x14ac:dyDescent="0.25">
      <c r="A168" s="148">
        <v>145007</v>
      </c>
      <c r="B168" s="149" t="s">
        <v>1087</v>
      </c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</row>
    <row r="169" spans="1:12" ht="30" x14ac:dyDescent="0.25">
      <c r="A169" s="262">
        <v>145008</v>
      </c>
      <c r="B169" s="149" t="s">
        <v>1088</v>
      </c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</row>
    <row r="170" spans="1:12" x14ac:dyDescent="0.25">
      <c r="A170" s="262">
        <v>145009</v>
      </c>
      <c r="B170" s="149" t="s">
        <v>1089</v>
      </c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</row>
    <row r="171" spans="1:12" x14ac:dyDescent="0.25">
      <c r="A171" s="111">
        <v>2</v>
      </c>
      <c r="B171" s="112" t="s">
        <v>368</v>
      </c>
      <c r="C171" s="100">
        <v>0</v>
      </c>
      <c r="D171" s="100">
        <v>0</v>
      </c>
      <c r="E171" s="100">
        <v>190293559.88999999</v>
      </c>
      <c r="F171" s="100">
        <v>0</v>
      </c>
      <c r="G171" s="100">
        <v>221866681.58685699</v>
      </c>
      <c r="H171" s="100">
        <v>4514546.83</v>
      </c>
      <c r="I171" s="100">
        <v>0</v>
      </c>
      <c r="J171" s="100">
        <v>407645694.64685702</v>
      </c>
      <c r="K171" s="333">
        <v>-5.9604644775390599E-8</v>
      </c>
      <c r="L171" s="100">
        <v>0</v>
      </c>
    </row>
    <row r="172" spans="1:12" x14ac:dyDescent="0.25">
      <c r="A172" s="260">
        <v>21</v>
      </c>
      <c r="B172" s="112" t="s">
        <v>935</v>
      </c>
      <c r="C172" s="100">
        <v>0</v>
      </c>
      <c r="D172" s="100">
        <v>0</v>
      </c>
      <c r="E172" s="100">
        <v>190293559.88999999</v>
      </c>
      <c r="F172" s="100">
        <v>0</v>
      </c>
      <c r="G172" s="100">
        <v>221866681.58685699</v>
      </c>
      <c r="H172" s="100">
        <v>4514546.83</v>
      </c>
      <c r="I172" s="100">
        <v>0</v>
      </c>
      <c r="J172" s="100">
        <v>407645694.64685702</v>
      </c>
      <c r="K172" s="333">
        <v>-5.9604644775390599E-8</v>
      </c>
      <c r="L172" s="100">
        <v>0</v>
      </c>
    </row>
    <row r="173" spans="1:12" x14ac:dyDescent="0.25">
      <c r="A173" s="260">
        <v>210</v>
      </c>
      <c r="B173" s="112" t="s">
        <v>936</v>
      </c>
      <c r="C173" s="100">
        <v>0</v>
      </c>
      <c r="D173" s="100">
        <v>0</v>
      </c>
      <c r="E173" s="100">
        <v>168299732.65000001</v>
      </c>
      <c r="F173" s="100">
        <v>0</v>
      </c>
      <c r="G173" s="100">
        <v>221866681.58685699</v>
      </c>
      <c r="H173" s="100">
        <v>4514546.83</v>
      </c>
      <c r="I173" s="100">
        <v>0</v>
      </c>
      <c r="J173" s="100">
        <v>385651867.40685701</v>
      </c>
      <c r="K173" s="100">
        <v>0</v>
      </c>
      <c r="L173" s="100">
        <v>0</v>
      </c>
    </row>
    <row r="174" spans="1:12" x14ac:dyDescent="0.25">
      <c r="A174" s="260">
        <v>2101</v>
      </c>
      <c r="B174" s="112" t="s">
        <v>937</v>
      </c>
      <c r="C174" s="100">
        <v>0</v>
      </c>
      <c r="D174" s="100">
        <v>0</v>
      </c>
      <c r="E174" s="100">
        <v>3508620</v>
      </c>
      <c r="F174" s="100">
        <v>0</v>
      </c>
      <c r="G174" s="100">
        <v>200274167.59</v>
      </c>
      <c r="H174" s="100">
        <v>4514546.83</v>
      </c>
      <c r="I174" s="100">
        <v>0</v>
      </c>
      <c r="J174" s="100">
        <v>199268240.75999999</v>
      </c>
      <c r="K174" s="100">
        <v>0</v>
      </c>
      <c r="L174" s="100">
        <v>0</v>
      </c>
    </row>
    <row r="175" spans="1:12" x14ac:dyDescent="0.25">
      <c r="A175" s="261">
        <v>210101</v>
      </c>
      <c r="B175" s="114" t="s">
        <v>938</v>
      </c>
      <c r="C175" s="102">
        <v>0</v>
      </c>
      <c r="D175" s="102">
        <v>0</v>
      </c>
      <c r="E175" s="102">
        <v>3346620</v>
      </c>
      <c r="F175" s="102">
        <v>0</v>
      </c>
      <c r="G175" s="102">
        <v>176507973.59</v>
      </c>
      <c r="H175" s="102">
        <v>4514546.83</v>
      </c>
      <c r="I175" s="102">
        <v>0</v>
      </c>
      <c r="J175" s="102">
        <v>175340046.75999999</v>
      </c>
      <c r="K175" s="102">
        <v>0</v>
      </c>
      <c r="L175" s="102">
        <v>0</v>
      </c>
    </row>
    <row r="176" spans="1:12" x14ac:dyDescent="0.25">
      <c r="A176" s="261">
        <v>210102</v>
      </c>
      <c r="B176" s="114" t="s">
        <v>939</v>
      </c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</row>
    <row r="177" spans="1:12" x14ac:dyDescent="0.25">
      <c r="A177" s="261">
        <v>210103</v>
      </c>
      <c r="B177" s="114" t="s">
        <v>940</v>
      </c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</row>
    <row r="178" spans="1:12" x14ac:dyDescent="0.25">
      <c r="A178" s="261">
        <v>210104</v>
      </c>
      <c r="B178" s="114" t="s">
        <v>941</v>
      </c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</row>
    <row r="179" spans="1:12" x14ac:dyDescent="0.25">
      <c r="A179" s="261">
        <v>210105</v>
      </c>
      <c r="B179" s="114" t="s">
        <v>942</v>
      </c>
      <c r="C179" s="102">
        <v>0</v>
      </c>
      <c r="D179" s="102">
        <v>0</v>
      </c>
      <c r="E179" s="102">
        <v>162000</v>
      </c>
      <c r="F179" s="102">
        <v>0</v>
      </c>
      <c r="G179" s="102">
        <v>23766194</v>
      </c>
      <c r="H179" s="102">
        <v>0</v>
      </c>
      <c r="I179" s="102">
        <v>0</v>
      </c>
      <c r="J179" s="102">
        <v>23928194</v>
      </c>
      <c r="K179" s="102">
        <v>0</v>
      </c>
      <c r="L179" s="102">
        <v>0</v>
      </c>
    </row>
    <row r="180" spans="1:12" x14ac:dyDescent="0.25">
      <c r="A180" s="261">
        <v>210106</v>
      </c>
      <c r="B180" s="114" t="s">
        <v>1075</v>
      </c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</row>
    <row r="181" spans="1:12" x14ac:dyDescent="0.25">
      <c r="A181" s="260">
        <v>2102</v>
      </c>
      <c r="B181" s="112" t="s">
        <v>943</v>
      </c>
      <c r="C181" s="100">
        <v>0</v>
      </c>
      <c r="D181" s="100">
        <v>0</v>
      </c>
      <c r="E181" s="100">
        <v>0</v>
      </c>
      <c r="F181" s="100">
        <v>0</v>
      </c>
      <c r="G181" s="100">
        <v>21592513.996856999</v>
      </c>
      <c r="H181" s="100">
        <v>0</v>
      </c>
      <c r="I181" s="100">
        <v>0</v>
      </c>
      <c r="J181" s="100">
        <v>21592513.996856999</v>
      </c>
      <c r="K181" s="333">
        <v>-3.7252902984619099E-9</v>
      </c>
      <c r="L181" s="100">
        <v>0</v>
      </c>
    </row>
    <row r="182" spans="1:12" x14ac:dyDescent="0.25">
      <c r="A182" s="261">
        <v>210201</v>
      </c>
      <c r="B182" s="114" t="s">
        <v>946</v>
      </c>
      <c r="C182" s="102">
        <v>0</v>
      </c>
      <c r="D182" s="102">
        <v>0</v>
      </c>
      <c r="E182" s="102">
        <v>0</v>
      </c>
      <c r="F182" s="102">
        <v>0</v>
      </c>
      <c r="G182" s="102">
        <v>14044244.186908999</v>
      </c>
      <c r="H182" s="102">
        <v>0</v>
      </c>
      <c r="I182" s="102">
        <v>0</v>
      </c>
      <c r="J182" s="102">
        <v>14044244.186908999</v>
      </c>
      <c r="K182" s="102">
        <v>0</v>
      </c>
      <c r="L182" s="102">
        <v>0</v>
      </c>
    </row>
    <row r="183" spans="1:12" x14ac:dyDescent="0.25">
      <c r="A183" s="261">
        <v>210202</v>
      </c>
      <c r="B183" s="114" t="s">
        <v>947</v>
      </c>
      <c r="C183" s="102">
        <v>0</v>
      </c>
      <c r="D183" s="102">
        <v>0</v>
      </c>
      <c r="E183" s="102">
        <v>0</v>
      </c>
      <c r="F183" s="102">
        <v>0</v>
      </c>
      <c r="G183" s="102">
        <v>1602380.6487896</v>
      </c>
      <c r="H183" s="102">
        <v>0</v>
      </c>
      <c r="I183" s="102">
        <v>0</v>
      </c>
      <c r="J183" s="102">
        <v>1602380.6487896</v>
      </c>
      <c r="K183" s="102">
        <v>0</v>
      </c>
      <c r="L183" s="102">
        <v>0</v>
      </c>
    </row>
    <row r="184" spans="1:12" x14ac:dyDescent="0.25">
      <c r="A184" s="261">
        <v>210203</v>
      </c>
      <c r="B184" s="114" t="s">
        <v>948</v>
      </c>
      <c r="C184" s="102">
        <v>0</v>
      </c>
      <c r="D184" s="102">
        <v>0</v>
      </c>
      <c r="E184" s="102">
        <v>0</v>
      </c>
      <c r="F184" s="102">
        <v>0</v>
      </c>
      <c r="G184" s="102">
        <v>2002975.8109869999</v>
      </c>
      <c r="H184" s="102">
        <v>0</v>
      </c>
      <c r="I184" s="102">
        <v>0</v>
      </c>
      <c r="J184" s="102">
        <v>2002975.8109869999</v>
      </c>
      <c r="K184" s="102">
        <v>0</v>
      </c>
      <c r="L184" s="102">
        <v>0</v>
      </c>
    </row>
    <row r="185" spans="1:12" x14ac:dyDescent="0.25">
      <c r="A185" s="261">
        <v>210204</v>
      </c>
      <c r="B185" s="114" t="s">
        <v>949</v>
      </c>
      <c r="C185" s="102">
        <v>0</v>
      </c>
      <c r="D185" s="102">
        <v>0</v>
      </c>
      <c r="E185" s="102">
        <v>0</v>
      </c>
      <c r="F185" s="102">
        <v>0</v>
      </c>
      <c r="G185" s="102">
        <v>358446.66819739999</v>
      </c>
      <c r="H185" s="102">
        <v>0</v>
      </c>
      <c r="I185" s="102">
        <v>0</v>
      </c>
      <c r="J185" s="102">
        <v>358446.66819739999</v>
      </c>
      <c r="K185" s="102">
        <v>0</v>
      </c>
      <c r="L185" s="102">
        <v>0</v>
      </c>
    </row>
    <row r="186" spans="1:12" x14ac:dyDescent="0.25">
      <c r="A186" s="261">
        <v>210205</v>
      </c>
      <c r="B186" s="114" t="s">
        <v>950</v>
      </c>
      <c r="C186" s="102">
        <v>0</v>
      </c>
      <c r="D186" s="102">
        <v>0</v>
      </c>
      <c r="E186" s="102">
        <v>0</v>
      </c>
      <c r="F186" s="102">
        <v>0</v>
      </c>
      <c r="G186" s="102">
        <v>3584466.6819739998</v>
      </c>
      <c r="H186" s="102">
        <v>0</v>
      </c>
      <c r="I186" s="102">
        <v>0</v>
      </c>
      <c r="J186" s="102">
        <v>3584466.6819739998</v>
      </c>
      <c r="K186" s="102">
        <v>0</v>
      </c>
      <c r="L186" s="102">
        <v>0</v>
      </c>
    </row>
    <row r="187" spans="1:12" x14ac:dyDescent="0.25">
      <c r="A187" s="262">
        <v>210206</v>
      </c>
      <c r="B187" s="149" t="s">
        <v>1076</v>
      </c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</row>
    <row r="188" spans="1:12" x14ac:dyDescent="0.25">
      <c r="A188" s="260">
        <v>2103</v>
      </c>
      <c r="B188" s="112" t="s">
        <v>944</v>
      </c>
      <c r="C188" s="100">
        <v>0</v>
      </c>
      <c r="D188" s="100">
        <v>0</v>
      </c>
      <c r="E188" s="100">
        <v>21069578</v>
      </c>
      <c r="F188" s="100">
        <v>0</v>
      </c>
      <c r="G188" s="100">
        <v>0</v>
      </c>
      <c r="H188" s="100">
        <v>0</v>
      </c>
      <c r="I188" s="100">
        <v>0</v>
      </c>
      <c r="J188" s="100">
        <v>21069578</v>
      </c>
      <c r="K188" s="100">
        <v>0</v>
      </c>
      <c r="L188" s="100">
        <v>0</v>
      </c>
    </row>
    <row r="189" spans="1:12" x14ac:dyDescent="0.25">
      <c r="A189" s="261">
        <v>210301</v>
      </c>
      <c r="B189" s="114" t="s">
        <v>954</v>
      </c>
      <c r="C189" s="102">
        <v>0</v>
      </c>
      <c r="D189" s="102">
        <v>0</v>
      </c>
      <c r="E189" s="102">
        <v>1816578</v>
      </c>
      <c r="F189" s="102">
        <v>0</v>
      </c>
      <c r="G189" s="102">
        <v>0</v>
      </c>
      <c r="H189" s="102">
        <v>0</v>
      </c>
      <c r="I189" s="102">
        <v>0</v>
      </c>
      <c r="J189" s="102">
        <v>1816578</v>
      </c>
      <c r="K189" s="102">
        <v>0</v>
      </c>
      <c r="L189" s="102">
        <v>0</v>
      </c>
    </row>
    <row r="190" spans="1:12" x14ac:dyDescent="0.25">
      <c r="A190" s="261">
        <v>210302</v>
      </c>
      <c r="B190" s="114" t="s">
        <v>953</v>
      </c>
      <c r="C190" s="102">
        <v>0</v>
      </c>
      <c r="D190" s="102">
        <v>0</v>
      </c>
      <c r="E190" s="102">
        <v>19180000</v>
      </c>
      <c r="F190" s="102">
        <v>0</v>
      </c>
      <c r="G190" s="102">
        <v>0</v>
      </c>
      <c r="H190" s="102">
        <v>0</v>
      </c>
      <c r="I190" s="102">
        <v>0</v>
      </c>
      <c r="J190" s="102">
        <v>19180000</v>
      </c>
      <c r="K190" s="102">
        <v>0</v>
      </c>
      <c r="L190" s="102">
        <v>0</v>
      </c>
    </row>
    <row r="191" spans="1:12" x14ac:dyDescent="0.25">
      <c r="A191" s="261">
        <v>210303</v>
      </c>
      <c r="B191" s="114" t="s">
        <v>951</v>
      </c>
      <c r="C191" s="102">
        <v>0</v>
      </c>
      <c r="D191" s="102">
        <v>0</v>
      </c>
      <c r="E191" s="102">
        <v>73000</v>
      </c>
      <c r="F191" s="102">
        <v>0</v>
      </c>
      <c r="G191" s="102">
        <v>0</v>
      </c>
      <c r="H191" s="102">
        <v>0</v>
      </c>
      <c r="I191" s="102">
        <v>0</v>
      </c>
      <c r="J191" s="102">
        <v>73000</v>
      </c>
      <c r="K191" s="102">
        <v>0</v>
      </c>
      <c r="L191" s="102">
        <v>0</v>
      </c>
    </row>
    <row r="192" spans="1:12" x14ac:dyDescent="0.25">
      <c r="A192" s="261">
        <v>210304</v>
      </c>
      <c r="B192" s="114" t="s">
        <v>952</v>
      </c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</row>
    <row r="193" spans="1:12" x14ac:dyDescent="0.25">
      <c r="A193" s="261">
        <v>210305</v>
      </c>
      <c r="B193" s="114" t="s">
        <v>1077</v>
      </c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</row>
    <row r="194" spans="1:12" x14ac:dyDescent="0.25">
      <c r="A194" s="260">
        <v>2104</v>
      </c>
      <c r="B194" s="112" t="s">
        <v>945</v>
      </c>
      <c r="C194" s="100">
        <v>0</v>
      </c>
      <c r="D194" s="100">
        <v>0</v>
      </c>
      <c r="E194" s="100">
        <v>22024447</v>
      </c>
      <c r="F194" s="100">
        <v>0</v>
      </c>
      <c r="G194" s="100">
        <v>0</v>
      </c>
      <c r="H194" s="100">
        <v>0</v>
      </c>
      <c r="I194" s="100">
        <v>0</v>
      </c>
      <c r="J194" s="100">
        <v>22024447</v>
      </c>
      <c r="K194" s="100">
        <v>0</v>
      </c>
      <c r="L194" s="100">
        <v>0</v>
      </c>
    </row>
    <row r="195" spans="1:12" x14ac:dyDescent="0.25">
      <c r="A195" s="261">
        <v>210401</v>
      </c>
      <c r="B195" s="114" t="s">
        <v>955</v>
      </c>
      <c r="C195" s="102">
        <v>0</v>
      </c>
      <c r="D195" s="102">
        <v>0</v>
      </c>
      <c r="E195" s="102">
        <v>2194630</v>
      </c>
      <c r="F195" s="102">
        <v>0</v>
      </c>
      <c r="G195" s="102">
        <v>0</v>
      </c>
      <c r="H195" s="102">
        <v>0</v>
      </c>
      <c r="I195" s="102">
        <v>0</v>
      </c>
      <c r="J195" s="102">
        <v>2194630</v>
      </c>
      <c r="K195" s="102">
        <v>0</v>
      </c>
      <c r="L195" s="102">
        <v>0</v>
      </c>
    </row>
    <row r="196" spans="1:12" x14ac:dyDescent="0.25">
      <c r="A196" s="261">
        <v>210402</v>
      </c>
      <c r="B196" s="114" t="s">
        <v>956</v>
      </c>
      <c r="C196" s="102">
        <v>0</v>
      </c>
      <c r="D196" s="102">
        <v>0</v>
      </c>
      <c r="E196" s="102">
        <v>16153317</v>
      </c>
      <c r="F196" s="102">
        <v>0</v>
      </c>
      <c r="G196" s="102">
        <v>0</v>
      </c>
      <c r="H196" s="102">
        <v>0</v>
      </c>
      <c r="I196" s="102">
        <v>0</v>
      </c>
      <c r="J196" s="102">
        <v>16153317</v>
      </c>
      <c r="K196" s="102">
        <v>0</v>
      </c>
      <c r="L196" s="102">
        <v>0</v>
      </c>
    </row>
    <row r="197" spans="1:12" x14ac:dyDescent="0.25">
      <c r="A197" s="261">
        <v>210403</v>
      </c>
      <c r="B197" s="114" t="s">
        <v>957</v>
      </c>
      <c r="C197" s="102">
        <v>0</v>
      </c>
      <c r="D197" s="102">
        <v>0</v>
      </c>
      <c r="E197" s="102">
        <v>2380300</v>
      </c>
      <c r="F197" s="102">
        <v>0</v>
      </c>
      <c r="G197" s="102">
        <v>0</v>
      </c>
      <c r="H197" s="102">
        <v>0</v>
      </c>
      <c r="I197" s="102">
        <v>0</v>
      </c>
      <c r="J197" s="102">
        <v>2380300</v>
      </c>
      <c r="K197" s="102">
        <v>0</v>
      </c>
      <c r="L197" s="102">
        <v>0</v>
      </c>
    </row>
    <row r="198" spans="1:12" x14ac:dyDescent="0.25">
      <c r="A198" s="261">
        <v>210404</v>
      </c>
      <c r="B198" s="114" t="s">
        <v>958</v>
      </c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</row>
    <row r="199" spans="1:12" x14ac:dyDescent="0.25">
      <c r="A199" s="261">
        <v>210405</v>
      </c>
      <c r="B199" s="114" t="s">
        <v>962</v>
      </c>
      <c r="C199" s="102">
        <v>0</v>
      </c>
      <c r="D199" s="102">
        <v>0</v>
      </c>
      <c r="E199" s="102">
        <v>198400</v>
      </c>
      <c r="F199" s="102">
        <v>0</v>
      </c>
      <c r="G199" s="102">
        <v>0</v>
      </c>
      <c r="H199" s="102">
        <v>0</v>
      </c>
      <c r="I199" s="102">
        <v>0</v>
      </c>
      <c r="J199" s="102">
        <v>198400</v>
      </c>
      <c r="K199" s="102">
        <v>0</v>
      </c>
      <c r="L199" s="102">
        <v>0</v>
      </c>
    </row>
    <row r="200" spans="1:12" x14ac:dyDescent="0.25">
      <c r="A200" s="261">
        <v>210406</v>
      </c>
      <c r="B200" s="114" t="s">
        <v>959</v>
      </c>
      <c r="C200" s="102">
        <v>0</v>
      </c>
      <c r="D200" s="102">
        <v>0</v>
      </c>
      <c r="E200" s="102">
        <v>1097800</v>
      </c>
      <c r="F200" s="102">
        <v>0</v>
      </c>
      <c r="G200" s="102">
        <v>0</v>
      </c>
      <c r="H200" s="102">
        <v>0</v>
      </c>
      <c r="I200" s="102">
        <v>0</v>
      </c>
      <c r="J200" s="102">
        <v>1097800</v>
      </c>
      <c r="K200" s="102">
        <v>0</v>
      </c>
      <c r="L200" s="102">
        <v>0</v>
      </c>
    </row>
    <row r="201" spans="1:12" x14ac:dyDescent="0.25">
      <c r="A201" s="261">
        <v>210407</v>
      </c>
      <c r="B201" s="114" t="s">
        <v>960</v>
      </c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</row>
    <row r="202" spans="1:12" x14ac:dyDescent="0.25">
      <c r="A202" s="261">
        <v>210408</v>
      </c>
      <c r="B202" s="114" t="s">
        <v>961</v>
      </c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</row>
    <row r="203" spans="1:12" ht="30" x14ac:dyDescent="0.25">
      <c r="A203" s="113">
        <v>210409</v>
      </c>
      <c r="B203" s="114" t="s">
        <v>1078</v>
      </c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</row>
    <row r="204" spans="1:12" x14ac:dyDescent="0.25">
      <c r="A204" s="113">
        <v>210410</v>
      </c>
      <c r="B204" s="114" t="s">
        <v>1079</v>
      </c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</row>
    <row r="205" spans="1:12" x14ac:dyDescent="0.25">
      <c r="A205" s="260">
        <v>2105</v>
      </c>
      <c r="B205" s="112" t="s">
        <v>963</v>
      </c>
      <c r="C205" s="100">
        <v>0</v>
      </c>
      <c r="D205" s="100">
        <v>0</v>
      </c>
      <c r="E205" s="100">
        <v>800000</v>
      </c>
      <c r="F205" s="100">
        <v>0</v>
      </c>
      <c r="G205" s="100">
        <v>0</v>
      </c>
      <c r="H205" s="100">
        <v>0</v>
      </c>
      <c r="I205" s="100">
        <v>0</v>
      </c>
      <c r="J205" s="100">
        <v>800000</v>
      </c>
      <c r="K205" s="100">
        <v>0</v>
      </c>
      <c r="L205" s="100">
        <v>0</v>
      </c>
    </row>
    <row r="206" spans="1:12" x14ac:dyDescent="0.25">
      <c r="A206" s="261">
        <v>210501</v>
      </c>
      <c r="B206" s="114" t="s">
        <v>964</v>
      </c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</row>
    <row r="207" spans="1:12" x14ac:dyDescent="0.25">
      <c r="A207" s="261">
        <v>210502</v>
      </c>
      <c r="B207" s="114" t="s">
        <v>965</v>
      </c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</row>
    <row r="208" spans="1:12" x14ac:dyDescent="0.25">
      <c r="A208" s="261">
        <v>210503</v>
      </c>
      <c r="B208" s="114" t="s">
        <v>966</v>
      </c>
      <c r="C208" s="102">
        <v>0</v>
      </c>
      <c r="D208" s="102">
        <v>0</v>
      </c>
      <c r="E208" s="102">
        <v>800000</v>
      </c>
      <c r="F208" s="102">
        <v>0</v>
      </c>
      <c r="G208" s="102">
        <v>0</v>
      </c>
      <c r="H208" s="102">
        <v>0</v>
      </c>
      <c r="I208" s="102">
        <v>0</v>
      </c>
      <c r="J208" s="102">
        <v>800000</v>
      </c>
      <c r="K208" s="102">
        <v>0</v>
      </c>
      <c r="L208" s="102">
        <v>0</v>
      </c>
    </row>
    <row r="209" spans="1:12" x14ac:dyDescent="0.25">
      <c r="A209" s="260">
        <v>2106</v>
      </c>
      <c r="B209" s="112" t="s">
        <v>967</v>
      </c>
      <c r="C209" s="100">
        <v>0</v>
      </c>
      <c r="D209" s="100">
        <v>0</v>
      </c>
      <c r="E209" s="100">
        <v>1551000</v>
      </c>
      <c r="F209" s="100">
        <v>0</v>
      </c>
      <c r="G209" s="100">
        <v>0</v>
      </c>
      <c r="H209" s="100">
        <v>0</v>
      </c>
      <c r="I209" s="100">
        <v>0</v>
      </c>
      <c r="J209" s="100">
        <v>1551000</v>
      </c>
      <c r="K209" s="100">
        <v>0</v>
      </c>
      <c r="L209" s="100">
        <v>0</v>
      </c>
    </row>
    <row r="210" spans="1:12" x14ac:dyDescent="0.25">
      <c r="A210" s="261">
        <v>210601</v>
      </c>
      <c r="B210" s="114" t="s">
        <v>968</v>
      </c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</row>
    <row r="211" spans="1:12" x14ac:dyDescent="0.25">
      <c r="A211" s="261">
        <v>210602</v>
      </c>
      <c r="B211" s="114" t="s">
        <v>969</v>
      </c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</row>
    <row r="212" spans="1:12" x14ac:dyDescent="0.25">
      <c r="A212" s="261">
        <v>210603</v>
      </c>
      <c r="B212" s="114" t="s">
        <v>970</v>
      </c>
      <c r="C212" s="102">
        <v>0</v>
      </c>
      <c r="D212" s="102">
        <v>0</v>
      </c>
      <c r="E212" s="102">
        <v>552000</v>
      </c>
      <c r="F212" s="102">
        <v>0</v>
      </c>
      <c r="G212" s="102">
        <v>0</v>
      </c>
      <c r="H212" s="102">
        <v>0</v>
      </c>
      <c r="I212" s="102">
        <v>0</v>
      </c>
      <c r="J212" s="102">
        <v>552000</v>
      </c>
      <c r="K212" s="102">
        <v>0</v>
      </c>
      <c r="L212" s="102">
        <v>0</v>
      </c>
    </row>
    <row r="213" spans="1:12" x14ac:dyDescent="0.25">
      <c r="A213" s="261">
        <v>210604</v>
      </c>
      <c r="B213" s="114" t="s">
        <v>971</v>
      </c>
      <c r="C213" s="102">
        <v>0</v>
      </c>
      <c r="D213" s="102">
        <v>0</v>
      </c>
      <c r="E213" s="102">
        <v>999000</v>
      </c>
      <c r="F213" s="102">
        <v>0</v>
      </c>
      <c r="G213" s="102">
        <v>0</v>
      </c>
      <c r="H213" s="102">
        <v>0</v>
      </c>
      <c r="I213" s="102">
        <v>0</v>
      </c>
      <c r="J213" s="102">
        <v>999000</v>
      </c>
      <c r="K213" s="102">
        <v>0</v>
      </c>
      <c r="L213" s="102">
        <v>0</v>
      </c>
    </row>
    <row r="214" spans="1:12" x14ac:dyDescent="0.25">
      <c r="A214" s="111">
        <v>2107</v>
      </c>
      <c r="B214" s="112" t="s">
        <v>972</v>
      </c>
      <c r="C214" s="100">
        <v>0</v>
      </c>
      <c r="D214" s="100">
        <v>0</v>
      </c>
      <c r="E214" s="100">
        <v>7866500</v>
      </c>
      <c r="F214" s="100">
        <v>0</v>
      </c>
      <c r="G214" s="100">
        <v>0</v>
      </c>
      <c r="H214" s="100">
        <v>0</v>
      </c>
      <c r="I214" s="100">
        <v>0</v>
      </c>
      <c r="J214" s="100">
        <v>7866500</v>
      </c>
      <c r="K214" s="100">
        <v>0</v>
      </c>
      <c r="L214" s="100">
        <v>0</v>
      </c>
    </row>
    <row r="215" spans="1:12" x14ac:dyDescent="0.25">
      <c r="A215" s="261">
        <v>210701</v>
      </c>
      <c r="B215" s="114" t="s">
        <v>973</v>
      </c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</row>
    <row r="216" spans="1:12" x14ac:dyDescent="0.25">
      <c r="A216" s="261">
        <v>210702</v>
      </c>
      <c r="B216" s="114" t="s">
        <v>974</v>
      </c>
      <c r="C216" s="102">
        <v>0</v>
      </c>
      <c r="D216" s="102">
        <v>0</v>
      </c>
      <c r="E216" s="102">
        <v>7866500</v>
      </c>
      <c r="F216" s="102">
        <v>0</v>
      </c>
      <c r="G216" s="102">
        <v>0</v>
      </c>
      <c r="H216" s="102">
        <v>0</v>
      </c>
      <c r="I216" s="102">
        <v>0</v>
      </c>
      <c r="J216" s="102">
        <v>7866500</v>
      </c>
      <c r="K216" s="102">
        <v>0</v>
      </c>
      <c r="L216" s="102">
        <v>0</v>
      </c>
    </row>
    <row r="217" spans="1:12" x14ac:dyDescent="0.25">
      <c r="A217" s="261">
        <v>210703</v>
      </c>
      <c r="B217" s="114" t="s">
        <v>975</v>
      </c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</row>
    <row r="218" spans="1:12" ht="28.5" x14ac:dyDescent="0.25">
      <c r="A218" s="260">
        <v>2108</v>
      </c>
      <c r="B218" s="112" t="s">
        <v>976</v>
      </c>
      <c r="C218" s="100">
        <v>0</v>
      </c>
      <c r="D218" s="100">
        <v>0</v>
      </c>
      <c r="E218" s="100">
        <v>849795</v>
      </c>
      <c r="F218" s="100">
        <v>0</v>
      </c>
      <c r="G218" s="100">
        <v>0</v>
      </c>
      <c r="H218" s="100">
        <v>0</v>
      </c>
      <c r="I218" s="100">
        <v>0</v>
      </c>
      <c r="J218" s="100">
        <v>849795</v>
      </c>
      <c r="K218" s="100">
        <v>0</v>
      </c>
      <c r="L218" s="100">
        <v>0</v>
      </c>
    </row>
    <row r="219" spans="1:12" ht="30" x14ac:dyDescent="0.25">
      <c r="A219" s="261">
        <v>210801</v>
      </c>
      <c r="B219" s="114" t="s">
        <v>977</v>
      </c>
      <c r="C219" s="102">
        <v>0</v>
      </c>
      <c r="D219" s="102">
        <v>0</v>
      </c>
      <c r="E219" s="102">
        <v>583000</v>
      </c>
      <c r="F219" s="102">
        <v>0</v>
      </c>
      <c r="G219" s="102">
        <v>0</v>
      </c>
      <c r="H219" s="102">
        <v>0</v>
      </c>
      <c r="I219" s="102">
        <v>0</v>
      </c>
      <c r="J219" s="102">
        <v>583000</v>
      </c>
      <c r="K219" s="102">
        <v>0</v>
      </c>
      <c r="L219" s="102">
        <v>0</v>
      </c>
    </row>
    <row r="220" spans="1:12" x14ac:dyDescent="0.25">
      <c r="A220" s="261">
        <v>210802</v>
      </c>
      <c r="B220" s="114" t="s">
        <v>978</v>
      </c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</row>
    <row r="221" spans="1:12" x14ac:dyDescent="0.25">
      <c r="A221" s="261">
        <v>210803</v>
      </c>
      <c r="B221" s="114" t="s">
        <v>979</v>
      </c>
      <c r="C221" s="102">
        <v>0</v>
      </c>
      <c r="D221" s="102">
        <v>0</v>
      </c>
      <c r="E221" s="102">
        <v>10000</v>
      </c>
      <c r="F221" s="102">
        <v>0</v>
      </c>
      <c r="G221" s="102">
        <v>0</v>
      </c>
      <c r="H221" s="102">
        <v>0</v>
      </c>
      <c r="I221" s="102">
        <v>0</v>
      </c>
      <c r="J221" s="102">
        <v>10000</v>
      </c>
      <c r="K221" s="102">
        <v>0</v>
      </c>
      <c r="L221" s="102">
        <v>0</v>
      </c>
    </row>
    <row r="222" spans="1:12" x14ac:dyDescent="0.25">
      <c r="A222" s="261">
        <v>210804</v>
      </c>
      <c r="B222" s="114" t="s">
        <v>980</v>
      </c>
      <c r="C222" s="102">
        <v>0</v>
      </c>
      <c r="D222" s="102">
        <v>0</v>
      </c>
      <c r="E222" s="102">
        <v>183245</v>
      </c>
      <c r="F222" s="102">
        <v>0</v>
      </c>
      <c r="G222" s="102">
        <v>0</v>
      </c>
      <c r="H222" s="102">
        <v>0</v>
      </c>
      <c r="I222" s="102">
        <v>0</v>
      </c>
      <c r="J222" s="102">
        <v>183245</v>
      </c>
      <c r="K222" s="102">
        <v>0</v>
      </c>
      <c r="L222" s="102">
        <v>0</v>
      </c>
    </row>
    <row r="223" spans="1:12" x14ac:dyDescent="0.25">
      <c r="A223" s="261">
        <v>210805</v>
      </c>
      <c r="B223" s="114" t="s">
        <v>981</v>
      </c>
      <c r="C223" s="102">
        <v>0</v>
      </c>
      <c r="D223" s="102">
        <v>0</v>
      </c>
      <c r="E223" s="102">
        <v>43550</v>
      </c>
      <c r="F223" s="102">
        <v>0</v>
      </c>
      <c r="G223" s="102">
        <v>0</v>
      </c>
      <c r="H223" s="102">
        <v>0</v>
      </c>
      <c r="I223" s="102">
        <v>0</v>
      </c>
      <c r="J223" s="102">
        <v>43550</v>
      </c>
      <c r="K223" s="102">
        <v>0</v>
      </c>
      <c r="L223" s="102">
        <v>0</v>
      </c>
    </row>
    <row r="224" spans="1:12" x14ac:dyDescent="0.25">
      <c r="A224" s="261">
        <v>210806</v>
      </c>
      <c r="B224" s="114" t="s">
        <v>982</v>
      </c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</row>
    <row r="225" spans="1:12" x14ac:dyDescent="0.25">
      <c r="A225" s="261">
        <v>210807</v>
      </c>
      <c r="B225" s="114" t="s">
        <v>336</v>
      </c>
      <c r="C225" s="102">
        <v>0</v>
      </c>
      <c r="D225" s="102">
        <v>0</v>
      </c>
      <c r="E225" s="102">
        <v>30000</v>
      </c>
      <c r="F225" s="102">
        <v>0</v>
      </c>
      <c r="G225" s="102">
        <v>0</v>
      </c>
      <c r="H225" s="102">
        <v>0</v>
      </c>
      <c r="I225" s="102">
        <v>0</v>
      </c>
      <c r="J225" s="102">
        <v>30000</v>
      </c>
      <c r="K225" s="102">
        <v>0</v>
      </c>
      <c r="L225" s="102">
        <v>0</v>
      </c>
    </row>
    <row r="226" spans="1:12" x14ac:dyDescent="0.25">
      <c r="A226" s="261">
        <v>210808</v>
      </c>
      <c r="B226" s="114" t="s">
        <v>983</v>
      </c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</row>
    <row r="227" spans="1:12" x14ac:dyDescent="0.25">
      <c r="A227" s="261">
        <v>210809</v>
      </c>
      <c r="B227" s="114" t="s">
        <v>984</v>
      </c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</row>
    <row r="228" spans="1:12" x14ac:dyDescent="0.25">
      <c r="A228" s="261">
        <v>210810</v>
      </c>
      <c r="B228" s="114" t="s">
        <v>985</v>
      </c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</row>
    <row r="229" spans="1:12" x14ac:dyDescent="0.25">
      <c r="A229" s="261">
        <v>210811</v>
      </c>
      <c r="B229" s="114" t="s">
        <v>986</v>
      </c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</row>
    <row r="230" spans="1:12" x14ac:dyDescent="0.25">
      <c r="A230" s="261">
        <v>210812</v>
      </c>
      <c r="B230" s="114" t="s">
        <v>987</v>
      </c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</row>
    <row r="231" spans="1:12" x14ac:dyDescent="0.25">
      <c r="A231" s="261">
        <v>210813</v>
      </c>
      <c r="B231" s="114" t="s">
        <v>988</v>
      </c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</row>
    <row r="232" spans="1:12" x14ac:dyDescent="0.25">
      <c r="A232" s="261">
        <v>210814</v>
      </c>
      <c r="B232" s="114" t="s">
        <v>989</v>
      </c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</row>
    <row r="233" spans="1:12" x14ac:dyDescent="0.25">
      <c r="A233" s="113">
        <v>210815</v>
      </c>
      <c r="B233" s="114" t="s">
        <v>1080</v>
      </c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</row>
    <row r="234" spans="1:12" x14ac:dyDescent="0.25">
      <c r="A234" s="113">
        <v>210816</v>
      </c>
      <c r="B234" s="114" t="s">
        <v>1081</v>
      </c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</row>
    <row r="235" spans="1:12" x14ac:dyDescent="0.25">
      <c r="A235" s="113">
        <v>210817</v>
      </c>
      <c r="B235" s="114" t="s">
        <v>1082</v>
      </c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</row>
    <row r="236" spans="1:12" x14ac:dyDescent="0.25">
      <c r="A236" s="113">
        <v>210818</v>
      </c>
      <c r="B236" s="114" t="s">
        <v>1083</v>
      </c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</row>
    <row r="237" spans="1:12" x14ac:dyDescent="0.25">
      <c r="A237" s="260">
        <v>2109</v>
      </c>
      <c r="B237" s="112" t="s">
        <v>990</v>
      </c>
      <c r="C237" s="100">
        <v>0</v>
      </c>
      <c r="D237" s="100">
        <v>0</v>
      </c>
      <c r="E237" s="100">
        <v>110629792.65000001</v>
      </c>
      <c r="F237" s="100">
        <v>0</v>
      </c>
      <c r="G237" s="100">
        <v>0</v>
      </c>
      <c r="H237" s="100">
        <v>0</v>
      </c>
      <c r="I237" s="100">
        <v>0</v>
      </c>
      <c r="J237" s="100">
        <v>110629792.65000001</v>
      </c>
      <c r="K237" s="100">
        <v>0</v>
      </c>
      <c r="L237" s="100">
        <v>0</v>
      </c>
    </row>
    <row r="238" spans="1:12" x14ac:dyDescent="0.25">
      <c r="A238" s="261">
        <v>210901</v>
      </c>
      <c r="B238" s="114" t="s">
        <v>413</v>
      </c>
      <c r="C238" s="102">
        <v>0</v>
      </c>
      <c r="D238" s="102">
        <v>0</v>
      </c>
      <c r="E238" s="102">
        <v>7172000</v>
      </c>
      <c r="F238" s="102">
        <v>0</v>
      </c>
      <c r="G238" s="102">
        <v>0</v>
      </c>
      <c r="H238" s="102">
        <v>0</v>
      </c>
      <c r="I238" s="102">
        <v>0</v>
      </c>
      <c r="J238" s="102">
        <v>7172000</v>
      </c>
      <c r="K238" s="102">
        <v>0</v>
      </c>
      <c r="L238" s="102">
        <v>0</v>
      </c>
    </row>
    <row r="239" spans="1:12" x14ac:dyDescent="0.25">
      <c r="A239" s="261">
        <v>210902</v>
      </c>
      <c r="B239" s="114" t="s">
        <v>991</v>
      </c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</row>
    <row r="240" spans="1:12" x14ac:dyDescent="0.25">
      <c r="A240" s="261">
        <v>210903</v>
      </c>
      <c r="B240" s="114" t="s">
        <v>992</v>
      </c>
      <c r="C240" s="102">
        <v>0</v>
      </c>
      <c r="D240" s="102">
        <v>0</v>
      </c>
      <c r="E240" s="102">
        <v>103457792.65000001</v>
      </c>
      <c r="F240" s="102">
        <v>0</v>
      </c>
      <c r="G240" s="102">
        <v>0</v>
      </c>
      <c r="H240" s="102">
        <v>0</v>
      </c>
      <c r="I240" s="102">
        <v>0</v>
      </c>
      <c r="J240" s="102">
        <v>103457792.65000001</v>
      </c>
      <c r="K240" s="102">
        <v>0</v>
      </c>
      <c r="L240" s="102">
        <v>0</v>
      </c>
    </row>
    <row r="241" spans="1:12" x14ac:dyDescent="0.25">
      <c r="A241" s="264">
        <v>210904</v>
      </c>
      <c r="B241" s="231" t="s">
        <v>993</v>
      </c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</row>
    <row r="242" spans="1:12" x14ac:dyDescent="0.25">
      <c r="A242" s="260">
        <v>211</v>
      </c>
      <c r="B242" s="112" t="s">
        <v>994</v>
      </c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</row>
    <row r="243" spans="1:12" x14ac:dyDescent="0.25">
      <c r="A243" s="260">
        <v>2111</v>
      </c>
      <c r="B243" s="112" t="s">
        <v>995</v>
      </c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</row>
    <row r="244" spans="1:12" x14ac:dyDescent="0.25">
      <c r="A244" s="261">
        <v>211101</v>
      </c>
      <c r="B244" s="114" t="s">
        <v>996</v>
      </c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</row>
    <row r="245" spans="1:12" x14ac:dyDescent="0.25">
      <c r="A245" s="260">
        <v>2112</v>
      </c>
      <c r="B245" s="112" t="s">
        <v>997</v>
      </c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</row>
    <row r="246" spans="1:12" x14ac:dyDescent="0.25">
      <c r="A246" s="261">
        <v>211201</v>
      </c>
      <c r="B246" s="114" t="s">
        <v>998</v>
      </c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</row>
    <row r="247" spans="1:12" x14ac:dyDescent="0.25">
      <c r="A247" s="260">
        <v>212</v>
      </c>
      <c r="B247" s="112" t="s">
        <v>999</v>
      </c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</row>
    <row r="248" spans="1:12" x14ac:dyDescent="0.25">
      <c r="A248" s="260">
        <v>2121</v>
      </c>
      <c r="B248" s="112" t="s">
        <v>1000</v>
      </c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</row>
    <row r="249" spans="1:12" x14ac:dyDescent="0.25">
      <c r="A249" s="261">
        <v>212101</v>
      </c>
      <c r="B249" s="114" t="s">
        <v>421</v>
      </c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</row>
    <row r="250" spans="1:12" x14ac:dyDescent="0.25">
      <c r="A250" s="260">
        <v>2122</v>
      </c>
      <c r="B250" s="112" t="s">
        <v>1001</v>
      </c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</row>
    <row r="251" spans="1:12" x14ac:dyDescent="0.25">
      <c r="A251" s="261">
        <v>212201</v>
      </c>
      <c r="B251" s="114" t="s">
        <v>423</v>
      </c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</row>
    <row r="252" spans="1:12" x14ac:dyDescent="0.25">
      <c r="A252" s="260">
        <v>213</v>
      </c>
      <c r="B252" s="112" t="s">
        <v>1002</v>
      </c>
      <c r="C252" s="100">
        <v>0</v>
      </c>
      <c r="D252" s="100">
        <v>0</v>
      </c>
      <c r="E252" s="100">
        <v>21993827.239999998</v>
      </c>
      <c r="F252" s="100">
        <v>0</v>
      </c>
      <c r="G252" s="100">
        <v>0</v>
      </c>
      <c r="H252" s="100">
        <v>0</v>
      </c>
      <c r="I252" s="100">
        <v>0</v>
      </c>
      <c r="J252" s="100">
        <v>21993827.239999998</v>
      </c>
      <c r="K252" s="100">
        <v>0</v>
      </c>
      <c r="L252" s="100">
        <v>0</v>
      </c>
    </row>
    <row r="253" spans="1:12" x14ac:dyDescent="0.25">
      <c r="A253" s="260">
        <v>2131</v>
      </c>
      <c r="B253" s="112" t="s">
        <v>1003</v>
      </c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</row>
    <row r="254" spans="1:12" x14ac:dyDescent="0.25">
      <c r="A254" s="261">
        <v>213101</v>
      </c>
      <c r="B254" s="114" t="s">
        <v>1005</v>
      </c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</row>
    <row r="255" spans="1:12" x14ac:dyDescent="0.25">
      <c r="A255" s="261">
        <v>213102</v>
      </c>
      <c r="B255" s="114" t="s">
        <v>1006</v>
      </c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</row>
    <row r="256" spans="1:12" x14ac:dyDescent="0.25">
      <c r="A256" s="260">
        <v>2132</v>
      </c>
      <c r="B256" s="112" t="s">
        <v>1004</v>
      </c>
      <c r="C256" s="100">
        <v>0</v>
      </c>
      <c r="D256" s="100">
        <v>0</v>
      </c>
      <c r="E256" s="100">
        <v>15510815</v>
      </c>
      <c r="F256" s="100">
        <v>0</v>
      </c>
      <c r="G256" s="100">
        <v>0</v>
      </c>
      <c r="H256" s="100">
        <v>0</v>
      </c>
      <c r="I256" s="100">
        <v>0</v>
      </c>
      <c r="J256" s="100">
        <v>15510815</v>
      </c>
      <c r="K256" s="100">
        <v>0</v>
      </c>
      <c r="L256" s="100">
        <v>0</v>
      </c>
    </row>
    <row r="257" spans="1:12" x14ac:dyDescent="0.25">
      <c r="A257" s="261">
        <v>213202</v>
      </c>
      <c r="B257" s="114" t="s">
        <v>1007</v>
      </c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</row>
    <row r="258" spans="1:12" x14ac:dyDescent="0.25">
      <c r="A258" s="261">
        <v>213203</v>
      </c>
      <c r="B258" s="114" t="s">
        <v>1008</v>
      </c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</row>
    <row r="259" spans="1:12" x14ac:dyDescent="0.25">
      <c r="A259" s="261">
        <v>213204</v>
      </c>
      <c r="B259" s="114" t="s">
        <v>1009</v>
      </c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</row>
    <row r="260" spans="1:12" x14ac:dyDescent="0.25">
      <c r="A260" s="261">
        <v>213205</v>
      </c>
      <c r="B260" s="114" t="s">
        <v>1010</v>
      </c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</row>
    <row r="261" spans="1:12" x14ac:dyDescent="0.25">
      <c r="A261" s="261">
        <v>213206</v>
      </c>
      <c r="B261" s="114" t="s">
        <v>1011</v>
      </c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</row>
    <row r="262" spans="1:12" x14ac:dyDescent="0.25">
      <c r="A262" s="261">
        <v>213207</v>
      </c>
      <c r="B262" s="114" t="s">
        <v>1012</v>
      </c>
      <c r="C262" s="102">
        <v>0</v>
      </c>
      <c r="D262" s="102">
        <v>0</v>
      </c>
      <c r="E262" s="102">
        <v>7055300</v>
      </c>
      <c r="F262" s="102">
        <v>0</v>
      </c>
      <c r="G262" s="102">
        <v>0</v>
      </c>
      <c r="H262" s="102">
        <v>0</v>
      </c>
      <c r="I262" s="102">
        <v>0</v>
      </c>
      <c r="J262" s="102">
        <v>7055300</v>
      </c>
      <c r="K262" s="102">
        <v>0</v>
      </c>
      <c r="L262" s="102">
        <v>0</v>
      </c>
    </row>
    <row r="263" spans="1:12" ht="30" x14ac:dyDescent="0.25">
      <c r="A263" s="261">
        <v>213208</v>
      </c>
      <c r="B263" s="114" t="s">
        <v>1013</v>
      </c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</row>
    <row r="264" spans="1:12" x14ac:dyDescent="0.25">
      <c r="A264" s="261">
        <v>213209</v>
      </c>
      <c r="B264" s="114" t="s">
        <v>1014</v>
      </c>
      <c r="C264" s="102">
        <v>0</v>
      </c>
      <c r="D264" s="102">
        <v>0</v>
      </c>
      <c r="E264" s="102">
        <v>8455515</v>
      </c>
      <c r="F264" s="102">
        <v>0</v>
      </c>
      <c r="G264" s="102">
        <v>0</v>
      </c>
      <c r="H264" s="102">
        <v>0</v>
      </c>
      <c r="I264" s="102">
        <v>0</v>
      </c>
      <c r="J264" s="102">
        <v>8455515</v>
      </c>
      <c r="K264" s="102">
        <v>0</v>
      </c>
      <c r="L264" s="102">
        <v>0</v>
      </c>
    </row>
    <row r="265" spans="1:12" x14ac:dyDescent="0.25">
      <c r="A265" s="260">
        <v>2133</v>
      </c>
      <c r="B265" s="112" t="s">
        <v>1015</v>
      </c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</row>
    <row r="266" spans="1:12" x14ac:dyDescent="0.25">
      <c r="A266" s="261">
        <v>213301</v>
      </c>
      <c r="B266" s="114" t="s">
        <v>1018</v>
      </c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</row>
    <row r="267" spans="1:12" x14ac:dyDescent="0.25">
      <c r="A267" s="261">
        <v>213302</v>
      </c>
      <c r="B267" s="114" t="s">
        <v>1017</v>
      </c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</row>
    <row r="268" spans="1:12" x14ac:dyDescent="0.25">
      <c r="A268" s="261">
        <v>213303</v>
      </c>
      <c r="B268" s="114" t="s">
        <v>1019</v>
      </c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</row>
    <row r="269" spans="1:12" x14ac:dyDescent="0.25">
      <c r="A269" s="261">
        <v>213304</v>
      </c>
      <c r="B269" s="114" t="s">
        <v>1020</v>
      </c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</row>
    <row r="270" spans="1:12" ht="28.5" x14ac:dyDescent="0.25">
      <c r="A270" s="260">
        <v>2134</v>
      </c>
      <c r="B270" s="112" t="s">
        <v>1021</v>
      </c>
      <c r="C270" s="100">
        <v>0</v>
      </c>
      <c r="D270" s="100">
        <v>0</v>
      </c>
      <c r="E270" s="100">
        <v>6483012.2400000002</v>
      </c>
      <c r="F270" s="100">
        <v>0</v>
      </c>
      <c r="G270" s="100">
        <v>0</v>
      </c>
      <c r="H270" s="100">
        <v>0</v>
      </c>
      <c r="I270" s="100">
        <v>0</v>
      </c>
      <c r="J270" s="100">
        <v>6483012.2400000002</v>
      </c>
      <c r="K270" s="100">
        <v>0</v>
      </c>
      <c r="L270" s="100">
        <v>0</v>
      </c>
    </row>
    <row r="271" spans="1:12" x14ac:dyDescent="0.25">
      <c r="A271" s="261">
        <v>213401</v>
      </c>
      <c r="B271" s="114" t="s">
        <v>1022</v>
      </c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</row>
    <row r="272" spans="1:12" x14ac:dyDescent="0.25">
      <c r="A272" s="261">
        <v>213402</v>
      </c>
      <c r="B272" s="114" t="s">
        <v>1023</v>
      </c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</row>
    <row r="273" spans="1:12" x14ac:dyDescent="0.25">
      <c r="A273" s="261">
        <v>213403</v>
      </c>
      <c r="B273" s="114" t="s">
        <v>1019</v>
      </c>
      <c r="C273" s="102">
        <v>0</v>
      </c>
      <c r="D273" s="102">
        <v>0</v>
      </c>
      <c r="E273" s="102">
        <v>6483012.2400000002</v>
      </c>
      <c r="F273" s="102">
        <v>0</v>
      </c>
      <c r="G273" s="102">
        <v>0</v>
      </c>
      <c r="H273" s="102">
        <v>0</v>
      </c>
      <c r="I273" s="102">
        <v>0</v>
      </c>
      <c r="J273" s="102">
        <v>6483012.2400000002</v>
      </c>
      <c r="K273" s="102">
        <v>0</v>
      </c>
      <c r="L273" s="102">
        <v>0</v>
      </c>
    </row>
    <row r="274" spans="1:12" x14ac:dyDescent="0.25">
      <c r="A274" s="261">
        <v>213404</v>
      </c>
      <c r="B274" s="114" t="s">
        <v>1020</v>
      </c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</row>
    <row r="275" spans="1:12" x14ac:dyDescent="0.25">
      <c r="A275" s="260">
        <v>2135</v>
      </c>
      <c r="B275" s="112" t="s">
        <v>1024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</row>
    <row r="276" spans="1:12" x14ac:dyDescent="0.25">
      <c r="A276" s="261">
        <v>213501</v>
      </c>
      <c r="B276" s="114" t="s">
        <v>1016</v>
      </c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</row>
    <row r="277" spans="1:12" x14ac:dyDescent="0.25">
      <c r="A277" s="261">
        <v>213502</v>
      </c>
      <c r="B277" s="114" t="s">
        <v>1025</v>
      </c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</row>
    <row r="278" spans="1:12" x14ac:dyDescent="0.25">
      <c r="A278" s="261">
        <v>213503</v>
      </c>
      <c r="B278" s="114" t="s">
        <v>1026</v>
      </c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</row>
    <row r="279" spans="1:12" x14ac:dyDescent="0.25">
      <c r="A279" s="261">
        <v>213504</v>
      </c>
      <c r="B279" s="114" t="s">
        <v>1027</v>
      </c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</row>
    <row r="280" spans="1:12" x14ac:dyDescent="0.25">
      <c r="A280" s="261">
        <v>213505</v>
      </c>
      <c r="B280" s="114" t="s">
        <v>1028</v>
      </c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</row>
    <row r="281" spans="1:12" x14ac:dyDescent="0.25">
      <c r="A281" s="260">
        <v>22</v>
      </c>
      <c r="B281" s="112" t="s">
        <v>1029</v>
      </c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</row>
    <row r="282" spans="1:12" x14ac:dyDescent="0.25">
      <c r="A282" s="260">
        <v>2200</v>
      </c>
      <c r="B282" s="112" t="s">
        <v>1030</v>
      </c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</row>
    <row r="283" spans="1:12" x14ac:dyDescent="0.25">
      <c r="A283" s="261">
        <v>220001</v>
      </c>
      <c r="B283" s="114" t="s">
        <v>1031</v>
      </c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</row>
    <row r="284" spans="1:12" x14ac:dyDescent="0.25">
      <c r="A284" s="261">
        <v>221001</v>
      </c>
      <c r="B284" s="114" t="s">
        <v>1032</v>
      </c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</row>
    <row r="285" spans="1:12" x14ac:dyDescent="0.25">
      <c r="A285" s="261">
        <v>222001</v>
      </c>
      <c r="B285" s="114" t="s">
        <v>1033</v>
      </c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</row>
    <row r="286" spans="1:12" x14ac:dyDescent="0.25">
      <c r="A286" s="261">
        <v>223001</v>
      </c>
      <c r="B286" s="114" t="s">
        <v>1034</v>
      </c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</row>
    <row r="287" spans="1:12" x14ac:dyDescent="0.25">
      <c r="A287" s="261">
        <v>224001</v>
      </c>
      <c r="B287" s="114" t="s">
        <v>1035</v>
      </c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</row>
    <row r="288" spans="1:12" x14ac:dyDescent="0.25">
      <c r="A288" s="111">
        <v>225</v>
      </c>
      <c r="B288" s="112" t="s">
        <v>450</v>
      </c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</row>
    <row r="289" spans="1:12" x14ac:dyDescent="0.25">
      <c r="A289" s="261">
        <v>225001</v>
      </c>
      <c r="B289" s="114" t="s">
        <v>1044</v>
      </c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</row>
    <row r="290" spans="1:12" x14ac:dyDescent="0.25">
      <c r="A290" s="261">
        <v>225002</v>
      </c>
      <c r="B290" s="114" t="s">
        <v>1045</v>
      </c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</row>
    <row r="291" spans="1:12" x14ac:dyDescent="0.25">
      <c r="A291" s="261">
        <v>225003</v>
      </c>
      <c r="B291" s="114" t="s">
        <v>1046</v>
      </c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</row>
    <row r="292" spans="1:12" x14ac:dyDescent="0.25">
      <c r="A292" s="261">
        <v>225004</v>
      </c>
      <c r="B292" s="114" t="s">
        <v>1047</v>
      </c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</row>
    <row r="293" spans="1:12" x14ac:dyDescent="0.25">
      <c r="A293" s="261">
        <v>225005</v>
      </c>
      <c r="B293" s="114" t="s">
        <v>1048</v>
      </c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</row>
    <row r="294" spans="1:12" x14ac:dyDescent="0.25">
      <c r="A294" s="261">
        <v>225006</v>
      </c>
      <c r="B294" s="114" t="s">
        <v>1049</v>
      </c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</row>
    <row r="295" spans="1:12" x14ac:dyDescent="0.25">
      <c r="A295" s="261">
        <v>225007</v>
      </c>
      <c r="B295" s="114" t="s">
        <v>1050</v>
      </c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</row>
    <row r="296" spans="1:12" x14ac:dyDescent="0.25">
      <c r="A296" s="261">
        <v>225008</v>
      </c>
      <c r="B296" s="114" t="s">
        <v>1051</v>
      </c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</row>
    <row r="297" spans="1:12" x14ac:dyDescent="0.25">
      <c r="A297" s="261">
        <v>225009</v>
      </c>
      <c r="B297" s="114" t="s">
        <v>1052</v>
      </c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</row>
    <row r="298" spans="1:12" x14ac:dyDescent="0.25">
      <c r="A298" s="148">
        <v>225101</v>
      </c>
      <c r="B298" s="149" t="s">
        <v>1097</v>
      </c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</row>
    <row r="299" spans="1:12" x14ac:dyDescent="0.25">
      <c r="A299" s="148">
        <v>225102</v>
      </c>
      <c r="B299" s="149" t="s">
        <v>1098</v>
      </c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</row>
    <row r="300" spans="1:12" x14ac:dyDescent="0.25">
      <c r="A300" s="148">
        <v>225103</v>
      </c>
      <c r="B300" s="149" t="s">
        <v>1099</v>
      </c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</row>
    <row r="301" spans="1:12" x14ac:dyDescent="0.25">
      <c r="A301" s="148">
        <v>225104</v>
      </c>
      <c r="B301" s="149" t="s">
        <v>1100</v>
      </c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</row>
    <row r="302" spans="1:12" x14ac:dyDescent="0.25">
      <c r="A302" s="148">
        <v>225105</v>
      </c>
      <c r="B302" s="149" t="s">
        <v>1101</v>
      </c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</row>
    <row r="303" spans="1:12" x14ac:dyDescent="0.25">
      <c r="A303" s="148">
        <v>225106</v>
      </c>
      <c r="B303" s="149" t="s">
        <v>1223</v>
      </c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</row>
    <row r="304" spans="1:12" x14ac:dyDescent="0.25">
      <c r="A304" s="260">
        <v>2260</v>
      </c>
      <c r="B304" s="112" t="s">
        <v>1036</v>
      </c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</row>
    <row r="305" spans="1:12" x14ac:dyDescent="0.25">
      <c r="A305" s="264">
        <v>226001</v>
      </c>
      <c r="B305" s="231" t="s">
        <v>1037</v>
      </c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</row>
    <row r="306" spans="1:12" ht="28.5" x14ac:dyDescent="0.25">
      <c r="A306" s="271">
        <v>23</v>
      </c>
      <c r="B306" s="48" t="s">
        <v>468</v>
      </c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</row>
    <row r="307" spans="1:12" x14ac:dyDescent="0.25">
      <c r="A307" s="262">
        <v>230001</v>
      </c>
      <c r="B307" s="149" t="s">
        <v>469</v>
      </c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</row>
    <row r="308" spans="1:12" x14ac:dyDescent="0.25">
      <c r="A308" s="262">
        <v>231001</v>
      </c>
      <c r="B308" s="149" t="s">
        <v>470</v>
      </c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</row>
    <row r="309" spans="1:12" x14ac:dyDescent="0.25">
      <c r="A309" s="262">
        <v>232001</v>
      </c>
      <c r="B309" s="149" t="s">
        <v>471</v>
      </c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</row>
    <row r="310" spans="1:12" x14ac:dyDescent="0.25">
      <c r="A310" s="271">
        <v>24</v>
      </c>
      <c r="B310" s="48" t="s">
        <v>472</v>
      </c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</row>
    <row r="311" spans="1:12" x14ac:dyDescent="0.25">
      <c r="A311" s="262">
        <v>240001</v>
      </c>
      <c r="B311" s="149" t="s">
        <v>473</v>
      </c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</row>
    <row r="312" spans="1:12" x14ac:dyDescent="0.25">
      <c r="A312" s="262">
        <v>241001</v>
      </c>
      <c r="B312" s="149" t="s">
        <v>474</v>
      </c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</row>
    <row r="313" spans="1:12" x14ac:dyDescent="0.25">
      <c r="A313" s="262">
        <v>242001</v>
      </c>
      <c r="B313" s="149" t="s">
        <v>475</v>
      </c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</row>
    <row r="314" spans="1:12" x14ac:dyDescent="0.25">
      <c r="A314" s="297">
        <v>25</v>
      </c>
      <c r="B314" s="160" t="s">
        <v>654</v>
      </c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</row>
    <row r="315" spans="1:12" x14ac:dyDescent="0.25">
      <c r="A315" s="262">
        <v>250001</v>
      </c>
      <c r="B315" s="149" t="s">
        <v>476</v>
      </c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</row>
    <row r="316" spans="1:12" x14ac:dyDescent="0.25">
      <c r="A316" s="262">
        <v>250002</v>
      </c>
      <c r="B316" s="149" t="s">
        <v>655</v>
      </c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</row>
    <row r="317" spans="1:12" x14ac:dyDescent="0.25">
      <c r="A317" s="262">
        <v>250003</v>
      </c>
      <c r="B317" s="149" t="s">
        <v>656</v>
      </c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</row>
    <row r="318" spans="1:12" x14ac:dyDescent="0.25">
      <c r="A318" s="262">
        <v>250004</v>
      </c>
      <c r="B318" s="149" t="s">
        <v>657</v>
      </c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</row>
    <row r="319" spans="1:12" x14ac:dyDescent="0.25">
      <c r="A319" s="262">
        <v>250005</v>
      </c>
      <c r="B319" s="149" t="s">
        <v>658</v>
      </c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</row>
    <row r="320" spans="1:12" x14ac:dyDescent="0.25">
      <c r="A320" s="296">
        <v>1</v>
      </c>
      <c r="B320" s="112" t="s">
        <v>120</v>
      </c>
      <c r="C320" s="100">
        <v>0</v>
      </c>
      <c r="D320" s="100">
        <v>0</v>
      </c>
      <c r="E320" s="100">
        <v>0</v>
      </c>
      <c r="F320" s="100">
        <v>374985602</v>
      </c>
      <c r="G320" s="100">
        <v>0</v>
      </c>
      <c r="H320" s="100">
        <v>0</v>
      </c>
      <c r="I320" s="100">
        <v>374985602</v>
      </c>
      <c r="J320" s="100">
        <v>0</v>
      </c>
      <c r="K320" s="100">
        <v>0</v>
      </c>
      <c r="L320" s="100">
        <v>0</v>
      </c>
    </row>
    <row r="321" spans="1:12" x14ac:dyDescent="0.25">
      <c r="A321" s="111">
        <v>31</v>
      </c>
      <c r="B321" s="112" t="s">
        <v>121</v>
      </c>
      <c r="C321" s="100">
        <v>0</v>
      </c>
      <c r="D321" s="100">
        <v>0</v>
      </c>
      <c r="E321" s="100">
        <v>318035602</v>
      </c>
      <c r="F321" s="100">
        <v>318035602</v>
      </c>
      <c r="G321" s="100">
        <v>0</v>
      </c>
      <c r="H321" s="100">
        <v>0</v>
      </c>
      <c r="I321" s="100">
        <v>0</v>
      </c>
      <c r="J321" s="100">
        <v>0</v>
      </c>
      <c r="K321" s="100">
        <v>0</v>
      </c>
      <c r="L321" s="100">
        <v>0</v>
      </c>
    </row>
    <row r="322" spans="1:12" x14ac:dyDescent="0.25">
      <c r="A322" s="260">
        <v>311</v>
      </c>
      <c r="B322" s="112" t="s">
        <v>122</v>
      </c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</row>
    <row r="323" spans="1:12" x14ac:dyDescent="0.25">
      <c r="A323" s="261">
        <v>31110</v>
      </c>
      <c r="B323" s="114" t="s">
        <v>123</v>
      </c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</row>
    <row r="324" spans="1:12" x14ac:dyDescent="0.25">
      <c r="A324" s="261">
        <v>31120</v>
      </c>
      <c r="B324" s="114" t="s">
        <v>124</v>
      </c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</row>
    <row r="325" spans="1:12" x14ac:dyDescent="0.25">
      <c r="A325" s="261">
        <v>31130</v>
      </c>
      <c r="B325" s="114" t="s">
        <v>125</v>
      </c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</row>
    <row r="326" spans="1:12" x14ac:dyDescent="0.25">
      <c r="A326" s="148">
        <v>31140</v>
      </c>
      <c r="B326" s="149" t="s">
        <v>666</v>
      </c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</row>
    <row r="327" spans="1:12" x14ac:dyDescent="0.25">
      <c r="A327" s="260">
        <v>312</v>
      </c>
      <c r="B327" s="112" t="s">
        <v>126</v>
      </c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</row>
    <row r="328" spans="1:12" x14ac:dyDescent="0.25">
      <c r="A328" s="260">
        <v>3121</v>
      </c>
      <c r="B328" s="112" t="s">
        <v>127</v>
      </c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</row>
    <row r="329" spans="1:12" x14ac:dyDescent="0.25">
      <c r="A329" s="261">
        <v>31211</v>
      </c>
      <c r="B329" s="114" t="s">
        <v>128</v>
      </c>
      <c r="C329" s="102">
        <v>0</v>
      </c>
      <c r="D329" s="102">
        <v>0</v>
      </c>
      <c r="E329" s="102">
        <v>317221400</v>
      </c>
      <c r="F329" s="102">
        <v>317221400</v>
      </c>
      <c r="G329" s="102">
        <v>0</v>
      </c>
      <c r="H329" s="102">
        <v>0</v>
      </c>
      <c r="I329" s="102">
        <v>0</v>
      </c>
      <c r="J329" s="102">
        <v>0</v>
      </c>
      <c r="K329" s="102">
        <v>0</v>
      </c>
      <c r="L329" s="102">
        <v>0</v>
      </c>
    </row>
    <row r="330" spans="1:12" x14ac:dyDescent="0.25">
      <c r="A330" s="261">
        <v>31212</v>
      </c>
      <c r="B330" s="114" t="s">
        <v>129</v>
      </c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</row>
    <row r="331" spans="1:12" x14ac:dyDescent="0.25">
      <c r="A331" s="261">
        <v>31213</v>
      </c>
      <c r="B331" s="114" t="s">
        <v>130</v>
      </c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</row>
    <row r="332" spans="1:12" x14ac:dyDescent="0.25">
      <c r="A332" s="261">
        <v>31214</v>
      </c>
      <c r="B332" s="114" t="s">
        <v>131</v>
      </c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</row>
    <row r="333" spans="1:12" x14ac:dyDescent="0.25">
      <c r="A333" s="261">
        <v>31215</v>
      </c>
      <c r="B333" s="114" t="s">
        <v>132</v>
      </c>
      <c r="C333" s="102">
        <v>0</v>
      </c>
      <c r="D333" s="102">
        <v>0</v>
      </c>
      <c r="E333" s="102">
        <v>814202</v>
      </c>
      <c r="F333" s="102">
        <v>814202</v>
      </c>
      <c r="G333" s="102">
        <v>0</v>
      </c>
      <c r="H333" s="102">
        <v>0</v>
      </c>
      <c r="I333" s="102">
        <v>0</v>
      </c>
      <c r="J333" s="102">
        <v>0</v>
      </c>
      <c r="K333" s="102">
        <v>0</v>
      </c>
      <c r="L333" s="102">
        <v>0</v>
      </c>
    </row>
    <row r="334" spans="1:12" x14ac:dyDescent="0.25">
      <c r="A334" s="148">
        <v>31216</v>
      </c>
      <c r="B334" s="149" t="s">
        <v>665</v>
      </c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</row>
    <row r="335" spans="1:12" x14ac:dyDescent="0.25">
      <c r="A335" s="260">
        <v>3122</v>
      </c>
      <c r="B335" s="112" t="s">
        <v>133</v>
      </c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</row>
    <row r="336" spans="1:12" x14ac:dyDescent="0.25">
      <c r="A336" s="261">
        <v>31221</v>
      </c>
      <c r="B336" s="114" t="s">
        <v>128</v>
      </c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</row>
    <row r="337" spans="1:12" x14ac:dyDescent="0.25">
      <c r="A337" s="261">
        <v>31222</v>
      </c>
      <c r="B337" s="114" t="s">
        <v>134</v>
      </c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</row>
    <row r="338" spans="1:12" x14ac:dyDescent="0.25">
      <c r="A338" s="261">
        <v>31223</v>
      </c>
      <c r="B338" s="114" t="s">
        <v>130</v>
      </c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</row>
    <row r="339" spans="1:12" x14ac:dyDescent="0.25">
      <c r="A339" s="261">
        <v>31224</v>
      </c>
      <c r="B339" s="114" t="s">
        <v>131</v>
      </c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</row>
    <row r="340" spans="1:12" x14ac:dyDescent="0.25">
      <c r="A340" s="261">
        <v>31400</v>
      </c>
      <c r="B340" s="114" t="s">
        <v>135</v>
      </c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</row>
    <row r="341" spans="1:12" x14ac:dyDescent="0.25">
      <c r="A341" s="261">
        <v>31500</v>
      </c>
      <c r="B341" s="114" t="s">
        <v>136</v>
      </c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</row>
    <row r="342" spans="1:12" x14ac:dyDescent="0.25">
      <c r="A342" s="111">
        <v>32</v>
      </c>
      <c r="B342" s="112" t="s">
        <v>137</v>
      </c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</row>
    <row r="343" spans="1:12" x14ac:dyDescent="0.25">
      <c r="A343" s="260">
        <v>321</v>
      </c>
      <c r="B343" s="112" t="s">
        <v>138</v>
      </c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</row>
    <row r="344" spans="1:12" x14ac:dyDescent="0.25">
      <c r="A344" s="261">
        <v>32110</v>
      </c>
      <c r="B344" s="114" t="s">
        <v>123</v>
      </c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</row>
    <row r="345" spans="1:12" x14ac:dyDescent="0.25">
      <c r="A345" s="261">
        <v>32120</v>
      </c>
      <c r="B345" s="114" t="s">
        <v>124</v>
      </c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</row>
    <row r="346" spans="1:12" x14ac:dyDescent="0.25">
      <c r="A346" s="111">
        <v>33</v>
      </c>
      <c r="B346" s="112" t="s">
        <v>139</v>
      </c>
      <c r="C346" s="100">
        <v>6784544</v>
      </c>
      <c r="D346" s="100">
        <v>0</v>
      </c>
      <c r="E346" s="100">
        <v>27630000</v>
      </c>
      <c r="F346" s="100">
        <v>0</v>
      </c>
      <c r="G346" s="100">
        <v>3821900</v>
      </c>
      <c r="H346" s="100">
        <v>31451900</v>
      </c>
      <c r="I346" s="100">
        <v>0</v>
      </c>
      <c r="J346" s="100">
        <v>0</v>
      </c>
      <c r="K346" s="100">
        <v>6784544</v>
      </c>
      <c r="L346" s="100">
        <v>0</v>
      </c>
    </row>
    <row r="347" spans="1:12" x14ac:dyDescent="0.25">
      <c r="A347" s="261">
        <v>33100</v>
      </c>
      <c r="B347" s="114" t="s">
        <v>140</v>
      </c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</row>
    <row r="348" spans="1:12" x14ac:dyDescent="0.25">
      <c r="A348" s="261">
        <v>33200</v>
      </c>
      <c r="B348" s="114" t="s">
        <v>141</v>
      </c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</row>
    <row r="349" spans="1:12" x14ac:dyDescent="0.25">
      <c r="A349" s="261">
        <v>33300</v>
      </c>
      <c r="B349" s="114" t="s">
        <v>142</v>
      </c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</row>
    <row r="350" spans="1:12" x14ac:dyDescent="0.25">
      <c r="A350" s="261">
        <v>33400</v>
      </c>
      <c r="B350" s="114" t="s">
        <v>143</v>
      </c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</row>
    <row r="351" spans="1:12" x14ac:dyDescent="0.25">
      <c r="A351" s="113">
        <v>33401</v>
      </c>
      <c r="B351" s="114" t="s">
        <v>644</v>
      </c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</row>
    <row r="352" spans="1:12" x14ac:dyDescent="0.25">
      <c r="A352" s="113">
        <v>33402</v>
      </c>
      <c r="B352" s="114" t="s">
        <v>645</v>
      </c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</row>
    <row r="353" spans="1:12" x14ac:dyDescent="0.25">
      <c r="A353" s="260">
        <v>335</v>
      </c>
      <c r="B353" s="112" t="s">
        <v>144</v>
      </c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</row>
    <row r="354" spans="1:12" x14ac:dyDescent="0.25">
      <c r="A354" s="113">
        <v>33510</v>
      </c>
      <c r="B354" s="114" t="s">
        <v>145</v>
      </c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</row>
    <row r="355" spans="1:12" x14ac:dyDescent="0.25">
      <c r="A355" s="280">
        <v>335101</v>
      </c>
      <c r="B355" s="149" t="s">
        <v>565</v>
      </c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</row>
    <row r="356" spans="1:12" x14ac:dyDescent="0.25">
      <c r="A356" s="280">
        <v>335102</v>
      </c>
      <c r="B356" s="149" t="s">
        <v>566</v>
      </c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</row>
    <row r="357" spans="1:12" x14ac:dyDescent="0.25">
      <c r="A357" s="280">
        <v>335103</v>
      </c>
      <c r="B357" s="149" t="s">
        <v>567</v>
      </c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</row>
    <row r="358" spans="1:12" x14ac:dyDescent="0.25">
      <c r="A358" s="280">
        <v>335104</v>
      </c>
      <c r="B358" s="149" t="s">
        <v>568</v>
      </c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</row>
    <row r="359" spans="1:12" x14ac:dyDescent="0.25">
      <c r="A359" s="280">
        <v>335105</v>
      </c>
      <c r="B359" s="149" t="s">
        <v>569</v>
      </c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</row>
    <row r="360" spans="1:12" x14ac:dyDescent="0.25">
      <c r="A360" s="280">
        <v>335106</v>
      </c>
      <c r="B360" s="149" t="s">
        <v>570</v>
      </c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</row>
    <row r="361" spans="1:12" x14ac:dyDescent="0.25">
      <c r="A361" s="280">
        <v>335107</v>
      </c>
      <c r="B361" s="149" t="s">
        <v>571</v>
      </c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</row>
    <row r="362" spans="1:12" x14ac:dyDescent="0.25">
      <c r="A362" s="280">
        <v>335108</v>
      </c>
      <c r="B362" s="149" t="s">
        <v>572</v>
      </c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</row>
    <row r="363" spans="1:12" x14ac:dyDescent="0.25">
      <c r="A363" s="280">
        <v>335109</v>
      </c>
      <c r="B363" s="149" t="s">
        <v>573</v>
      </c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</row>
    <row r="364" spans="1:12" x14ac:dyDescent="0.25">
      <c r="A364" s="280">
        <v>335110</v>
      </c>
      <c r="B364" s="149" t="s">
        <v>574</v>
      </c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</row>
    <row r="365" spans="1:12" x14ac:dyDescent="0.25">
      <c r="A365" s="280">
        <v>335111</v>
      </c>
      <c r="B365" s="149" t="s">
        <v>575</v>
      </c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</row>
    <row r="366" spans="1:12" x14ac:dyDescent="0.25">
      <c r="A366" s="280">
        <v>335112</v>
      </c>
      <c r="B366" s="149" t="s">
        <v>576</v>
      </c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</row>
    <row r="367" spans="1:12" x14ac:dyDescent="0.25">
      <c r="A367" s="280">
        <v>335113</v>
      </c>
      <c r="B367" s="149" t="s">
        <v>577</v>
      </c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</row>
    <row r="368" spans="1:12" x14ac:dyDescent="0.25">
      <c r="A368" s="261">
        <v>33520</v>
      </c>
      <c r="B368" s="114" t="s">
        <v>146</v>
      </c>
      <c r="C368" s="102">
        <v>6784544</v>
      </c>
      <c r="D368" s="102">
        <v>0</v>
      </c>
      <c r="E368" s="102">
        <v>0</v>
      </c>
      <c r="F368" s="102">
        <v>0</v>
      </c>
      <c r="G368" s="102">
        <v>0</v>
      </c>
      <c r="H368" s="102">
        <v>0</v>
      </c>
      <c r="I368" s="102">
        <v>0</v>
      </c>
      <c r="J368" s="102">
        <v>0</v>
      </c>
      <c r="K368" s="102">
        <v>6784544</v>
      </c>
      <c r="L368" s="102">
        <v>0</v>
      </c>
    </row>
    <row r="369" spans="1:12" x14ac:dyDescent="0.25">
      <c r="A369" s="260">
        <v>336</v>
      </c>
      <c r="B369" s="112" t="s">
        <v>147</v>
      </c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</row>
    <row r="370" spans="1:12" x14ac:dyDescent="0.25">
      <c r="A370" s="260">
        <v>3361</v>
      </c>
      <c r="B370" s="112" t="s">
        <v>148</v>
      </c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</row>
    <row r="371" spans="1:12" x14ac:dyDescent="0.25">
      <c r="A371" s="261">
        <v>33611</v>
      </c>
      <c r="B371" s="114" t="s">
        <v>149</v>
      </c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</row>
    <row r="372" spans="1:12" x14ac:dyDescent="0.25">
      <c r="A372" s="261">
        <v>33612</v>
      </c>
      <c r="B372" s="114" t="s">
        <v>150</v>
      </c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</row>
    <row r="373" spans="1:12" x14ac:dyDescent="0.25">
      <c r="A373" s="261">
        <v>33613</v>
      </c>
      <c r="B373" s="114" t="s">
        <v>151</v>
      </c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</row>
    <row r="374" spans="1:12" x14ac:dyDescent="0.25">
      <c r="A374" s="261">
        <v>33614</v>
      </c>
      <c r="B374" s="114" t="s">
        <v>152</v>
      </c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</row>
    <row r="375" spans="1:12" x14ac:dyDescent="0.25">
      <c r="A375" s="261">
        <v>33615</v>
      </c>
      <c r="B375" s="114" t="s">
        <v>153</v>
      </c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</row>
    <row r="376" spans="1:12" x14ac:dyDescent="0.25">
      <c r="A376" s="260">
        <v>3362</v>
      </c>
      <c r="B376" s="112" t="s">
        <v>154</v>
      </c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</row>
    <row r="377" spans="1:12" x14ac:dyDescent="0.25">
      <c r="A377" s="261">
        <v>33621</v>
      </c>
      <c r="B377" s="114" t="s">
        <v>149</v>
      </c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</row>
    <row r="378" spans="1:12" x14ac:dyDescent="0.25">
      <c r="A378" s="261">
        <v>33622</v>
      </c>
      <c r="B378" s="114" t="s">
        <v>152</v>
      </c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</row>
    <row r="379" spans="1:12" x14ac:dyDescent="0.25">
      <c r="A379" s="261">
        <v>33623</v>
      </c>
      <c r="B379" s="114" t="s">
        <v>153</v>
      </c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</row>
    <row r="380" spans="1:12" x14ac:dyDescent="0.25">
      <c r="A380" s="111">
        <v>34</v>
      </c>
      <c r="B380" s="112" t="s">
        <v>155</v>
      </c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</row>
    <row r="381" spans="1:12" x14ac:dyDescent="0.25">
      <c r="A381" s="261">
        <v>34100</v>
      </c>
      <c r="B381" s="114" t="s">
        <v>156</v>
      </c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</row>
    <row r="382" spans="1:12" x14ac:dyDescent="0.25">
      <c r="A382" s="261">
        <v>34200</v>
      </c>
      <c r="B382" s="114" t="s">
        <v>157</v>
      </c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</row>
    <row r="383" spans="1:12" x14ac:dyDescent="0.25">
      <c r="A383" s="261">
        <v>34300</v>
      </c>
      <c r="B383" s="114" t="s">
        <v>158</v>
      </c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</row>
    <row r="384" spans="1:12" x14ac:dyDescent="0.25">
      <c r="A384" s="261">
        <v>34400</v>
      </c>
      <c r="B384" s="114" t="s">
        <v>159</v>
      </c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</row>
    <row r="385" spans="1:12" x14ac:dyDescent="0.25">
      <c r="A385" s="261">
        <v>34500</v>
      </c>
      <c r="B385" s="114" t="s">
        <v>160</v>
      </c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</row>
    <row r="386" spans="1:12" x14ac:dyDescent="0.25">
      <c r="A386" s="261">
        <v>34600</v>
      </c>
      <c r="B386" s="114" t="s">
        <v>161</v>
      </c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</row>
    <row r="387" spans="1:12" x14ac:dyDescent="0.25">
      <c r="A387" s="260">
        <v>3471</v>
      </c>
      <c r="B387" s="112" t="s">
        <v>162</v>
      </c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</row>
    <row r="388" spans="1:12" x14ac:dyDescent="0.25">
      <c r="A388" s="261">
        <v>34711</v>
      </c>
      <c r="B388" s="114" t="s">
        <v>163</v>
      </c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</row>
    <row r="389" spans="1:12" x14ac:dyDescent="0.25">
      <c r="A389" s="261">
        <v>34712</v>
      </c>
      <c r="B389" s="114" t="s">
        <v>164</v>
      </c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</row>
    <row r="390" spans="1:12" x14ac:dyDescent="0.25">
      <c r="A390" s="261">
        <v>34713</v>
      </c>
      <c r="B390" s="114" t="s">
        <v>165</v>
      </c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</row>
    <row r="391" spans="1:12" x14ac:dyDescent="0.25">
      <c r="A391" s="261">
        <v>34714</v>
      </c>
      <c r="B391" s="114" t="s">
        <v>166</v>
      </c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</row>
    <row r="392" spans="1:12" x14ac:dyDescent="0.25">
      <c r="A392" s="111">
        <v>35</v>
      </c>
      <c r="B392" s="112" t="s">
        <v>167</v>
      </c>
      <c r="C392" s="100">
        <v>3329600</v>
      </c>
      <c r="D392" s="100">
        <v>0</v>
      </c>
      <c r="E392" s="100">
        <v>38396450</v>
      </c>
      <c r="F392" s="100">
        <v>39971350</v>
      </c>
      <c r="G392" s="100">
        <v>0</v>
      </c>
      <c r="H392" s="100">
        <v>0</v>
      </c>
      <c r="I392" s="100">
        <v>0</v>
      </c>
      <c r="J392" s="100">
        <v>0</v>
      </c>
      <c r="K392" s="100">
        <v>1754700</v>
      </c>
      <c r="L392" s="100">
        <v>0</v>
      </c>
    </row>
    <row r="393" spans="1:12" x14ac:dyDescent="0.25">
      <c r="A393" s="260">
        <v>351</v>
      </c>
      <c r="B393" s="112" t="s">
        <v>451</v>
      </c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</row>
    <row r="394" spans="1:12" x14ac:dyDescent="0.25">
      <c r="A394" s="261">
        <v>35110</v>
      </c>
      <c r="B394" s="114" t="s">
        <v>169</v>
      </c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</row>
    <row r="395" spans="1:12" x14ac:dyDescent="0.25">
      <c r="A395" s="261">
        <v>35130</v>
      </c>
      <c r="B395" s="114" t="s">
        <v>171</v>
      </c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</row>
    <row r="396" spans="1:12" x14ac:dyDescent="0.25">
      <c r="A396" s="261">
        <v>35200</v>
      </c>
      <c r="B396" s="114" t="s">
        <v>173</v>
      </c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</row>
    <row r="397" spans="1:12" x14ac:dyDescent="0.25">
      <c r="A397" s="261">
        <v>35300</v>
      </c>
      <c r="B397" s="114" t="s">
        <v>175</v>
      </c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</row>
    <row r="398" spans="1:12" x14ac:dyDescent="0.25">
      <c r="A398" s="260">
        <v>354</v>
      </c>
      <c r="B398" s="112" t="s">
        <v>176</v>
      </c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</row>
    <row r="399" spans="1:12" x14ac:dyDescent="0.25">
      <c r="A399" s="261">
        <v>35410</v>
      </c>
      <c r="B399" s="114" t="s">
        <v>178</v>
      </c>
      <c r="C399" s="102">
        <v>71800</v>
      </c>
      <c r="D399" s="102">
        <v>0</v>
      </c>
      <c r="E399" s="102">
        <v>2213350</v>
      </c>
      <c r="F399" s="102">
        <v>2168450</v>
      </c>
      <c r="G399" s="102">
        <v>0</v>
      </c>
      <c r="H399" s="102">
        <v>0</v>
      </c>
      <c r="I399" s="102">
        <v>0</v>
      </c>
      <c r="J399" s="102">
        <v>0</v>
      </c>
      <c r="K399" s="102">
        <v>116700</v>
      </c>
      <c r="L399" s="102">
        <v>0</v>
      </c>
    </row>
    <row r="400" spans="1:12" x14ac:dyDescent="0.25">
      <c r="A400" s="261">
        <v>35420</v>
      </c>
      <c r="B400" s="114" t="s">
        <v>180</v>
      </c>
      <c r="C400" s="102">
        <v>177800</v>
      </c>
      <c r="D400" s="102">
        <v>0</v>
      </c>
      <c r="E400" s="102">
        <v>1160000</v>
      </c>
      <c r="F400" s="102">
        <v>1247800</v>
      </c>
      <c r="G400" s="102">
        <v>0</v>
      </c>
      <c r="H400" s="102">
        <v>0</v>
      </c>
      <c r="I400" s="102">
        <v>0</v>
      </c>
      <c r="J400" s="102">
        <v>0</v>
      </c>
      <c r="K400" s="102">
        <v>90000</v>
      </c>
      <c r="L400" s="102">
        <v>0</v>
      </c>
    </row>
    <row r="401" spans="1:12" x14ac:dyDescent="0.25">
      <c r="A401" s="261">
        <v>35430</v>
      </c>
      <c r="B401" s="114" t="s">
        <v>182</v>
      </c>
      <c r="C401" s="102">
        <v>0</v>
      </c>
      <c r="D401" s="102">
        <v>0</v>
      </c>
      <c r="E401" s="102">
        <v>729000</v>
      </c>
      <c r="F401" s="102">
        <v>729000</v>
      </c>
      <c r="G401" s="102">
        <v>0</v>
      </c>
      <c r="H401" s="102">
        <v>0</v>
      </c>
      <c r="I401" s="102">
        <v>0</v>
      </c>
      <c r="J401" s="102">
        <v>0</v>
      </c>
      <c r="K401" s="102">
        <v>0</v>
      </c>
      <c r="L401" s="102">
        <v>0</v>
      </c>
    </row>
    <row r="402" spans="1:12" x14ac:dyDescent="0.25">
      <c r="A402" s="261">
        <v>35440</v>
      </c>
      <c r="B402" s="114" t="s">
        <v>184</v>
      </c>
      <c r="C402" s="102">
        <v>3080000</v>
      </c>
      <c r="D402" s="102">
        <v>0</v>
      </c>
      <c r="E402" s="102">
        <v>33324100</v>
      </c>
      <c r="F402" s="102">
        <v>35004100</v>
      </c>
      <c r="G402" s="102">
        <v>0</v>
      </c>
      <c r="H402" s="102">
        <v>0</v>
      </c>
      <c r="I402" s="102">
        <v>0</v>
      </c>
      <c r="J402" s="102">
        <v>0</v>
      </c>
      <c r="K402" s="102">
        <v>1400000</v>
      </c>
      <c r="L402" s="102">
        <v>0</v>
      </c>
    </row>
    <row r="403" spans="1:12" x14ac:dyDescent="0.25">
      <c r="A403" s="261">
        <v>35450</v>
      </c>
      <c r="B403" s="114" t="s">
        <v>186</v>
      </c>
      <c r="C403" s="102">
        <v>0</v>
      </c>
      <c r="D403" s="102">
        <v>0</v>
      </c>
      <c r="E403" s="102">
        <v>270000</v>
      </c>
      <c r="F403" s="102">
        <v>270000</v>
      </c>
      <c r="G403" s="102">
        <v>0</v>
      </c>
      <c r="H403" s="102">
        <v>0</v>
      </c>
      <c r="I403" s="102">
        <v>0</v>
      </c>
      <c r="J403" s="102">
        <v>0</v>
      </c>
      <c r="K403" s="102">
        <v>0</v>
      </c>
      <c r="L403" s="102">
        <v>0</v>
      </c>
    </row>
    <row r="404" spans="1:12" x14ac:dyDescent="0.25">
      <c r="A404" s="261">
        <v>35460</v>
      </c>
      <c r="B404" s="114" t="s">
        <v>188</v>
      </c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</row>
    <row r="405" spans="1:12" x14ac:dyDescent="0.25">
      <c r="A405" s="261">
        <v>35470</v>
      </c>
      <c r="B405" s="114" t="s">
        <v>190</v>
      </c>
      <c r="C405" s="102">
        <v>0</v>
      </c>
      <c r="D405" s="102">
        <v>0</v>
      </c>
      <c r="E405" s="102">
        <v>700000</v>
      </c>
      <c r="F405" s="102">
        <v>552000</v>
      </c>
      <c r="G405" s="102">
        <v>0</v>
      </c>
      <c r="H405" s="102">
        <v>0</v>
      </c>
      <c r="I405" s="102">
        <v>0</v>
      </c>
      <c r="J405" s="102">
        <v>0</v>
      </c>
      <c r="K405" s="102">
        <v>148000</v>
      </c>
      <c r="L405" s="102">
        <v>0</v>
      </c>
    </row>
    <row r="406" spans="1:12" x14ac:dyDescent="0.25">
      <c r="A406" s="261">
        <v>35500</v>
      </c>
      <c r="B406" s="114" t="s">
        <v>192</v>
      </c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</row>
    <row r="407" spans="1:12" x14ac:dyDescent="0.25">
      <c r="A407" s="261">
        <v>35600</v>
      </c>
      <c r="B407" s="114" t="s">
        <v>194</v>
      </c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</row>
    <row r="408" spans="1:12" x14ac:dyDescent="0.25">
      <c r="A408" s="111">
        <v>36</v>
      </c>
      <c r="B408" s="112" t="s">
        <v>195</v>
      </c>
      <c r="C408" s="100">
        <v>0</v>
      </c>
      <c r="D408" s="100">
        <v>0</v>
      </c>
      <c r="E408" s="100">
        <v>9700000</v>
      </c>
      <c r="F408" s="100">
        <v>0</v>
      </c>
      <c r="G408" s="100">
        <v>0</v>
      </c>
      <c r="H408" s="100">
        <v>0</v>
      </c>
      <c r="I408" s="100">
        <v>0</v>
      </c>
      <c r="J408" s="100">
        <v>0</v>
      </c>
      <c r="K408" s="100">
        <v>9700000</v>
      </c>
      <c r="L408" s="100">
        <v>0</v>
      </c>
    </row>
    <row r="409" spans="1:12" x14ac:dyDescent="0.25">
      <c r="A409" s="261">
        <v>36100</v>
      </c>
      <c r="B409" s="114" t="s">
        <v>196</v>
      </c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</row>
    <row r="410" spans="1:12" x14ac:dyDescent="0.25">
      <c r="A410" s="261">
        <v>36200</v>
      </c>
      <c r="B410" s="114" t="s">
        <v>197</v>
      </c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</row>
    <row r="411" spans="1:12" x14ac:dyDescent="0.25">
      <c r="A411" s="261">
        <v>36300</v>
      </c>
      <c r="B411" s="114" t="s">
        <v>198</v>
      </c>
      <c r="C411" s="102">
        <v>0</v>
      </c>
      <c r="D411" s="102">
        <v>0</v>
      </c>
      <c r="E411" s="102">
        <v>9700000</v>
      </c>
      <c r="F411" s="102">
        <v>0</v>
      </c>
      <c r="G411" s="102">
        <v>0</v>
      </c>
      <c r="H411" s="102">
        <v>0</v>
      </c>
      <c r="I411" s="102">
        <v>0</v>
      </c>
      <c r="J411" s="102">
        <v>0</v>
      </c>
      <c r="K411" s="102">
        <v>9700000</v>
      </c>
      <c r="L411" s="102">
        <v>0</v>
      </c>
    </row>
    <row r="412" spans="1:12" x14ac:dyDescent="0.25">
      <c r="A412" s="261">
        <v>36400</v>
      </c>
      <c r="B412" s="114" t="s">
        <v>199</v>
      </c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</row>
    <row r="413" spans="1:12" x14ac:dyDescent="0.25">
      <c r="A413" s="261">
        <v>36500</v>
      </c>
      <c r="B413" s="114" t="s">
        <v>200</v>
      </c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</row>
    <row r="414" spans="1:12" x14ac:dyDescent="0.25">
      <c r="A414" s="261">
        <v>36600</v>
      </c>
      <c r="B414" s="114" t="s">
        <v>201</v>
      </c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</row>
    <row r="415" spans="1:12" x14ac:dyDescent="0.25">
      <c r="A415" s="261">
        <v>36700</v>
      </c>
      <c r="B415" s="114" t="s">
        <v>646</v>
      </c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</row>
    <row r="416" spans="1:12" x14ac:dyDescent="0.25">
      <c r="A416" s="261">
        <v>36800</v>
      </c>
      <c r="B416" s="114" t="s">
        <v>647</v>
      </c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</row>
    <row r="417" spans="1:12" ht="30" x14ac:dyDescent="0.25">
      <c r="A417" s="261">
        <v>36900</v>
      </c>
      <c r="B417" s="114" t="s">
        <v>807</v>
      </c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</row>
    <row r="418" spans="1:12" x14ac:dyDescent="0.25">
      <c r="A418" s="260">
        <v>2</v>
      </c>
      <c r="B418" s="112" t="s">
        <v>202</v>
      </c>
      <c r="C418" s="100">
        <v>0</v>
      </c>
      <c r="D418" s="100">
        <v>0</v>
      </c>
      <c r="E418" s="100">
        <v>190293559.88999999</v>
      </c>
      <c r="F418" s="100">
        <v>0</v>
      </c>
      <c r="G418" s="100">
        <v>221866681.58685699</v>
      </c>
      <c r="H418" s="100">
        <v>4514546.83</v>
      </c>
      <c r="I418" s="100">
        <v>0</v>
      </c>
      <c r="J418" s="100">
        <v>407645694.64685702</v>
      </c>
      <c r="K418" s="333">
        <v>-5.9604644775390599E-8</v>
      </c>
      <c r="L418" s="100">
        <v>0</v>
      </c>
    </row>
    <row r="419" spans="1:12" x14ac:dyDescent="0.25">
      <c r="A419" s="111">
        <v>37</v>
      </c>
      <c r="B419" s="112" t="s">
        <v>203</v>
      </c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</row>
    <row r="420" spans="1:12" x14ac:dyDescent="0.25">
      <c r="A420" s="260">
        <v>371</v>
      </c>
      <c r="B420" s="112" t="s">
        <v>204</v>
      </c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</row>
    <row r="421" spans="1:12" x14ac:dyDescent="0.25">
      <c r="A421" s="261">
        <v>37110</v>
      </c>
      <c r="B421" s="114" t="s">
        <v>123</v>
      </c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</row>
    <row r="422" spans="1:12" x14ac:dyDescent="0.25">
      <c r="A422" s="261">
        <v>37120</v>
      </c>
      <c r="B422" s="114" t="s">
        <v>124</v>
      </c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</row>
    <row r="423" spans="1:12" x14ac:dyDescent="0.25">
      <c r="A423" s="260">
        <v>372</v>
      </c>
      <c r="B423" s="112" t="s">
        <v>138</v>
      </c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</row>
    <row r="424" spans="1:12" x14ac:dyDescent="0.25">
      <c r="A424" s="261">
        <v>37210</v>
      </c>
      <c r="B424" s="114" t="s">
        <v>123</v>
      </c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</row>
    <row r="425" spans="1:12" x14ac:dyDescent="0.25">
      <c r="A425" s="261">
        <v>37220</v>
      </c>
      <c r="B425" s="114" t="s">
        <v>124</v>
      </c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</row>
    <row r="426" spans="1:12" x14ac:dyDescent="0.25">
      <c r="A426" s="260">
        <v>373</v>
      </c>
      <c r="B426" s="112" t="s">
        <v>205</v>
      </c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</row>
    <row r="427" spans="1:12" x14ac:dyDescent="0.25">
      <c r="A427" s="260">
        <v>3731</v>
      </c>
      <c r="B427" s="112" t="s">
        <v>148</v>
      </c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</row>
    <row r="428" spans="1:12" x14ac:dyDescent="0.25">
      <c r="A428" s="113">
        <v>37311</v>
      </c>
      <c r="B428" s="114" t="s">
        <v>149</v>
      </c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</row>
    <row r="429" spans="1:12" x14ac:dyDescent="0.25">
      <c r="A429" s="261">
        <v>37312</v>
      </c>
      <c r="B429" s="114" t="s">
        <v>150</v>
      </c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</row>
    <row r="430" spans="1:12" x14ac:dyDescent="0.25">
      <c r="A430" s="261">
        <v>37313</v>
      </c>
      <c r="B430" s="114" t="s">
        <v>151</v>
      </c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</row>
    <row r="431" spans="1:12" x14ac:dyDescent="0.25">
      <c r="A431" s="261">
        <v>37314</v>
      </c>
      <c r="B431" s="114" t="s">
        <v>152</v>
      </c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</row>
    <row r="432" spans="1:12" x14ac:dyDescent="0.25">
      <c r="A432" s="261">
        <v>37315</v>
      </c>
      <c r="B432" s="114" t="s">
        <v>153</v>
      </c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</row>
    <row r="433" spans="1:12" x14ac:dyDescent="0.25">
      <c r="A433" s="260">
        <v>3732</v>
      </c>
      <c r="B433" s="234" t="s">
        <v>640</v>
      </c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</row>
    <row r="434" spans="1:12" x14ac:dyDescent="0.25">
      <c r="A434" s="113">
        <v>37321</v>
      </c>
      <c r="B434" s="114" t="s">
        <v>149</v>
      </c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</row>
    <row r="435" spans="1:12" x14ac:dyDescent="0.25">
      <c r="A435" s="113">
        <v>37323</v>
      </c>
      <c r="B435" s="114" t="s">
        <v>152</v>
      </c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</row>
    <row r="436" spans="1:12" x14ac:dyDescent="0.25">
      <c r="A436" s="113">
        <v>37324</v>
      </c>
      <c r="B436" s="114" t="s">
        <v>153</v>
      </c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</row>
    <row r="437" spans="1:12" x14ac:dyDescent="0.25">
      <c r="A437" s="113">
        <v>37330</v>
      </c>
      <c r="B437" s="114" t="s">
        <v>206</v>
      </c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</row>
    <row r="438" spans="1:12" x14ac:dyDescent="0.25">
      <c r="A438" s="111">
        <v>39</v>
      </c>
      <c r="B438" s="112" t="s">
        <v>207</v>
      </c>
      <c r="C438" s="100">
        <v>980327957.23000002</v>
      </c>
      <c r="D438" s="100">
        <v>0</v>
      </c>
      <c r="E438" s="100">
        <v>52440000</v>
      </c>
      <c r="F438" s="100">
        <v>103457792.65000001</v>
      </c>
      <c r="G438" s="100">
        <v>0</v>
      </c>
      <c r="H438" s="100">
        <v>0</v>
      </c>
      <c r="I438" s="100">
        <v>0</v>
      </c>
      <c r="J438" s="100">
        <v>0</v>
      </c>
      <c r="K438" s="100">
        <v>929310164.58000004</v>
      </c>
      <c r="L438" s="100">
        <v>0</v>
      </c>
    </row>
    <row r="439" spans="1:12" x14ac:dyDescent="0.25">
      <c r="A439" s="294">
        <v>391</v>
      </c>
      <c r="B439" s="198" t="s">
        <v>208</v>
      </c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</row>
    <row r="440" spans="1:12" x14ac:dyDescent="0.25">
      <c r="A440" s="260">
        <v>392</v>
      </c>
      <c r="B440" s="112" t="s">
        <v>209</v>
      </c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</row>
    <row r="441" spans="1:12" x14ac:dyDescent="0.25">
      <c r="A441" s="261">
        <v>39201</v>
      </c>
      <c r="B441" s="114" t="s">
        <v>211</v>
      </c>
      <c r="C441" s="102">
        <v>1456572501</v>
      </c>
      <c r="D441" s="102">
        <v>0</v>
      </c>
      <c r="E441" s="102">
        <v>40000000</v>
      </c>
      <c r="F441" s="102">
        <v>0</v>
      </c>
      <c r="G441" s="102">
        <v>0</v>
      </c>
      <c r="H441" s="102">
        <v>0</v>
      </c>
      <c r="I441" s="102">
        <v>0</v>
      </c>
      <c r="J441" s="102">
        <v>0</v>
      </c>
      <c r="K441" s="102">
        <v>1496572501</v>
      </c>
      <c r="L441" s="102">
        <v>0</v>
      </c>
    </row>
    <row r="442" spans="1:12" x14ac:dyDescent="0.25">
      <c r="A442" s="261">
        <v>39202</v>
      </c>
      <c r="B442" s="114" t="s">
        <v>212</v>
      </c>
      <c r="C442" s="102">
        <v>-623326660.70000005</v>
      </c>
      <c r="D442" s="102">
        <v>0</v>
      </c>
      <c r="E442" s="102">
        <v>0</v>
      </c>
      <c r="F442" s="102">
        <v>53626656.200000003</v>
      </c>
      <c r="G442" s="102">
        <v>0</v>
      </c>
      <c r="H442" s="102">
        <v>0</v>
      </c>
      <c r="I442" s="102">
        <v>0</v>
      </c>
      <c r="J442" s="102">
        <v>0</v>
      </c>
      <c r="K442" s="102">
        <v>-676953316.89999998</v>
      </c>
      <c r="L442" s="102">
        <v>0</v>
      </c>
    </row>
    <row r="443" spans="1:12" x14ac:dyDescent="0.25">
      <c r="A443" s="261">
        <v>39203</v>
      </c>
      <c r="B443" s="114" t="s">
        <v>214</v>
      </c>
      <c r="C443" s="102">
        <v>98665500</v>
      </c>
      <c r="D443" s="102">
        <v>0</v>
      </c>
      <c r="E443" s="102">
        <v>0</v>
      </c>
      <c r="F443" s="102">
        <v>0</v>
      </c>
      <c r="G443" s="102">
        <v>0</v>
      </c>
      <c r="H443" s="102">
        <v>0</v>
      </c>
      <c r="I443" s="102">
        <v>0</v>
      </c>
      <c r="J443" s="102">
        <v>0</v>
      </c>
      <c r="K443" s="102">
        <v>98665500</v>
      </c>
      <c r="L443" s="102">
        <v>0</v>
      </c>
    </row>
    <row r="444" spans="1:12" x14ac:dyDescent="0.25">
      <c r="A444" s="261">
        <v>39204</v>
      </c>
      <c r="B444" s="114" t="s">
        <v>212</v>
      </c>
      <c r="C444" s="102">
        <v>-68654991.680000007</v>
      </c>
      <c r="D444" s="102">
        <v>0</v>
      </c>
      <c r="E444" s="102">
        <v>0</v>
      </c>
      <c r="F444" s="102">
        <v>19251099.84</v>
      </c>
      <c r="G444" s="102">
        <v>0</v>
      </c>
      <c r="H444" s="102">
        <v>0</v>
      </c>
      <c r="I444" s="102">
        <v>0</v>
      </c>
      <c r="J444" s="102">
        <v>0</v>
      </c>
      <c r="K444" s="102">
        <v>-87906091.519999996</v>
      </c>
      <c r="L444" s="102">
        <v>0</v>
      </c>
    </row>
    <row r="445" spans="1:12" x14ac:dyDescent="0.25">
      <c r="A445" s="261">
        <v>39205</v>
      </c>
      <c r="B445" s="114" t="s">
        <v>688</v>
      </c>
      <c r="C445" s="102">
        <v>116364880</v>
      </c>
      <c r="D445" s="102">
        <v>0</v>
      </c>
      <c r="E445" s="102">
        <v>10450000</v>
      </c>
      <c r="F445" s="102">
        <v>0</v>
      </c>
      <c r="G445" s="102">
        <v>0</v>
      </c>
      <c r="H445" s="102">
        <v>0</v>
      </c>
      <c r="I445" s="102">
        <v>0</v>
      </c>
      <c r="J445" s="102">
        <v>0</v>
      </c>
      <c r="K445" s="102">
        <v>126814880</v>
      </c>
      <c r="L445" s="102">
        <v>0</v>
      </c>
    </row>
    <row r="446" spans="1:12" x14ac:dyDescent="0.25">
      <c r="A446" s="261">
        <v>39206</v>
      </c>
      <c r="B446" s="114" t="s">
        <v>212</v>
      </c>
      <c r="C446" s="102">
        <v>-39116397.159999996</v>
      </c>
      <c r="D446" s="102">
        <v>0</v>
      </c>
      <c r="E446" s="102">
        <v>0</v>
      </c>
      <c r="F446" s="102">
        <v>22434306.289999999</v>
      </c>
      <c r="G446" s="102">
        <v>0</v>
      </c>
      <c r="H446" s="102">
        <v>0</v>
      </c>
      <c r="I446" s="102">
        <v>0</v>
      </c>
      <c r="J446" s="102">
        <v>0</v>
      </c>
      <c r="K446" s="102">
        <v>-61550703.450000003</v>
      </c>
      <c r="L446" s="102">
        <v>0</v>
      </c>
    </row>
    <row r="447" spans="1:12" x14ac:dyDescent="0.25">
      <c r="A447" s="261">
        <v>39207</v>
      </c>
      <c r="B447" s="114" t="s">
        <v>217</v>
      </c>
      <c r="C447" s="102">
        <v>66409449</v>
      </c>
      <c r="D447" s="102">
        <v>0</v>
      </c>
      <c r="E447" s="102">
        <v>1500000</v>
      </c>
      <c r="F447" s="102">
        <v>0</v>
      </c>
      <c r="G447" s="102">
        <v>0</v>
      </c>
      <c r="H447" s="102">
        <v>0</v>
      </c>
      <c r="I447" s="102">
        <v>0</v>
      </c>
      <c r="J447" s="102">
        <v>0</v>
      </c>
      <c r="K447" s="102">
        <v>67909449</v>
      </c>
      <c r="L447" s="102">
        <v>0</v>
      </c>
    </row>
    <row r="448" spans="1:12" x14ac:dyDescent="0.25">
      <c r="A448" s="261">
        <v>39208</v>
      </c>
      <c r="B448" s="114" t="s">
        <v>212</v>
      </c>
      <c r="C448" s="102">
        <v>-36816323.229999997</v>
      </c>
      <c r="D448" s="102">
        <v>0</v>
      </c>
      <c r="E448" s="102">
        <v>0</v>
      </c>
      <c r="F448" s="102">
        <v>8064063.6799999997</v>
      </c>
      <c r="G448" s="102">
        <v>0</v>
      </c>
      <c r="H448" s="102">
        <v>0</v>
      </c>
      <c r="I448" s="102">
        <v>0</v>
      </c>
      <c r="J448" s="102">
        <v>0</v>
      </c>
      <c r="K448" s="102">
        <v>-44880386.909999996</v>
      </c>
      <c r="L448" s="102">
        <v>0</v>
      </c>
    </row>
    <row r="449" spans="1:12" x14ac:dyDescent="0.25">
      <c r="A449" s="261">
        <v>39209</v>
      </c>
      <c r="B449" s="114" t="s">
        <v>219</v>
      </c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</row>
    <row r="450" spans="1:12" x14ac:dyDescent="0.25">
      <c r="A450" s="261">
        <v>39210</v>
      </c>
      <c r="B450" s="114" t="s">
        <v>212</v>
      </c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</row>
    <row r="451" spans="1:12" x14ac:dyDescent="0.25">
      <c r="A451" s="261">
        <v>39211</v>
      </c>
      <c r="B451" s="114" t="s">
        <v>221</v>
      </c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</row>
    <row r="452" spans="1:12" x14ac:dyDescent="0.25">
      <c r="A452" s="261">
        <v>39212</v>
      </c>
      <c r="B452" s="114" t="s">
        <v>212</v>
      </c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</row>
    <row r="453" spans="1:12" x14ac:dyDescent="0.25">
      <c r="A453" s="261">
        <v>39213</v>
      </c>
      <c r="B453" s="114" t="s">
        <v>223</v>
      </c>
      <c r="C453" s="102">
        <v>9430000</v>
      </c>
      <c r="D453" s="102">
        <v>0</v>
      </c>
      <c r="E453" s="102">
        <v>0</v>
      </c>
      <c r="F453" s="102">
        <v>0</v>
      </c>
      <c r="G453" s="102">
        <v>0</v>
      </c>
      <c r="H453" s="102">
        <v>0</v>
      </c>
      <c r="I453" s="102">
        <v>0</v>
      </c>
      <c r="J453" s="102">
        <v>0</v>
      </c>
      <c r="K453" s="102">
        <v>9430000</v>
      </c>
      <c r="L453" s="102">
        <v>0</v>
      </c>
    </row>
    <row r="454" spans="1:12" x14ac:dyDescent="0.25">
      <c r="A454" s="261">
        <v>39214</v>
      </c>
      <c r="B454" s="114" t="s">
        <v>225</v>
      </c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</row>
    <row r="455" spans="1:12" x14ac:dyDescent="0.25">
      <c r="A455" s="261">
        <v>39215</v>
      </c>
      <c r="B455" s="114" t="s">
        <v>212</v>
      </c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</row>
    <row r="456" spans="1:12" x14ac:dyDescent="0.25">
      <c r="A456" s="261">
        <v>39216</v>
      </c>
      <c r="B456" s="114" t="s">
        <v>227</v>
      </c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</row>
    <row r="457" spans="1:12" x14ac:dyDescent="0.25">
      <c r="A457" s="261">
        <v>39217</v>
      </c>
      <c r="B457" s="114" t="s">
        <v>229</v>
      </c>
      <c r="C457" s="102">
        <v>800000</v>
      </c>
      <c r="D457" s="102">
        <v>0</v>
      </c>
      <c r="E457" s="102">
        <v>0</v>
      </c>
      <c r="F457" s="102">
        <v>0</v>
      </c>
      <c r="G457" s="102">
        <v>0</v>
      </c>
      <c r="H457" s="102">
        <v>0</v>
      </c>
      <c r="I457" s="102">
        <v>0</v>
      </c>
      <c r="J457" s="102">
        <v>0</v>
      </c>
      <c r="K457" s="102">
        <v>800000</v>
      </c>
      <c r="L457" s="102">
        <v>0</v>
      </c>
    </row>
    <row r="458" spans="1:12" x14ac:dyDescent="0.25">
      <c r="A458" s="260">
        <v>393</v>
      </c>
      <c r="B458" s="112" t="s">
        <v>230</v>
      </c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</row>
    <row r="459" spans="1:12" x14ac:dyDescent="0.25">
      <c r="A459" s="261">
        <v>39301</v>
      </c>
      <c r="B459" s="114" t="s">
        <v>232</v>
      </c>
      <c r="C459" s="102">
        <v>1230000</v>
      </c>
      <c r="D459" s="102">
        <v>0</v>
      </c>
      <c r="E459" s="102">
        <v>490000</v>
      </c>
      <c r="F459" s="102">
        <v>0</v>
      </c>
      <c r="G459" s="102">
        <v>0</v>
      </c>
      <c r="H459" s="102">
        <v>0</v>
      </c>
      <c r="I459" s="102">
        <v>0</v>
      </c>
      <c r="J459" s="102">
        <v>0</v>
      </c>
      <c r="K459" s="102">
        <v>1720000</v>
      </c>
      <c r="L459" s="102">
        <v>0</v>
      </c>
    </row>
    <row r="460" spans="1:12" x14ac:dyDescent="0.25">
      <c r="A460" s="261">
        <v>39302</v>
      </c>
      <c r="B460" s="114" t="s">
        <v>212</v>
      </c>
      <c r="C460" s="102">
        <v>-1230000</v>
      </c>
      <c r="D460" s="102">
        <v>0</v>
      </c>
      <c r="E460" s="102">
        <v>0</v>
      </c>
      <c r="F460" s="102">
        <v>81666.64</v>
      </c>
      <c r="G460" s="102">
        <v>0</v>
      </c>
      <c r="H460" s="102">
        <v>0</v>
      </c>
      <c r="I460" s="102">
        <v>0</v>
      </c>
      <c r="J460" s="102">
        <v>0</v>
      </c>
      <c r="K460" s="102">
        <v>-1311666.6399999999</v>
      </c>
      <c r="L460" s="102">
        <v>0</v>
      </c>
    </row>
    <row r="461" spans="1:12" x14ac:dyDescent="0.25">
      <c r="A461" s="261">
        <v>39303</v>
      </c>
      <c r="B461" s="114" t="s">
        <v>234</v>
      </c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</row>
    <row r="462" spans="1:12" x14ac:dyDescent="0.25">
      <c r="A462" s="261">
        <v>39304</v>
      </c>
      <c r="B462" s="114" t="s">
        <v>212</v>
      </c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</row>
    <row r="463" spans="1:12" x14ac:dyDescent="0.25">
      <c r="A463" s="145">
        <v>394</v>
      </c>
      <c r="B463" s="146" t="s">
        <v>702</v>
      </c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</row>
    <row r="464" spans="1:12" x14ac:dyDescent="0.25">
      <c r="A464" s="113">
        <v>39401</v>
      </c>
      <c r="B464" s="149" t="s">
        <v>703</v>
      </c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</row>
    <row r="465" spans="1:12" x14ac:dyDescent="0.25">
      <c r="A465" s="113">
        <v>39402</v>
      </c>
      <c r="B465" s="149" t="s">
        <v>704</v>
      </c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</row>
    <row r="466" spans="1:12" x14ac:dyDescent="0.25">
      <c r="A466" s="113">
        <v>39403</v>
      </c>
      <c r="B466" s="149" t="s">
        <v>705</v>
      </c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</row>
    <row r="467" spans="1:12" ht="30" x14ac:dyDescent="0.25">
      <c r="A467" s="113">
        <v>39404</v>
      </c>
      <c r="B467" s="149" t="s">
        <v>706</v>
      </c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</row>
    <row r="468" spans="1:12" x14ac:dyDescent="0.25">
      <c r="A468" s="113">
        <v>39405</v>
      </c>
      <c r="B468" s="149" t="s">
        <v>707</v>
      </c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</row>
    <row r="469" spans="1:12" x14ac:dyDescent="0.25">
      <c r="A469" s="260">
        <v>3</v>
      </c>
      <c r="B469" s="112" t="s">
        <v>1219</v>
      </c>
      <c r="C469" s="100">
        <v>990442101.23000002</v>
      </c>
      <c r="D469" s="100">
        <v>0</v>
      </c>
      <c r="E469" s="100">
        <v>446202052</v>
      </c>
      <c r="F469" s="100">
        <v>461464744.64999998</v>
      </c>
      <c r="G469" s="100">
        <v>3821900</v>
      </c>
      <c r="H469" s="100">
        <v>31451900</v>
      </c>
      <c r="I469" s="100">
        <v>0</v>
      </c>
      <c r="J469" s="100">
        <v>0</v>
      </c>
      <c r="K469" s="100">
        <v>947549408.58000004</v>
      </c>
      <c r="L469" s="100">
        <v>0</v>
      </c>
    </row>
    <row r="470" spans="1:12" x14ac:dyDescent="0.25">
      <c r="A470" s="260">
        <v>4</v>
      </c>
      <c r="B470" s="112" t="s">
        <v>236</v>
      </c>
      <c r="C470" s="100">
        <v>0</v>
      </c>
      <c r="D470" s="100">
        <v>10232600</v>
      </c>
      <c r="E470" s="100">
        <v>243541184.75999999</v>
      </c>
      <c r="F470" s="100">
        <v>43586450</v>
      </c>
      <c r="G470" s="100">
        <v>72473934.069999993</v>
      </c>
      <c r="H470" s="100">
        <v>262196068.826857</v>
      </c>
      <c r="I470" s="100">
        <v>0</v>
      </c>
      <c r="J470" s="100">
        <v>0</v>
      </c>
      <c r="K470" s="100">
        <v>0</v>
      </c>
      <c r="L470" s="100">
        <v>-3.14301252365112E-3</v>
      </c>
    </row>
    <row r="471" spans="1:12" x14ac:dyDescent="0.25">
      <c r="A471" s="111">
        <v>41</v>
      </c>
      <c r="B471" s="112" t="s">
        <v>237</v>
      </c>
      <c r="C471" s="100">
        <v>0</v>
      </c>
      <c r="D471" s="100">
        <v>10232600</v>
      </c>
      <c r="E471" s="100">
        <v>243541184.75999999</v>
      </c>
      <c r="F471" s="100">
        <v>43586450</v>
      </c>
      <c r="G471" s="100">
        <v>72473934.069999993</v>
      </c>
      <c r="H471" s="100">
        <v>262196068.826857</v>
      </c>
      <c r="I471" s="100">
        <v>0</v>
      </c>
      <c r="J471" s="100">
        <v>0</v>
      </c>
      <c r="K471" s="100">
        <v>0</v>
      </c>
      <c r="L471" s="100">
        <v>-3.14301252365112E-3</v>
      </c>
    </row>
    <row r="472" spans="1:12" x14ac:dyDescent="0.25">
      <c r="A472" s="260">
        <v>411</v>
      </c>
      <c r="B472" s="112" t="s">
        <v>238</v>
      </c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</row>
    <row r="473" spans="1:12" x14ac:dyDescent="0.25">
      <c r="A473" s="260">
        <v>4111</v>
      </c>
      <c r="B473" s="112" t="s">
        <v>127</v>
      </c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</row>
    <row r="474" spans="1:12" x14ac:dyDescent="0.25">
      <c r="A474" s="261">
        <v>41111</v>
      </c>
      <c r="B474" s="114" t="s">
        <v>239</v>
      </c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</row>
    <row r="475" spans="1:12" x14ac:dyDescent="0.25">
      <c r="A475" s="261">
        <v>41112</v>
      </c>
      <c r="B475" s="114" t="s">
        <v>240</v>
      </c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</row>
    <row r="476" spans="1:12" x14ac:dyDescent="0.25">
      <c r="A476" s="261">
        <v>41113</v>
      </c>
      <c r="B476" s="114" t="s">
        <v>241</v>
      </c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</row>
    <row r="477" spans="1:12" x14ac:dyDescent="0.25">
      <c r="A477" s="260">
        <v>4112</v>
      </c>
      <c r="B477" s="112" t="s">
        <v>133</v>
      </c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</row>
    <row r="478" spans="1:12" x14ac:dyDescent="0.25">
      <c r="A478" s="261">
        <v>41121</v>
      </c>
      <c r="B478" s="114" t="s">
        <v>239</v>
      </c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</row>
    <row r="479" spans="1:12" x14ac:dyDescent="0.25">
      <c r="A479" s="261">
        <v>41122</v>
      </c>
      <c r="B479" s="114" t="s">
        <v>240</v>
      </c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</row>
    <row r="480" spans="1:12" x14ac:dyDescent="0.25">
      <c r="A480" s="261">
        <v>41123</v>
      </c>
      <c r="B480" s="114" t="s">
        <v>241</v>
      </c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</row>
    <row r="481" spans="1:12" x14ac:dyDescent="0.25">
      <c r="A481" s="260">
        <v>412</v>
      </c>
      <c r="B481" s="112" t="s">
        <v>242</v>
      </c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</row>
    <row r="482" spans="1:12" x14ac:dyDescent="0.25">
      <c r="A482" s="260">
        <v>4121</v>
      </c>
      <c r="B482" s="112" t="s">
        <v>127</v>
      </c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</row>
    <row r="483" spans="1:12" x14ac:dyDescent="0.25">
      <c r="A483" s="261">
        <v>41211</v>
      </c>
      <c r="B483" s="114" t="s">
        <v>243</v>
      </c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</row>
    <row r="484" spans="1:12" x14ac:dyDescent="0.25">
      <c r="A484" s="261">
        <v>41212</v>
      </c>
      <c r="B484" s="114" t="s">
        <v>150</v>
      </c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</row>
    <row r="485" spans="1:12" x14ac:dyDescent="0.25">
      <c r="A485" s="261">
        <v>41213</v>
      </c>
      <c r="B485" s="114" t="s">
        <v>244</v>
      </c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</row>
    <row r="486" spans="1:12" x14ac:dyDescent="0.25">
      <c r="A486" s="261">
        <v>41214</v>
      </c>
      <c r="B486" s="114" t="s">
        <v>245</v>
      </c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</row>
    <row r="487" spans="1:12" x14ac:dyDescent="0.25">
      <c r="A487" s="261">
        <v>41215</v>
      </c>
      <c r="B487" s="114" t="s">
        <v>246</v>
      </c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</row>
    <row r="488" spans="1:12" x14ac:dyDescent="0.25">
      <c r="A488" s="261">
        <v>41216</v>
      </c>
      <c r="B488" s="114" t="s">
        <v>247</v>
      </c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</row>
    <row r="489" spans="1:12" x14ac:dyDescent="0.25">
      <c r="A489" s="261">
        <v>41217</v>
      </c>
      <c r="B489" s="114" t="s">
        <v>248</v>
      </c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</row>
    <row r="490" spans="1:12" x14ac:dyDescent="0.25">
      <c r="A490" s="260">
        <v>4122</v>
      </c>
      <c r="B490" s="112" t="s">
        <v>133</v>
      </c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</row>
    <row r="491" spans="1:12" x14ac:dyDescent="0.25">
      <c r="A491" s="261">
        <v>41221</v>
      </c>
      <c r="B491" s="114" t="s">
        <v>249</v>
      </c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</row>
    <row r="492" spans="1:12" x14ac:dyDescent="0.25">
      <c r="A492" s="261">
        <v>41222</v>
      </c>
      <c r="B492" s="114" t="s">
        <v>250</v>
      </c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</row>
    <row r="493" spans="1:12" x14ac:dyDescent="0.25">
      <c r="A493" s="261">
        <v>41223</v>
      </c>
      <c r="B493" s="114" t="s">
        <v>251</v>
      </c>
      <c r="C493" s="102"/>
      <c r="D493" s="102"/>
      <c r="E493" s="102"/>
      <c r="F493" s="102"/>
      <c r="G493" s="232"/>
      <c r="H493" s="233"/>
      <c r="I493" s="102"/>
      <c r="J493" s="102"/>
      <c r="K493" s="102"/>
      <c r="L493" s="102"/>
    </row>
    <row r="494" spans="1:12" x14ac:dyDescent="0.25">
      <c r="A494" s="261">
        <v>41224</v>
      </c>
      <c r="B494" s="114" t="s">
        <v>252</v>
      </c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</row>
    <row r="495" spans="1:12" x14ac:dyDescent="0.25">
      <c r="A495" s="261">
        <v>41225</v>
      </c>
      <c r="B495" s="149" t="s">
        <v>701</v>
      </c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</row>
    <row r="496" spans="1:12" x14ac:dyDescent="0.25">
      <c r="A496" s="260">
        <v>413</v>
      </c>
      <c r="B496" s="112" t="s">
        <v>255</v>
      </c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</row>
    <row r="497" spans="1:12" x14ac:dyDescent="0.25">
      <c r="A497" s="113">
        <v>41310</v>
      </c>
      <c r="B497" s="114" t="s">
        <v>256</v>
      </c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</row>
    <row r="498" spans="1:12" x14ac:dyDescent="0.25">
      <c r="A498" s="298">
        <v>413101</v>
      </c>
      <c r="B498" s="235" t="s">
        <v>579</v>
      </c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</row>
    <row r="499" spans="1:12" x14ac:dyDescent="0.25">
      <c r="A499" s="298">
        <v>413102</v>
      </c>
      <c r="B499" s="235" t="s">
        <v>580</v>
      </c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</row>
    <row r="500" spans="1:12" x14ac:dyDescent="0.25">
      <c r="A500" s="298">
        <v>413103</v>
      </c>
      <c r="B500" s="235" t="s">
        <v>581</v>
      </c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</row>
    <row r="501" spans="1:12" x14ac:dyDescent="0.25">
      <c r="A501" s="298">
        <v>413104</v>
      </c>
      <c r="B501" s="235" t="s">
        <v>582</v>
      </c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</row>
    <row r="502" spans="1:12" x14ac:dyDescent="0.25">
      <c r="A502" s="261">
        <v>41320</v>
      </c>
      <c r="B502" s="114" t="s">
        <v>257</v>
      </c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</row>
    <row r="503" spans="1:12" x14ac:dyDescent="0.25">
      <c r="A503" s="262">
        <v>413201</v>
      </c>
      <c r="B503" s="149" t="s">
        <v>583</v>
      </c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</row>
    <row r="504" spans="1:12" x14ac:dyDescent="0.25">
      <c r="A504" s="262">
        <v>413202</v>
      </c>
      <c r="B504" s="149" t="s">
        <v>584</v>
      </c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</row>
    <row r="505" spans="1:12" x14ac:dyDescent="0.25">
      <c r="A505" s="262">
        <v>413203</v>
      </c>
      <c r="B505" s="149" t="s">
        <v>585</v>
      </c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</row>
    <row r="506" spans="1:12" x14ac:dyDescent="0.25">
      <c r="A506" s="262">
        <v>413204</v>
      </c>
      <c r="B506" s="149" t="s">
        <v>586</v>
      </c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</row>
    <row r="507" spans="1:12" x14ac:dyDescent="0.25">
      <c r="A507" s="262">
        <v>413205</v>
      </c>
      <c r="B507" s="149" t="s">
        <v>587</v>
      </c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</row>
    <row r="508" spans="1:12" x14ac:dyDescent="0.25">
      <c r="A508" s="262">
        <v>413206</v>
      </c>
      <c r="B508" s="149" t="s">
        <v>588</v>
      </c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</row>
    <row r="509" spans="1:12" x14ac:dyDescent="0.25">
      <c r="A509" s="262">
        <v>413207</v>
      </c>
      <c r="B509" s="149" t="s">
        <v>589</v>
      </c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</row>
    <row r="510" spans="1:12" x14ac:dyDescent="0.25">
      <c r="A510" s="262">
        <v>413208</v>
      </c>
      <c r="B510" s="149" t="s">
        <v>590</v>
      </c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</row>
    <row r="511" spans="1:12" x14ac:dyDescent="0.25">
      <c r="A511" s="262">
        <v>413209</v>
      </c>
      <c r="B511" s="149" t="s">
        <v>591</v>
      </c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</row>
    <row r="512" spans="1:12" x14ac:dyDescent="0.25">
      <c r="A512" s="262">
        <v>413210</v>
      </c>
      <c r="B512" s="149" t="s">
        <v>592</v>
      </c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</row>
    <row r="513" spans="1:12" x14ac:dyDescent="0.25">
      <c r="A513" s="262">
        <v>413211</v>
      </c>
      <c r="B513" s="149" t="s">
        <v>593</v>
      </c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</row>
    <row r="514" spans="1:12" x14ac:dyDescent="0.25">
      <c r="A514" s="262">
        <v>413212</v>
      </c>
      <c r="B514" s="149" t="s">
        <v>594</v>
      </c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</row>
    <row r="515" spans="1:12" x14ac:dyDescent="0.25">
      <c r="A515" s="262">
        <v>413213</v>
      </c>
      <c r="B515" s="149" t="s">
        <v>595</v>
      </c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</row>
    <row r="516" spans="1:12" x14ac:dyDescent="0.25">
      <c r="A516" s="261">
        <v>41330</v>
      </c>
      <c r="B516" s="114" t="s">
        <v>258</v>
      </c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</row>
    <row r="517" spans="1:12" x14ac:dyDescent="0.25">
      <c r="A517" s="261">
        <v>41340</v>
      </c>
      <c r="B517" s="114" t="s">
        <v>259</v>
      </c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</row>
    <row r="518" spans="1:12" x14ac:dyDescent="0.25">
      <c r="A518" s="261">
        <v>41350</v>
      </c>
      <c r="B518" s="114" t="s">
        <v>260</v>
      </c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</row>
    <row r="519" spans="1:12" x14ac:dyDescent="0.25">
      <c r="A519" s="260">
        <v>4136</v>
      </c>
      <c r="B519" s="112" t="s">
        <v>649</v>
      </c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</row>
    <row r="520" spans="1:12" x14ac:dyDescent="0.25">
      <c r="A520" s="261">
        <v>41361</v>
      </c>
      <c r="B520" s="114" t="s">
        <v>261</v>
      </c>
      <c r="C520" s="102">
        <v>0</v>
      </c>
      <c r="D520" s="102">
        <v>2512900</v>
      </c>
      <c r="E520" s="102">
        <v>37917350</v>
      </c>
      <c r="F520" s="102">
        <v>35404450</v>
      </c>
      <c r="G520" s="102">
        <v>0</v>
      </c>
      <c r="H520" s="102">
        <v>0</v>
      </c>
      <c r="I520" s="102">
        <v>0</v>
      </c>
      <c r="J520" s="102">
        <v>0</v>
      </c>
      <c r="K520" s="102">
        <v>0</v>
      </c>
      <c r="L520" s="102">
        <v>0</v>
      </c>
    </row>
    <row r="521" spans="1:12" x14ac:dyDescent="0.25">
      <c r="A521" s="261">
        <v>41362</v>
      </c>
      <c r="B521" s="114" t="s">
        <v>262</v>
      </c>
      <c r="C521" s="102">
        <v>0</v>
      </c>
      <c r="D521" s="102">
        <v>7719700</v>
      </c>
      <c r="E521" s="102">
        <v>15901700</v>
      </c>
      <c r="F521" s="102">
        <v>8182000</v>
      </c>
      <c r="G521" s="102">
        <v>0</v>
      </c>
      <c r="H521" s="102">
        <v>0</v>
      </c>
      <c r="I521" s="102">
        <v>0</v>
      </c>
      <c r="J521" s="102">
        <v>0</v>
      </c>
      <c r="K521" s="102">
        <v>0</v>
      </c>
      <c r="L521" s="102">
        <v>0</v>
      </c>
    </row>
    <row r="522" spans="1:12" x14ac:dyDescent="0.25">
      <c r="A522" s="261">
        <v>41363</v>
      </c>
      <c r="B522" s="236" t="s">
        <v>663</v>
      </c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</row>
    <row r="523" spans="1:12" x14ac:dyDescent="0.25">
      <c r="A523" s="261">
        <v>41364</v>
      </c>
      <c r="B523" s="137" t="s">
        <v>689</v>
      </c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</row>
    <row r="524" spans="1:12" x14ac:dyDescent="0.25">
      <c r="A524" s="261">
        <v>41365</v>
      </c>
      <c r="B524" s="137" t="s">
        <v>690</v>
      </c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</row>
    <row r="525" spans="1:12" x14ac:dyDescent="0.25">
      <c r="A525" s="261">
        <v>41366</v>
      </c>
      <c r="B525" s="137" t="s">
        <v>691</v>
      </c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</row>
    <row r="526" spans="1:12" x14ac:dyDescent="0.25">
      <c r="A526" s="260">
        <v>414</v>
      </c>
      <c r="B526" s="112" t="s">
        <v>263</v>
      </c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</row>
    <row r="527" spans="1:12" x14ac:dyDescent="0.25">
      <c r="A527" s="261">
        <v>41410</v>
      </c>
      <c r="B527" s="114" t="s">
        <v>264</v>
      </c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</row>
    <row r="528" spans="1:12" x14ac:dyDescent="0.25">
      <c r="A528" s="261">
        <v>41420</v>
      </c>
      <c r="B528" s="114" t="s">
        <v>265</v>
      </c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</row>
    <row r="529" spans="1:12" x14ac:dyDescent="0.25">
      <c r="A529" s="261">
        <v>41430</v>
      </c>
      <c r="B529" s="114" t="s">
        <v>266</v>
      </c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</row>
    <row r="530" spans="1:12" x14ac:dyDescent="0.25">
      <c r="A530" s="261">
        <v>41440</v>
      </c>
      <c r="B530" s="114" t="s">
        <v>267</v>
      </c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</row>
    <row r="531" spans="1:12" x14ac:dyDescent="0.25">
      <c r="A531" s="261">
        <v>41450</v>
      </c>
      <c r="B531" s="114" t="s">
        <v>268</v>
      </c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</row>
    <row r="532" spans="1:12" x14ac:dyDescent="0.25">
      <c r="A532" s="111">
        <v>42</v>
      </c>
      <c r="B532" s="112" t="s">
        <v>269</v>
      </c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</row>
    <row r="533" spans="1:12" x14ac:dyDescent="0.25">
      <c r="A533" s="260">
        <v>421</v>
      </c>
      <c r="B533" s="112" t="s">
        <v>270</v>
      </c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</row>
    <row r="534" spans="1:12" x14ac:dyDescent="0.25">
      <c r="A534" s="260">
        <v>4211</v>
      </c>
      <c r="B534" s="112" t="s">
        <v>127</v>
      </c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</row>
    <row r="535" spans="1:12" x14ac:dyDescent="0.25">
      <c r="A535" s="113">
        <v>42111</v>
      </c>
      <c r="B535" s="114" t="s">
        <v>239</v>
      </c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</row>
    <row r="536" spans="1:12" x14ac:dyDescent="0.25">
      <c r="A536" s="113">
        <v>42112</v>
      </c>
      <c r="B536" s="114" t="s">
        <v>240</v>
      </c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</row>
    <row r="537" spans="1:12" x14ac:dyDescent="0.25">
      <c r="A537" s="113">
        <v>42113</v>
      </c>
      <c r="B537" s="114" t="s">
        <v>241</v>
      </c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</row>
    <row r="538" spans="1:12" x14ac:dyDescent="0.25">
      <c r="A538" s="263">
        <v>4212</v>
      </c>
      <c r="B538" s="146" t="s">
        <v>133</v>
      </c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</row>
    <row r="539" spans="1:12" x14ac:dyDescent="0.25">
      <c r="A539" s="113">
        <v>42121</v>
      </c>
      <c r="B539" s="114" t="s">
        <v>239</v>
      </c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</row>
    <row r="540" spans="1:12" x14ac:dyDescent="0.25">
      <c r="A540" s="113">
        <v>42122</v>
      </c>
      <c r="B540" s="114" t="s">
        <v>240</v>
      </c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</row>
    <row r="541" spans="1:12" x14ac:dyDescent="0.25">
      <c r="A541" s="113">
        <v>42123</v>
      </c>
      <c r="B541" s="114" t="s">
        <v>241</v>
      </c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</row>
    <row r="542" spans="1:12" x14ac:dyDescent="0.25">
      <c r="A542" s="260">
        <v>422</v>
      </c>
      <c r="B542" s="112" t="s">
        <v>205</v>
      </c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</row>
    <row r="543" spans="1:12" x14ac:dyDescent="0.25">
      <c r="A543" s="260">
        <v>4221</v>
      </c>
      <c r="B543" s="112" t="s">
        <v>127</v>
      </c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</row>
    <row r="544" spans="1:12" x14ac:dyDescent="0.25">
      <c r="A544" s="261">
        <v>42211</v>
      </c>
      <c r="B544" s="114" t="s">
        <v>243</v>
      </c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</row>
    <row r="545" spans="1:12" x14ac:dyDescent="0.25">
      <c r="A545" s="261">
        <v>42212</v>
      </c>
      <c r="B545" s="114" t="s">
        <v>271</v>
      </c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</row>
    <row r="546" spans="1:12" x14ac:dyDescent="0.25">
      <c r="A546" s="261">
        <v>42213</v>
      </c>
      <c r="B546" s="114" t="s">
        <v>244</v>
      </c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</row>
    <row r="547" spans="1:12" x14ac:dyDescent="0.25">
      <c r="A547" s="261">
        <v>42214</v>
      </c>
      <c r="B547" s="114" t="s">
        <v>245</v>
      </c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</row>
    <row r="548" spans="1:12" x14ac:dyDescent="0.25">
      <c r="A548" s="261">
        <v>42215</v>
      </c>
      <c r="B548" s="114" t="s">
        <v>246</v>
      </c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</row>
    <row r="549" spans="1:12" x14ac:dyDescent="0.25">
      <c r="A549" s="261">
        <v>42216</v>
      </c>
      <c r="B549" s="114" t="s">
        <v>247</v>
      </c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</row>
    <row r="550" spans="1:12" x14ac:dyDescent="0.25">
      <c r="A550" s="261">
        <v>42217</v>
      </c>
      <c r="B550" s="114" t="s">
        <v>248</v>
      </c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</row>
    <row r="551" spans="1:12" x14ac:dyDescent="0.25">
      <c r="A551" s="260">
        <v>4222</v>
      </c>
      <c r="B551" s="112" t="s">
        <v>133</v>
      </c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</row>
    <row r="552" spans="1:12" x14ac:dyDescent="0.25">
      <c r="A552" s="261">
        <v>42221</v>
      </c>
      <c r="B552" s="114" t="s">
        <v>272</v>
      </c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</row>
    <row r="553" spans="1:12" x14ac:dyDescent="0.25">
      <c r="A553" s="261">
        <v>42222</v>
      </c>
      <c r="B553" s="114" t="s">
        <v>273</v>
      </c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</row>
    <row r="554" spans="1:12" x14ac:dyDescent="0.25">
      <c r="A554" s="261">
        <v>42223</v>
      </c>
      <c r="B554" s="114" t="s">
        <v>251</v>
      </c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</row>
    <row r="555" spans="1:12" x14ac:dyDescent="0.25">
      <c r="A555" s="261">
        <v>42224</v>
      </c>
      <c r="B555" s="114" t="s">
        <v>252</v>
      </c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</row>
    <row r="556" spans="1:12" x14ac:dyDescent="0.25">
      <c r="A556" s="261">
        <v>42225</v>
      </c>
      <c r="B556" s="114" t="s">
        <v>253</v>
      </c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</row>
    <row r="557" spans="1:12" x14ac:dyDescent="0.25">
      <c r="A557" s="261">
        <v>42226</v>
      </c>
      <c r="B557" s="114" t="s">
        <v>254</v>
      </c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</row>
    <row r="558" spans="1:12" x14ac:dyDescent="0.25">
      <c r="A558" s="264">
        <v>42227</v>
      </c>
      <c r="B558" s="237" t="s">
        <v>635</v>
      </c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</row>
    <row r="559" spans="1:12" x14ac:dyDescent="0.25">
      <c r="A559" s="101">
        <v>42228</v>
      </c>
      <c r="B559" s="238" t="s">
        <v>692</v>
      </c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</row>
    <row r="560" spans="1:12" x14ac:dyDescent="0.25">
      <c r="A560" s="264">
        <v>42229</v>
      </c>
      <c r="B560" s="238" t="s">
        <v>693</v>
      </c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</row>
    <row r="561" spans="1:12" x14ac:dyDescent="0.25">
      <c r="A561" s="264">
        <v>42230</v>
      </c>
      <c r="B561" s="238" t="s">
        <v>694</v>
      </c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</row>
    <row r="562" spans="1:12" x14ac:dyDescent="0.25">
      <c r="A562" s="109">
        <v>42231</v>
      </c>
      <c r="B562" s="238" t="s">
        <v>664</v>
      </c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</row>
    <row r="563" spans="1:12" x14ac:dyDescent="0.25">
      <c r="A563" s="260">
        <v>5</v>
      </c>
      <c r="B563" s="112" t="s">
        <v>274</v>
      </c>
      <c r="C563" s="100">
        <v>0</v>
      </c>
      <c r="D563" s="100">
        <v>980209501.23000002</v>
      </c>
      <c r="E563" s="100">
        <v>0</v>
      </c>
      <c r="F563" s="100">
        <v>0</v>
      </c>
      <c r="G563" s="100">
        <v>0</v>
      </c>
      <c r="H563" s="100">
        <v>0</v>
      </c>
      <c r="I563" s="100">
        <v>32660092.646857001</v>
      </c>
      <c r="J563" s="100">
        <v>0</v>
      </c>
      <c r="K563" s="100">
        <v>0</v>
      </c>
      <c r="L563" s="100">
        <v>947549408.583143</v>
      </c>
    </row>
    <row r="564" spans="1:12" x14ac:dyDescent="0.25">
      <c r="A564" s="111">
        <v>51</v>
      </c>
      <c r="B564" s="112" t="s">
        <v>275</v>
      </c>
      <c r="C564" s="100">
        <v>0</v>
      </c>
      <c r="D564" s="100">
        <v>980209501.23000002</v>
      </c>
      <c r="E564" s="100">
        <v>0</v>
      </c>
      <c r="F564" s="100">
        <v>0</v>
      </c>
      <c r="G564" s="100">
        <v>0</v>
      </c>
      <c r="H564" s="100">
        <v>0</v>
      </c>
      <c r="I564" s="100">
        <v>32660092.646857001</v>
      </c>
      <c r="J564" s="100">
        <v>0</v>
      </c>
      <c r="K564" s="100">
        <v>0</v>
      </c>
      <c r="L564" s="100">
        <v>947549408.583143</v>
      </c>
    </row>
    <row r="565" spans="1:12" ht="30" x14ac:dyDescent="0.25">
      <c r="A565" s="265">
        <v>511</v>
      </c>
      <c r="B565" s="201" t="s">
        <v>648</v>
      </c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</row>
    <row r="566" spans="1:12" x14ac:dyDescent="0.25">
      <c r="A566" s="113">
        <v>51101</v>
      </c>
      <c r="B566" s="149" t="s">
        <v>695</v>
      </c>
      <c r="C566" s="102">
        <v>0</v>
      </c>
      <c r="D566" s="102">
        <v>514240046</v>
      </c>
      <c r="E566" s="102">
        <v>0</v>
      </c>
      <c r="F566" s="102">
        <v>0</v>
      </c>
      <c r="G566" s="102">
        <v>0</v>
      </c>
      <c r="H566" s="102">
        <v>0</v>
      </c>
      <c r="I566" s="102">
        <v>0</v>
      </c>
      <c r="J566" s="102">
        <v>0</v>
      </c>
      <c r="K566" s="102">
        <v>0</v>
      </c>
      <c r="L566" s="102">
        <v>514240046</v>
      </c>
    </row>
    <row r="567" spans="1:12" x14ac:dyDescent="0.25">
      <c r="A567" s="113">
        <v>51102</v>
      </c>
      <c r="B567" s="149" t="s">
        <v>696</v>
      </c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</row>
    <row r="568" spans="1:12" x14ac:dyDescent="0.25">
      <c r="A568" s="113">
        <v>51103</v>
      </c>
      <c r="B568" s="149" t="s">
        <v>697</v>
      </c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</row>
    <row r="569" spans="1:12" x14ac:dyDescent="0.25">
      <c r="A569" s="113">
        <v>51104</v>
      </c>
      <c r="B569" s="149" t="s">
        <v>698</v>
      </c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</row>
    <row r="570" spans="1:12" x14ac:dyDescent="0.25">
      <c r="A570" s="113">
        <v>51105</v>
      </c>
      <c r="B570" s="149" t="s">
        <v>699</v>
      </c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</row>
    <row r="571" spans="1:12" x14ac:dyDescent="0.25">
      <c r="A571" s="113">
        <v>51106</v>
      </c>
      <c r="B571" s="149" t="s">
        <v>700</v>
      </c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</row>
    <row r="572" spans="1:12" x14ac:dyDescent="0.25">
      <c r="A572" s="260">
        <v>512</v>
      </c>
      <c r="B572" s="112" t="s">
        <v>276</v>
      </c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</row>
    <row r="573" spans="1:12" x14ac:dyDescent="0.25">
      <c r="A573" s="261">
        <v>51210</v>
      </c>
      <c r="B573" s="114" t="s">
        <v>277</v>
      </c>
      <c r="C573" s="102">
        <v>0</v>
      </c>
      <c r="D573" s="102">
        <v>-230429766.5</v>
      </c>
      <c r="E573" s="102">
        <v>0</v>
      </c>
      <c r="F573" s="102">
        <v>0</v>
      </c>
      <c r="G573" s="102">
        <v>0</v>
      </c>
      <c r="H573" s="102">
        <v>0</v>
      </c>
      <c r="I573" s="102">
        <v>0</v>
      </c>
      <c r="J573" s="102">
        <v>0</v>
      </c>
      <c r="K573" s="102">
        <v>0</v>
      </c>
      <c r="L573" s="102">
        <v>-230429766.5</v>
      </c>
    </row>
    <row r="574" spans="1:12" x14ac:dyDescent="0.25">
      <c r="A574" s="261">
        <v>51220</v>
      </c>
      <c r="B574" s="114" t="s">
        <v>278</v>
      </c>
      <c r="C574" s="102">
        <v>0</v>
      </c>
      <c r="D574" s="102">
        <v>0</v>
      </c>
      <c r="E574" s="102">
        <v>0</v>
      </c>
      <c r="F574" s="102">
        <v>0</v>
      </c>
      <c r="G574" s="102">
        <v>0</v>
      </c>
      <c r="H574" s="102">
        <v>0</v>
      </c>
      <c r="I574" s="102">
        <v>32660092.646857001</v>
      </c>
      <c r="J574" s="102">
        <v>0</v>
      </c>
      <c r="K574" s="102">
        <v>0</v>
      </c>
      <c r="L574" s="102">
        <v>-32660092.646857001</v>
      </c>
    </row>
    <row r="575" spans="1:12" x14ac:dyDescent="0.25">
      <c r="A575" s="261">
        <v>51230</v>
      </c>
      <c r="B575" s="114" t="s">
        <v>279</v>
      </c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</row>
    <row r="576" spans="1:12" x14ac:dyDescent="0.25">
      <c r="A576" s="261">
        <v>51300</v>
      </c>
      <c r="B576" s="114" t="s">
        <v>280</v>
      </c>
      <c r="C576" s="102">
        <v>0</v>
      </c>
      <c r="D576" s="102">
        <v>696399221.73000002</v>
      </c>
      <c r="E576" s="102">
        <v>0</v>
      </c>
      <c r="F576" s="102">
        <v>0</v>
      </c>
      <c r="G576" s="102">
        <v>0</v>
      </c>
      <c r="H576" s="102">
        <v>0</v>
      </c>
      <c r="I576" s="102">
        <v>0</v>
      </c>
      <c r="J576" s="102">
        <v>0</v>
      </c>
      <c r="K576" s="102">
        <v>0</v>
      </c>
      <c r="L576" s="102">
        <v>696399221.73000002</v>
      </c>
    </row>
    <row r="577" spans="1:12" x14ac:dyDescent="0.25">
      <c r="A577" s="148">
        <v>51400</v>
      </c>
      <c r="B577" s="149" t="s">
        <v>283</v>
      </c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</row>
    <row r="578" spans="1:12" x14ac:dyDescent="0.25">
      <c r="A578" s="261">
        <v>51500</v>
      </c>
      <c r="B578" s="114" t="s">
        <v>281</v>
      </c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</row>
    <row r="579" spans="1:12" x14ac:dyDescent="0.25">
      <c r="A579" s="261">
        <v>51600</v>
      </c>
      <c r="B579" s="114" t="s">
        <v>282</v>
      </c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topLeftCell="A527" workbookViewId="0">
      <selection activeCell="A290" sqref="A290:A548"/>
    </sheetView>
  </sheetViews>
  <sheetFormatPr defaultRowHeight="15" x14ac:dyDescent="0.25"/>
  <cols>
    <col min="1" max="1" width="14.7109375" style="10" customWidth="1"/>
    <col min="2" max="2" width="85.28515625" style="22" customWidth="1"/>
    <col min="3" max="6" width="18.85546875" style="10" customWidth="1"/>
    <col min="7" max="16384" width="9.140625" style="10"/>
  </cols>
  <sheetData>
    <row r="1" spans="1:6" ht="15.75" x14ac:dyDescent="0.25">
      <c r="A1" s="334" t="s">
        <v>1257</v>
      </c>
      <c r="B1" s="255"/>
      <c r="C1" s="254"/>
      <c r="D1" s="254"/>
      <c r="E1" s="254"/>
      <c r="F1" s="254"/>
    </row>
    <row r="2" spans="1:6" x14ac:dyDescent="0.25">
      <c r="A2" s="412" t="s">
        <v>87</v>
      </c>
      <c r="B2" s="412"/>
      <c r="C2" s="412"/>
      <c r="D2" s="412"/>
      <c r="E2" s="412"/>
      <c r="F2" s="412"/>
    </row>
    <row r="3" spans="1:6" x14ac:dyDescent="0.25">
      <c r="A3" s="167"/>
      <c r="B3" s="256"/>
      <c r="C3" s="167"/>
      <c r="D3" s="167"/>
      <c r="E3" s="167"/>
      <c r="F3" s="167"/>
    </row>
    <row r="4" spans="1:6" ht="21" customHeight="1" x14ac:dyDescent="0.25">
      <c r="A4" s="447" t="s">
        <v>61</v>
      </c>
      <c r="B4" s="447" t="s">
        <v>77</v>
      </c>
      <c r="C4" s="445" t="s">
        <v>47</v>
      </c>
      <c r="D4" s="445"/>
      <c r="E4" s="446" t="s">
        <v>88</v>
      </c>
      <c r="F4" s="446"/>
    </row>
    <row r="5" spans="1:6" ht="25.5" customHeight="1" x14ac:dyDescent="0.25">
      <c r="A5" s="447"/>
      <c r="B5" s="447"/>
      <c r="C5" s="246" t="s">
        <v>36</v>
      </c>
      <c r="D5" s="246" t="s">
        <v>37</v>
      </c>
      <c r="E5" s="246" t="s">
        <v>36</v>
      </c>
      <c r="F5" s="246" t="s">
        <v>37</v>
      </c>
    </row>
    <row r="6" spans="1:6" x14ac:dyDescent="0.25">
      <c r="A6" s="111">
        <v>11</v>
      </c>
      <c r="B6" s="112" t="s">
        <v>813</v>
      </c>
      <c r="C6" s="100"/>
      <c r="D6" s="100"/>
      <c r="E6" s="100"/>
      <c r="F6" s="100"/>
    </row>
    <row r="7" spans="1:6" x14ac:dyDescent="0.25">
      <c r="A7" s="111">
        <v>110</v>
      </c>
      <c r="B7" s="112" t="s">
        <v>814</v>
      </c>
      <c r="C7" s="100"/>
      <c r="D7" s="100"/>
      <c r="E7" s="100"/>
      <c r="F7" s="100"/>
    </row>
    <row r="8" spans="1:6" x14ac:dyDescent="0.25">
      <c r="A8" s="111">
        <v>1100</v>
      </c>
      <c r="B8" s="112" t="s">
        <v>815</v>
      </c>
      <c r="C8" s="100"/>
      <c r="D8" s="100"/>
      <c r="E8" s="100"/>
      <c r="F8" s="100"/>
    </row>
    <row r="9" spans="1:6" ht="30" x14ac:dyDescent="0.25">
      <c r="A9" s="299">
        <v>110001</v>
      </c>
      <c r="B9" s="253" t="s">
        <v>816</v>
      </c>
      <c r="C9" s="100"/>
      <c r="D9" s="100"/>
      <c r="E9" s="100"/>
      <c r="F9" s="100"/>
    </row>
    <row r="10" spans="1:6" x14ac:dyDescent="0.25">
      <c r="A10" s="299">
        <v>110002</v>
      </c>
      <c r="B10" s="253" t="s">
        <v>817</v>
      </c>
      <c r="C10" s="100"/>
      <c r="D10" s="100"/>
      <c r="E10" s="100"/>
      <c r="F10" s="100"/>
    </row>
    <row r="11" spans="1:6" x14ac:dyDescent="0.25">
      <c r="A11" s="299">
        <v>110003</v>
      </c>
      <c r="B11" s="253" t="s">
        <v>818</v>
      </c>
      <c r="C11" s="100"/>
      <c r="D11" s="100"/>
      <c r="E11" s="100"/>
      <c r="F11" s="100"/>
    </row>
    <row r="12" spans="1:6" x14ac:dyDescent="0.25">
      <c r="A12" s="299">
        <v>110004</v>
      </c>
      <c r="B12" s="253" t="s">
        <v>819</v>
      </c>
      <c r="C12" s="100"/>
      <c r="D12" s="100"/>
      <c r="E12" s="100"/>
      <c r="F12" s="100"/>
    </row>
    <row r="13" spans="1:6" ht="45" x14ac:dyDescent="0.25">
      <c r="A13" s="299">
        <v>110005</v>
      </c>
      <c r="B13" s="156" t="s">
        <v>1073</v>
      </c>
      <c r="C13" s="100"/>
      <c r="D13" s="100"/>
      <c r="E13" s="100"/>
      <c r="F13" s="100"/>
    </row>
    <row r="14" spans="1:6" x14ac:dyDescent="0.25">
      <c r="A14" s="299">
        <v>110006</v>
      </c>
      <c r="B14" s="253" t="s">
        <v>820</v>
      </c>
      <c r="C14" s="100"/>
      <c r="D14" s="100"/>
      <c r="E14" s="100"/>
      <c r="F14" s="100"/>
    </row>
    <row r="15" spans="1:6" x14ac:dyDescent="0.25">
      <c r="A15" s="299">
        <v>110007</v>
      </c>
      <c r="B15" s="253" t="s">
        <v>821</v>
      </c>
      <c r="C15" s="100"/>
      <c r="D15" s="100"/>
      <c r="E15" s="100"/>
      <c r="F15" s="100"/>
    </row>
    <row r="16" spans="1:6" x14ac:dyDescent="0.25">
      <c r="A16" s="299">
        <v>110008</v>
      </c>
      <c r="B16" s="253" t="s">
        <v>822</v>
      </c>
      <c r="C16" s="100"/>
      <c r="D16" s="100"/>
      <c r="E16" s="100"/>
      <c r="F16" s="100"/>
    </row>
    <row r="17" spans="1:6" x14ac:dyDescent="0.25">
      <c r="A17" s="260">
        <v>1101</v>
      </c>
      <c r="B17" s="112" t="s">
        <v>823</v>
      </c>
      <c r="C17" s="100"/>
      <c r="D17" s="100"/>
      <c r="E17" s="100"/>
      <c r="F17" s="100"/>
    </row>
    <row r="18" spans="1:6" x14ac:dyDescent="0.25">
      <c r="A18" s="299">
        <v>110101</v>
      </c>
      <c r="B18" s="253" t="s">
        <v>824</v>
      </c>
      <c r="C18" s="100"/>
      <c r="D18" s="100"/>
      <c r="E18" s="100"/>
      <c r="F18" s="100"/>
    </row>
    <row r="19" spans="1:6" ht="28.5" x14ac:dyDescent="0.25">
      <c r="A19" s="260">
        <v>1102</v>
      </c>
      <c r="B19" s="112" t="s">
        <v>827</v>
      </c>
      <c r="C19" s="100"/>
      <c r="D19" s="100"/>
      <c r="E19" s="100"/>
      <c r="F19" s="100"/>
    </row>
    <row r="20" spans="1:6" ht="30" x14ac:dyDescent="0.25">
      <c r="A20" s="299">
        <v>110201</v>
      </c>
      <c r="B20" s="253" t="s">
        <v>825</v>
      </c>
      <c r="C20" s="100"/>
      <c r="D20" s="100"/>
      <c r="E20" s="100"/>
      <c r="F20" s="100"/>
    </row>
    <row r="21" spans="1:6" x14ac:dyDescent="0.25">
      <c r="A21" s="260">
        <v>1103</v>
      </c>
      <c r="B21" s="112" t="s">
        <v>828</v>
      </c>
      <c r="C21" s="100"/>
      <c r="D21" s="100"/>
      <c r="E21" s="100"/>
      <c r="F21" s="100"/>
    </row>
    <row r="22" spans="1:6" x14ac:dyDescent="0.25">
      <c r="A22" s="299">
        <v>110301</v>
      </c>
      <c r="B22" s="253" t="s">
        <v>826</v>
      </c>
      <c r="C22" s="100"/>
      <c r="D22" s="100"/>
      <c r="E22" s="100"/>
      <c r="F22" s="100"/>
    </row>
    <row r="23" spans="1:6" x14ac:dyDescent="0.25">
      <c r="A23" s="260">
        <v>1104</v>
      </c>
      <c r="B23" s="112" t="s">
        <v>829</v>
      </c>
      <c r="C23" s="100"/>
      <c r="D23" s="100"/>
      <c r="E23" s="100"/>
      <c r="F23" s="100"/>
    </row>
    <row r="24" spans="1:6" x14ac:dyDescent="0.25">
      <c r="A24" s="299">
        <v>110401</v>
      </c>
      <c r="B24" s="253" t="s">
        <v>304</v>
      </c>
      <c r="C24" s="100"/>
      <c r="D24" s="100"/>
      <c r="E24" s="100"/>
      <c r="F24" s="100"/>
    </row>
    <row r="25" spans="1:6" x14ac:dyDescent="0.25">
      <c r="A25" s="260">
        <v>112</v>
      </c>
      <c r="B25" s="112" t="s">
        <v>830</v>
      </c>
      <c r="C25" s="100"/>
      <c r="D25" s="100"/>
      <c r="E25" s="100"/>
      <c r="F25" s="100"/>
    </row>
    <row r="26" spans="1:6" x14ac:dyDescent="0.25">
      <c r="A26" s="299">
        <v>112001</v>
      </c>
      <c r="B26" s="253" t="s">
        <v>834</v>
      </c>
      <c r="C26" s="100"/>
      <c r="D26" s="100"/>
      <c r="E26" s="100"/>
      <c r="F26" s="100"/>
    </row>
    <row r="27" spans="1:6" x14ac:dyDescent="0.25">
      <c r="A27" s="299">
        <v>112002</v>
      </c>
      <c r="B27" s="253" t="s">
        <v>835</v>
      </c>
      <c r="C27" s="100"/>
      <c r="D27" s="100"/>
      <c r="E27" s="100"/>
      <c r="F27" s="100"/>
    </row>
    <row r="28" spans="1:6" x14ac:dyDescent="0.25">
      <c r="A28" s="299">
        <v>112003</v>
      </c>
      <c r="B28" s="253" t="s">
        <v>836</v>
      </c>
      <c r="C28" s="100"/>
      <c r="D28" s="100"/>
      <c r="E28" s="100"/>
      <c r="F28" s="100"/>
    </row>
    <row r="29" spans="1:6" x14ac:dyDescent="0.25">
      <c r="A29" s="299">
        <v>112004</v>
      </c>
      <c r="B29" s="253" t="s">
        <v>837</v>
      </c>
      <c r="C29" s="100"/>
      <c r="D29" s="100"/>
      <c r="E29" s="100"/>
      <c r="F29" s="100"/>
    </row>
    <row r="30" spans="1:6" x14ac:dyDescent="0.25">
      <c r="A30" s="299">
        <v>112005</v>
      </c>
      <c r="B30" s="253" t="s">
        <v>838</v>
      </c>
      <c r="C30" s="100"/>
      <c r="D30" s="100"/>
      <c r="E30" s="100"/>
      <c r="F30" s="100"/>
    </row>
    <row r="31" spans="1:6" x14ac:dyDescent="0.25">
      <c r="A31" s="260">
        <v>113</v>
      </c>
      <c r="B31" s="112" t="s">
        <v>831</v>
      </c>
      <c r="C31" s="100"/>
      <c r="D31" s="100"/>
      <c r="E31" s="100"/>
      <c r="F31" s="100"/>
    </row>
    <row r="32" spans="1:6" x14ac:dyDescent="0.25">
      <c r="A32" s="299">
        <v>113001</v>
      </c>
      <c r="B32" s="253" t="s">
        <v>839</v>
      </c>
      <c r="C32" s="100"/>
      <c r="D32" s="100"/>
      <c r="E32" s="100"/>
      <c r="F32" s="100"/>
    </row>
    <row r="33" spans="1:6" x14ac:dyDescent="0.25">
      <c r="A33" s="299">
        <v>113002</v>
      </c>
      <c r="B33" s="253" t="s">
        <v>840</v>
      </c>
      <c r="C33" s="100"/>
      <c r="D33" s="100"/>
      <c r="E33" s="100"/>
      <c r="F33" s="100"/>
    </row>
    <row r="34" spans="1:6" x14ac:dyDescent="0.25">
      <c r="A34" s="299">
        <v>113003</v>
      </c>
      <c r="B34" s="253" t="s">
        <v>841</v>
      </c>
      <c r="C34" s="100"/>
      <c r="D34" s="100"/>
      <c r="E34" s="100"/>
      <c r="F34" s="100"/>
    </row>
    <row r="35" spans="1:6" x14ac:dyDescent="0.25">
      <c r="A35" s="299">
        <v>113004</v>
      </c>
      <c r="B35" s="253" t="s">
        <v>842</v>
      </c>
      <c r="C35" s="100"/>
      <c r="D35" s="100"/>
      <c r="E35" s="100"/>
      <c r="F35" s="100"/>
    </row>
    <row r="36" spans="1:6" x14ac:dyDescent="0.25">
      <c r="A36" s="260">
        <v>114</v>
      </c>
      <c r="B36" s="112" t="s">
        <v>832</v>
      </c>
      <c r="C36" s="100"/>
      <c r="D36" s="100"/>
      <c r="E36" s="100"/>
      <c r="F36" s="100"/>
    </row>
    <row r="37" spans="1:6" x14ac:dyDescent="0.25">
      <c r="A37" s="299">
        <v>114001</v>
      </c>
      <c r="B37" s="253" t="s">
        <v>843</v>
      </c>
      <c r="C37" s="100"/>
      <c r="D37" s="100"/>
      <c r="E37" s="100"/>
      <c r="F37" s="100"/>
    </row>
    <row r="38" spans="1:6" x14ac:dyDescent="0.25">
      <c r="A38" s="299">
        <v>114002</v>
      </c>
      <c r="B38" s="253" t="s">
        <v>844</v>
      </c>
      <c r="C38" s="100"/>
      <c r="D38" s="100"/>
      <c r="E38" s="100"/>
      <c r="F38" s="100"/>
    </row>
    <row r="39" spans="1:6" x14ac:dyDescent="0.25">
      <c r="A39" s="299">
        <v>114003</v>
      </c>
      <c r="B39" s="253" t="s">
        <v>845</v>
      </c>
      <c r="C39" s="100"/>
      <c r="D39" s="100"/>
      <c r="E39" s="100"/>
      <c r="F39" s="100"/>
    </row>
    <row r="40" spans="1:6" x14ac:dyDescent="0.25">
      <c r="A40" s="260">
        <v>115</v>
      </c>
      <c r="B40" s="112" t="s">
        <v>833</v>
      </c>
      <c r="C40" s="100"/>
      <c r="D40" s="100"/>
      <c r="E40" s="100"/>
      <c r="F40" s="100"/>
    </row>
    <row r="41" spans="1:6" x14ac:dyDescent="0.25">
      <c r="A41" s="299">
        <v>115001</v>
      </c>
      <c r="B41" s="253" t="s">
        <v>846</v>
      </c>
      <c r="C41" s="100"/>
      <c r="D41" s="100"/>
      <c r="E41" s="100"/>
      <c r="F41" s="100"/>
    </row>
    <row r="42" spans="1:6" x14ac:dyDescent="0.25">
      <c r="A42" s="299">
        <v>115002</v>
      </c>
      <c r="B42" s="253" t="s">
        <v>847</v>
      </c>
      <c r="C42" s="100"/>
      <c r="D42" s="100"/>
      <c r="E42" s="100"/>
      <c r="F42" s="100"/>
    </row>
    <row r="43" spans="1:6" x14ac:dyDescent="0.25">
      <c r="A43" s="299">
        <v>115003</v>
      </c>
      <c r="B43" s="253" t="s">
        <v>848</v>
      </c>
      <c r="C43" s="100"/>
      <c r="D43" s="100"/>
      <c r="E43" s="100"/>
      <c r="F43" s="100"/>
    </row>
    <row r="44" spans="1:6" x14ac:dyDescent="0.25">
      <c r="A44" s="299">
        <v>115004</v>
      </c>
      <c r="B44" s="253" t="s">
        <v>849</v>
      </c>
      <c r="C44" s="100"/>
      <c r="D44" s="100"/>
      <c r="E44" s="100"/>
      <c r="F44" s="100"/>
    </row>
    <row r="45" spans="1:6" x14ac:dyDescent="0.25">
      <c r="A45" s="299">
        <v>115005</v>
      </c>
      <c r="B45" s="253" t="s">
        <v>850</v>
      </c>
      <c r="C45" s="100"/>
      <c r="D45" s="100"/>
      <c r="E45" s="100"/>
      <c r="F45" s="100"/>
    </row>
    <row r="46" spans="1:6" x14ac:dyDescent="0.25">
      <c r="A46" s="299">
        <v>115006</v>
      </c>
      <c r="B46" s="253" t="s">
        <v>851</v>
      </c>
      <c r="C46" s="100"/>
      <c r="D46" s="100"/>
      <c r="E46" s="100"/>
      <c r="F46" s="100"/>
    </row>
    <row r="47" spans="1:6" x14ac:dyDescent="0.25">
      <c r="A47" s="299">
        <v>115007</v>
      </c>
      <c r="B47" s="253" t="s">
        <v>852</v>
      </c>
      <c r="C47" s="100"/>
      <c r="D47" s="100"/>
      <c r="E47" s="100"/>
      <c r="F47" s="100"/>
    </row>
    <row r="48" spans="1:6" x14ac:dyDescent="0.25">
      <c r="A48" s="299">
        <v>115008</v>
      </c>
      <c r="B48" s="253" t="s">
        <v>853</v>
      </c>
      <c r="C48" s="100"/>
      <c r="D48" s="100"/>
      <c r="E48" s="100"/>
      <c r="F48" s="100"/>
    </row>
    <row r="49" spans="1:6" x14ac:dyDescent="0.25">
      <c r="A49" s="260">
        <v>116</v>
      </c>
      <c r="B49" s="112" t="s">
        <v>854</v>
      </c>
      <c r="C49" s="100"/>
      <c r="D49" s="100"/>
      <c r="E49" s="100"/>
      <c r="F49" s="100"/>
    </row>
    <row r="50" spans="1:6" x14ac:dyDescent="0.25">
      <c r="A50" s="299">
        <v>116001</v>
      </c>
      <c r="B50" s="253" t="s">
        <v>855</v>
      </c>
      <c r="C50" s="100"/>
      <c r="D50" s="100"/>
      <c r="E50" s="100"/>
      <c r="F50" s="100"/>
    </row>
    <row r="51" spans="1:6" x14ac:dyDescent="0.25">
      <c r="A51" s="260">
        <v>117</v>
      </c>
      <c r="B51" s="112" t="s">
        <v>856</v>
      </c>
      <c r="C51" s="100"/>
      <c r="D51" s="100"/>
      <c r="E51" s="100"/>
      <c r="F51" s="100"/>
    </row>
    <row r="52" spans="1:6" x14ac:dyDescent="0.25">
      <c r="A52" s="299">
        <v>117001</v>
      </c>
      <c r="B52" s="253" t="s">
        <v>857</v>
      </c>
      <c r="C52" s="100"/>
      <c r="D52" s="100"/>
      <c r="E52" s="100"/>
      <c r="F52" s="100"/>
    </row>
    <row r="53" spans="1:6" x14ac:dyDescent="0.25">
      <c r="A53" s="299">
        <v>117002</v>
      </c>
      <c r="B53" s="253" t="s">
        <v>858</v>
      </c>
      <c r="C53" s="100"/>
      <c r="D53" s="100"/>
      <c r="E53" s="100"/>
      <c r="F53" s="100"/>
    </row>
    <row r="54" spans="1:6" x14ac:dyDescent="0.25">
      <c r="A54" s="260">
        <v>118</v>
      </c>
      <c r="B54" s="112" t="s">
        <v>859</v>
      </c>
      <c r="C54" s="100"/>
      <c r="D54" s="100"/>
      <c r="E54" s="100"/>
      <c r="F54" s="100"/>
    </row>
    <row r="55" spans="1:6" x14ac:dyDescent="0.25">
      <c r="A55" s="260">
        <v>1180</v>
      </c>
      <c r="B55" s="112" t="s">
        <v>860</v>
      </c>
      <c r="C55" s="100"/>
      <c r="D55" s="100"/>
      <c r="E55" s="100"/>
      <c r="F55" s="100"/>
    </row>
    <row r="56" spans="1:6" x14ac:dyDescent="0.25">
      <c r="A56" s="299">
        <v>118001</v>
      </c>
      <c r="B56" s="253" t="s">
        <v>861</v>
      </c>
      <c r="C56" s="100"/>
      <c r="D56" s="100"/>
      <c r="E56" s="100"/>
      <c r="F56" s="100"/>
    </row>
    <row r="57" spans="1:6" x14ac:dyDescent="0.25">
      <c r="A57" s="299">
        <v>118002</v>
      </c>
      <c r="B57" s="253" t="s">
        <v>862</v>
      </c>
      <c r="C57" s="100"/>
      <c r="D57" s="100"/>
      <c r="E57" s="100"/>
      <c r="F57" s="100"/>
    </row>
    <row r="58" spans="1:6" x14ac:dyDescent="0.25">
      <c r="A58" s="299">
        <v>118003</v>
      </c>
      <c r="B58" s="253" t="s">
        <v>863</v>
      </c>
      <c r="C58" s="100"/>
      <c r="D58" s="100"/>
      <c r="E58" s="100"/>
      <c r="F58" s="100"/>
    </row>
    <row r="59" spans="1:6" x14ac:dyDescent="0.25">
      <c r="A59" s="299">
        <v>118004</v>
      </c>
      <c r="B59" s="253" t="s">
        <v>1074</v>
      </c>
      <c r="C59" s="100"/>
      <c r="D59" s="100"/>
      <c r="E59" s="100"/>
      <c r="F59" s="100"/>
    </row>
    <row r="60" spans="1:6" x14ac:dyDescent="0.25">
      <c r="A60" s="299">
        <v>118005</v>
      </c>
      <c r="B60" s="253" t="s">
        <v>864</v>
      </c>
      <c r="C60" s="100"/>
      <c r="D60" s="100"/>
      <c r="E60" s="100"/>
      <c r="F60" s="100"/>
    </row>
    <row r="61" spans="1:6" x14ac:dyDescent="0.25">
      <c r="A61" s="299">
        <v>118006</v>
      </c>
      <c r="B61" s="253" t="s">
        <v>865</v>
      </c>
      <c r="C61" s="100"/>
      <c r="D61" s="100"/>
      <c r="E61" s="100"/>
      <c r="F61" s="100"/>
    </row>
    <row r="62" spans="1:6" x14ac:dyDescent="0.25">
      <c r="A62" s="299">
        <v>118007</v>
      </c>
      <c r="B62" s="253" t="s">
        <v>866</v>
      </c>
      <c r="C62" s="100"/>
      <c r="D62" s="100"/>
      <c r="E62" s="100"/>
      <c r="F62" s="100"/>
    </row>
    <row r="63" spans="1:6" x14ac:dyDescent="0.25">
      <c r="A63" s="299">
        <v>118008</v>
      </c>
      <c r="B63" s="253" t="s">
        <v>867</v>
      </c>
      <c r="C63" s="100"/>
      <c r="D63" s="100"/>
      <c r="E63" s="100"/>
      <c r="F63" s="100"/>
    </row>
    <row r="64" spans="1:6" x14ac:dyDescent="0.25">
      <c r="A64" s="299">
        <v>118009</v>
      </c>
      <c r="B64" s="253" t="s">
        <v>868</v>
      </c>
      <c r="C64" s="100"/>
      <c r="D64" s="100"/>
      <c r="E64" s="100"/>
      <c r="F64" s="100"/>
    </row>
    <row r="65" spans="1:6" ht="30" x14ac:dyDescent="0.25">
      <c r="A65" s="299">
        <v>118010</v>
      </c>
      <c r="B65" s="253" t="s">
        <v>869</v>
      </c>
      <c r="C65" s="100"/>
      <c r="D65" s="100"/>
      <c r="E65" s="100"/>
      <c r="F65" s="100"/>
    </row>
    <row r="66" spans="1:6" x14ac:dyDescent="0.25">
      <c r="A66" s="299">
        <v>118011</v>
      </c>
      <c r="B66" s="253" t="s">
        <v>870</v>
      </c>
      <c r="C66" s="100"/>
      <c r="D66" s="100"/>
      <c r="E66" s="100"/>
      <c r="F66" s="100"/>
    </row>
    <row r="67" spans="1:6" x14ac:dyDescent="0.25">
      <c r="A67" s="260">
        <v>1181</v>
      </c>
      <c r="B67" s="112" t="s">
        <v>871</v>
      </c>
      <c r="C67" s="100"/>
      <c r="D67" s="100"/>
      <c r="E67" s="100"/>
      <c r="F67" s="100"/>
    </row>
    <row r="68" spans="1:6" x14ac:dyDescent="0.25">
      <c r="A68" s="299">
        <v>118101</v>
      </c>
      <c r="B68" s="253" t="s">
        <v>872</v>
      </c>
      <c r="C68" s="100"/>
      <c r="D68" s="100"/>
      <c r="E68" s="100"/>
      <c r="F68" s="100"/>
    </row>
    <row r="69" spans="1:6" x14ac:dyDescent="0.25">
      <c r="A69" s="299">
        <v>118102</v>
      </c>
      <c r="B69" s="253" t="s">
        <v>873</v>
      </c>
      <c r="C69" s="100"/>
      <c r="D69" s="100"/>
      <c r="E69" s="100"/>
      <c r="F69" s="100"/>
    </row>
    <row r="70" spans="1:6" x14ac:dyDescent="0.25">
      <c r="A70" s="260">
        <v>1182</v>
      </c>
      <c r="B70" s="112" t="s">
        <v>874</v>
      </c>
      <c r="C70" s="100"/>
      <c r="D70" s="100"/>
      <c r="E70" s="100"/>
      <c r="F70" s="100"/>
    </row>
    <row r="71" spans="1:6" x14ac:dyDescent="0.25">
      <c r="A71" s="299">
        <v>118201</v>
      </c>
      <c r="B71" s="253" t="s">
        <v>875</v>
      </c>
      <c r="C71" s="100"/>
      <c r="D71" s="100"/>
      <c r="E71" s="100"/>
      <c r="F71" s="100"/>
    </row>
    <row r="72" spans="1:6" x14ac:dyDescent="0.25">
      <c r="A72" s="299">
        <v>118202</v>
      </c>
      <c r="B72" s="253" t="s">
        <v>876</v>
      </c>
      <c r="C72" s="100"/>
      <c r="D72" s="100"/>
      <c r="E72" s="100"/>
      <c r="F72" s="100"/>
    </row>
    <row r="73" spans="1:6" x14ac:dyDescent="0.25">
      <c r="A73" s="299">
        <v>118203</v>
      </c>
      <c r="B73" s="253" t="s">
        <v>877</v>
      </c>
      <c r="C73" s="100"/>
      <c r="D73" s="100"/>
      <c r="E73" s="100"/>
      <c r="F73" s="100"/>
    </row>
    <row r="74" spans="1:6" x14ac:dyDescent="0.25">
      <c r="A74" s="299">
        <v>118204</v>
      </c>
      <c r="B74" s="253" t="s">
        <v>878</v>
      </c>
      <c r="C74" s="100"/>
      <c r="D74" s="100"/>
      <c r="E74" s="100"/>
      <c r="F74" s="100"/>
    </row>
    <row r="75" spans="1:6" x14ac:dyDescent="0.25">
      <c r="A75" s="260">
        <v>1183</v>
      </c>
      <c r="B75" s="112" t="s">
        <v>879</v>
      </c>
      <c r="C75" s="100"/>
      <c r="D75" s="100"/>
      <c r="E75" s="100"/>
      <c r="F75" s="100"/>
    </row>
    <row r="76" spans="1:6" x14ac:dyDescent="0.25">
      <c r="A76" s="299">
        <v>118301</v>
      </c>
      <c r="B76" s="253" t="s">
        <v>870</v>
      </c>
      <c r="C76" s="100"/>
      <c r="D76" s="100"/>
      <c r="E76" s="100"/>
      <c r="F76" s="100"/>
    </row>
    <row r="77" spans="1:6" x14ac:dyDescent="0.25">
      <c r="A77" s="299">
        <v>118302</v>
      </c>
      <c r="B77" s="253" t="s">
        <v>880</v>
      </c>
      <c r="C77" s="100"/>
      <c r="D77" s="100"/>
      <c r="E77" s="100"/>
      <c r="F77" s="100"/>
    </row>
    <row r="78" spans="1:6" x14ac:dyDescent="0.25">
      <c r="A78" s="299">
        <v>118303</v>
      </c>
      <c r="B78" s="253" t="s">
        <v>881</v>
      </c>
      <c r="C78" s="100"/>
      <c r="D78" s="100"/>
      <c r="E78" s="100"/>
      <c r="F78" s="100"/>
    </row>
    <row r="79" spans="1:6" x14ac:dyDescent="0.25">
      <c r="A79" s="299">
        <v>118304</v>
      </c>
      <c r="B79" s="253" t="s">
        <v>882</v>
      </c>
      <c r="C79" s="100"/>
      <c r="D79" s="100"/>
      <c r="E79" s="100"/>
      <c r="F79" s="100"/>
    </row>
    <row r="80" spans="1:6" x14ac:dyDescent="0.25">
      <c r="A80" s="260">
        <v>12</v>
      </c>
      <c r="B80" s="112" t="s">
        <v>883</v>
      </c>
      <c r="C80" s="100">
        <v>0</v>
      </c>
      <c r="D80" s="100">
        <v>0</v>
      </c>
      <c r="E80" s="100">
        <v>0</v>
      </c>
      <c r="F80" s="100">
        <v>57567000</v>
      </c>
    </row>
    <row r="81" spans="1:6" x14ac:dyDescent="0.25">
      <c r="A81" s="260">
        <v>120</v>
      </c>
      <c r="B81" s="112" t="s">
        <v>884</v>
      </c>
      <c r="C81" s="100"/>
      <c r="D81" s="100"/>
      <c r="E81" s="100"/>
      <c r="F81" s="100"/>
    </row>
    <row r="82" spans="1:6" x14ac:dyDescent="0.25">
      <c r="A82" s="299">
        <v>120001</v>
      </c>
      <c r="B82" s="253" t="s">
        <v>885</v>
      </c>
      <c r="C82" s="100"/>
      <c r="D82" s="100"/>
      <c r="E82" s="100"/>
      <c r="F82" s="100"/>
    </row>
    <row r="83" spans="1:6" x14ac:dyDescent="0.25">
      <c r="A83" s="299">
        <v>120002</v>
      </c>
      <c r="B83" s="253" t="s">
        <v>886</v>
      </c>
      <c r="C83" s="100"/>
      <c r="D83" s="100"/>
      <c r="E83" s="100"/>
      <c r="F83" s="100"/>
    </row>
    <row r="84" spans="1:6" x14ac:dyDescent="0.25">
      <c r="A84" s="299">
        <v>120003</v>
      </c>
      <c r="B84" s="253" t="s">
        <v>887</v>
      </c>
      <c r="C84" s="100"/>
      <c r="D84" s="100"/>
      <c r="E84" s="100"/>
      <c r="F84" s="100"/>
    </row>
    <row r="85" spans="1:6" x14ac:dyDescent="0.25">
      <c r="A85" s="294">
        <v>120004</v>
      </c>
      <c r="B85" s="198" t="s">
        <v>888</v>
      </c>
      <c r="C85" s="100">
        <v>0</v>
      </c>
      <c r="D85" s="100">
        <v>0</v>
      </c>
      <c r="E85" s="100">
        <v>0</v>
      </c>
      <c r="F85" s="100">
        <v>57567000</v>
      </c>
    </row>
    <row r="86" spans="1:6" x14ac:dyDescent="0.25">
      <c r="A86" s="299">
        <v>1200041</v>
      </c>
      <c r="B86" s="253" t="s">
        <v>889</v>
      </c>
      <c r="C86" s="100"/>
      <c r="D86" s="100"/>
      <c r="E86" s="100"/>
      <c r="F86" s="100"/>
    </row>
    <row r="87" spans="1:6" x14ac:dyDescent="0.25">
      <c r="A87" s="299">
        <v>1200042</v>
      </c>
      <c r="B87" s="253" t="s">
        <v>890</v>
      </c>
      <c r="C87" s="100">
        <v>0</v>
      </c>
      <c r="D87" s="100">
        <v>0</v>
      </c>
      <c r="E87" s="100">
        <v>0</v>
      </c>
      <c r="F87" s="100">
        <v>617000</v>
      </c>
    </row>
    <row r="88" spans="1:6" x14ac:dyDescent="0.25">
      <c r="A88" s="252">
        <v>1200043</v>
      </c>
      <c r="B88" s="156" t="s">
        <v>891</v>
      </c>
      <c r="C88" s="100"/>
      <c r="D88" s="100"/>
      <c r="E88" s="100"/>
      <c r="F88" s="100"/>
    </row>
    <row r="89" spans="1:6" x14ac:dyDescent="0.25">
      <c r="A89" s="299">
        <v>1200044</v>
      </c>
      <c r="B89" s="253" t="s">
        <v>892</v>
      </c>
      <c r="C89" s="100"/>
      <c r="D89" s="100"/>
      <c r="E89" s="100"/>
      <c r="F89" s="100"/>
    </row>
    <row r="90" spans="1:6" x14ac:dyDescent="0.25">
      <c r="A90" s="301">
        <v>1200045</v>
      </c>
      <c r="B90" s="253" t="s">
        <v>893</v>
      </c>
      <c r="C90" s="100">
        <v>0</v>
      </c>
      <c r="D90" s="100">
        <v>0</v>
      </c>
      <c r="E90" s="100">
        <v>0</v>
      </c>
      <c r="F90" s="100">
        <v>56950000</v>
      </c>
    </row>
    <row r="91" spans="1:6" x14ac:dyDescent="0.25">
      <c r="A91" s="299">
        <v>120005</v>
      </c>
      <c r="B91" s="253" t="s">
        <v>894</v>
      </c>
      <c r="C91" s="100"/>
      <c r="D91" s="100"/>
      <c r="E91" s="100"/>
      <c r="F91" s="100"/>
    </row>
    <row r="92" spans="1:6" x14ac:dyDescent="0.25">
      <c r="A92" s="299">
        <v>120006</v>
      </c>
      <c r="B92" s="253" t="s">
        <v>895</v>
      </c>
      <c r="C92" s="100"/>
      <c r="D92" s="100"/>
      <c r="E92" s="100"/>
      <c r="F92" s="100"/>
    </row>
    <row r="93" spans="1:6" x14ac:dyDescent="0.25">
      <c r="A93" s="299">
        <v>120007</v>
      </c>
      <c r="B93" s="253" t="s">
        <v>896</v>
      </c>
      <c r="C93" s="100"/>
      <c r="D93" s="100"/>
      <c r="E93" s="100"/>
      <c r="F93" s="100"/>
    </row>
    <row r="94" spans="1:6" x14ac:dyDescent="0.25">
      <c r="A94" s="299">
        <v>120008</v>
      </c>
      <c r="B94" s="253" t="s">
        <v>897</v>
      </c>
      <c r="C94" s="100"/>
      <c r="D94" s="100"/>
      <c r="E94" s="100"/>
      <c r="F94" s="100"/>
    </row>
    <row r="95" spans="1:6" x14ac:dyDescent="0.25">
      <c r="A95" s="299">
        <v>120009</v>
      </c>
      <c r="B95" s="253" t="s">
        <v>898</v>
      </c>
      <c r="C95" s="100"/>
      <c r="D95" s="100"/>
      <c r="E95" s="100"/>
      <c r="F95" s="100"/>
    </row>
    <row r="96" spans="1:6" x14ac:dyDescent="0.25">
      <c r="A96" s="257">
        <v>120010</v>
      </c>
      <c r="B96" s="258" t="s">
        <v>1054</v>
      </c>
      <c r="C96" s="100"/>
      <c r="D96" s="100"/>
      <c r="E96" s="100"/>
      <c r="F96" s="100"/>
    </row>
    <row r="97" spans="1:6" x14ac:dyDescent="0.25">
      <c r="A97" s="300">
        <v>120011</v>
      </c>
      <c r="B97" s="258" t="s">
        <v>1055</v>
      </c>
      <c r="C97" s="100"/>
      <c r="D97" s="100"/>
      <c r="E97" s="100"/>
      <c r="F97" s="100"/>
    </row>
    <row r="98" spans="1:6" x14ac:dyDescent="0.25">
      <c r="A98" s="300">
        <v>120012</v>
      </c>
      <c r="B98" s="258" t="s">
        <v>1056</v>
      </c>
      <c r="C98" s="100"/>
      <c r="D98" s="100"/>
      <c r="E98" s="100"/>
      <c r="F98" s="100"/>
    </row>
    <row r="99" spans="1:6" x14ac:dyDescent="0.25">
      <c r="A99" s="260">
        <v>121</v>
      </c>
      <c r="B99" s="112" t="s">
        <v>899</v>
      </c>
      <c r="C99" s="100"/>
      <c r="D99" s="100"/>
      <c r="E99" s="100"/>
      <c r="F99" s="100"/>
    </row>
    <row r="100" spans="1:6" x14ac:dyDescent="0.25">
      <c r="A100" s="299">
        <v>121001</v>
      </c>
      <c r="B100" s="253" t="s">
        <v>900</v>
      </c>
      <c r="C100" s="100"/>
      <c r="D100" s="100"/>
      <c r="E100" s="100"/>
      <c r="F100" s="100"/>
    </row>
    <row r="101" spans="1:6" x14ac:dyDescent="0.25">
      <c r="A101" s="299">
        <v>121002</v>
      </c>
      <c r="B101" s="253" t="s">
        <v>901</v>
      </c>
      <c r="C101" s="100"/>
      <c r="D101" s="100"/>
      <c r="E101" s="100"/>
      <c r="F101" s="100"/>
    </row>
    <row r="102" spans="1:6" x14ac:dyDescent="0.25">
      <c r="A102" s="260">
        <v>122</v>
      </c>
      <c r="B102" s="112" t="s">
        <v>342</v>
      </c>
      <c r="C102" s="100"/>
      <c r="D102" s="100"/>
      <c r="E102" s="100"/>
      <c r="F102" s="100"/>
    </row>
    <row r="103" spans="1:6" x14ac:dyDescent="0.25">
      <c r="A103" s="299">
        <v>122001</v>
      </c>
      <c r="B103" s="253" t="s">
        <v>343</v>
      </c>
      <c r="C103" s="100"/>
      <c r="D103" s="100"/>
      <c r="E103" s="100"/>
      <c r="F103" s="100"/>
    </row>
    <row r="104" spans="1:6" x14ac:dyDescent="0.25">
      <c r="A104" s="299">
        <v>122002</v>
      </c>
      <c r="B104" s="253" t="s">
        <v>344</v>
      </c>
      <c r="C104" s="100"/>
      <c r="D104" s="100"/>
      <c r="E104" s="100"/>
      <c r="F104" s="100"/>
    </row>
    <row r="105" spans="1:6" x14ac:dyDescent="0.25">
      <c r="A105" s="260">
        <v>123</v>
      </c>
      <c r="B105" s="112" t="s">
        <v>345</v>
      </c>
      <c r="C105" s="100"/>
      <c r="D105" s="100"/>
      <c r="E105" s="100"/>
      <c r="F105" s="100"/>
    </row>
    <row r="106" spans="1:6" x14ac:dyDescent="0.25">
      <c r="A106" s="299">
        <v>123001</v>
      </c>
      <c r="B106" s="253" t="s">
        <v>346</v>
      </c>
      <c r="C106" s="100"/>
      <c r="D106" s="100"/>
      <c r="E106" s="100"/>
      <c r="F106" s="100"/>
    </row>
    <row r="107" spans="1:6" x14ac:dyDescent="0.25">
      <c r="A107" s="299">
        <v>123002</v>
      </c>
      <c r="B107" s="253" t="s">
        <v>347</v>
      </c>
      <c r="C107" s="100"/>
      <c r="D107" s="100"/>
      <c r="E107" s="100"/>
      <c r="F107" s="100"/>
    </row>
    <row r="108" spans="1:6" x14ac:dyDescent="0.25">
      <c r="A108" s="299">
        <v>123003</v>
      </c>
      <c r="B108" s="253" t="s">
        <v>348</v>
      </c>
      <c r="C108" s="100"/>
      <c r="D108" s="100"/>
      <c r="E108" s="100"/>
      <c r="F108" s="100"/>
    </row>
    <row r="109" spans="1:6" x14ac:dyDescent="0.25">
      <c r="A109" s="299">
        <v>123004</v>
      </c>
      <c r="B109" s="253" t="s">
        <v>349</v>
      </c>
      <c r="C109" s="100"/>
      <c r="D109" s="100"/>
      <c r="E109" s="100"/>
      <c r="F109" s="100"/>
    </row>
    <row r="110" spans="1:6" x14ac:dyDescent="0.25">
      <c r="A110" s="144">
        <v>124</v>
      </c>
      <c r="B110" s="48" t="s">
        <v>812</v>
      </c>
      <c r="C110" s="100"/>
      <c r="D110" s="100"/>
      <c r="E110" s="100"/>
      <c r="F110" s="100"/>
    </row>
    <row r="111" spans="1:6" x14ac:dyDescent="0.25">
      <c r="A111" s="157">
        <v>140002</v>
      </c>
      <c r="B111" s="47" t="s">
        <v>466</v>
      </c>
      <c r="C111" s="100"/>
      <c r="D111" s="100"/>
      <c r="E111" s="100"/>
      <c r="F111" s="100"/>
    </row>
    <row r="112" spans="1:6" x14ac:dyDescent="0.25">
      <c r="A112" s="157">
        <v>140003</v>
      </c>
      <c r="B112" s="47" t="s">
        <v>467</v>
      </c>
      <c r="C112" s="100"/>
      <c r="D112" s="100"/>
      <c r="E112" s="100"/>
      <c r="F112" s="100"/>
    </row>
    <row r="113" spans="1:6" x14ac:dyDescent="0.25">
      <c r="A113" s="157">
        <v>141001</v>
      </c>
      <c r="B113" s="47" t="s">
        <v>811</v>
      </c>
      <c r="C113" s="100"/>
      <c r="D113" s="100"/>
      <c r="E113" s="100"/>
      <c r="F113" s="100"/>
    </row>
    <row r="114" spans="1:6" x14ac:dyDescent="0.25">
      <c r="A114" s="260">
        <v>13</v>
      </c>
      <c r="B114" s="112" t="s">
        <v>902</v>
      </c>
      <c r="C114" s="100">
        <v>0</v>
      </c>
      <c r="D114" s="100">
        <v>0</v>
      </c>
      <c r="E114" s="100">
        <v>0</v>
      </c>
      <c r="F114" s="100">
        <v>317418602</v>
      </c>
    </row>
    <row r="115" spans="1:6" x14ac:dyDescent="0.25">
      <c r="A115" s="260">
        <v>1310</v>
      </c>
      <c r="B115" s="112" t="s">
        <v>903</v>
      </c>
      <c r="C115" s="100">
        <v>0</v>
      </c>
      <c r="D115" s="100">
        <v>0</v>
      </c>
      <c r="E115" s="100">
        <v>0</v>
      </c>
      <c r="F115" s="100">
        <v>814202</v>
      </c>
    </row>
    <row r="116" spans="1:6" x14ac:dyDescent="0.25">
      <c r="A116" s="299">
        <v>131001</v>
      </c>
      <c r="B116" s="253" t="s">
        <v>904</v>
      </c>
      <c r="C116" s="100">
        <v>0</v>
      </c>
      <c r="D116" s="100">
        <v>0</v>
      </c>
      <c r="E116" s="100">
        <v>0</v>
      </c>
      <c r="F116" s="100">
        <v>814202</v>
      </c>
    </row>
    <row r="117" spans="1:6" x14ac:dyDescent="0.25">
      <c r="A117" s="299">
        <v>131002</v>
      </c>
      <c r="B117" s="253" t="s">
        <v>905</v>
      </c>
      <c r="C117" s="100"/>
      <c r="D117" s="100"/>
      <c r="E117" s="100"/>
      <c r="F117" s="100"/>
    </row>
    <row r="118" spans="1:6" x14ac:dyDescent="0.25">
      <c r="A118" s="299">
        <v>131003</v>
      </c>
      <c r="B118" s="253" t="s">
        <v>906</v>
      </c>
      <c r="C118" s="100"/>
      <c r="D118" s="100"/>
      <c r="E118" s="100"/>
      <c r="F118" s="100"/>
    </row>
    <row r="119" spans="1:6" x14ac:dyDescent="0.25">
      <c r="A119" s="299">
        <v>131004</v>
      </c>
      <c r="B119" s="253" t="s">
        <v>907</v>
      </c>
      <c r="C119" s="100"/>
      <c r="D119" s="100"/>
      <c r="E119" s="100"/>
      <c r="F119" s="100"/>
    </row>
    <row r="120" spans="1:6" x14ac:dyDescent="0.25">
      <c r="A120" s="299">
        <v>131005</v>
      </c>
      <c r="B120" s="253" t="s">
        <v>908</v>
      </c>
      <c r="C120" s="100"/>
      <c r="D120" s="100"/>
      <c r="E120" s="100"/>
      <c r="F120" s="100"/>
    </row>
    <row r="121" spans="1:6" x14ac:dyDescent="0.25">
      <c r="A121" s="299">
        <v>131006</v>
      </c>
      <c r="B121" s="253" t="s">
        <v>909</v>
      </c>
      <c r="C121" s="100"/>
      <c r="D121" s="100"/>
      <c r="E121" s="100"/>
      <c r="F121" s="100"/>
    </row>
    <row r="122" spans="1:6" x14ac:dyDescent="0.25">
      <c r="A122" s="299">
        <v>131007</v>
      </c>
      <c r="B122" s="253" t="s">
        <v>912</v>
      </c>
      <c r="C122" s="100"/>
      <c r="D122" s="100"/>
      <c r="E122" s="100"/>
      <c r="F122" s="100"/>
    </row>
    <row r="123" spans="1:6" x14ac:dyDescent="0.25">
      <c r="A123" s="299">
        <v>131008</v>
      </c>
      <c r="B123" s="253" t="s">
        <v>910</v>
      </c>
      <c r="C123" s="100"/>
      <c r="D123" s="100"/>
      <c r="E123" s="100"/>
      <c r="F123" s="100"/>
    </row>
    <row r="124" spans="1:6" x14ac:dyDescent="0.25">
      <c r="A124" s="299">
        <v>131009</v>
      </c>
      <c r="B124" s="253" t="s">
        <v>911</v>
      </c>
      <c r="C124" s="100"/>
      <c r="D124" s="100"/>
      <c r="E124" s="100"/>
      <c r="F124" s="100"/>
    </row>
    <row r="125" spans="1:6" x14ac:dyDescent="0.25">
      <c r="A125" s="260">
        <v>1311</v>
      </c>
      <c r="B125" s="112" t="s">
        <v>913</v>
      </c>
      <c r="C125" s="100"/>
      <c r="D125" s="100"/>
      <c r="E125" s="100"/>
      <c r="F125" s="100"/>
    </row>
    <row r="126" spans="1:6" x14ac:dyDescent="0.25">
      <c r="A126" s="299">
        <v>131101</v>
      </c>
      <c r="B126" s="253" t="s">
        <v>914</v>
      </c>
      <c r="C126" s="100"/>
      <c r="D126" s="100"/>
      <c r="E126" s="100"/>
      <c r="F126" s="100"/>
    </row>
    <row r="127" spans="1:6" ht="30" x14ac:dyDescent="0.25">
      <c r="A127" s="299">
        <v>131102</v>
      </c>
      <c r="B127" s="253" t="s">
        <v>915</v>
      </c>
      <c r="C127" s="100"/>
      <c r="D127" s="100"/>
      <c r="E127" s="100"/>
      <c r="F127" s="100"/>
    </row>
    <row r="128" spans="1:6" ht="30" x14ac:dyDescent="0.25">
      <c r="A128" s="299">
        <v>131103</v>
      </c>
      <c r="B128" s="253" t="s">
        <v>916</v>
      </c>
      <c r="C128" s="100"/>
      <c r="D128" s="100"/>
      <c r="E128" s="100"/>
      <c r="F128" s="100"/>
    </row>
    <row r="129" spans="1:6" ht="30" x14ac:dyDescent="0.25">
      <c r="A129" s="299">
        <v>131104</v>
      </c>
      <c r="B129" s="253" t="s">
        <v>917</v>
      </c>
      <c r="C129" s="100"/>
      <c r="D129" s="100"/>
      <c r="E129" s="100"/>
      <c r="F129" s="100"/>
    </row>
    <row r="130" spans="1:6" x14ac:dyDescent="0.25">
      <c r="A130" s="299">
        <v>131105</v>
      </c>
      <c r="B130" s="253" t="s">
        <v>918</v>
      </c>
      <c r="C130" s="100"/>
      <c r="D130" s="100"/>
      <c r="E130" s="100"/>
      <c r="F130" s="100"/>
    </row>
    <row r="131" spans="1:6" x14ac:dyDescent="0.25">
      <c r="A131" s="299">
        <v>131106</v>
      </c>
      <c r="B131" s="253" t="s">
        <v>919</v>
      </c>
      <c r="C131" s="100"/>
      <c r="D131" s="100"/>
      <c r="E131" s="100"/>
      <c r="F131" s="100"/>
    </row>
    <row r="132" spans="1:6" x14ac:dyDescent="0.25">
      <c r="A132" s="260">
        <v>1320</v>
      </c>
      <c r="B132" s="112" t="s">
        <v>920</v>
      </c>
      <c r="C132" s="100">
        <v>0</v>
      </c>
      <c r="D132" s="100">
        <v>0</v>
      </c>
      <c r="E132" s="100">
        <v>0</v>
      </c>
      <c r="F132" s="100">
        <v>316604400</v>
      </c>
    </row>
    <row r="133" spans="1:6" x14ac:dyDescent="0.25">
      <c r="A133" s="299">
        <v>132001</v>
      </c>
      <c r="B133" s="253" t="s">
        <v>921</v>
      </c>
      <c r="C133" s="100">
        <v>0</v>
      </c>
      <c r="D133" s="100">
        <v>0</v>
      </c>
      <c r="E133" s="100">
        <v>0</v>
      </c>
      <c r="F133" s="100">
        <v>316604400</v>
      </c>
    </row>
    <row r="134" spans="1:6" x14ac:dyDescent="0.25">
      <c r="A134" s="299">
        <v>132002</v>
      </c>
      <c r="B134" s="253" t="s">
        <v>905</v>
      </c>
      <c r="C134" s="100"/>
      <c r="D134" s="100"/>
      <c r="E134" s="100"/>
      <c r="F134" s="100"/>
    </row>
    <row r="135" spans="1:6" x14ac:dyDescent="0.25">
      <c r="A135" s="299">
        <v>132003</v>
      </c>
      <c r="B135" s="253" t="s">
        <v>922</v>
      </c>
      <c r="C135" s="100"/>
      <c r="D135" s="100"/>
      <c r="E135" s="100"/>
      <c r="F135" s="100"/>
    </row>
    <row r="136" spans="1:6" x14ac:dyDescent="0.25">
      <c r="A136" s="299">
        <v>132004</v>
      </c>
      <c r="B136" s="253" t="s">
        <v>923</v>
      </c>
      <c r="C136" s="100"/>
      <c r="D136" s="100"/>
      <c r="E136" s="100"/>
      <c r="F136" s="100"/>
    </row>
    <row r="137" spans="1:6" x14ac:dyDescent="0.25">
      <c r="A137" s="299">
        <v>132005</v>
      </c>
      <c r="B137" s="253" t="s">
        <v>924</v>
      </c>
      <c r="C137" s="100"/>
      <c r="D137" s="100"/>
      <c r="E137" s="100"/>
      <c r="F137" s="100"/>
    </row>
    <row r="138" spans="1:6" x14ac:dyDescent="0.25">
      <c r="A138" s="299">
        <v>132006</v>
      </c>
      <c r="B138" s="253" t="s">
        <v>925</v>
      </c>
      <c r="C138" s="100"/>
      <c r="D138" s="100"/>
      <c r="E138" s="100"/>
      <c r="F138" s="100"/>
    </row>
    <row r="139" spans="1:6" x14ac:dyDescent="0.25">
      <c r="A139" s="299">
        <v>132007</v>
      </c>
      <c r="B139" s="253" t="s">
        <v>926</v>
      </c>
      <c r="C139" s="100"/>
      <c r="D139" s="100"/>
      <c r="E139" s="100"/>
      <c r="F139" s="100"/>
    </row>
    <row r="140" spans="1:6" x14ac:dyDescent="0.25">
      <c r="A140" s="260">
        <v>1330</v>
      </c>
      <c r="B140" s="112" t="s">
        <v>927</v>
      </c>
      <c r="C140" s="100"/>
      <c r="D140" s="100"/>
      <c r="E140" s="100"/>
      <c r="F140" s="100"/>
    </row>
    <row r="141" spans="1:6" x14ac:dyDescent="0.25">
      <c r="A141" s="299">
        <v>133001</v>
      </c>
      <c r="B141" s="253" t="s">
        <v>904</v>
      </c>
      <c r="C141" s="100"/>
      <c r="D141" s="100"/>
      <c r="E141" s="100"/>
      <c r="F141" s="100"/>
    </row>
    <row r="142" spans="1:6" x14ac:dyDescent="0.25">
      <c r="A142" s="299">
        <v>133002</v>
      </c>
      <c r="B142" s="253" t="s">
        <v>906</v>
      </c>
      <c r="C142" s="100"/>
      <c r="D142" s="100"/>
      <c r="E142" s="100"/>
      <c r="F142" s="100"/>
    </row>
    <row r="143" spans="1:6" x14ac:dyDescent="0.25">
      <c r="A143" s="299">
        <v>133003</v>
      </c>
      <c r="B143" s="253" t="s">
        <v>928</v>
      </c>
      <c r="C143" s="100"/>
      <c r="D143" s="100"/>
      <c r="E143" s="100"/>
      <c r="F143" s="100"/>
    </row>
    <row r="144" spans="1:6" x14ac:dyDescent="0.25">
      <c r="A144" s="299">
        <v>133004</v>
      </c>
      <c r="B144" s="253" t="s">
        <v>929</v>
      </c>
      <c r="C144" s="100"/>
      <c r="D144" s="100"/>
      <c r="E144" s="100"/>
      <c r="F144" s="100"/>
    </row>
    <row r="145" spans="1:6" x14ac:dyDescent="0.25">
      <c r="A145" s="299">
        <v>133005</v>
      </c>
      <c r="B145" s="253" t="s">
        <v>930</v>
      </c>
      <c r="C145" s="100"/>
      <c r="D145" s="100"/>
      <c r="E145" s="100"/>
      <c r="F145" s="100"/>
    </row>
    <row r="146" spans="1:6" x14ac:dyDescent="0.25">
      <c r="A146" s="260">
        <v>1340</v>
      </c>
      <c r="B146" s="112" t="s">
        <v>931</v>
      </c>
      <c r="C146" s="100"/>
      <c r="D146" s="100"/>
      <c r="E146" s="100"/>
      <c r="F146" s="100"/>
    </row>
    <row r="147" spans="1:6" x14ac:dyDescent="0.25">
      <c r="A147" s="299">
        <v>134001</v>
      </c>
      <c r="B147" s="253" t="s">
        <v>932</v>
      </c>
      <c r="C147" s="100"/>
      <c r="D147" s="100"/>
      <c r="E147" s="100"/>
      <c r="F147" s="100"/>
    </row>
    <row r="148" spans="1:6" x14ac:dyDescent="0.25">
      <c r="A148" s="299">
        <v>134002</v>
      </c>
      <c r="B148" s="253" t="s">
        <v>933</v>
      </c>
      <c r="C148" s="100"/>
      <c r="D148" s="100"/>
      <c r="E148" s="100"/>
      <c r="F148" s="100"/>
    </row>
    <row r="149" spans="1:6" x14ac:dyDescent="0.25">
      <c r="A149" s="299">
        <v>134003</v>
      </c>
      <c r="B149" s="253" t="s">
        <v>934</v>
      </c>
      <c r="C149" s="100"/>
      <c r="D149" s="100"/>
      <c r="E149" s="100"/>
      <c r="F149" s="100"/>
    </row>
    <row r="150" spans="1:6" x14ac:dyDescent="0.25">
      <c r="A150" s="302"/>
      <c r="B150" s="259"/>
      <c r="C150" s="100"/>
      <c r="D150" s="100"/>
      <c r="E150" s="100"/>
      <c r="F150" s="100"/>
    </row>
    <row r="151" spans="1:6" x14ac:dyDescent="0.25">
      <c r="A151" s="260">
        <v>21</v>
      </c>
      <c r="B151" s="112" t="s">
        <v>935</v>
      </c>
      <c r="C151" s="100">
        <v>0</v>
      </c>
      <c r="D151" s="100">
        <v>0</v>
      </c>
      <c r="E151" s="100">
        <v>407645694.64700001</v>
      </c>
      <c r="F151" s="100">
        <v>0</v>
      </c>
    </row>
    <row r="152" spans="1:6" x14ac:dyDescent="0.25">
      <c r="A152" s="260">
        <v>210</v>
      </c>
      <c r="B152" s="112" t="s">
        <v>936</v>
      </c>
      <c r="C152" s="100">
        <v>0</v>
      </c>
      <c r="D152" s="100">
        <v>0</v>
      </c>
      <c r="E152" s="100">
        <v>385651867.40700001</v>
      </c>
      <c r="F152" s="100">
        <v>0</v>
      </c>
    </row>
    <row r="153" spans="1:6" x14ac:dyDescent="0.25">
      <c r="A153" s="260">
        <v>2101</v>
      </c>
      <c r="B153" s="112" t="s">
        <v>937</v>
      </c>
      <c r="C153" s="100">
        <v>0</v>
      </c>
      <c r="D153" s="100">
        <v>0</v>
      </c>
      <c r="E153" s="100">
        <v>199268240.75999999</v>
      </c>
      <c r="F153" s="100">
        <v>0</v>
      </c>
    </row>
    <row r="154" spans="1:6" x14ac:dyDescent="0.25">
      <c r="A154" s="299">
        <v>210101</v>
      </c>
      <c r="B154" s="253" t="s">
        <v>938</v>
      </c>
      <c r="C154" s="100">
        <v>0</v>
      </c>
      <c r="D154" s="100">
        <v>0</v>
      </c>
      <c r="E154" s="100">
        <v>175340046.75999999</v>
      </c>
      <c r="F154" s="100">
        <v>0</v>
      </c>
    </row>
    <row r="155" spans="1:6" x14ac:dyDescent="0.25">
      <c r="A155" s="299">
        <v>210102</v>
      </c>
      <c r="B155" s="253" t="s">
        <v>939</v>
      </c>
      <c r="C155" s="100"/>
      <c r="D155" s="100"/>
      <c r="E155" s="100"/>
      <c r="F155" s="100"/>
    </row>
    <row r="156" spans="1:6" x14ac:dyDescent="0.25">
      <c r="A156" s="299">
        <v>210103</v>
      </c>
      <c r="B156" s="253" t="s">
        <v>940</v>
      </c>
      <c r="C156" s="100"/>
      <c r="D156" s="100"/>
      <c r="E156" s="100"/>
      <c r="F156" s="100"/>
    </row>
    <row r="157" spans="1:6" x14ac:dyDescent="0.25">
      <c r="A157" s="299">
        <v>210104</v>
      </c>
      <c r="B157" s="253" t="s">
        <v>941</v>
      </c>
      <c r="C157" s="100"/>
      <c r="D157" s="100"/>
      <c r="E157" s="100"/>
      <c r="F157" s="100"/>
    </row>
    <row r="158" spans="1:6" x14ac:dyDescent="0.25">
      <c r="A158" s="299">
        <v>210105</v>
      </c>
      <c r="B158" s="253" t="s">
        <v>942</v>
      </c>
      <c r="C158" s="100">
        <v>0</v>
      </c>
      <c r="D158" s="100">
        <v>0</v>
      </c>
      <c r="E158" s="100">
        <v>23928194</v>
      </c>
      <c r="F158" s="100">
        <v>0</v>
      </c>
    </row>
    <row r="159" spans="1:6" x14ac:dyDescent="0.25">
      <c r="A159" s="299">
        <v>210106</v>
      </c>
      <c r="B159" s="253" t="s">
        <v>1075</v>
      </c>
      <c r="C159" s="100"/>
      <c r="D159" s="100"/>
      <c r="E159" s="100"/>
      <c r="F159" s="100"/>
    </row>
    <row r="160" spans="1:6" x14ac:dyDescent="0.25">
      <c r="A160" s="260">
        <v>2102</v>
      </c>
      <c r="B160" s="112" t="s">
        <v>943</v>
      </c>
      <c r="C160" s="100">
        <v>0</v>
      </c>
      <c r="D160" s="100">
        <v>0</v>
      </c>
      <c r="E160" s="100">
        <v>21592513.997000001</v>
      </c>
      <c r="F160" s="100">
        <v>0</v>
      </c>
    </row>
    <row r="161" spans="1:6" x14ac:dyDescent="0.25">
      <c r="A161" s="299">
        <v>210201</v>
      </c>
      <c r="B161" s="253" t="s">
        <v>946</v>
      </c>
      <c r="C161" s="100">
        <v>0</v>
      </c>
      <c r="D161" s="100">
        <v>0</v>
      </c>
      <c r="E161" s="100">
        <v>14044244.187000001</v>
      </c>
      <c r="F161" s="100">
        <v>0</v>
      </c>
    </row>
    <row r="162" spans="1:6" x14ac:dyDescent="0.25">
      <c r="A162" s="299">
        <v>210202</v>
      </c>
      <c r="B162" s="253" t="s">
        <v>947</v>
      </c>
      <c r="C162" s="100">
        <v>0</v>
      </c>
      <c r="D162" s="100">
        <v>0</v>
      </c>
      <c r="E162" s="100">
        <v>1602380.649</v>
      </c>
      <c r="F162" s="100">
        <v>0</v>
      </c>
    </row>
    <row r="163" spans="1:6" x14ac:dyDescent="0.25">
      <c r="A163" s="299">
        <v>210203</v>
      </c>
      <c r="B163" s="253" t="s">
        <v>948</v>
      </c>
      <c r="C163" s="100">
        <v>0</v>
      </c>
      <c r="D163" s="100">
        <v>0</v>
      </c>
      <c r="E163" s="100">
        <v>2002975.811</v>
      </c>
      <c r="F163" s="100">
        <v>0</v>
      </c>
    </row>
    <row r="164" spans="1:6" x14ac:dyDescent="0.25">
      <c r="A164" s="299">
        <v>210204</v>
      </c>
      <c r="B164" s="253" t="s">
        <v>949</v>
      </c>
      <c r="C164" s="100">
        <v>0</v>
      </c>
      <c r="D164" s="100">
        <v>0</v>
      </c>
      <c r="E164" s="100">
        <v>358446.66800000001</v>
      </c>
      <c r="F164" s="100">
        <v>0</v>
      </c>
    </row>
    <row r="165" spans="1:6" x14ac:dyDescent="0.25">
      <c r="A165" s="299">
        <v>210205</v>
      </c>
      <c r="B165" s="253" t="s">
        <v>950</v>
      </c>
      <c r="C165" s="100">
        <v>0</v>
      </c>
      <c r="D165" s="100">
        <v>0</v>
      </c>
      <c r="E165" s="100">
        <v>3584466.682</v>
      </c>
      <c r="F165" s="100">
        <v>0</v>
      </c>
    </row>
    <row r="166" spans="1:6" x14ac:dyDescent="0.25">
      <c r="A166" s="155">
        <v>210206</v>
      </c>
      <c r="B166" s="47" t="s">
        <v>1076</v>
      </c>
      <c r="C166" s="100"/>
      <c r="D166" s="100"/>
      <c r="E166" s="100"/>
      <c r="F166" s="100"/>
    </row>
    <row r="167" spans="1:6" x14ac:dyDescent="0.25">
      <c r="A167" s="260">
        <v>2103</v>
      </c>
      <c r="B167" s="112" t="s">
        <v>944</v>
      </c>
      <c r="C167" s="100">
        <v>0</v>
      </c>
      <c r="D167" s="100">
        <v>0</v>
      </c>
      <c r="E167" s="100">
        <v>21069578</v>
      </c>
      <c r="F167" s="100">
        <v>0</v>
      </c>
    </row>
    <row r="168" spans="1:6" x14ac:dyDescent="0.25">
      <c r="A168" s="299">
        <v>210301</v>
      </c>
      <c r="B168" s="253" t="s">
        <v>954</v>
      </c>
      <c r="C168" s="100">
        <v>0</v>
      </c>
      <c r="D168" s="100">
        <v>0</v>
      </c>
      <c r="E168" s="100">
        <v>1816578</v>
      </c>
      <c r="F168" s="100">
        <v>0</v>
      </c>
    </row>
    <row r="169" spans="1:6" x14ac:dyDescent="0.25">
      <c r="A169" s="299">
        <v>210302</v>
      </c>
      <c r="B169" s="253" t="s">
        <v>953</v>
      </c>
      <c r="C169" s="100">
        <v>0</v>
      </c>
      <c r="D169" s="100">
        <v>0</v>
      </c>
      <c r="E169" s="100">
        <v>19180000</v>
      </c>
      <c r="F169" s="100">
        <v>0</v>
      </c>
    </row>
    <row r="170" spans="1:6" x14ac:dyDescent="0.25">
      <c r="A170" s="299">
        <v>210303</v>
      </c>
      <c r="B170" s="253" t="s">
        <v>951</v>
      </c>
      <c r="C170" s="100">
        <v>0</v>
      </c>
      <c r="D170" s="100">
        <v>0</v>
      </c>
      <c r="E170" s="100">
        <v>73000</v>
      </c>
      <c r="F170" s="100">
        <v>0</v>
      </c>
    </row>
    <row r="171" spans="1:6" x14ac:dyDescent="0.25">
      <c r="A171" s="299">
        <v>210304</v>
      </c>
      <c r="B171" s="253" t="s">
        <v>952</v>
      </c>
      <c r="C171" s="100"/>
      <c r="D171" s="100"/>
      <c r="E171" s="100"/>
      <c r="F171" s="100"/>
    </row>
    <row r="172" spans="1:6" x14ac:dyDescent="0.25">
      <c r="A172" s="299">
        <v>210305</v>
      </c>
      <c r="B172" s="253" t="s">
        <v>1077</v>
      </c>
      <c r="C172" s="100"/>
      <c r="D172" s="100"/>
      <c r="E172" s="100"/>
      <c r="F172" s="100"/>
    </row>
    <row r="173" spans="1:6" x14ac:dyDescent="0.25">
      <c r="A173" s="260">
        <v>2104</v>
      </c>
      <c r="B173" s="112" t="s">
        <v>945</v>
      </c>
      <c r="C173" s="100">
        <v>0</v>
      </c>
      <c r="D173" s="100">
        <v>0</v>
      </c>
      <c r="E173" s="100">
        <v>22024447</v>
      </c>
      <c r="F173" s="100">
        <v>0</v>
      </c>
    </row>
    <row r="174" spans="1:6" x14ac:dyDescent="0.25">
      <c r="A174" s="299">
        <v>210401</v>
      </c>
      <c r="B174" s="253" t="s">
        <v>955</v>
      </c>
      <c r="C174" s="100">
        <v>0</v>
      </c>
      <c r="D174" s="100">
        <v>0</v>
      </c>
      <c r="E174" s="100">
        <v>2194630</v>
      </c>
      <c r="F174" s="100">
        <v>0</v>
      </c>
    </row>
    <row r="175" spans="1:6" x14ac:dyDescent="0.25">
      <c r="A175" s="299">
        <v>210402</v>
      </c>
      <c r="B175" s="253" t="s">
        <v>956</v>
      </c>
      <c r="C175" s="100">
        <v>0</v>
      </c>
      <c r="D175" s="100">
        <v>0</v>
      </c>
      <c r="E175" s="100">
        <v>16153317</v>
      </c>
      <c r="F175" s="100">
        <v>0</v>
      </c>
    </row>
    <row r="176" spans="1:6" x14ac:dyDescent="0.25">
      <c r="A176" s="299">
        <v>210403</v>
      </c>
      <c r="B176" s="253" t="s">
        <v>957</v>
      </c>
      <c r="C176" s="100">
        <v>0</v>
      </c>
      <c r="D176" s="100">
        <v>0</v>
      </c>
      <c r="E176" s="100">
        <v>2380300</v>
      </c>
      <c r="F176" s="100">
        <v>0</v>
      </c>
    </row>
    <row r="177" spans="1:6" x14ac:dyDescent="0.25">
      <c r="A177" s="299">
        <v>210404</v>
      </c>
      <c r="B177" s="253" t="s">
        <v>958</v>
      </c>
      <c r="C177" s="100"/>
      <c r="D177" s="100"/>
      <c r="E177" s="100"/>
      <c r="F177" s="100"/>
    </row>
    <row r="178" spans="1:6" x14ac:dyDescent="0.25">
      <c r="A178" s="299">
        <v>210405</v>
      </c>
      <c r="B178" s="253" t="s">
        <v>962</v>
      </c>
      <c r="C178" s="100">
        <v>0</v>
      </c>
      <c r="D178" s="100">
        <v>0</v>
      </c>
      <c r="E178" s="100">
        <v>198400</v>
      </c>
      <c r="F178" s="100">
        <v>0</v>
      </c>
    </row>
    <row r="179" spans="1:6" x14ac:dyDescent="0.25">
      <c r="A179" s="299">
        <v>210406</v>
      </c>
      <c r="B179" s="253" t="s">
        <v>959</v>
      </c>
      <c r="C179" s="100">
        <v>0</v>
      </c>
      <c r="D179" s="100">
        <v>0</v>
      </c>
      <c r="E179" s="100">
        <v>1097800</v>
      </c>
      <c r="F179" s="100">
        <v>0</v>
      </c>
    </row>
    <row r="180" spans="1:6" x14ac:dyDescent="0.25">
      <c r="A180" s="299">
        <v>210407</v>
      </c>
      <c r="B180" s="253" t="s">
        <v>960</v>
      </c>
      <c r="C180" s="100"/>
      <c r="D180" s="100"/>
      <c r="E180" s="100"/>
      <c r="F180" s="100"/>
    </row>
    <row r="181" spans="1:6" x14ac:dyDescent="0.25">
      <c r="A181" s="299">
        <v>210408</v>
      </c>
      <c r="B181" s="253" t="s">
        <v>961</v>
      </c>
      <c r="C181" s="100"/>
      <c r="D181" s="100"/>
      <c r="E181" s="100"/>
      <c r="F181" s="100"/>
    </row>
    <row r="182" spans="1:6" x14ac:dyDescent="0.25">
      <c r="A182" s="252">
        <v>210409</v>
      </c>
      <c r="B182" s="253" t="s">
        <v>1078</v>
      </c>
      <c r="C182" s="100"/>
      <c r="D182" s="100"/>
      <c r="E182" s="100"/>
      <c r="F182" s="100"/>
    </row>
    <row r="183" spans="1:6" x14ac:dyDescent="0.25">
      <c r="A183" s="252">
        <v>210410</v>
      </c>
      <c r="B183" s="253" t="s">
        <v>1079</v>
      </c>
      <c r="C183" s="100"/>
      <c r="D183" s="100"/>
      <c r="E183" s="100"/>
      <c r="F183" s="100"/>
    </row>
    <row r="184" spans="1:6" x14ac:dyDescent="0.25">
      <c r="A184" s="260">
        <v>2105</v>
      </c>
      <c r="B184" s="112" t="s">
        <v>963</v>
      </c>
      <c r="C184" s="100">
        <v>0</v>
      </c>
      <c r="D184" s="100">
        <v>0</v>
      </c>
      <c r="E184" s="100">
        <v>800000</v>
      </c>
      <c r="F184" s="100">
        <v>0</v>
      </c>
    </row>
    <row r="185" spans="1:6" x14ac:dyDescent="0.25">
      <c r="A185" s="299">
        <v>210501</v>
      </c>
      <c r="B185" s="253" t="s">
        <v>964</v>
      </c>
      <c r="C185" s="100"/>
      <c r="D185" s="100"/>
      <c r="E185" s="100"/>
      <c r="F185" s="100"/>
    </row>
    <row r="186" spans="1:6" x14ac:dyDescent="0.25">
      <c r="A186" s="299">
        <v>210502</v>
      </c>
      <c r="B186" s="253" t="s">
        <v>965</v>
      </c>
      <c r="C186" s="100"/>
      <c r="D186" s="100"/>
      <c r="E186" s="100"/>
      <c r="F186" s="100"/>
    </row>
    <row r="187" spans="1:6" x14ac:dyDescent="0.25">
      <c r="A187" s="299">
        <v>210503</v>
      </c>
      <c r="B187" s="253" t="s">
        <v>966</v>
      </c>
      <c r="C187" s="100">
        <v>0</v>
      </c>
      <c r="D187" s="100">
        <v>0</v>
      </c>
      <c r="E187" s="100">
        <v>800000</v>
      </c>
      <c r="F187" s="100">
        <v>0</v>
      </c>
    </row>
    <row r="188" spans="1:6" x14ac:dyDescent="0.25">
      <c r="A188" s="260">
        <v>2106</v>
      </c>
      <c r="B188" s="112" t="s">
        <v>967</v>
      </c>
      <c r="C188" s="100">
        <v>0</v>
      </c>
      <c r="D188" s="100">
        <v>0</v>
      </c>
      <c r="E188" s="100">
        <v>1551000</v>
      </c>
      <c r="F188" s="100">
        <v>0</v>
      </c>
    </row>
    <row r="189" spans="1:6" x14ac:dyDescent="0.25">
      <c r="A189" s="299">
        <v>210601</v>
      </c>
      <c r="B189" s="253" t="s">
        <v>968</v>
      </c>
      <c r="C189" s="100"/>
      <c r="D189" s="100"/>
      <c r="E189" s="100"/>
      <c r="F189" s="100"/>
    </row>
    <row r="190" spans="1:6" x14ac:dyDescent="0.25">
      <c r="A190" s="299">
        <v>210602</v>
      </c>
      <c r="B190" s="253" t="s">
        <v>969</v>
      </c>
      <c r="C190" s="100"/>
      <c r="D190" s="100"/>
      <c r="E190" s="100"/>
      <c r="F190" s="100"/>
    </row>
    <row r="191" spans="1:6" x14ac:dyDescent="0.25">
      <c r="A191" s="299">
        <v>210603</v>
      </c>
      <c r="B191" s="253" t="s">
        <v>970</v>
      </c>
      <c r="C191" s="100">
        <v>0</v>
      </c>
      <c r="D191" s="100">
        <v>0</v>
      </c>
      <c r="E191" s="100">
        <v>552000</v>
      </c>
      <c r="F191" s="100">
        <v>0</v>
      </c>
    </row>
    <row r="192" spans="1:6" x14ac:dyDescent="0.25">
      <c r="A192" s="299">
        <v>210604</v>
      </c>
      <c r="B192" s="253" t="s">
        <v>971</v>
      </c>
      <c r="C192" s="100">
        <v>0</v>
      </c>
      <c r="D192" s="100">
        <v>0</v>
      </c>
      <c r="E192" s="100">
        <v>999000</v>
      </c>
      <c r="F192" s="100">
        <v>0</v>
      </c>
    </row>
    <row r="193" spans="1:6" x14ac:dyDescent="0.25">
      <c r="A193" s="111">
        <v>2107</v>
      </c>
      <c r="B193" s="112" t="s">
        <v>972</v>
      </c>
      <c r="C193" s="100">
        <v>0</v>
      </c>
      <c r="D193" s="100">
        <v>0</v>
      </c>
      <c r="E193" s="100">
        <v>7866500</v>
      </c>
      <c r="F193" s="100">
        <v>0</v>
      </c>
    </row>
    <row r="194" spans="1:6" x14ac:dyDescent="0.25">
      <c r="A194" s="299">
        <v>210701</v>
      </c>
      <c r="B194" s="253" t="s">
        <v>973</v>
      </c>
      <c r="C194" s="100"/>
      <c r="D194" s="100"/>
      <c r="E194" s="100"/>
      <c r="F194" s="100"/>
    </row>
    <row r="195" spans="1:6" x14ac:dyDescent="0.25">
      <c r="A195" s="299">
        <v>210702</v>
      </c>
      <c r="B195" s="253" t="s">
        <v>974</v>
      </c>
      <c r="C195" s="100">
        <v>0</v>
      </c>
      <c r="D195" s="100">
        <v>0</v>
      </c>
      <c r="E195" s="100">
        <v>7866500</v>
      </c>
      <c r="F195" s="100">
        <v>0</v>
      </c>
    </row>
    <row r="196" spans="1:6" x14ac:dyDescent="0.25">
      <c r="A196" s="299">
        <v>210703</v>
      </c>
      <c r="B196" s="253" t="s">
        <v>975</v>
      </c>
      <c r="C196" s="100"/>
      <c r="D196" s="100"/>
      <c r="E196" s="100"/>
      <c r="F196" s="100"/>
    </row>
    <row r="197" spans="1:6" x14ac:dyDescent="0.25">
      <c r="A197" s="260">
        <v>2108</v>
      </c>
      <c r="B197" s="112" t="s">
        <v>976</v>
      </c>
      <c r="C197" s="100">
        <v>0</v>
      </c>
      <c r="D197" s="100">
        <v>0</v>
      </c>
      <c r="E197" s="100">
        <v>849795</v>
      </c>
      <c r="F197" s="100">
        <v>0</v>
      </c>
    </row>
    <row r="198" spans="1:6" x14ac:dyDescent="0.25">
      <c r="A198" s="299">
        <v>210801</v>
      </c>
      <c r="B198" s="253" t="s">
        <v>977</v>
      </c>
      <c r="C198" s="100">
        <v>0</v>
      </c>
      <c r="D198" s="100">
        <v>0</v>
      </c>
      <c r="E198" s="100">
        <v>583000</v>
      </c>
      <c r="F198" s="100">
        <v>0</v>
      </c>
    </row>
    <row r="199" spans="1:6" x14ac:dyDescent="0.25">
      <c r="A199" s="299">
        <v>210802</v>
      </c>
      <c r="B199" s="253" t="s">
        <v>978</v>
      </c>
      <c r="C199" s="100"/>
      <c r="D199" s="100"/>
      <c r="E199" s="100"/>
      <c r="F199" s="100"/>
    </row>
    <row r="200" spans="1:6" x14ac:dyDescent="0.25">
      <c r="A200" s="299">
        <v>210803</v>
      </c>
      <c r="B200" s="253" t="s">
        <v>979</v>
      </c>
      <c r="C200" s="100">
        <v>0</v>
      </c>
      <c r="D200" s="100">
        <v>0</v>
      </c>
      <c r="E200" s="100">
        <v>10000</v>
      </c>
      <c r="F200" s="100">
        <v>0</v>
      </c>
    </row>
    <row r="201" spans="1:6" x14ac:dyDescent="0.25">
      <c r="A201" s="299">
        <v>210804</v>
      </c>
      <c r="B201" s="253" t="s">
        <v>980</v>
      </c>
      <c r="C201" s="100">
        <v>0</v>
      </c>
      <c r="D201" s="100">
        <v>0</v>
      </c>
      <c r="E201" s="100">
        <v>183245</v>
      </c>
      <c r="F201" s="100">
        <v>0</v>
      </c>
    </row>
    <row r="202" spans="1:6" x14ac:dyDescent="0.25">
      <c r="A202" s="299">
        <v>210805</v>
      </c>
      <c r="B202" s="253" t="s">
        <v>981</v>
      </c>
      <c r="C202" s="100">
        <v>0</v>
      </c>
      <c r="D202" s="100">
        <v>0</v>
      </c>
      <c r="E202" s="100">
        <v>43550</v>
      </c>
      <c r="F202" s="100">
        <v>0</v>
      </c>
    </row>
    <row r="203" spans="1:6" x14ac:dyDescent="0.25">
      <c r="A203" s="299">
        <v>210806</v>
      </c>
      <c r="B203" s="253" t="s">
        <v>982</v>
      </c>
      <c r="C203" s="100"/>
      <c r="D203" s="100"/>
      <c r="E203" s="100"/>
      <c r="F203" s="100"/>
    </row>
    <row r="204" spans="1:6" x14ac:dyDescent="0.25">
      <c r="A204" s="299">
        <v>210807</v>
      </c>
      <c r="B204" s="253" t="s">
        <v>336</v>
      </c>
      <c r="C204" s="100">
        <v>0</v>
      </c>
      <c r="D204" s="100">
        <v>0</v>
      </c>
      <c r="E204" s="100">
        <v>30000</v>
      </c>
      <c r="F204" s="100">
        <v>0</v>
      </c>
    </row>
    <row r="205" spans="1:6" x14ac:dyDescent="0.25">
      <c r="A205" s="299">
        <v>210808</v>
      </c>
      <c r="B205" s="253" t="s">
        <v>983</v>
      </c>
      <c r="C205" s="100"/>
      <c r="D205" s="100"/>
      <c r="E205" s="100"/>
      <c r="F205" s="100"/>
    </row>
    <row r="206" spans="1:6" x14ac:dyDescent="0.25">
      <c r="A206" s="299">
        <v>210809</v>
      </c>
      <c r="B206" s="253" t="s">
        <v>984</v>
      </c>
      <c r="C206" s="100"/>
      <c r="D206" s="100"/>
      <c r="E206" s="100"/>
      <c r="F206" s="100"/>
    </row>
    <row r="207" spans="1:6" x14ac:dyDescent="0.25">
      <c r="A207" s="299">
        <v>210810</v>
      </c>
      <c r="B207" s="253" t="s">
        <v>985</v>
      </c>
      <c r="C207" s="100"/>
      <c r="D207" s="100"/>
      <c r="E207" s="100"/>
      <c r="F207" s="100"/>
    </row>
    <row r="208" spans="1:6" x14ac:dyDescent="0.25">
      <c r="A208" s="299">
        <v>210811</v>
      </c>
      <c r="B208" s="253" t="s">
        <v>986</v>
      </c>
      <c r="C208" s="100"/>
      <c r="D208" s="100"/>
      <c r="E208" s="100"/>
      <c r="F208" s="100"/>
    </row>
    <row r="209" spans="1:6" x14ac:dyDescent="0.25">
      <c r="A209" s="299">
        <v>210812</v>
      </c>
      <c r="B209" s="253" t="s">
        <v>987</v>
      </c>
      <c r="C209" s="100"/>
      <c r="D209" s="100"/>
      <c r="E209" s="100"/>
      <c r="F209" s="100"/>
    </row>
    <row r="210" spans="1:6" x14ac:dyDescent="0.25">
      <c r="A210" s="299">
        <v>210813</v>
      </c>
      <c r="B210" s="253" t="s">
        <v>988</v>
      </c>
      <c r="C210" s="100"/>
      <c r="D210" s="100"/>
      <c r="E210" s="100"/>
      <c r="F210" s="100"/>
    </row>
    <row r="211" spans="1:6" x14ac:dyDescent="0.25">
      <c r="A211" s="299">
        <v>210814</v>
      </c>
      <c r="B211" s="253" t="s">
        <v>989</v>
      </c>
      <c r="C211" s="100"/>
      <c r="D211" s="100"/>
      <c r="E211" s="100"/>
      <c r="F211" s="100"/>
    </row>
    <row r="212" spans="1:6" x14ac:dyDescent="0.25">
      <c r="A212" s="252">
        <v>210815</v>
      </c>
      <c r="B212" s="253" t="s">
        <v>1080</v>
      </c>
      <c r="C212" s="100"/>
      <c r="D212" s="100"/>
      <c r="E212" s="100"/>
      <c r="F212" s="100"/>
    </row>
    <row r="213" spans="1:6" x14ac:dyDescent="0.25">
      <c r="A213" s="252">
        <v>210816</v>
      </c>
      <c r="B213" s="253" t="s">
        <v>1081</v>
      </c>
      <c r="C213" s="100"/>
      <c r="D213" s="100"/>
      <c r="E213" s="100"/>
      <c r="F213" s="100"/>
    </row>
    <row r="214" spans="1:6" x14ac:dyDescent="0.25">
      <c r="A214" s="252">
        <v>210817</v>
      </c>
      <c r="B214" s="253" t="s">
        <v>1082</v>
      </c>
      <c r="C214" s="100"/>
      <c r="D214" s="100"/>
      <c r="E214" s="100"/>
      <c r="F214" s="100"/>
    </row>
    <row r="215" spans="1:6" x14ac:dyDescent="0.25">
      <c r="A215" s="252">
        <v>210818</v>
      </c>
      <c r="B215" s="253" t="s">
        <v>1083</v>
      </c>
      <c r="C215" s="100"/>
      <c r="D215" s="100"/>
      <c r="E215" s="100"/>
      <c r="F215" s="100"/>
    </row>
    <row r="216" spans="1:6" x14ac:dyDescent="0.25">
      <c r="A216" s="260">
        <v>2109</v>
      </c>
      <c r="B216" s="112" t="s">
        <v>990</v>
      </c>
      <c r="C216" s="100">
        <v>0</v>
      </c>
      <c r="D216" s="100">
        <v>0</v>
      </c>
      <c r="E216" s="100">
        <v>110629792.65000001</v>
      </c>
      <c r="F216" s="100">
        <v>0</v>
      </c>
    </row>
    <row r="217" spans="1:6" x14ac:dyDescent="0.25">
      <c r="A217" s="299">
        <v>210901</v>
      </c>
      <c r="B217" s="253" t="s">
        <v>413</v>
      </c>
      <c r="C217" s="100">
        <v>0</v>
      </c>
      <c r="D217" s="100">
        <v>0</v>
      </c>
      <c r="E217" s="100">
        <v>7172000</v>
      </c>
      <c r="F217" s="100">
        <v>0</v>
      </c>
    </row>
    <row r="218" spans="1:6" x14ac:dyDescent="0.25">
      <c r="A218" s="299">
        <v>210902</v>
      </c>
      <c r="B218" s="253" t="s">
        <v>991</v>
      </c>
      <c r="C218" s="100"/>
      <c r="D218" s="100"/>
      <c r="E218" s="100"/>
      <c r="F218" s="100"/>
    </row>
    <row r="219" spans="1:6" x14ac:dyDescent="0.25">
      <c r="A219" s="299">
        <v>210903</v>
      </c>
      <c r="B219" s="253" t="s">
        <v>992</v>
      </c>
      <c r="C219" s="100">
        <v>0</v>
      </c>
      <c r="D219" s="100">
        <v>0</v>
      </c>
      <c r="E219" s="100">
        <v>103457792.65000001</v>
      </c>
      <c r="F219" s="100">
        <v>0</v>
      </c>
    </row>
    <row r="220" spans="1:6" x14ac:dyDescent="0.25">
      <c r="A220" s="301">
        <v>210904</v>
      </c>
      <c r="B220" s="156" t="s">
        <v>993</v>
      </c>
      <c r="C220" s="100"/>
      <c r="D220" s="100"/>
      <c r="E220" s="100"/>
      <c r="F220" s="100"/>
    </row>
    <row r="221" spans="1:6" x14ac:dyDescent="0.25">
      <c r="A221" s="260">
        <v>211</v>
      </c>
      <c r="B221" s="112" t="s">
        <v>994</v>
      </c>
      <c r="C221" s="100"/>
      <c r="D221" s="100"/>
      <c r="E221" s="100"/>
      <c r="F221" s="100"/>
    </row>
    <row r="222" spans="1:6" x14ac:dyDescent="0.25">
      <c r="A222" s="260">
        <v>2111</v>
      </c>
      <c r="B222" s="112" t="s">
        <v>995</v>
      </c>
      <c r="C222" s="100"/>
      <c r="D222" s="100"/>
      <c r="E222" s="100"/>
      <c r="F222" s="100"/>
    </row>
    <row r="223" spans="1:6" x14ac:dyDescent="0.25">
      <c r="A223" s="299">
        <v>211101</v>
      </c>
      <c r="B223" s="253" t="s">
        <v>996</v>
      </c>
      <c r="C223" s="100"/>
      <c r="D223" s="100"/>
      <c r="E223" s="100"/>
      <c r="F223" s="100"/>
    </row>
    <row r="224" spans="1:6" x14ac:dyDescent="0.25">
      <c r="A224" s="260">
        <v>2112</v>
      </c>
      <c r="B224" s="112" t="s">
        <v>997</v>
      </c>
      <c r="C224" s="100"/>
      <c r="D224" s="100"/>
      <c r="E224" s="100"/>
      <c r="F224" s="100"/>
    </row>
    <row r="225" spans="1:6" x14ac:dyDescent="0.25">
      <c r="A225" s="299">
        <v>211201</v>
      </c>
      <c r="B225" s="253" t="s">
        <v>998</v>
      </c>
      <c r="C225" s="100"/>
      <c r="D225" s="100"/>
      <c r="E225" s="100"/>
      <c r="F225" s="100"/>
    </row>
    <row r="226" spans="1:6" x14ac:dyDescent="0.25">
      <c r="A226" s="260">
        <v>212</v>
      </c>
      <c r="B226" s="112" t="s">
        <v>999</v>
      </c>
      <c r="C226" s="100"/>
      <c r="D226" s="100"/>
      <c r="E226" s="100"/>
      <c r="F226" s="100"/>
    </row>
    <row r="227" spans="1:6" x14ac:dyDescent="0.25">
      <c r="A227" s="260">
        <v>2121</v>
      </c>
      <c r="B227" s="112" t="s">
        <v>1000</v>
      </c>
      <c r="C227" s="100"/>
      <c r="D227" s="100"/>
      <c r="E227" s="100"/>
      <c r="F227" s="100"/>
    </row>
    <row r="228" spans="1:6" x14ac:dyDescent="0.25">
      <c r="A228" s="299">
        <v>212101</v>
      </c>
      <c r="B228" s="253" t="s">
        <v>421</v>
      </c>
      <c r="C228" s="100"/>
      <c r="D228" s="100"/>
      <c r="E228" s="100"/>
      <c r="F228" s="100"/>
    </row>
    <row r="229" spans="1:6" x14ac:dyDescent="0.25">
      <c r="A229" s="260">
        <v>2122</v>
      </c>
      <c r="B229" s="112" t="s">
        <v>1001</v>
      </c>
      <c r="C229" s="100"/>
      <c r="D229" s="100"/>
      <c r="E229" s="100"/>
      <c r="F229" s="100"/>
    </row>
    <row r="230" spans="1:6" x14ac:dyDescent="0.25">
      <c r="A230" s="299">
        <v>212201</v>
      </c>
      <c r="B230" s="253" t="s">
        <v>423</v>
      </c>
      <c r="C230" s="100"/>
      <c r="D230" s="100"/>
      <c r="E230" s="100"/>
      <c r="F230" s="100"/>
    </row>
    <row r="231" spans="1:6" x14ac:dyDescent="0.25">
      <c r="A231" s="260">
        <v>213</v>
      </c>
      <c r="B231" s="112" t="s">
        <v>1002</v>
      </c>
      <c r="C231" s="100">
        <v>0</v>
      </c>
      <c r="D231" s="100">
        <v>0</v>
      </c>
      <c r="E231" s="100">
        <v>21993827.239999998</v>
      </c>
      <c r="F231" s="100">
        <v>0</v>
      </c>
    </row>
    <row r="232" spans="1:6" x14ac:dyDescent="0.25">
      <c r="A232" s="260">
        <v>2131</v>
      </c>
      <c r="B232" s="112" t="s">
        <v>1003</v>
      </c>
      <c r="C232" s="100"/>
      <c r="D232" s="100"/>
      <c r="E232" s="100"/>
      <c r="F232" s="100"/>
    </row>
    <row r="233" spans="1:6" x14ac:dyDescent="0.25">
      <c r="A233" s="299">
        <v>213101</v>
      </c>
      <c r="B233" s="253" t="s">
        <v>1005</v>
      </c>
      <c r="C233" s="100"/>
      <c r="D233" s="100"/>
      <c r="E233" s="100"/>
      <c r="F233" s="100"/>
    </row>
    <row r="234" spans="1:6" x14ac:dyDescent="0.25">
      <c r="A234" s="299">
        <v>213102</v>
      </c>
      <c r="B234" s="253" t="s">
        <v>1006</v>
      </c>
      <c r="C234" s="100"/>
      <c r="D234" s="100"/>
      <c r="E234" s="100"/>
      <c r="F234" s="100"/>
    </row>
    <row r="235" spans="1:6" x14ac:dyDescent="0.25">
      <c r="A235" s="260">
        <v>2132</v>
      </c>
      <c r="B235" s="112" t="s">
        <v>1004</v>
      </c>
      <c r="C235" s="100">
        <v>0</v>
      </c>
      <c r="D235" s="100">
        <v>0</v>
      </c>
      <c r="E235" s="100">
        <v>15510815</v>
      </c>
      <c r="F235" s="100">
        <v>0</v>
      </c>
    </row>
    <row r="236" spans="1:6" x14ac:dyDescent="0.25">
      <c r="A236" s="299">
        <v>213202</v>
      </c>
      <c r="B236" s="253" t="s">
        <v>1007</v>
      </c>
      <c r="C236" s="100"/>
      <c r="D236" s="100"/>
      <c r="E236" s="100"/>
      <c r="F236" s="100"/>
    </row>
    <row r="237" spans="1:6" x14ac:dyDescent="0.25">
      <c r="A237" s="299">
        <v>213203</v>
      </c>
      <c r="B237" s="253" t="s">
        <v>1008</v>
      </c>
      <c r="C237" s="100"/>
      <c r="D237" s="100"/>
      <c r="E237" s="100"/>
      <c r="F237" s="100"/>
    </row>
    <row r="238" spans="1:6" x14ac:dyDescent="0.25">
      <c r="A238" s="299">
        <v>213204</v>
      </c>
      <c r="B238" s="253" t="s">
        <v>1009</v>
      </c>
      <c r="C238" s="100"/>
      <c r="D238" s="100"/>
      <c r="E238" s="100"/>
      <c r="F238" s="100"/>
    </row>
    <row r="239" spans="1:6" x14ac:dyDescent="0.25">
      <c r="A239" s="299">
        <v>213205</v>
      </c>
      <c r="B239" s="253" t="s">
        <v>1010</v>
      </c>
      <c r="C239" s="100"/>
      <c r="D239" s="100"/>
      <c r="E239" s="100"/>
      <c r="F239" s="100"/>
    </row>
    <row r="240" spans="1:6" x14ac:dyDescent="0.25">
      <c r="A240" s="299">
        <v>213206</v>
      </c>
      <c r="B240" s="253" t="s">
        <v>1011</v>
      </c>
      <c r="C240" s="100"/>
      <c r="D240" s="100"/>
      <c r="E240" s="100"/>
      <c r="F240" s="100"/>
    </row>
    <row r="241" spans="1:6" x14ac:dyDescent="0.25">
      <c r="A241" s="299">
        <v>213207</v>
      </c>
      <c r="B241" s="253" t="s">
        <v>1012</v>
      </c>
      <c r="C241" s="100">
        <v>0</v>
      </c>
      <c r="D241" s="100">
        <v>0</v>
      </c>
      <c r="E241" s="100">
        <v>7055300</v>
      </c>
      <c r="F241" s="100">
        <v>0</v>
      </c>
    </row>
    <row r="242" spans="1:6" ht="30" x14ac:dyDescent="0.25">
      <c r="A242" s="299">
        <v>213208</v>
      </c>
      <c r="B242" s="253" t="s">
        <v>1013</v>
      </c>
      <c r="C242" s="100"/>
      <c r="D242" s="100"/>
      <c r="E242" s="100"/>
      <c r="F242" s="100"/>
    </row>
    <row r="243" spans="1:6" x14ac:dyDescent="0.25">
      <c r="A243" s="299">
        <v>213209</v>
      </c>
      <c r="B243" s="253" t="s">
        <v>1014</v>
      </c>
      <c r="C243" s="100">
        <v>0</v>
      </c>
      <c r="D243" s="100">
        <v>0</v>
      </c>
      <c r="E243" s="100">
        <v>8455515</v>
      </c>
      <c r="F243" s="100">
        <v>0</v>
      </c>
    </row>
    <row r="244" spans="1:6" x14ac:dyDescent="0.25">
      <c r="A244" s="260">
        <v>2133</v>
      </c>
      <c r="B244" s="112" t="s">
        <v>1015</v>
      </c>
      <c r="C244" s="100"/>
      <c r="D244" s="100"/>
      <c r="E244" s="100"/>
      <c r="F244" s="100"/>
    </row>
    <row r="245" spans="1:6" x14ac:dyDescent="0.25">
      <c r="A245" s="299">
        <v>213301</v>
      </c>
      <c r="B245" s="253" t="s">
        <v>1018</v>
      </c>
      <c r="C245" s="100"/>
      <c r="D245" s="100"/>
      <c r="E245" s="100"/>
      <c r="F245" s="100"/>
    </row>
    <row r="246" spans="1:6" x14ac:dyDescent="0.25">
      <c r="A246" s="299">
        <v>213302</v>
      </c>
      <c r="B246" s="253" t="s">
        <v>1017</v>
      </c>
      <c r="C246" s="100"/>
      <c r="D246" s="100"/>
      <c r="E246" s="100"/>
      <c r="F246" s="100"/>
    </row>
    <row r="247" spans="1:6" x14ac:dyDescent="0.25">
      <c r="A247" s="299">
        <v>213303</v>
      </c>
      <c r="B247" s="253" t="s">
        <v>1019</v>
      </c>
      <c r="C247" s="100"/>
      <c r="D247" s="100"/>
      <c r="E247" s="100"/>
      <c r="F247" s="100"/>
    </row>
    <row r="248" spans="1:6" x14ac:dyDescent="0.25">
      <c r="A248" s="299">
        <v>213304</v>
      </c>
      <c r="B248" s="253" t="s">
        <v>1020</v>
      </c>
      <c r="C248" s="100"/>
      <c r="D248" s="100"/>
      <c r="E248" s="100"/>
      <c r="F248" s="100"/>
    </row>
    <row r="249" spans="1:6" x14ac:dyDescent="0.25">
      <c r="A249" s="260">
        <v>2134</v>
      </c>
      <c r="B249" s="112" t="s">
        <v>1021</v>
      </c>
      <c r="C249" s="100">
        <v>0</v>
      </c>
      <c r="D249" s="100">
        <v>0</v>
      </c>
      <c r="E249" s="100">
        <v>6483012.2400000002</v>
      </c>
      <c r="F249" s="100">
        <v>0</v>
      </c>
    </row>
    <row r="250" spans="1:6" x14ac:dyDescent="0.25">
      <c r="A250" s="299">
        <v>213401</v>
      </c>
      <c r="B250" s="253" t="s">
        <v>1022</v>
      </c>
      <c r="C250" s="100"/>
      <c r="D250" s="100"/>
      <c r="E250" s="100"/>
      <c r="F250" s="100"/>
    </row>
    <row r="251" spans="1:6" x14ac:dyDescent="0.25">
      <c r="A251" s="299">
        <v>213402</v>
      </c>
      <c r="B251" s="253" t="s">
        <v>1023</v>
      </c>
      <c r="C251" s="100"/>
      <c r="D251" s="100"/>
      <c r="E251" s="100"/>
      <c r="F251" s="100"/>
    </row>
    <row r="252" spans="1:6" x14ac:dyDescent="0.25">
      <c r="A252" s="299">
        <v>213403</v>
      </c>
      <c r="B252" s="253" t="s">
        <v>1019</v>
      </c>
      <c r="C252" s="100">
        <v>0</v>
      </c>
      <c r="D252" s="100">
        <v>0</v>
      </c>
      <c r="E252" s="100">
        <v>6483012.2400000002</v>
      </c>
      <c r="F252" s="100">
        <v>0</v>
      </c>
    </row>
    <row r="253" spans="1:6" x14ac:dyDescent="0.25">
      <c r="A253" s="299">
        <v>213404</v>
      </c>
      <c r="B253" s="253" t="s">
        <v>1020</v>
      </c>
      <c r="C253" s="100"/>
      <c r="D253" s="100"/>
      <c r="E253" s="100"/>
      <c r="F253" s="100"/>
    </row>
    <row r="254" spans="1:6" x14ac:dyDescent="0.25">
      <c r="A254" s="260">
        <v>2135</v>
      </c>
      <c r="B254" s="112" t="s">
        <v>1024</v>
      </c>
      <c r="C254" s="100"/>
      <c r="D254" s="100"/>
      <c r="E254" s="100"/>
      <c r="F254" s="100"/>
    </row>
    <row r="255" spans="1:6" x14ac:dyDescent="0.25">
      <c r="A255" s="299">
        <v>213501</v>
      </c>
      <c r="B255" s="253" t="s">
        <v>1016</v>
      </c>
      <c r="C255" s="100"/>
      <c r="D255" s="100"/>
      <c r="E255" s="100"/>
      <c r="F255" s="100"/>
    </row>
    <row r="256" spans="1:6" x14ac:dyDescent="0.25">
      <c r="A256" s="299">
        <v>213502</v>
      </c>
      <c r="B256" s="253" t="s">
        <v>1025</v>
      </c>
      <c r="C256" s="100"/>
      <c r="D256" s="100"/>
      <c r="E256" s="100"/>
      <c r="F256" s="100"/>
    </row>
    <row r="257" spans="1:6" x14ac:dyDescent="0.25">
      <c r="A257" s="299">
        <v>213503</v>
      </c>
      <c r="B257" s="253" t="s">
        <v>1026</v>
      </c>
      <c r="C257" s="100"/>
      <c r="D257" s="100"/>
      <c r="E257" s="100"/>
      <c r="F257" s="100"/>
    </row>
    <row r="258" spans="1:6" x14ac:dyDescent="0.25">
      <c r="A258" s="299">
        <v>213504</v>
      </c>
      <c r="B258" s="253" t="s">
        <v>1027</v>
      </c>
      <c r="C258" s="100"/>
      <c r="D258" s="100"/>
      <c r="E258" s="100"/>
      <c r="F258" s="100"/>
    </row>
    <row r="259" spans="1:6" x14ac:dyDescent="0.25">
      <c r="A259" s="299">
        <v>213505</v>
      </c>
      <c r="B259" s="253" t="s">
        <v>1028</v>
      </c>
      <c r="C259" s="100"/>
      <c r="D259" s="100"/>
      <c r="E259" s="100"/>
      <c r="F259" s="100"/>
    </row>
    <row r="260" spans="1:6" x14ac:dyDescent="0.25">
      <c r="A260" s="260">
        <v>22</v>
      </c>
      <c r="B260" s="112" t="s">
        <v>1029</v>
      </c>
      <c r="C260" s="100"/>
      <c r="D260" s="100"/>
      <c r="E260" s="100"/>
      <c r="F260" s="100"/>
    </row>
    <row r="261" spans="1:6" x14ac:dyDescent="0.25">
      <c r="A261" s="260">
        <v>2200</v>
      </c>
      <c r="B261" s="112" t="s">
        <v>1030</v>
      </c>
      <c r="C261" s="100"/>
      <c r="D261" s="100"/>
      <c r="E261" s="100"/>
      <c r="F261" s="100"/>
    </row>
    <row r="262" spans="1:6" x14ac:dyDescent="0.25">
      <c r="A262" s="299">
        <v>220001</v>
      </c>
      <c r="B262" s="253" t="s">
        <v>1031</v>
      </c>
      <c r="C262" s="100"/>
      <c r="D262" s="100"/>
      <c r="E262" s="100"/>
      <c r="F262" s="100"/>
    </row>
    <row r="263" spans="1:6" x14ac:dyDescent="0.25">
      <c r="A263" s="299">
        <v>221001</v>
      </c>
      <c r="B263" s="253" t="s">
        <v>1032</v>
      </c>
      <c r="C263" s="100"/>
      <c r="D263" s="100"/>
      <c r="E263" s="100"/>
      <c r="F263" s="100"/>
    </row>
    <row r="264" spans="1:6" x14ac:dyDescent="0.25">
      <c r="A264" s="299">
        <v>222001</v>
      </c>
      <c r="B264" s="253" t="s">
        <v>1033</v>
      </c>
      <c r="C264" s="100"/>
      <c r="D264" s="100"/>
      <c r="E264" s="100"/>
      <c r="F264" s="100"/>
    </row>
    <row r="265" spans="1:6" x14ac:dyDescent="0.25">
      <c r="A265" s="299">
        <v>223001</v>
      </c>
      <c r="B265" s="253" t="s">
        <v>1034</v>
      </c>
      <c r="C265" s="100"/>
      <c r="D265" s="100"/>
      <c r="E265" s="100"/>
      <c r="F265" s="100"/>
    </row>
    <row r="266" spans="1:6" x14ac:dyDescent="0.25">
      <c r="A266" s="299">
        <v>224001</v>
      </c>
      <c r="B266" s="253" t="s">
        <v>1035</v>
      </c>
      <c r="C266" s="100"/>
      <c r="D266" s="100"/>
      <c r="E266" s="100"/>
      <c r="F266" s="100"/>
    </row>
    <row r="267" spans="1:6" x14ac:dyDescent="0.25">
      <c r="A267" s="157">
        <v>225101</v>
      </c>
      <c r="B267" s="47" t="s">
        <v>1097</v>
      </c>
      <c r="C267" s="100"/>
      <c r="D267" s="100"/>
      <c r="E267" s="100"/>
      <c r="F267" s="100"/>
    </row>
    <row r="268" spans="1:6" x14ac:dyDescent="0.25">
      <c r="A268" s="157">
        <v>225102</v>
      </c>
      <c r="B268" s="47" t="s">
        <v>1098</v>
      </c>
      <c r="C268" s="100"/>
      <c r="D268" s="100"/>
      <c r="E268" s="100"/>
      <c r="F268" s="100"/>
    </row>
    <row r="269" spans="1:6" x14ac:dyDescent="0.25">
      <c r="A269" s="157">
        <v>225103</v>
      </c>
      <c r="B269" s="47" t="s">
        <v>1099</v>
      </c>
      <c r="C269" s="100"/>
      <c r="D269" s="100"/>
      <c r="E269" s="100"/>
      <c r="F269" s="100"/>
    </row>
    <row r="270" spans="1:6" x14ac:dyDescent="0.25">
      <c r="A270" s="157">
        <v>225104</v>
      </c>
      <c r="B270" s="47" t="s">
        <v>1100</v>
      </c>
      <c r="C270" s="100"/>
      <c r="D270" s="100"/>
      <c r="E270" s="100"/>
      <c r="F270" s="100"/>
    </row>
    <row r="271" spans="1:6" x14ac:dyDescent="0.25">
      <c r="A271" s="157">
        <v>225105</v>
      </c>
      <c r="B271" s="47" t="s">
        <v>1101</v>
      </c>
      <c r="C271" s="100"/>
      <c r="D271" s="100"/>
      <c r="E271" s="100"/>
      <c r="F271" s="100"/>
    </row>
    <row r="272" spans="1:6" x14ac:dyDescent="0.25">
      <c r="A272" s="157">
        <v>225106</v>
      </c>
      <c r="B272" s="47" t="s">
        <v>1223</v>
      </c>
      <c r="C272" s="100"/>
      <c r="D272" s="100"/>
      <c r="E272" s="100"/>
      <c r="F272" s="100"/>
    </row>
    <row r="273" spans="1:6" x14ac:dyDescent="0.25">
      <c r="A273" s="302"/>
      <c r="B273" s="259"/>
      <c r="C273" s="100"/>
      <c r="D273" s="100"/>
      <c r="E273" s="100"/>
      <c r="F273" s="100"/>
    </row>
    <row r="274" spans="1:6" x14ac:dyDescent="0.25">
      <c r="A274" s="271">
        <v>23</v>
      </c>
      <c r="B274" s="48" t="s">
        <v>468</v>
      </c>
      <c r="C274" s="210">
        <f>SUM(C275:C277)</f>
        <v>0</v>
      </c>
      <c r="D274" s="210">
        <f>SUM(D275:D277)</f>
        <v>0</v>
      </c>
      <c r="E274" s="100"/>
      <c r="F274" s="100"/>
    </row>
    <row r="275" spans="1:6" x14ac:dyDescent="0.25">
      <c r="A275" s="155">
        <v>230001</v>
      </c>
      <c r="B275" s="47" t="s">
        <v>469</v>
      </c>
      <c r="C275" s="213"/>
      <c r="D275" s="213"/>
      <c r="E275" s="100"/>
      <c r="F275" s="100"/>
    </row>
    <row r="276" spans="1:6" x14ac:dyDescent="0.25">
      <c r="A276" s="155">
        <v>231001</v>
      </c>
      <c r="B276" s="47" t="s">
        <v>470</v>
      </c>
      <c r="C276" s="213"/>
      <c r="D276" s="213"/>
      <c r="E276" s="100"/>
      <c r="F276" s="100"/>
    </row>
    <row r="277" spans="1:6" x14ac:dyDescent="0.25">
      <c r="A277" s="155">
        <v>232001</v>
      </c>
      <c r="B277" s="47" t="s">
        <v>471</v>
      </c>
      <c r="C277" s="213"/>
      <c r="D277" s="213"/>
      <c r="E277" s="100"/>
      <c r="F277" s="100"/>
    </row>
    <row r="278" spans="1:6" x14ac:dyDescent="0.25">
      <c r="A278" s="271">
        <v>24</v>
      </c>
      <c r="B278" s="48" t="s">
        <v>472</v>
      </c>
      <c r="C278" s="210">
        <f>SUM(C279:C281)</f>
        <v>0</v>
      </c>
      <c r="D278" s="210">
        <f>SUM(D279:D281)</f>
        <v>0</v>
      </c>
      <c r="E278" s="100"/>
      <c r="F278" s="100"/>
    </row>
    <row r="279" spans="1:6" x14ac:dyDescent="0.25">
      <c r="A279" s="155">
        <v>240001</v>
      </c>
      <c r="B279" s="47" t="s">
        <v>473</v>
      </c>
      <c r="C279" s="213"/>
      <c r="D279" s="213"/>
      <c r="E279" s="100"/>
      <c r="F279" s="100"/>
    </row>
    <row r="280" spans="1:6" x14ac:dyDescent="0.25">
      <c r="A280" s="155">
        <v>241001</v>
      </c>
      <c r="B280" s="47" t="s">
        <v>474</v>
      </c>
      <c r="C280" s="213"/>
      <c r="D280" s="213"/>
      <c r="E280" s="100"/>
      <c r="F280" s="100"/>
    </row>
    <row r="281" spans="1:6" x14ac:dyDescent="0.25">
      <c r="A281" s="155">
        <v>242001</v>
      </c>
      <c r="B281" s="47" t="s">
        <v>475</v>
      </c>
      <c r="C281" s="213"/>
      <c r="D281" s="213"/>
      <c r="E281" s="100"/>
      <c r="F281" s="100"/>
    </row>
    <row r="282" spans="1:6" x14ac:dyDescent="0.25">
      <c r="A282" s="303">
        <v>25</v>
      </c>
      <c r="B282" s="160" t="s">
        <v>654</v>
      </c>
      <c r="C282" s="210">
        <f>SUM(C283:C287)</f>
        <v>0</v>
      </c>
      <c r="D282" s="210">
        <f>SUM(D283:D287)</f>
        <v>0</v>
      </c>
      <c r="E282" s="100"/>
      <c r="F282" s="100"/>
    </row>
    <row r="283" spans="1:6" x14ac:dyDescent="0.25">
      <c r="A283" s="155">
        <v>250001</v>
      </c>
      <c r="B283" s="47" t="s">
        <v>476</v>
      </c>
      <c r="C283" s="213"/>
      <c r="D283" s="213"/>
      <c r="E283" s="100"/>
      <c r="F283" s="100"/>
    </row>
    <row r="284" spans="1:6" x14ac:dyDescent="0.25">
      <c r="A284" s="155">
        <v>250002</v>
      </c>
      <c r="B284" s="47" t="s">
        <v>655</v>
      </c>
      <c r="C284" s="213"/>
      <c r="D284" s="213"/>
      <c r="E284" s="100"/>
      <c r="F284" s="100"/>
    </row>
    <row r="285" spans="1:6" x14ac:dyDescent="0.25">
      <c r="A285" s="155">
        <v>250003</v>
      </c>
      <c r="B285" s="47" t="s">
        <v>656</v>
      </c>
      <c r="C285" s="213"/>
      <c r="D285" s="213"/>
      <c r="E285" s="100"/>
      <c r="F285" s="100"/>
    </row>
    <row r="286" spans="1:6" x14ac:dyDescent="0.25">
      <c r="A286" s="155">
        <v>250004</v>
      </c>
      <c r="B286" s="47" t="s">
        <v>657</v>
      </c>
      <c r="C286" s="213"/>
      <c r="D286" s="213"/>
      <c r="E286" s="100"/>
      <c r="F286" s="100"/>
    </row>
    <row r="287" spans="1:6" x14ac:dyDescent="0.25">
      <c r="A287" s="155">
        <v>250005</v>
      </c>
      <c r="B287" s="47" t="s">
        <v>658</v>
      </c>
      <c r="C287" s="213"/>
      <c r="D287" s="213"/>
      <c r="E287" s="100"/>
      <c r="F287" s="100"/>
    </row>
    <row r="288" spans="1:6" x14ac:dyDescent="0.25">
      <c r="A288" s="302"/>
      <c r="B288" s="259"/>
      <c r="C288" s="100"/>
      <c r="D288" s="100"/>
      <c r="E288" s="100"/>
      <c r="F288" s="100"/>
    </row>
    <row r="289" spans="1:6" x14ac:dyDescent="0.25">
      <c r="A289" s="296">
        <v>1</v>
      </c>
      <c r="B289" s="112" t="s">
        <v>120</v>
      </c>
      <c r="C289" s="100">
        <v>0</v>
      </c>
      <c r="D289" s="100">
        <v>0</v>
      </c>
      <c r="E289" s="100">
        <v>0</v>
      </c>
      <c r="F289" s="100">
        <v>374985602</v>
      </c>
    </row>
    <row r="290" spans="1:6" x14ac:dyDescent="0.25">
      <c r="A290" s="111">
        <v>31</v>
      </c>
      <c r="B290" s="112" t="s">
        <v>121</v>
      </c>
      <c r="C290" s="100">
        <v>0</v>
      </c>
      <c r="D290" s="100">
        <v>0</v>
      </c>
      <c r="E290" s="100">
        <v>0</v>
      </c>
      <c r="F290" s="100">
        <v>0</v>
      </c>
    </row>
    <row r="291" spans="1:6" x14ac:dyDescent="0.25">
      <c r="A291" s="260">
        <v>311</v>
      </c>
      <c r="B291" s="112" t="s">
        <v>122</v>
      </c>
      <c r="C291" s="100"/>
      <c r="D291" s="100"/>
      <c r="E291" s="100"/>
      <c r="F291" s="100"/>
    </row>
    <row r="292" spans="1:6" x14ac:dyDescent="0.25">
      <c r="A292" s="261">
        <v>31110</v>
      </c>
      <c r="B292" s="114" t="s">
        <v>123</v>
      </c>
      <c r="C292" s="100"/>
      <c r="D292" s="100"/>
      <c r="E292" s="100"/>
      <c r="F292" s="100"/>
    </row>
    <row r="293" spans="1:6" x14ac:dyDescent="0.25">
      <c r="A293" s="261">
        <v>31120</v>
      </c>
      <c r="B293" s="114" t="s">
        <v>124</v>
      </c>
      <c r="C293" s="100"/>
      <c r="D293" s="100"/>
      <c r="E293" s="100"/>
      <c r="F293" s="100"/>
    </row>
    <row r="294" spans="1:6" x14ac:dyDescent="0.25">
      <c r="A294" s="261">
        <v>31130</v>
      </c>
      <c r="B294" s="114" t="s">
        <v>125</v>
      </c>
      <c r="C294" s="100"/>
      <c r="D294" s="100"/>
      <c r="E294" s="100"/>
      <c r="F294" s="100"/>
    </row>
    <row r="295" spans="1:6" x14ac:dyDescent="0.25">
      <c r="A295" s="148">
        <v>31140</v>
      </c>
      <c r="B295" s="149" t="s">
        <v>666</v>
      </c>
      <c r="C295" s="100"/>
      <c r="D295" s="100"/>
      <c r="E295" s="100"/>
      <c r="F295" s="100"/>
    </row>
    <row r="296" spans="1:6" x14ac:dyDescent="0.25">
      <c r="A296" s="260">
        <v>312</v>
      </c>
      <c r="B296" s="112" t="s">
        <v>126</v>
      </c>
      <c r="C296" s="100"/>
      <c r="D296" s="100"/>
      <c r="E296" s="100"/>
      <c r="F296" s="100"/>
    </row>
    <row r="297" spans="1:6" x14ac:dyDescent="0.25">
      <c r="A297" s="260">
        <v>3121</v>
      </c>
      <c r="B297" s="112" t="s">
        <v>127</v>
      </c>
      <c r="C297" s="100"/>
      <c r="D297" s="100"/>
      <c r="E297" s="100"/>
      <c r="F297" s="100"/>
    </row>
    <row r="298" spans="1:6" x14ac:dyDescent="0.25">
      <c r="A298" s="261">
        <v>31211</v>
      </c>
      <c r="B298" s="114" t="s">
        <v>128</v>
      </c>
      <c r="C298" s="100">
        <v>0</v>
      </c>
      <c r="D298" s="100">
        <v>0</v>
      </c>
      <c r="E298" s="100">
        <v>0</v>
      </c>
      <c r="F298" s="100">
        <v>0</v>
      </c>
    </row>
    <row r="299" spans="1:6" x14ac:dyDescent="0.25">
      <c r="A299" s="261">
        <v>31212</v>
      </c>
      <c r="B299" s="114" t="s">
        <v>129</v>
      </c>
      <c r="C299" s="100"/>
      <c r="D299" s="100"/>
      <c r="E299" s="100"/>
      <c r="F299" s="100"/>
    </row>
    <row r="300" spans="1:6" x14ac:dyDescent="0.25">
      <c r="A300" s="261">
        <v>31213</v>
      </c>
      <c r="B300" s="114" t="s">
        <v>130</v>
      </c>
      <c r="C300" s="100"/>
      <c r="D300" s="100"/>
      <c r="E300" s="100"/>
      <c r="F300" s="100"/>
    </row>
    <row r="301" spans="1:6" x14ac:dyDescent="0.25">
      <c r="A301" s="261">
        <v>31214</v>
      </c>
      <c r="B301" s="114" t="s">
        <v>131</v>
      </c>
      <c r="C301" s="100"/>
      <c r="D301" s="100"/>
      <c r="E301" s="100"/>
      <c r="F301" s="100"/>
    </row>
    <row r="302" spans="1:6" x14ac:dyDescent="0.25">
      <c r="A302" s="261">
        <v>31215</v>
      </c>
      <c r="B302" s="114" t="s">
        <v>132</v>
      </c>
      <c r="C302" s="100">
        <v>0</v>
      </c>
      <c r="D302" s="100">
        <v>0</v>
      </c>
      <c r="E302" s="100">
        <v>0</v>
      </c>
      <c r="F302" s="100">
        <v>0</v>
      </c>
    </row>
    <row r="303" spans="1:6" x14ac:dyDescent="0.25">
      <c r="A303" s="148">
        <v>31216</v>
      </c>
      <c r="B303" s="149" t="s">
        <v>665</v>
      </c>
      <c r="C303" s="100"/>
      <c r="D303" s="100"/>
      <c r="E303" s="100"/>
      <c r="F303" s="100"/>
    </row>
    <row r="304" spans="1:6" x14ac:dyDescent="0.25">
      <c r="A304" s="260">
        <v>3122</v>
      </c>
      <c r="B304" s="112" t="s">
        <v>133</v>
      </c>
      <c r="C304" s="100"/>
      <c r="D304" s="100"/>
      <c r="E304" s="100"/>
      <c r="F304" s="100"/>
    </row>
    <row r="305" spans="1:6" x14ac:dyDescent="0.25">
      <c r="A305" s="261">
        <v>31221</v>
      </c>
      <c r="B305" s="114" t="s">
        <v>128</v>
      </c>
      <c r="C305" s="100"/>
      <c r="D305" s="100"/>
      <c r="E305" s="100"/>
      <c r="F305" s="100"/>
    </row>
    <row r="306" spans="1:6" x14ac:dyDescent="0.25">
      <c r="A306" s="261">
        <v>31222</v>
      </c>
      <c r="B306" s="114" t="s">
        <v>134</v>
      </c>
      <c r="C306" s="100"/>
      <c r="D306" s="100"/>
      <c r="E306" s="100"/>
      <c r="F306" s="100"/>
    </row>
    <row r="307" spans="1:6" x14ac:dyDescent="0.25">
      <c r="A307" s="261">
        <v>31223</v>
      </c>
      <c r="B307" s="114" t="s">
        <v>130</v>
      </c>
      <c r="C307" s="100"/>
      <c r="D307" s="100"/>
      <c r="E307" s="100"/>
      <c r="F307" s="100"/>
    </row>
    <row r="308" spans="1:6" x14ac:dyDescent="0.25">
      <c r="A308" s="261">
        <v>31224</v>
      </c>
      <c r="B308" s="114" t="s">
        <v>131</v>
      </c>
      <c r="C308" s="100"/>
      <c r="D308" s="100"/>
      <c r="E308" s="100"/>
      <c r="F308" s="100"/>
    </row>
    <row r="309" spans="1:6" x14ac:dyDescent="0.25">
      <c r="A309" s="261">
        <v>31400</v>
      </c>
      <c r="B309" s="114" t="s">
        <v>135</v>
      </c>
      <c r="C309" s="100"/>
      <c r="D309" s="100"/>
      <c r="E309" s="100"/>
      <c r="F309" s="100"/>
    </row>
    <row r="310" spans="1:6" x14ac:dyDescent="0.25">
      <c r="A310" s="261">
        <v>31500</v>
      </c>
      <c r="B310" s="114" t="s">
        <v>136</v>
      </c>
      <c r="C310" s="100"/>
      <c r="D310" s="100"/>
      <c r="E310" s="100"/>
      <c r="F310" s="100"/>
    </row>
    <row r="311" spans="1:6" x14ac:dyDescent="0.25">
      <c r="A311" s="111">
        <v>32</v>
      </c>
      <c r="B311" s="112" t="s">
        <v>137</v>
      </c>
      <c r="C311" s="100"/>
      <c r="D311" s="100"/>
      <c r="E311" s="100"/>
      <c r="F311" s="100"/>
    </row>
    <row r="312" spans="1:6" x14ac:dyDescent="0.25">
      <c r="A312" s="260">
        <v>321</v>
      </c>
      <c r="B312" s="112" t="s">
        <v>138</v>
      </c>
      <c r="C312" s="100"/>
      <c r="D312" s="100"/>
      <c r="E312" s="100"/>
      <c r="F312" s="100"/>
    </row>
    <row r="313" spans="1:6" x14ac:dyDescent="0.25">
      <c r="A313" s="261">
        <v>32110</v>
      </c>
      <c r="B313" s="114" t="s">
        <v>123</v>
      </c>
      <c r="C313" s="100"/>
      <c r="D313" s="100"/>
      <c r="E313" s="100"/>
      <c r="F313" s="100"/>
    </row>
    <row r="314" spans="1:6" x14ac:dyDescent="0.25">
      <c r="A314" s="261">
        <v>32120</v>
      </c>
      <c r="B314" s="114" t="s">
        <v>124</v>
      </c>
      <c r="C314" s="100"/>
      <c r="D314" s="100"/>
      <c r="E314" s="100"/>
      <c r="F314" s="100"/>
    </row>
    <row r="315" spans="1:6" x14ac:dyDescent="0.25">
      <c r="A315" s="111">
        <v>33</v>
      </c>
      <c r="B315" s="112" t="s">
        <v>139</v>
      </c>
      <c r="C315" s="100">
        <v>6784544</v>
      </c>
      <c r="D315" s="100">
        <v>0</v>
      </c>
      <c r="E315" s="100">
        <v>6784544</v>
      </c>
      <c r="F315" s="100">
        <v>0</v>
      </c>
    </row>
    <row r="316" spans="1:6" x14ac:dyDescent="0.25">
      <c r="A316" s="261">
        <v>33100</v>
      </c>
      <c r="B316" s="114" t="s">
        <v>140</v>
      </c>
      <c r="C316" s="100"/>
      <c r="D316" s="100"/>
      <c r="E316" s="100"/>
      <c r="F316" s="100"/>
    </row>
    <row r="317" spans="1:6" x14ac:dyDescent="0.25">
      <c r="A317" s="261">
        <v>33200</v>
      </c>
      <c r="B317" s="114" t="s">
        <v>141</v>
      </c>
      <c r="C317" s="100"/>
      <c r="D317" s="100"/>
      <c r="E317" s="100"/>
      <c r="F317" s="100"/>
    </row>
    <row r="318" spans="1:6" x14ac:dyDescent="0.25">
      <c r="A318" s="261">
        <v>33300</v>
      </c>
      <c r="B318" s="114" t="s">
        <v>142</v>
      </c>
      <c r="C318" s="100"/>
      <c r="D318" s="100"/>
      <c r="E318" s="100"/>
      <c r="F318" s="100"/>
    </row>
    <row r="319" spans="1:6" x14ac:dyDescent="0.25">
      <c r="A319" s="261">
        <v>33400</v>
      </c>
      <c r="B319" s="114" t="s">
        <v>143</v>
      </c>
      <c r="C319" s="100"/>
      <c r="D319" s="100"/>
      <c r="E319" s="100"/>
      <c r="F319" s="100"/>
    </row>
    <row r="320" spans="1:6" x14ac:dyDescent="0.25">
      <c r="A320" s="113">
        <v>33401</v>
      </c>
      <c r="B320" s="114" t="s">
        <v>644</v>
      </c>
      <c r="C320" s="100"/>
      <c r="D320" s="100"/>
      <c r="E320" s="100"/>
      <c r="F320" s="100"/>
    </row>
    <row r="321" spans="1:6" x14ac:dyDescent="0.25">
      <c r="A321" s="113">
        <v>33402</v>
      </c>
      <c r="B321" s="114" t="s">
        <v>645</v>
      </c>
      <c r="C321" s="100"/>
      <c r="D321" s="100"/>
      <c r="E321" s="100"/>
      <c r="F321" s="100"/>
    </row>
    <row r="322" spans="1:6" x14ac:dyDescent="0.25">
      <c r="A322" s="260">
        <v>335</v>
      </c>
      <c r="B322" s="112" t="s">
        <v>144</v>
      </c>
      <c r="C322" s="100"/>
      <c r="D322" s="100"/>
      <c r="E322" s="100"/>
      <c r="F322" s="100"/>
    </row>
    <row r="323" spans="1:6" x14ac:dyDescent="0.25">
      <c r="A323" s="113">
        <v>33510</v>
      </c>
      <c r="B323" s="114" t="s">
        <v>145</v>
      </c>
      <c r="C323" s="100"/>
      <c r="D323" s="100"/>
      <c r="E323" s="100"/>
      <c r="F323" s="100"/>
    </row>
    <row r="324" spans="1:6" x14ac:dyDescent="0.25">
      <c r="A324" s="280">
        <v>335101</v>
      </c>
      <c r="B324" s="149" t="s">
        <v>565</v>
      </c>
      <c r="C324" s="100"/>
      <c r="D324" s="100"/>
      <c r="E324" s="100"/>
      <c r="F324" s="100"/>
    </row>
    <row r="325" spans="1:6" x14ac:dyDescent="0.25">
      <c r="A325" s="280">
        <v>335102</v>
      </c>
      <c r="B325" s="149" t="s">
        <v>566</v>
      </c>
      <c r="C325" s="100"/>
      <c r="D325" s="100"/>
      <c r="E325" s="100"/>
      <c r="F325" s="100"/>
    </row>
    <row r="326" spans="1:6" x14ac:dyDescent="0.25">
      <c r="A326" s="280">
        <v>335103</v>
      </c>
      <c r="B326" s="149" t="s">
        <v>567</v>
      </c>
      <c r="C326" s="100"/>
      <c r="D326" s="100"/>
      <c r="E326" s="100"/>
      <c r="F326" s="100"/>
    </row>
    <row r="327" spans="1:6" x14ac:dyDescent="0.25">
      <c r="A327" s="280">
        <v>335104</v>
      </c>
      <c r="B327" s="149" t="s">
        <v>568</v>
      </c>
      <c r="C327" s="100"/>
      <c r="D327" s="100"/>
      <c r="E327" s="100"/>
      <c r="F327" s="100"/>
    </row>
    <row r="328" spans="1:6" x14ac:dyDescent="0.25">
      <c r="A328" s="280">
        <v>335105</v>
      </c>
      <c r="B328" s="149" t="s">
        <v>569</v>
      </c>
      <c r="C328" s="100"/>
      <c r="D328" s="100"/>
      <c r="E328" s="100"/>
      <c r="F328" s="100"/>
    </row>
    <row r="329" spans="1:6" x14ac:dyDescent="0.25">
      <c r="A329" s="280">
        <v>335106</v>
      </c>
      <c r="B329" s="149" t="s">
        <v>570</v>
      </c>
      <c r="C329" s="100"/>
      <c r="D329" s="100"/>
      <c r="E329" s="100"/>
      <c r="F329" s="100"/>
    </row>
    <row r="330" spans="1:6" x14ac:dyDescent="0.25">
      <c r="A330" s="280">
        <v>335107</v>
      </c>
      <c r="B330" s="149" t="s">
        <v>571</v>
      </c>
      <c r="C330" s="100"/>
      <c r="D330" s="100"/>
      <c r="E330" s="100"/>
      <c r="F330" s="100"/>
    </row>
    <row r="331" spans="1:6" x14ac:dyDescent="0.25">
      <c r="A331" s="280">
        <v>335108</v>
      </c>
      <c r="B331" s="149" t="s">
        <v>572</v>
      </c>
      <c r="C331" s="100"/>
      <c r="D331" s="100"/>
      <c r="E331" s="100"/>
      <c r="F331" s="100"/>
    </row>
    <row r="332" spans="1:6" x14ac:dyDescent="0.25">
      <c r="A332" s="280">
        <v>335109</v>
      </c>
      <c r="B332" s="149" t="s">
        <v>573</v>
      </c>
      <c r="C332" s="100"/>
      <c r="D332" s="100"/>
      <c r="E332" s="100"/>
      <c r="F332" s="100"/>
    </row>
    <row r="333" spans="1:6" x14ac:dyDescent="0.25">
      <c r="A333" s="280">
        <v>335110</v>
      </c>
      <c r="B333" s="149" t="s">
        <v>574</v>
      </c>
      <c r="C333" s="100"/>
      <c r="D333" s="100"/>
      <c r="E333" s="100"/>
      <c r="F333" s="100"/>
    </row>
    <row r="334" spans="1:6" x14ac:dyDescent="0.25">
      <c r="A334" s="280">
        <v>335111</v>
      </c>
      <c r="B334" s="149" t="s">
        <v>575</v>
      </c>
      <c r="C334" s="100"/>
      <c r="D334" s="100"/>
      <c r="E334" s="100"/>
      <c r="F334" s="100"/>
    </row>
    <row r="335" spans="1:6" x14ac:dyDescent="0.25">
      <c r="A335" s="280">
        <v>335112</v>
      </c>
      <c r="B335" s="149" t="s">
        <v>576</v>
      </c>
      <c r="C335" s="100"/>
      <c r="D335" s="100"/>
      <c r="E335" s="100"/>
      <c r="F335" s="100"/>
    </row>
    <row r="336" spans="1:6" x14ac:dyDescent="0.25">
      <c r="A336" s="280">
        <v>335113</v>
      </c>
      <c r="B336" s="149" t="s">
        <v>577</v>
      </c>
      <c r="C336" s="100"/>
      <c r="D336" s="100"/>
      <c r="E336" s="100"/>
      <c r="F336" s="100"/>
    </row>
    <row r="337" spans="1:6" x14ac:dyDescent="0.25">
      <c r="A337" s="261">
        <v>33520</v>
      </c>
      <c r="B337" s="114" t="s">
        <v>146</v>
      </c>
      <c r="C337" s="100">
        <v>6784544</v>
      </c>
      <c r="D337" s="100">
        <v>0</v>
      </c>
      <c r="E337" s="100">
        <v>6784544</v>
      </c>
      <c r="F337" s="100">
        <v>0</v>
      </c>
    </row>
    <row r="338" spans="1:6" x14ac:dyDescent="0.25">
      <c r="A338" s="260">
        <v>336</v>
      </c>
      <c r="B338" s="112" t="s">
        <v>147</v>
      </c>
      <c r="C338" s="100"/>
      <c r="D338" s="100"/>
      <c r="E338" s="100"/>
      <c r="F338" s="100"/>
    </row>
    <row r="339" spans="1:6" x14ac:dyDescent="0.25">
      <c r="A339" s="260">
        <v>3361</v>
      </c>
      <c r="B339" s="112" t="s">
        <v>148</v>
      </c>
      <c r="C339" s="100"/>
      <c r="D339" s="100"/>
      <c r="E339" s="100"/>
      <c r="F339" s="100"/>
    </row>
    <row r="340" spans="1:6" x14ac:dyDescent="0.25">
      <c r="A340" s="261">
        <v>33611</v>
      </c>
      <c r="B340" s="114" t="s">
        <v>149</v>
      </c>
      <c r="C340" s="100"/>
      <c r="D340" s="100"/>
      <c r="E340" s="100"/>
      <c r="F340" s="100"/>
    </row>
    <row r="341" spans="1:6" x14ac:dyDescent="0.25">
      <c r="A341" s="261">
        <v>33612</v>
      </c>
      <c r="B341" s="114" t="s">
        <v>150</v>
      </c>
      <c r="C341" s="100"/>
      <c r="D341" s="100"/>
      <c r="E341" s="100"/>
      <c r="F341" s="100"/>
    </row>
    <row r="342" spans="1:6" x14ac:dyDescent="0.25">
      <c r="A342" s="261">
        <v>33613</v>
      </c>
      <c r="B342" s="114" t="s">
        <v>151</v>
      </c>
      <c r="C342" s="100"/>
      <c r="D342" s="100"/>
      <c r="E342" s="100"/>
      <c r="F342" s="100"/>
    </row>
    <row r="343" spans="1:6" x14ac:dyDescent="0.25">
      <c r="A343" s="261">
        <v>33614</v>
      </c>
      <c r="B343" s="114" t="s">
        <v>152</v>
      </c>
      <c r="C343" s="100"/>
      <c r="D343" s="100"/>
      <c r="E343" s="100"/>
      <c r="F343" s="100"/>
    </row>
    <row r="344" spans="1:6" x14ac:dyDescent="0.25">
      <c r="A344" s="261">
        <v>33615</v>
      </c>
      <c r="B344" s="114" t="s">
        <v>153</v>
      </c>
      <c r="C344" s="100"/>
      <c r="D344" s="100"/>
      <c r="E344" s="100"/>
      <c r="F344" s="100"/>
    </row>
    <row r="345" spans="1:6" x14ac:dyDescent="0.25">
      <c r="A345" s="260">
        <v>3362</v>
      </c>
      <c r="B345" s="112" t="s">
        <v>154</v>
      </c>
      <c r="C345" s="100"/>
      <c r="D345" s="100"/>
      <c r="E345" s="100"/>
      <c r="F345" s="100"/>
    </row>
    <row r="346" spans="1:6" x14ac:dyDescent="0.25">
      <c r="A346" s="261">
        <v>33621</v>
      </c>
      <c r="B346" s="114" t="s">
        <v>149</v>
      </c>
      <c r="C346" s="100"/>
      <c r="D346" s="100"/>
      <c r="E346" s="100"/>
      <c r="F346" s="100"/>
    </row>
    <row r="347" spans="1:6" x14ac:dyDescent="0.25">
      <c r="A347" s="261">
        <v>33622</v>
      </c>
      <c r="B347" s="114" t="s">
        <v>152</v>
      </c>
      <c r="C347" s="100"/>
      <c r="D347" s="100"/>
      <c r="E347" s="100"/>
      <c r="F347" s="100"/>
    </row>
    <row r="348" spans="1:6" x14ac:dyDescent="0.25">
      <c r="A348" s="261">
        <v>33623</v>
      </c>
      <c r="B348" s="114" t="s">
        <v>153</v>
      </c>
      <c r="C348" s="100"/>
      <c r="D348" s="100"/>
      <c r="E348" s="100"/>
      <c r="F348" s="100"/>
    </row>
    <row r="349" spans="1:6" x14ac:dyDescent="0.25">
      <c r="A349" s="111">
        <v>34</v>
      </c>
      <c r="B349" s="112" t="s">
        <v>155</v>
      </c>
      <c r="C349" s="100"/>
      <c r="D349" s="100"/>
      <c r="E349" s="100"/>
      <c r="F349" s="100"/>
    </row>
    <row r="350" spans="1:6" x14ac:dyDescent="0.25">
      <c r="A350" s="261">
        <v>34100</v>
      </c>
      <c r="B350" s="114" t="s">
        <v>156</v>
      </c>
      <c r="C350" s="100"/>
      <c r="D350" s="100"/>
      <c r="E350" s="100"/>
      <c r="F350" s="100"/>
    </row>
    <row r="351" spans="1:6" x14ac:dyDescent="0.25">
      <c r="A351" s="261">
        <v>34200</v>
      </c>
      <c r="B351" s="114" t="s">
        <v>157</v>
      </c>
      <c r="C351" s="100"/>
      <c r="D351" s="100"/>
      <c r="E351" s="100"/>
      <c r="F351" s="100"/>
    </row>
    <row r="352" spans="1:6" x14ac:dyDescent="0.25">
      <c r="A352" s="261">
        <v>34300</v>
      </c>
      <c r="B352" s="114" t="s">
        <v>158</v>
      </c>
      <c r="C352" s="100"/>
      <c r="D352" s="100"/>
      <c r="E352" s="100"/>
      <c r="F352" s="100"/>
    </row>
    <row r="353" spans="1:6" x14ac:dyDescent="0.25">
      <c r="A353" s="261">
        <v>34400</v>
      </c>
      <c r="B353" s="114" t="s">
        <v>159</v>
      </c>
      <c r="C353" s="100"/>
      <c r="D353" s="100"/>
      <c r="E353" s="100"/>
      <c r="F353" s="100"/>
    </row>
    <row r="354" spans="1:6" x14ac:dyDescent="0.25">
      <c r="A354" s="261">
        <v>34500</v>
      </c>
      <c r="B354" s="114" t="s">
        <v>160</v>
      </c>
      <c r="C354" s="100"/>
      <c r="D354" s="100"/>
      <c r="E354" s="100"/>
      <c r="F354" s="100"/>
    </row>
    <row r="355" spans="1:6" x14ac:dyDescent="0.25">
      <c r="A355" s="261">
        <v>34600</v>
      </c>
      <c r="B355" s="114" t="s">
        <v>161</v>
      </c>
      <c r="C355" s="100"/>
      <c r="D355" s="100"/>
      <c r="E355" s="100"/>
      <c r="F355" s="100"/>
    </row>
    <row r="356" spans="1:6" x14ac:dyDescent="0.25">
      <c r="A356" s="260">
        <v>3471</v>
      </c>
      <c r="B356" s="112" t="s">
        <v>162</v>
      </c>
      <c r="C356" s="100"/>
      <c r="D356" s="100"/>
      <c r="E356" s="100"/>
      <c r="F356" s="100"/>
    </row>
    <row r="357" spans="1:6" x14ac:dyDescent="0.25">
      <c r="A357" s="261">
        <v>34711</v>
      </c>
      <c r="B357" s="114" t="s">
        <v>163</v>
      </c>
      <c r="C357" s="100"/>
      <c r="D357" s="100"/>
      <c r="E357" s="100"/>
      <c r="F357" s="100"/>
    </row>
    <row r="358" spans="1:6" x14ac:dyDescent="0.25">
      <c r="A358" s="261">
        <v>34712</v>
      </c>
      <c r="B358" s="114" t="s">
        <v>164</v>
      </c>
      <c r="C358" s="100"/>
      <c r="D358" s="100"/>
      <c r="E358" s="100"/>
      <c r="F358" s="100"/>
    </row>
    <row r="359" spans="1:6" x14ac:dyDescent="0.25">
      <c r="A359" s="261">
        <v>34713</v>
      </c>
      <c r="B359" s="114" t="s">
        <v>165</v>
      </c>
      <c r="C359" s="100"/>
      <c r="D359" s="100"/>
      <c r="E359" s="100"/>
      <c r="F359" s="100"/>
    </row>
    <row r="360" spans="1:6" x14ac:dyDescent="0.25">
      <c r="A360" s="261">
        <v>34714</v>
      </c>
      <c r="B360" s="114" t="s">
        <v>166</v>
      </c>
      <c r="C360" s="100"/>
      <c r="D360" s="100"/>
      <c r="E360" s="100"/>
      <c r="F360" s="100"/>
    </row>
    <row r="361" spans="1:6" x14ac:dyDescent="0.25">
      <c r="A361" s="111">
        <v>35</v>
      </c>
      <c r="B361" s="112" t="s">
        <v>167</v>
      </c>
      <c r="C361" s="100">
        <v>3329600</v>
      </c>
      <c r="D361" s="100">
        <v>0</v>
      </c>
      <c r="E361" s="100">
        <v>1754700</v>
      </c>
      <c r="F361" s="100">
        <v>0</v>
      </c>
    </row>
    <row r="362" spans="1:6" x14ac:dyDescent="0.25">
      <c r="A362" s="260">
        <v>351</v>
      </c>
      <c r="B362" s="112" t="s">
        <v>451</v>
      </c>
      <c r="C362" s="100"/>
      <c r="D362" s="100"/>
      <c r="E362" s="100"/>
      <c r="F362" s="100"/>
    </row>
    <row r="363" spans="1:6" x14ac:dyDescent="0.25">
      <c r="A363" s="261">
        <v>35110</v>
      </c>
      <c r="B363" s="114" t="s">
        <v>169</v>
      </c>
      <c r="C363" s="100"/>
      <c r="D363" s="100"/>
      <c r="E363" s="100"/>
      <c r="F363" s="100"/>
    </row>
    <row r="364" spans="1:6" x14ac:dyDescent="0.25">
      <c r="A364" s="261">
        <v>35130</v>
      </c>
      <c r="B364" s="114" t="s">
        <v>171</v>
      </c>
      <c r="C364" s="100"/>
      <c r="D364" s="100"/>
      <c r="E364" s="100"/>
      <c r="F364" s="100"/>
    </row>
    <row r="365" spans="1:6" x14ac:dyDescent="0.25">
      <c r="A365" s="261">
        <v>35200</v>
      </c>
      <c r="B365" s="114" t="s">
        <v>173</v>
      </c>
      <c r="C365" s="100"/>
      <c r="D365" s="100"/>
      <c r="E365" s="100"/>
      <c r="F365" s="100"/>
    </row>
    <row r="366" spans="1:6" x14ac:dyDescent="0.25">
      <c r="A366" s="261">
        <v>35300</v>
      </c>
      <c r="B366" s="114" t="s">
        <v>175</v>
      </c>
      <c r="C366" s="100"/>
      <c r="D366" s="100"/>
      <c r="E366" s="100"/>
      <c r="F366" s="100"/>
    </row>
    <row r="367" spans="1:6" x14ac:dyDescent="0.25">
      <c r="A367" s="260">
        <v>354</v>
      </c>
      <c r="B367" s="112" t="s">
        <v>176</v>
      </c>
      <c r="C367" s="100"/>
      <c r="D367" s="100"/>
      <c r="E367" s="100"/>
      <c r="F367" s="100"/>
    </row>
    <row r="368" spans="1:6" x14ac:dyDescent="0.25">
      <c r="A368" s="261">
        <v>35410</v>
      </c>
      <c r="B368" s="114" t="s">
        <v>178</v>
      </c>
      <c r="C368" s="100">
        <v>71800</v>
      </c>
      <c r="D368" s="100">
        <v>0</v>
      </c>
      <c r="E368" s="100">
        <v>116700</v>
      </c>
      <c r="F368" s="100">
        <v>0</v>
      </c>
    </row>
    <row r="369" spans="1:6" x14ac:dyDescent="0.25">
      <c r="A369" s="261">
        <v>35420</v>
      </c>
      <c r="B369" s="114" t="s">
        <v>180</v>
      </c>
      <c r="C369" s="100">
        <v>177800</v>
      </c>
      <c r="D369" s="100">
        <v>0</v>
      </c>
      <c r="E369" s="100">
        <v>90000</v>
      </c>
      <c r="F369" s="100">
        <v>0</v>
      </c>
    </row>
    <row r="370" spans="1:6" x14ac:dyDescent="0.25">
      <c r="A370" s="261">
        <v>35430</v>
      </c>
      <c r="B370" s="114" t="s">
        <v>182</v>
      </c>
      <c r="C370" s="100">
        <v>0</v>
      </c>
      <c r="D370" s="100">
        <v>0</v>
      </c>
      <c r="E370" s="100">
        <v>0</v>
      </c>
      <c r="F370" s="100">
        <v>0</v>
      </c>
    </row>
    <row r="371" spans="1:6" x14ac:dyDescent="0.25">
      <c r="A371" s="261">
        <v>35440</v>
      </c>
      <c r="B371" s="114" t="s">
        <v>184</v>
      </c>
      <c r="C371" s="100">
        <v>3080000</v>
      </c>
      <c r="D371" s="100">
        <v>0</v>
      </c>
      <c r="E371" s="100">
        <v>1400000</v>
      </c>
      <c r="F371" s="100">
        <v>0</v>
      </c>
    </row>
    <row r="372" spans="1:6" x14ac:dyDescent="0.25">
      <c r="A372" s="261">
        <v>35450</v>
      </c>
      <c r="B372" s="114" t="s">
        <v>186</v>
      </c>
      <c r="C372" s="100">
        <v>0</v>
      </c>
      <c r="D372" s="100">
        <v>0</v>
      </c>
      <c r="E372" s="100">
        <v>0</v>
      </c>
      <c r="F372" s="100">
        <v>0</v>
      </c>
    </row>
    <row r="373" spans="1:6" x14ac:dyDescent="0.25">
      <c r="A373" s="261">
        <v>35460</v>
      </c>
      <c r="B373" s="114" t="s">
        <v>188</v>
      </c>
      <c r="C373" s="100"/>
      <c r="D373" s="100"/>
      <c r="E373" s="100"/>
      <c r="F373" s="100"/>
    </row>
    <row r="374" spans="1:6" x14ac:dyDescent="0.25">
      <c r="A374" s="261">
        <v>35470</v>
      </c>
      <c r="B374" s="114" t="s">
        <v>190</v>
      </c>
      <c r="C374" s="100">
        <v>0</v>
      </c>
      <c r="D374" s="100">
        <v>0</v>
      </c>
      <c r="E374" s="100">
        <v>148000</v>
      </c>
      <c r="F374" s="100">
        <v>0</v>
      </c>
    </row>
    <row r="375" spans="1:6" x14ac:dyDescent="0.25">
      <c r="A375" s="261">
        <v>35500</v>
      </c>
      <c r="B375" s="114" t="s">
        <v>192</v>
      </c>
      <c r="C375" s="100"/>
      <c r="D375" s="100"/>
      <c r="E375" s="100"/>
      <c r="F375" s="100"/>
    </row>
    <row r="376" spans="1:6" x14ac:dyDescent="0.25">
      <c r="A376" s="261">
        <v>35600</v>
      </c>
      <c r="B376" s="114" t="s">
        <v>194</v>
      </c>
      <c r="C376" s="100"/>
      <c r="D376" s="100"/>
      <c r="E376" s="100"/>
      <c r="F376" s="100"/>
    </row>
    <row r="377" spans="1:6" x14ac:dyDescent="0.25">
      <c r="A377" s="111">
        <v>36</v>
      </c>
      <c r="B377" s="112" t="s">
        <v>195</v>
      </c>
      <c r="C377" s="100">
        <v>0</v>
      </c>
      <c r="D377" s="100">
        <v>0</v>
      </c>
      <c r="E377" s="100">
        <v>9700000</v>
      </c>
      <c r="F377" s="100">
        <v>0</v>
      </c>
    </row>
    <row r="378" spans="1:6" x14ac:dyDescent="0.25">
      <c r="A378" s="261">
        <v>36100</v>
      </c>
      <c r="B378" s="114" t="s">
        <v>196</v>
      </c>
      <c r="C378" s="100"/>
      <c r="D378" s="100"/>
      <c r="E378" s="100"/>
      <c r="F378" s="100"/>
    </row>
    <row r="379" spans="1:6" x14ac:dyDescent="0.25">
      <c r="A379" s="261">
        <v>36200</v>
      </c>
      <c r="B379" s="114" t="s">
        <v>197</v>
      </c>
      <c r="C379" s="100"/>
      <c r="D379" s="100"/>
      <c r="E379" s="100"/>
      <c r="F379" s="100"/>
    </row>
    <row r="380" spans="1:6" x14ac:dyDescent="0.25">
      <c r="A380" s="261">
        <v>36300</v>
      </c>
      <c r="B380" s="114" t="s">
        <v>198</v>
      </c>
      <c r="C380" s="100">
        <v>0</v>
      </c>
      <c r="D380" s="100">
        <v>0</v>
      </c>
      <c r="E380" s="100">
        <v>9700000</v>
      </c>
      <c r="F380" s="100">
        <v>0</v>
      </c>
    </row>
    <row r="381" spans="1:6" x14ac:dyDescent="0.25">
      <c r="A381" s="261">
        <v>36400</v>
      </c>
      <c r="B381" s="114" t="s">
        <v>199</v>
      </c>
      <c r="C381" s="100"/>
      <c r="D381" s="100"/>
      <c r="E381" s="100"/>
      <c r="F381" s="100"/>
    </row>
    <row r="382" spans="1:6" x14ac:dyDescent="0.25">
      <c r="A382" s="261">
        <v>36500</v>
      </c>
      <c r="B382" s="114" t="s">
        <v>200</v>
      </c>
      <c r="C382" s="100"/>
      <c r="D382" s="100"/>
      <c r="E382" s="100"/>
      <c r="F382" s="100"/>
    </row>
    <row r="383" spans="1:6" x14ac:dyDescent="0.25">
      <c r="A383" s="261">
        <v>36600</v>
      </c>
      <c r="B383" s="114" t="s">
        <v>201</v>
      </c>
      <c r="C383" s="100"/>
      <c r="D383" s="100"/>
      <c r="E383" s="100"/>
      <c r="F383" s="100"/>
    </row>
    <row r="384" spans="1:6" x14ac:dyDescent="0.25">
      <c r="A384" s="261">
        <v>36700</v>
      </c>
      <c r="B384" s="114" t="s">
        <v>646</v>
      </c>
      <c r="C384" s="100"/>
      <c r="D384" s="100"/>
      <c r="E384" s="100"/>
      <c r="F384" s="100"/>
    </row>
    <row r="385" spans="1:6" x14ac:dyDescent="0.25">
      <c r="A385" s="261">
        <v>36800</v>
      </c>
      <c r="B385" s="114" t="s">
        <v>647</v>
      </c>
      <c r="C385" s="100"/>
      <c r="D385" s="100"/>
      <c r="E385" s="100"/>
      <c r="F385" s="100"/>
    </row>
    <row r="386" spans="1:6" x14ac:dyDescent="0.25">
      <c r="A386" s="261">
        <v>36900</v>
      </c>
      <c r="B386" s="114" t="s">
        <v>807</v>
      </c>
      <c r="C386" s="100"/>
      <c r="D386" s="100"/>
      <c r="E386" s="100"/>
      <c r="F386" s="100"/>
    </row>
    <row r="387" spans="1:6" x14ac:dyDescent="0.25">
      <c r="A387" s="260">
        <v>2</v>
      </c>
      <c r="B387" s="112" t="s">
        <v>202</v>
      </c>
      <c r="C387" s="100">
        <v>0</v>
      </c>
      <c r="D387" s="100">
        <v>0</v>
      </c>
      <c r="E387" s="100">
        <v>407645694.64700001</v>
      </c>
      <c r="F387" s="100">
        <v>0</v>
      </c>
    </row>
    <row r="388" spans="1:6" x14ac:dyDescent="0.25">
      <c r="A388" s="111">
        <v>37</v>
      </c>
      <c r="B388" s="112" t="s">
        <v>203</v>
      </c>
      <c r="C388" s="100"/>
      <c r="D388" s="100"/>
      <c r="E388" s="100"/>
      <c r="F388" s="100"/>
    </row>
    <row r="389" spans="1:6" x14ac:dyDescent="0.25">
      <c r="A389" s="260">
        <v>371</v>
      </c>
      <c r="B389" s="112" t="s">
        <v>204</v>
      </c>
      <c r="C389" s="100"/>
      <c r="D389" s="100"/>
      <c r="E389" s="100"/>
      <c r="F389" s="100"/>
    </row>
    <row r="390" spans="1:6" x14ac:dyDescent="0.25">
      <c r="A390" s="261">
        <v>37110</v>
      </c>
      <c r="B390" s="114" t="s">
        <v>123</v>
      </c>
      <c r="C390" s="100"/>
      <c r="D390" s="100"/>
      <c r="E390" s="100"/>
      <c r="F390" s="100"/>
    </row>
    <row r="391" spans="1:6" x14ac:dyDescent="0.25">
      <c r="A391" s="261">
        <v>37120</v>
      </c>
      <c r="B391" s="114" t="s">
        <v>124</v>
      </c>
      <c r="C391" s="100"/>
      <c r="D391" s="100"/>
      <c r="E391" s="100"/>
      <c r="F391" s="100"/>
    </row>
    <row r="392" spans="1:6" x14ac:dyDescent="0.25">
      <c r="A392" s="260">
        <v>372</v>
      </c>
      <c r="B392" s="112" t="s">
        <v>138</v>
      </c>
      <c r="C392" s="100"/>
      <c r="D392" s="100"/>
      <c r="E392" s="100"/>
      <c r="F392" s="100"/>
    </row>
    <row r="393" spans="1:6" x14ac:dyDescent="0.25">
      <c r="A393" s="261">
        <v>37210</v>
      </c>
      <c r="B393" s="114" t="s">
        <v>123</v>
      </c>
      <c r="C393" s="100"/>
      <c r="D393" s="100"/>
      <c r="E393" s="100"/>
      <c r="F393" s="100"/>
    </row>
    <row r="394" spans="1:6" x14ac:dyDescent="0.25">
      <c r="A394" s="261">
        <v>37220</v>
      </c>
      <c r="B394" s="114" t="s">
        <v>124</v>
      </c>
      <c r="C394" s="100"/>
      <c r="D394" s="100"/>
      <c r="E394" s="100"/>
      <c r="F394" s="100"/>
    </row>
    <row r="395" spans="1:6" x14ac:dyDescent="0.25">
      <c r="A395" s="260">
        <v>373</v>
      </c>
      <c r="B395" s="112" t="s">
        <v>205</v>
      </c>
      <c r="C395" s="100"/>
      <c r="D395" s="100"/>
      <c r="E395" s="100"/>
      <c r="F395" s="100"/>
    </row>
    <row r="396" spans="1:6" x14ac:dyDescent="0.25">
      <c r="A396" s="260">
        <v>3731</v>
      </c>
      <c r="B396" s="112" t="s">
        <v>148</v>
      </c>
      <c r="C396" s="100"/>
      <c r="D396" s="100"/>
      <c r="E396" s="100"/>
      <c r="F396" s="100"/>
    </row>
    <row r="397" spans="1:6" x14ac:dyDescent="0.25">
      <c r="A397" s="113">
        <v>37311</v>
      </c>
      <c r="B397" s="114" t="s">
        <v>149</v>
      </c>
      <c r="C397" s="100"/>
      <c r="D397" s="100"/>
      <c r="E397" s="100"/>
      <c r="F397" s="100"/>
    </row>
    <row r="398" spans="1:6" x14ac:dyDescent="0.25">
      <c r="A398" s="261">
        <v>37312</v>
      </c>
      <c r="B398" s="114" t="s">
        <v>150</v>
      </c>
      <c r="C398" s="100"/>
      <c r="D398" s="100"/>
      <c r="E398" s="100"/>
      <c r="F398" s="100"/>
    </row>
    <row r="399" spans="1:6" x14ac:dyDescent="0.25">
      <c r="A399" s="261">
        <v>37313</v>
      </c>
      <c r="B399" s="114" t="s">
        <v>151</v>
      </c>
      <c r="C399" s="100"/>
      <c r="D399" s="100"/>
      <c r="E399" s="100"/>
      <c r="F399" s="100"/>
    </row>
    <row r="400" spans="1:6" x14ac:dyDescent="0.25">
      <c r="A400" s="261">
        <v>37314</v>
      </c>
      <c r="B400" s="114" t="s">
        <v>152</v>
      </c>
      <c r="C400" s="100"/>
      <c r="D400" s="100"/>
      <c r="E400" s="100"/>
      <c r="F400" s="100"/>
    </row>
    <row r="401" spans="1:6" x14ac:dyDescent="0.25">
      <c r="A401" s="261">
        <v>37315</v>
      </c>
      <c r="B401" s="114" t="s">
        <v>153</v>
      </c>
      <c r="C401" s="100"/>
      <c r="D401" s="100"/>
      <c r="E401" s="100"/>
      <c r="F401" s="100"/>
    </row>
    <row r="402" spans="1:6" x14ac:dyDescent="0.25">
      <c r="A402" s="260">
        <v>3732</v>
      </c>
      <c r="B402" s="234" t="s">
        <v>640</v>
      </c>
      <c r="C402" s="100"/>
      <c r="D402" s="100"/>
      <c r="E402" s="100"/>
      <c r="F402" s="100"/>
    </row>
    <row r="403" spans="1:6" x14ac:dyDescent="0.25">
      <c r="A403" s="113">
        <v>37321</v>
      </c>
      <c r="B403" s="114" t="s">
        <v>149</v>
      </c>
      <c r="C403" s="100"/>
      <c r="D403" s="100"/>
      <c r="E403" s="100"/>
      <c r="F403" s="100"/>
    </row>
    <row r="404" spans="1:6" x14ac:dyDescent="0.25">
      <c r="A404" s="113">
        <v>37323</v>
      </c>
      <c r="B404" s="114" t="s">
        <v>152</v>
      </c>
      <c r="C404" s="100"/>
      <c r="D404" s="100"/>
      <c r="E404" s="100"/>
      <c r="F404" s="100"/>
    </row>
    <row r="405" spans="1:6" x14ac:dyDescent="0.25">
      <c r="A405" s="113">
        <v>37324</v>
      </c>
      <c r="B405" s="114" t="s">
        <v>153</v>
      </c>
      <c r="C405" s="100"/>
      <c r="D405" s="100"/>
      <c r="E405" s="100"/>
      <c r="F405" s="100"/>
    </row>
    <row r="406" spans="1:6" x14ac:dyDescent="0.25">
      <c r="A406" s="113">
        <v>37330</v>
      </c>
      <c r="B406" s="114" t="s">
        <v>206</v>
      </c>
      <c r="C406" s="100"/>
      <c r="D406" s="100"/>
      <c r="E406" s="100"/>
      <c r="F406" s="100"/>
    </row>
    <row r="407" spans="1:6" x14ac:dyDescent="0.25">
      <c r="A407" s="111">
        <v>39</v>
      </c>
      <c r="B407" s="112" t="s">
        <v>207</v>
      </c>
      <c r="C407" s="100">
        <v>980327957.23000002</v>
      </c>
      <c r="D407" s="100">
        <v>0</v>
      </c>
      <c r="E407" s="100">
        <v>929310164.58000004</v>
      </c>
      <c r="F407" s="100">
        <v>0</v>
      </c>
    </row>
    <row r="408" spans="1:6" x14ac:dyDescent="0.25">
      <c r="A408" s="294">
        <v>391</v>
      </c>
      <c r="B408" s="198" t="s">
        <v>208</v>
      </c>
      <c r="C408" s="100"/>
      <c r="D408" s="100"/>
      <c r="E408" s="100"/>
      <c r="F408" s="100"/>
    </row>
    <row r="409" spans="1:6" x14ac:dyDescent="0.25">
      <c r="A409" s="260">
        <v>392</v>
      </c>
      <c r="B409" s="112" t="s">
        <v>209</v>
      </c>
      <c r="C409" s="100"/>
      <c r="D409" s="100"/>
      <c r="E409" s="100"/>
      <c r="F409" s="100"/>
    </row>
    <row r="410" spans="1:6" x14ac:dyDescent="0.25">
      <c r="A410" s="261">
        <v>39201</v>
      </c>
      <c r="B410" s="114" t="s">
        <v>211</v>
      </c>
      <c r="C410" s="100">
        <v>1456572501</v>
      </c>
      <c r="D410" s="100">
        <v>0</v>
      </c>
      <c r="E410" s="100">
        <v>1496572501</v>
      </c>
      <c r="F410" s="100">
        <v>0</v>
      </c>
    </row>
    <row r="411" spans="1:6" x14ac:dyDescent="0.25">
      <c r="A411" s="261">
        <v>39202</v>
      </c>
      <c r="B411" s="114" t="s">
        <v>212</v>
      </c>
      <c r="C411" s="100">
        <v>-623326660.70000005</v>
      </c>
      <c r="D411" s="100">
        <v>0</v>
      </c>
      <c r="E411" s="100">
        <v>-676953316.89999998</v>
      </c>
      <c r="F411" s="100">
        <v>0</v>
      </c>
    </row>
    <row r="412" spans="1:6" x14ac:dyDescent="0.25">
      <c r="A412" s="261">
        <v>39203</v>
      </c>
      <c r="B412" s="114" t="s">
        <v>214</v>
      </c>
      <c r="C412" s="100">
        <v>98665500</v>
      </c>
      <c r="D412" s="100">
        <v>0</v>
      </c>
      <c r="E412" s="100">
        <v>98665500</v>
      </c>
      <c r="F412" s="100">
        <v>0</v>
      </c>
    </row>
    <row r="413" spans="1:6" x14ac:dyDescent="0.25">
      <c r="A413" s="261">
        <v>39204</v>
      </c>
      <c r="B413" s="114" t="s">
        <v>212</v>
      </c>
      <c r="C413" s="100">
        <v>-68654991.680000007</v>
      </c>
      <c r="D413" s="100">
        <v>0</v>
      </c>
      <c r="E413" s="100">
        <v>-87906091.519999996</v>
      </c>
      <c r="F413" s="100">
        <v>0</v>
      </c>
    </row>
    <row r="414" spans="1:6" x14ac:dyDescent="0.25">
      <c r="A414" s="261">
        <v>39205</v>
      </c>
      <c r="B414" s="114" t="s">
        <v>688</v>
      </c>
      <c r="C414" s="100">
        <v>116364880</v>
      </c>
      <c r="D414" s="100">
        <v>0</v>
      </c>
      <c r="E414" s="100">
        <v>126814880</v>
      </c>
      <c r="F414" s="100">
        <v>0</v>
      </c>
    </row>
    <row r="415" spans="1:6" x14ac:dyDescent="0.25">
      <c r="A415" s="261">
        <v>39206</v>
      </c>
      <c r="B415" s="114" t="s">
        <v>212</v>
      </c>
      <c r="C415" s="100">
        <v>-39116397.159999996</v>
      </c>
      <c r="D415" s="100">
        <v>0</v>
      </c>
      <c r="E415" s="100">
        <v>-61550703.450000003</v>
      </c>
      <c r="F415" s="100">
        <v>0</v>
      </c>
    </row>
    <row r="416" spans="1:6" x14ac:dyDescent="0.25">
      <c r="A416" s="261">
        <v>39207</v>
      </c>
      <c r="B416" s="114" t="s">
        <v>217</v>
      </c>
      <c r="C416" s="100">
        <v>66409449</v>
      </c>
      <c r="D416" s="100">
        <v>0</v>
      </c>
      <c r="E416" s="100">
        <v>67909449</v>
      </c>
      <c r="F416" s="100">
        <v>0</v>
      </c>
    </row>
    <row r="417" spans="1:6" x14ac:dyDescent="0.25">
      <c r="A417" s="261">
        <v>39208</v>
      </c>
      <c r="B417" s="114" t="s">
        <v>212</v>
      </c>
      <c r="C417" s="100">
        <v>-36816323.229999997</v>
      </c>
      <c r="D417" s="100">
        <v>0</v>
      </c>
      <c r="E417" s="100">
        <v>-44880386.909999996</v>
      </c>
      <c r="F417" s="100">
        <v>0</v>
      </c>
    </row>
    <row r="418" spans="1:6" x14ac:dyDescent="0.25">
      <c r="A418" s="261">
        <v>39209</v>
      </c>
      <c r="B418" s="114" t="s">
        <v>219</v>
      </c>
      <c r="C418" s="100"/>
      <c r="D418" s="100"/>
      <c r="E418" s="100"/>
      <c r="F418" s="100"/>
    </row>
    <row r="419" spans="1:6" x14ac:dyDescent="0.25">
      <c r="A419" s="261">
        <v>39210</v>
      </c>
      <c r="B419" s="114" t="s">
        <v>212</v>
      </c>
      <c r="C419" s="100"/>
      <c r="D419" s="100"/>
      <c r="E419" s="100"/>
      <c r="F419" s="100"/>
    </row>
    <row r="420" spans="1:6" x14ac:dyDescent="0.25">
      <c r="A420" s="261">
        <v>39211</v>
      </c>
      <c r="B420" s="114" t="s">
        <v>221</v>
      </c>
      <c r="C420" s="100"/>
      <c r="D420" s="100"/>
      <c r="E420" s="100"/>
      <c r="F420" s="100"/>
    </row>
    <row r="421" spans="1:6" x14ac:dyDescent="0.25">
      <c r="A421" s="261">
        <v>39212</v>
      </c>
      <c r="B421" s="114" t="s">
        <v>212</v>
      </c>
      <c r="C421" s="100"/>
      <c r="D421" s="100"/>
      <c r="E421" s="100"/>
      <c r="F421" s="100"/>
    </row>
    <row r="422" spans="1:6" x14ac:dyDescent="0.25">
      <c r="A422" s="261">
        <v>39213</v>
      </c>
      <c r="B422" s="114" t="s">
        <v>223</v>
      </c>
      <c r="C422" s="100">
        <v>9430000</v>
      </c>
      <c r="D422" s="100">
        <v>0</v>
      </c>
      <c r="E422" s="100">
        <v>9430000</v>
      </c>
      <c r="F422" s="100">
        <v>0</v>
      </c>
    </row>
    <row r="423" spans="1:6" x14ac:dyDescent="0.25">
      <c r="A423" s="261">
        <v>39214</v>
      </c>
      <c r="B423" s="114" t="s">
        <v>225</v>
      </c>
      <c r="C423" s="100"/>
      <c r="D423" s="100"/>
      <c r="E423" s="100"/>
      <c r="F423" s="100"/>
    </row>
    <row r="424" spans="1:6" x14ac:dyDescent="0.25">
      <c r="A424" s="261">
        <v>39215</v>
      </c>
      <c r="B424" s="114" t="s">
        <v>212</v>
      </c>
      <c r="C424" s="100"/>
      <c r="D424" s="100"/>
      <c r="E424" s="100"/>
      <c r="F424" s="100"/>
    </row>
    <row r="425" spans="1:6" x14ac:dyDescent="0.25">
      <c r="A425" s="261">
        <v>39216</v>
      </c>
      <c r="B425" s="114" t="s">
        <v>227</v>
      </c>
      <c r="C425" s="100"/>
      <c r="D425" s="100"/>
      <c r="E425" s="100"/>
      <c r="F425" s="100"/>
    </row>
    <row r="426" spans="1:6" x14ac:dyDescent="0.25">
      <c r="A426" s="261">
        <v>39217</v>
      </c>
      <c r="B426" s="114" t="s">
        <v>229</v>
      </c>
      <c r="C426" s="100">
        <v>800000</v>
      </c>
      <c r="D426" s="100">
        <v>0</v>
      </c>
      <c r="E426" s="100">
        <v>800000</v>
      </c>
      <c r="F426" s="100">
        <v>0</v>
      </c>
    </row>
    <row r="427" spans="1:6" x14ac:dyDescent="0.25">
      <c r="A427" s="260">
        <v>393</v>
      </c>
      <c r="B427" s="112" t="s">
        <v>230</v>
      </c>
      <c r="C427" s="100"/>
      <c r="D427" s="100"/>
      <c r="E427" s="100"/>
      <c r="F427" s="100"/>
    </row>
    <row r="428" spans="1:6" x14ac:dyDescent="0.25">
      <c r="A428" s="261">
        <v>39301</v>
      </c>
      <c r="B428" s="114" t="s">
        <v>232</v>
      </c>
      <c r="C428" s="100">
        <v>1230000</v>
      </c>
      <c r="D428" s="100">
        <v>0</v>
      </c>
      <c r="E428" s="100">
        <v>1720000</v>
      </c>
      <c r="F428" s="100">
        <v>0</v>
      </c>
    </row>
    <row r="429" spans="1:6" x14ac:dyDescent="0.25">
      <c r="A429" s="261">
        <v>39302</v>
      </c>
      <c r="B429" s="114" t="s">
        <v>212</v>
      </c>
      <c r="C429" s="100">
        <v>-1230000</v>
      </c>
      <c r="D429" s="100">
        <v>0</v>
      </c>
      <c r="E429" s="100">
        <v>-1311666.6399999999</v>
      </c>
      <c r="F429" s="100">
        <v>0</v>
      </c>
    </row>
    <row r="430" spans="1:6" x14ac:dyDescent="0.25">
      <c r="A430" s="261">
        <v>39303</v>
      </c>
      <c r="B430" s="114" t="s">
        <v>234</v>
      </c>
      <c r="C430" s="100"/>
      <c r="D430" s="100"/>
      <c r="E430" s="100"/>
      <c r="F430" s="100"/>
    </row>
    <row r="431" spans="1:6" x14ac:dyDescent="0.25">
      <c r="A431" s="261">
        <v>39304</v>
      </c>
      <c r="B431" s="114" t="s">
        <v>212</v>
      </c>
      <c r="C431" s="100"/>
      <c r="D431" s="100"/>
      <c r="E431" s="100"/>
      <c r="F431" s="100"/>
    </row>
    <row r="432" spans="1:6" x14ac:dyDescent="0.25">
      <c r="A432" s="145">
        <v>394</v>
      </c>
      <c r="B432" s="146" t="s">
        <v>702</v>
      </c>
      <c r="C432" s="100"/>
      <c r="D432" s="100"/>
      <c r="E432" s="100"/>
      <c r="F432" s="100"/>
    </row>
    <row r="433" spans="1:6" x14ac:dyDescent="0.25">
      <c r="A433" s="113">
        <v>39401</v>
      </c>
      <c r="B433" s="149" t="s">
        <v>703</v>
      </c>
      <c r="C433" s="100"/>
      <c r="D433" s="100"/>
      <c r="E433" s="100"/>
      <c r="F433" s="100"/>
    </row>
    <row r="434" spans="1:6" x14ac:dyDescent="0.25">
      <c r="A434" s="113">
        <v>39402</v>
      </c>
      <c r="B434" s="149" t="s">
        <v>704</v>
      </c>
      <c r="C434" s="100"/>
      <c r="D434" s="100"/>
      <c r="E434" s="100"/>
      <c r="F434" s="100"/>
    </row>
    <row r="435" spans="1:6" x14ac:dyDescent="0.25">
      <c r="A435" s="113">
        <v>39403</v>
      </c>
      <c r="B435" s="149" t="s">
        <v>705</v>
      </c>
      <c r="C435" s="100"/>
      <c r="D435" s="100"/>
      <c r="E435" s="100"/>
      <c r="F435" s="100"/>
    </row>
    <row r="436" spans="1:6" x14ac:dyDescent="0.25">
      <c r="A436" s="113">
        <v>39404</v>
      </c>
      <c r="B436" s="149" t="s">
        <v>706</v>
      </c>
      <c r="C436" s="100"/>
      <c r="D436" s="100"/>
      <c r="E436" s="100"/>
      <c r="F436" s="100"/>
    </row>
    <row r="437" spans="1:6" x14ac:dyDescent="0.25">
      <c r="A437" s="113">
        <v>39405</v>
      </c>
      <c r="B437" s="149" t="s">
        <v>707</v>
      </c>
      <c r="C437" s="100"/>
      <c r="D437" s="100"/>
      <c r="E437" s="100"/>
      <c r="F437" s="100"/>
    </row>
    <row r="438" spans="1:6" x14ac:dyDescent="0.25">
      <c r="A438" s="260">
        <v>3</v>
      </c>
      <c r="B438" s="112" t="s">
        <v>1219</v>
      </c>
      <c r="C438" s="100">
        <v>990442101.23000002</v>
      </c>
      <c r="D438" s="100">
        <v>0</v>
      </c>
      <c r="E438" s="100">
        <v>947549408.58000004</v>
      </c>
      <c r="F438" s="100">
        <v>0</v>
      </c>
    </row>
    <row r="439" spans="1:6" x14ac:dyDescent="0.25">
      <c r="A439" s="260">
        <v>4</v>
      </c>
      <c r="B439" s="112" t="s">
        <v>236</v>
      </c>
      <c r="C439" s="100">
        <v>0</v>
      </c>
      <c r="D439" s="100">
        <v>10232600</v>
      </c>
      <c r="E439" s="100">
        <v>0</v>
      </c>
      <c r="F439" s="100">
        <v>-2.9999613761901899E-3</v>
      </c>
    </row>
    <row r="440" spans="1:6" x14ac:dyDescent="0.25">
      <c r="A440" s="111">
        <v>41</v>
      </c>
      <c r="B440" s="112" t="s">
        <v>237</v>
      </c>
      <c r="C440" s="100">
        <v>0</v>
      </c>
      <c r="D440" s="100">
        <v>10232600</v>
      </c>
      <c r="E440" s="100">
        <v>0</v>
      </c>
      <c r="F440" s="100">
        <v>-2.9999613761901899E-3</v>
      </c>
    </row>
    <row r="441" spans="1:6" x14ac:dyDescent="0.25">
      <c r="A441" s="260">
        <v>411</v>
      </c>
      <c r="B441" s="112" t="s">
        <v>238</v>
      </c>
      <c r="C441" s="100"/>
      <c r="D441" s="100"/>
      <c r="E441" s="100"/>
      <c r="F441" s="100"/>
    </row>
    <row r="442" spans="1:6" x14ac:dyDescent="0.25">
      <c r="A442" s="260">
        <v>4111</v>
      </c>
      <c r="B442" s="112" t="s">
        <v>127</v>
      </c>
      <c r="C442" s="100"/>
      <c r="D442" s="100"/>
      <c r="E442" s="100"/>
      <c r="F442" s="100"/>
    </row>
    <row r="443" spans="1:6" x14ac:dyDescent="0.25">
      <c r="A443" s="261">
        <v>41111</v>
      </c>
      <c r="B443" s="114" t="s">
        <v>239</v>
      </c>
      <c r="C443" s="100"/>
      <c r="D443" s="100"/>
      <c r="E443" s="100"/>
      <c r="F443" s="100"/>
    </row>
    <row r="444" spans="1:6" x14ac:dyDescent="0.25">
      <c r="A444" s="261">
        <v>41112</v>
      </c>
      <c r="B444" s="114" t="s">
        <v>240</v>
      </c>
      <c r="C444" s="100"/>
      <c r="D444" s="100"/>
      <c r="E444" s="100"/>
      <c r="F444" s="100"/>
    </row>
    <row r="445" spans="1:6" x14ac:dyDescent="0.25">
      <c r="A445" s="261">
        <v>41113</v>
      </c>
      <c r="B445" s="114" t="s">
        <v>241</v>
      </c>
      <c r="C445" s="100"/>
      <c r="D445" s="100"/>
      <c r="E445" s="100"/>
      <c r="F445" s="100"/>
    </row>
    <row r="446" spans="1:6" x14ac:dyDescent="0.25">
      <c r="A446" s="260">
        <v>4112</v>
      </c>
      <c r="B446" s="112" t="s">
        <v>133</v>
      </c>
      <c r="C446" s="100"/>
      <c r="D446" s="100"/>
      <c r="E446" s="100"/>
      <c r="F446" s="100"/>
    </row>
    <row r="447" spans="1:6" x14ac:dyDescent="0.25">
      <c r="A447" s="261">
        <v>41121</v>
      </c>
      <c r="B447" s="114" t="s">
        <v>239</v>
      </c>
      <c r="C447" s="100"/>
      <c r="D447" s="100"/>
      <c r="E447" s="100"/>
      <c r="F447" s="100"/>
    </row>
    <row r="448" spans="1:6" x14ac:dyDescent="0.25">
      <c r="A448" s="261">
        <v>41122</v>
      </c>
      <c r="B448" s="114" t="s">
        <v>240</v>
      </c>
      <c r="C448" s="100"/>
      <c r="D448" s="100"/>
      <c r="E448" s="100"/>
      <c r="F448" s="100"/>
    </row>
    <row r="449" spans="1:6" x14ac:dyDescent="0.25">
      <c r="A449" s="261">
        <v>41123</v>
      </c>
      <c r="B449" s="114" t="s">
        <v>241</v>
      </c>
      <c r="C449" s="100"/>
      <c r="D449" s="100"/>
      <c r="E449" s="100"/>
      <c r="F449" s="100"/>
    </row>
    <row r="450" spans="1:6" x14ac:dyDescent="0.25">
      <c r="A450" s="260">
        <v>412</v>
      </c>
      <c r="B450" s="112" t="s">
        <v>242</v>
      </c>
      <c r="C450" s="100"/>
      <c r="D450" s="100"/>
      <c r="E450" s="100"/>
      <c r="F450" s="100"/>
    </row>
    <row r="451" spans="1:6" x14ac:dyDescent="0.25">
      <c r="A451" s="260">
        <v>4121</v>
      </c>
      <c r="B451" s="112" t="s">
        <v>127</v>
      </c>
      <c r="C451" s="100"/>
      <c r="D451" s="100"/>
      <c r="E451" s="100"/>
      <c r="F451" s="100"/>
    </row>
    <row r="452" spans="1:6" x14ac:dyDescent="0.25">
      <c r="A452" s="261">
        <v>41211</v>
      </c>
      <c r="B452" s="114" t="s">
        <v>243</v>
      </c>
      <c r="C452" s="100"/>
      <c r="D452" s="100"/>
      <c r="E452" s="100"/>
      <c r="F452" s="100"/>
    </row>
    <row r="453" spans="1:6" x14ac:dyDescent="0.25">
      <c r="A453" s="261">
        <v>41212</v>
      </c>
      <c r="B453" s="114" t="s">
        <v>150</v>
      </c>
      <c r="C453" s="100"/>
      <c r="D453" s="100"/>
      <c r="E453" s="100"/>
      <c r="F453" s="100"/>
    </row>
    <row r="454" spans="1:6" x14ac:dyDescent="0.25">
      <c r="A454" s="261">
        <v>41213</v>
      </c>
      <c r="B454" s="114" t="s">
        <v>244</v>
      </c>
      <c r="C454" s="100"/>
      <c r="D454" s="100"/>
      <c r="E454" s="100"/>
      <c r="F454" s="100"/>
    </row>
    <row r="455" spans="1:6" x14ac:dyDescent="0.25">
      <c r="A455" s="261">
        <v>41214</v>
      </c>
      <c r="B455" s="114" t="s">
        <v>245</v>
      </c>
      <c r="C455" s="100"/>
      <c r="D455" s="100"/>
      <c r="E455" s="100"/>
      <c r="F455" s="100"/>
    </row>
    <row r="456" spans="1:6" x14ac:dyDescent="0.25">
      <c r="A456" s="261">
        <v>41215</v>
      </c>
      <c r="B456" s="114" t="s">
        <v>246</v>
      </c>
      <c r="C456" s="100"/>
      <c r="D456" s="100"/>
      <c r="E456" s="100"/>
      <c r="F456" s="100"/>
    </row>
    <row r="457" spans="1:6" x14ac:dyDescent="0.25">
      <c r="A457" s="261">
        <v>41216</v>
      </c>
      <c r="B457" s="114" t="s">
        <v>247</v>
      </c>
      <c r="C457" s="100"/>
      <c r="D457" s="100"/>
      <c r="E457" s="100"/>
      <c r="F457" s="100"/>
    </row>
    <row r="458" spans="1:6" x14ac:dyDescent="0.25">
      <c r="A458" s="261">
        <v>41217</v>
      </c>
      <c r="B458" s="114" t="s">
        <v>248</v>
      </c>
      <c r="C458" s="100"/>
      <c r="D458" s="100"/>
      <c r="E458" s="100"/>
      <c r="F458" s="100"/>
    </row>
    <row r="459" spans="1:6" x14ac:dyDescent="0.25">
      <c r="A459" s="260">
        <v>4122</v>
      </c>
      <c r="B459" s="112" t="s">
        <v>133</v>
      </c>
      <c r="C459" s="100"/>
      <c r="D459" s="100"/>
      <c r="E459" s="100"/>
      <c r="F459" s="100"/>
    </row>
    <row r="460" spans="1:6" x14ac:dyDescent="0.25">
      <c r="A460" s="261">
        <v>41221</v>
      </c>
      <c r="B460" s="114" t="s">
        <v>249</v>
      </c>
      <c r="C460" s="100"/>
      <c r="D460" s="100"/>
      <c r="E460" s="100"/>
      <c r="F460" s="100"/>
    </row>
    <row r="461" spans="1:6" x14ac:dyDescent="0.25">
      <c r="A461" s="261">
        <v>41222</v>
      </c>
      <c r="B461" s="114" t="s">
        <v>250</v>
      </c>
      <c r="C461" s="100"/>
      <c r="D461" s="100"/>
      <c r="E461" s="100"/>
      <c r="F461" s="100"/>
    </row>
    <row r="462" spans="1:6" x14ac:dyDescent="0.25">
      <c r="A462" s="261">
        <v>41223</v>
      </c>
      <c r="B462" s="114" t="s">
        <v>251</v>
      </c>
      <c r="C462" s="100"/>
      <c r="D462" s="100"/>
      <c r="E462" s="100"/>
      <c r="F462" s="100"/>
    </row>
    <row r="463" spans="1:6" x14ac:dyDescent="0.25">
      <c r="A463" s="261">
        <v>41224</v>
      </c>
      <c r="B463" s="114" t="s">
        <v>252</v>
      </c>
      <c r="C463" s="100"/>
      <c r="D463" s="100"/>
      <c r="E463" s="100"/>
      <c r="F463" s="100"/>
    </row>
    <row r="464" spans="1:6" x14ac:dyDescent="0.25">
      <c r="A464" s="261">
        <v>41225</v>
      </c>
      <c r="B464" s="149" t="s">
        <v>701</v>
      </c>
      <c r="C464" s="100"/>
      <c r="D464" s="100"/>
      <c r="E464" s="100"/>
      <c r="F464" s="100"/>
    </row>
    <row r="465" spans="1:6" x14ac:dyDescent="0.25">
      <c r="A465" s="260">
        <v>413</v>
      </c>
      <c r="B465" s="112" t="s">
        <v>255</v>
      </c>
      <c r="C465" s="100"/>
      <c r="D465" s="100"/>
      <c r="E465" s="100"/>
      <c r="F465" s="100"/>
    </row>
    <row r="466" spans="1:6" x14ac:dyDescent="0.25">
      <c r="A466" s="113">
        <v>41310</v>
      </c>
      <c r="B466" s="114" t="s">
        <v>256</v>
      </c>
      <c r="C466" s="100"/>
      <c r="D466" s="100"/>
      <c r="E466" s="100"/>
      <c r="F466" s="100"/>
    </row>
    <row r="467" spans="1:6" x14ac:dyDescent="0.25">
      <c r="A467" s="298">
        <v>413101</v>
      </c>
      <c r="B467" s="235" t="s">
        <v>579</v>
      </c>
      <c r="C467" s="100"/>
      <c r="D467" s="100"/>
      <c r="E467" s="100"/>
      <c r="F467" s="100"/>
    </row>
    <row r="468" spans="1:6" x14ac:dyDescent="0.25">
      <c r="A468" s="298">
        <v>413102</v>
      </c>
      <c r="B468" s="235" t="s">
        <v>580</v>
      </c>
      <c r="C468" s="100"/>
      <c r="D468" s="100"/>
      <c r="E468" s="100"/>
      <c r="F468" s="100"/>
    </row>
    <row r="469" spans="1:6" x14ac:dyDescent="0.25">
      <c r="A469" s="298">
        <v>413103</v>
      </c>
      <c r="B469" s="235" t="s">
        <v>581</v>
      </c>
      <c r="C469" s="100"/>
      <c r="D469" s="100"/>
      <c r="E469" s="100"/>
      <c r="F469" s="100"/>
    </row>
    <row r="470" spans="1:6" x14ac:dyDescent="0.25">
      <c r="A470" s="298">
        <v>413104</v>
      </c>
      <c r="B470" s="235" t="s">
        <v>582</v>
      </c>
      <c r="C470" s="100"/>
      <c r="D470" s="100"/>
      <c r="E470" s="100"/>
      <c r="F470" s="100"/>
    </row>
    <row r="471" spans="1:6" x14ac:dyDescent="0.25">
      <c r="A471" s="261">
        <v>41320</v>
      </c>
      <c r="B471" s="114" t="s">
        <v>257</v>
      </c>
      <c r="C471" s="100"/>
      <c r="D471" s="100"/>
      <c r="E471" s="100"/>
      <c r="F471" s="100"/>
    </row>
    <row r="472" spans="1:6" x14ac:dyDescent="0.25">
      <c r="A472" s="262">
        <v>413201</v>
      </c>
      <c r="B472" s="149" t="s">
        <v>583</v>
      </c>
      <c r="C472" s="100"/>
      <c r="D472" s="100"/>
      <c r="E472" s="100"/>
      <c r="F472" s="100"/>
    </row>
    <row r="473" spans="1:6" x14ac:dyDescent="0.25">
      <c r="A473" s="262">
        <v>413202</v>
      </c>
      <c r="B473" s="149" t="s">
        <v>584</v>
      </c>
      <c r="C473" s="100"/>
      <c r="D473" s="100"/>
      <c r="E473" s="100"/>
      <c r="F473" s="100"/>
    </row>
    <row r="474" spans="1:6" x14ac:dyDescent="0.25">
      <c r="A474" s="262">
        <v>413203</v>
      </c>
      <c r="B474" s="149" t="s">
        <v>585</v>
      </c>
      <c r="C474" s="100"/>
      <c r="D474" s="100"/>
      <c r="E474" s="100"/>
      <c r="F474" s="100"/>
    </row>
    <row r="475" spans="1:6" x14ac:dyDescent="0.25">
      <c r="A475" s="262">
        <v>413204</v>
      </c>
      <c r="B475" s="149" t="s">
        <v>586</v>
      </c>
      <c r="C475" s="100"/>
      <c r="D475" s="100"/>
      <c r="E475" s="100"/>
      <c r="F475" s="100"/>
    </row>
    <row r="476" spans="1:6" x14ac:dyDescent="0.25">
      <c r="A476" s="262">
        <v>413205</v>
      </c>
      <c r="B476" s="149" t="s">
        <v>587</v>
      </c>
      <c r="C476" s="100"/>
      <c r="D476" s="100"/>
      <c r="E476" s="100"/>
      <c r="F476" s="100"/>
    </row>
    <row r="477" spans="1:6" x14ac:dyDescent="0.25">
      <c r="A477" s="262">
        <v>413206</v>
      </c>
      <c r="B477" s="149" t="s">
        <v>588</v>
      </c>
      <c r="C477" s="100"/>
      <c r="D477" s="100"/>
      <c r="E477" s="100"/>
      <c r="F477" s="100"/>
    </row>
    <row r="478" spans="1:6" x14ac:dyDescent="0.25">
      <c r="A478" s="262">
        <v>413207</v>
      </c>
      <c r="B478" s="149" t="s">
        <v>589</v>
      </c>
      <c r="C478" s="100"/>
      <c r="D478" s="100"/>
      <c r="E478" s="100"/>
      <c r="F478" s="100"/>
    </row>
    <row r="479" spans="1:6" x14ac:dyDescent="0.25">
      <c r="A479" s="262">
        <v>413208</v>
      </c>
      <c r="B479" s="149" t="s">
        <v>590</v>
      </c>
      <c r="C479" s="100"/>
      <c r="D479" s="100"/>
      <c r="E479" s="100"/>
      <c r="F479" s="100"/>
    </row>
    <row r="480" spans="1:6" x14ac:dyDescent="0.25">
      <c r="A480" s="262">
        <v>413209</v>
      </c>
      <c r="B480" s="149" t="s">
        <v>591</v>
      </c>
      <c r="C480" s="100"/>
      <c r="D480" s="100"/>
      <c r="E480" s="100"/>
      <c r="F480" s="100"/>
    </row>
    <row r="481" spans="1:6" x14ac:dyDescent="0.25">
      <c r="A481" s="262">
        <v>413210</v>
      </c>
      <c r="B481" s="149" t="s">
        <v>592</v>
      </c>
      <c r="C481" s="100"/>
      <c r="D481" s="100"/>
      <c r="E481" s="100"/>
      <c r="F481" s="100"/>
    </row>
    <row r="482" spans="1:6" x14ac:dyDescent="0.25">
      <c r="A482" s="262">
        <v>413211</v>
      </c>
      <c r="B482" s="149" t="s">
        <v>593</v>
      </c>
      <c r="C482" s="100"/>
      <c r="D482" s="100"/>
      <c r="E482" s="100"/>
      <c r="F482" s="100"/>
    </row>
    <row r="483" spans="1:6" x14ac:dyDescent="0.25">
      <c r="A483" s="262">
        <v>413212</v>
      </c>
      <c r="B483" s="149" t="s">
        <v>594</v>
      </c>
      <c r="C483" s="100"/>
      <c r="D483" s="100"/>
      <c r="E483" s="100"/>
      <c r="F483" s="100"/>
    </row>
    <row r="484" spans="1:6" x14ac:dyDescent="0.25">
      <c r="A484" s="262">
        <v>413213</v>
      </c>
      <c r="B484" s="149" t="s">
        <v>595</v>
      </c>
      <c r="C484" s="100"/>
      <c r="D484" s="100"/>
      <c r="E484" s="100"/>
      <c r="F484" s="100"/>
    </row>
    <row r="485" spans="1:6" x14ac:dyDescent="0.25">
      <c r="A485" s="261">
        <v>41330</v>
      </c>
      <c r="B485" s="114" t="s">
        <v>258</v>
      </c>
      <c r="C485" s="100"/>
      <c r="D485" s="100"/>
      <c r="E485" s="100"/>
      <c r="F485" s="100"/>
    </row>
    <row r="486" spans="1:6" x14ac:dyDescent="0.25">
      <c r="A486" s="261">
        <v>41340</v>
      </c>
      <c r="B486" s="114" t="s">
        <v>259</v>
      </c>
      <c r="C486" s="100"/>
      <c r="D486" s="100"/>
      <c r="E486" s="100"/>
      <c r="F486" s="100"/>
    </row>
    <row r="487" spans="1:6" x14ac:dyDescent="0.25">
      <c r="A487" s="261">
        <v>41350</v>
      </c>
      <c r="B487" s="114" t="s">
        <v>260</v>
      </c>
      <c r="C487" s="100"/>
      <c r="D487" s="100"/>
      <c r="E487" s="100"/>
      <c r="F487" s="100"/>
    </row>
    <row r="488" spans="1:6" x14ac:dyDescent="0.25">
      <c r="A488" s="260">
        <v>4136</v>
      </c>
      <c r="B488" s="112" t="s">
        <v>649</v>
      </c>
      <c r="C488" s="100"/>
      <c r="D488" s="100"/>
      <c r="E488" s="100"/>
      <c r="F488" s="100"/>
    </row>
    <row r="489" spans="1:6" x14ac:dyDescent="0.25">
      <c r="A489" s="261">
        <v>41361</v>
      </c>
      <c r="B489" s="114" t="s">
        <v>261</v>
      </c>
      <c r="C489" s="100">
        <v>0</v>
      </c>
      <c r="D489" s="100">
        <v>2512900</v>
      </c>
      <c r="E489" s="100">
        <v>0</v>
      </c>
      <c r="F489" s="100">
        <v>0</v>
      </c>
    </row>
    <row r="490" spans="1:6" x14ac:dyDescent="0.25">
      <c r="A490" s="261">
        <v>41362</v>
      </c>
      <c r="B490" s="114" t="s">
        <v>262</v>
      </c>
      <c r="C490" s="100">
        <v>0</v>
      </c>
      <c r="D490" s="100">
        <v>7719700</v>
      </c>
      <c r="E490" s="100">
        <v>0</v>
      </c>
      <c r="F490" s="100">
        <v>0</v>
      </c>
    </row>
    <row r="491" spans="1:6" x14ac:dyDescent="0.25">
      <c r="A491" s="261">
        <v>41363</v>
      </c>
      <c r="B491" s="236" t="s">
        <v>663</v>
      </c>
      <c r="C491" s="100"/>
      <c r="D491" s="100"/>
      <c r="E491" s="100"/>
      <c r="F491" s="100"/>
    </row>
    <row r="492" spans="1:6" x14ac:dyDescent="0.25">
      <c r="A492" s="261">
        <v>41364</v>
      </c>
      <c r="B492" s="137" t="s">
        <v>689</v>
      </c>
      <c r="C492" s="100"/>
      <c r="D492" s="100"/>
      <c r="E492" s="100"/>
      <c r="F492" s="100"/>
    </row>
    <row r="493" spans="1:6" x14ac:dyDescent="0.25">
      <c r="A493" s="261">
        <v>41365</v>
      </c>
      <c r="B493" s="137" t="s">
        <v>690</v>
      </c>
      <c r="C493" s="100"/>
      <c r="D493" s="100"/>
      <c r="E493" s="100"/>
      <c r="F493" s="100"/>
    </row>
    <row r="494" spans="1:6" x14ac:dyDescent="0.25">
      <c r="A494" s="261">
        <v>41366</v>
      </c>
      <c r="B494" s="137" t="s">
        <v>691</v>
      </c>
      <c r="C494" s="100"/>
      <c r="D494" s="100"/>
      <c r="E494" s="100"/>
      <c r="F494" s="100"/>
    </row>
    <row r="495" spans="1:6" x14ac:dyDescent="0.25">
      <c r="A495" s="260">
        <v>414</v>
      </c>
      <c r="B495" s="112" t="s">
        <v>263</v>
      </c>
      <c r="C495" s="100"/>
      <c r="D495" s="100"/>
      <c r="E495" s="100"/>
      <c r="F495" s="100"/>
    </row>
    <row r="496" spans="1:6" x14ac:dyDescent="0.25">
      <c r="A496" s="261">
        <v>41410</v>
      </c>
      <c r="B496" s="114" t="s">
        <v>264</v>
      </c>
      <c r="C496" s="100"/>
      <c r="D496" s="100"/>
      <c r="E496" s="100"/>
      <c r="F496" s="100"/>
    </row>
    <row r="497" spans="1:6" x14ac:dyDescent="0.25">
      <c r="A497" s="261">
        <v>41420</v>
      </c>
      <c r="B497" s="114" t="s">
        <v>265</v>
      </c>
      <c r="C497" s="100"/>
      <c r="D497" s="100"/>
      <c r="E497" s="100"/>
      <c r="F497" s="100"/>
    </row>
    <row r="498" spans="1:6" x14ac:dyDescent="0.25">
      <c r="A498" s="261">
        <v>41430</v>
      </c>
      <c r="B498" s="114" t="s">
        <v>266</v>
      </c>
      <c r="C498" s="100"/>
      <c r="D498" s="100"/>
      <c r="E498" s="100"/>
      <c r="F498" s="100"/>
    </row>
    <row r="499" spans="1:6" x14ac:dyDescent="0.25">
      <c r="A499" s="261">
        <v>41440</v>
      </c>
      <c r="B499" s="114" t="s">
        <v>267</v>
      </c>
      <c r="C499" s="100"/>
      <c r="D499" s="100"/>
      <c r="E499" s="100"/>
      <c r="F499" s="100"/>
    </row>
    <row r="500" spans="1:6" x14ac:dyDescent="0.25">
      <c r="A500" s="261">
        <v>41450</v>
      </c>
      <c r="B500" s="114" t="s">
        <v>268</v>
      </c>
      <c r="C500" s="100"/>
      <c r="D500" s="100"/>
      <c r="E500" s="100"/>
      <c r="F500" s="100"/>
    </row>
    <row r="501" spans="1:6" x14ac:dyDescent="0.25">
      <c r="A501" s="111">
        <v>42</v>
      </c>
      <c r="B501" s="112" t="s">
        <v>269</v>
      </c>
      <c r="C501" s="100"/>
      <c r="D501" s="100"/>
      <c r="E501" s="100"/>
      <c r="F501" s="100"/>
    </row>
    <row r="502" spans="1:6" x14ac:dyDescent="0.25">
      <c r="A502" s="260">
        <v>421</v>
      </c>
      <c r="B502" s="112" t="s">
        <v>270</v>
      </c>
      <c r="C502" s="100"/>
      <c r="D502" s="100"/>
      <c r="E502" s="100"/>
      <c r="F502" s="100"/>
    </row>
    <row r="503" spans="1:6" x14ac:dyDescent="0.25">
      <c r="A503" s="260">
        <v>4211</v>
      </c>
      <c r="B503" s="112" t="s">
        <v>127</v>
      </c>
      <c r="C503" s="100"/>
      <c r="D503" s="100"/>
      <c r="E503" s="100"/>
      <c r="F503" s="100"/>
    </row>
    <row r="504" spans="1:6" x14ac:dyDescent="0.25">
      <c r="A504" s="113">
        <v>42111</v>
      </c>
      <c r="B504" s="114" t="s">
        <v>239</v>
      </c>
      <c r="C504" s="100"/>
      <c r="D504" s="100"/>
      <c r="E504" s="100"/>
      <c r="F504" s="100"/>
    </row>
    <row r="505" spans="1:6" x14ac:dyDescent="0.25">
      <c r="A505" s="113">
        <v>42112</v>
      </c>
      <c r="B505" s="114" t="s">
        <v>240</v>
      </c>
      <c r="C505" s="100"/>
      <c r="D505" s="100"/>
      <c r="E505" s="100"/>
      <c r="F505" s="100"/>
    </row>
    <row r="506" spans="1:6" x14ac:dyDescent="0.25">
      <c r="A506" s="113">
        <v>42113</v>
      </c>
      <c r="B506" s="114" t="s">
        <v>241</v>
      </c>
      <c r="C506" s="100"/>
      <c r="D506" s="100"/>
      <c r="E506" s="100"/>
      <c r="F506" s="100"/>
    </row>
    <row r="507" spans="1:6" x14ac:dyDescent="0.25">
      <c r="A507" s="263">
        <v>4212</v>
      </c>
      <c r="B507" s="146" t="s">
        <v>133</v>
      </c>
      <c r="C507" s="100"/>
      <c r="D507" s="100"/>
      <c r="E507" s="100"/>
      <c r="F507" s="100"/>
    </row>
    <row r="508" spans="1:6" x14ac:dyDescent="0.25">
      <c r="A508" s="113">
        <v>42121</v>
      </c>
      <c r="B508" s="114" t="s">
        <v>239</v>
      </c>
      <c r="C508" s="100"/>
      <c r="D508" s="100"/>
      <c r="E508" s="100"/>
      <c r="F508" s="100"/>
    </row>
    <row r="509" spans="1:6" x14ac:dyDescent="0.25">
      <c r="A509" s="113">
        <v>42122</v>
      </c>
      <c r="B509" s="114" t="s">
        <v>240</v>
      </c>
      <c r="C509" s="100"/>
      <c r="D509" s="100"/>
      <c r="E509" s="100"/>
      <c r="F509" s="100"/>
    </row>
    <row r="510" spans="1:6" x14ac:dyDescent="0.25">
      <c r="A510" s="113">
        <v>42123</v>
      </c>
      <c r="B510" s="114" t="s">
        <v>241</v>
      </c>
      <c r="C510" s="100"/>
      <c r="D510" s="100"/>
      <c r="E510" s="100"/>
      <c r="F510" s="100"/>
    </row>
    <row r="511" spans="1:6" x14ac:dyDescent="0.25">
      <c r="A511" s="260">
        <v>422</v>
      </c>
      <c r="B511" s="112" t="s">
        <v>205</v>
      </c>
      <c r="C511" s="100"/>
      <c r="D511" s="100"/>
      <c r="E511" s="100"/>
      <c r="F511" s="100"/>
    </row>
    <row r="512" spans="1:6" x14ac:dyDescent="0.25">
      <c r="A512" s="260">
        <v>4221</v>
      </c>
      <c r="B512" s="112" t="s">
        <v>127</v>
      </c>
      <c r="C512" s="100"/>
      <c r="D512" s="100"/>
      <c r="E512" s="100"/>
      <c r="F512" s="100"/>
    </row>
    <row r="513" spans="1:6" x14ac:dyDescent="0.25">
      <c r="A513" s="261">
        <v>42211</v>
      </c>
      <c r="B513" s="114" t="s">
        <v>243</v>
      </c>
      <c r="C513" s="100"/>
      <c r="D513" s="100"/>
      <c r="E513" s="100"/>
      <c r="F513" s="100"/>
    </row>
    <row r="514" spans="1:6" x14ac:dyDescent="0.25">
      <c r="A514" s="261">
        <v>42212</v>
      </c>
      <c r="B514" s="114" t="s">
        <v>271</v>
      </c>
      <c r="C514" s="100"/>
      <c r="D514" s="100"/>
      <c r="E514" s="100"/>
      <c r="F514" s="100"/>
    </row>
    <row r="515" spans="1:6" x14ac:dyDescent="0.25">
      <c r="A515" s="261">
        <v>42213</v>
      </c>
      <c r="B515" s="114" t="s">
        <v>244</v>
      </c>
      <c r="C515" s="100"/>
      <c r="D515" s="100"/>
      <c r="E515" s="100"/>
      <c r="F515" s="100"/>
    </row>
    <row r="516" spans="1:6" x14ac:dyDescent="0.25">
      <c r="A516" s="261">
        <v>42214</v>
      </c>
      <c r="B516" s="114" t="s">
        <v>245</v>
      </c>
      <c r="C516" s="100"/>
      <c r="D516" s="100"/>
      <c r="E516" s="100"/>
      <c r="F516" s="100"/>
    </row>
    <row r="517" spans="1:6" x14ac:dyDescent="0.25">
      <c r="A517" s="261">
        <v>42215</v>
      </c>
      <c r="B517" s="114" t="s">
        <v>246</v>
      </c>
      <c r="C517" s="100"/>
      <c r="D517" s="100"/>
      <c r="E517" s="100"/>
      <c r="F517" s="100"/>
    </row>
    <row r="518" spans="1:6" x14ac:dyDescent="0.25">
      <c r="A518" s="261">
        <v>42216</v>
      </c>
      <c r="B518" s="114" t="s">
        <v>247</v>
      </c>
      <c r="C518" s="100"/>
      <c r="D518" s="100"/>
      <c r="E518" s="100"/>
      <c r="F518" s="100"/>
    </row>
    <row r="519" spans="1:6" x14ac:dyDescent="0.25">
      <c r="A519" s="261">
        <v>42217</v>
      </c>
      <c r="B519" s="114" t="s">
        <v>248</v>
      </c>
      <c r="C519" s="100"/>
      <c r="D519" s="100"/>
      <c r="E519" s="100"/>
      <c r="F519" s="100"/>
    </row>
    <row r="520" spans="1:6" x14ac:dyDescent="0.25">
      <c r="A520" s="260">
        <v>4222</v>
      </c>
      <c r="B520" s="112" t="s">
        <v>133</v>
      </c>
      <c r="C520" s="100"/>
      <c r="D520" s="100"/>
      <c r="E520" s="100"/>
      <c r="F520" s="100"/>
    </row>
    <row r="521" spans="1:6" x14ac:dyDescent="0.25">
      <c r="A521" s="261">
        <v>42221</v>
      </c>
      <c r="B521" s="114" t="s">
        <v>272</v>
      </c>
      <c r="C521" s="100"/>
      <c r="D521" s="100"/>
      <c r="E521" s="100"/>
      <c r="F521" s="100"/>
    </row>
    <row r="522" spans="1:6" x14ac:dyDescent="0.25">
      <c r="A522" s="261">
        <v>42222</v>
      </c>
      <c r="B522" s="114" t="s">
        <v>273</v>
      </c>
      <c r="C522" s="100"/>
      <c r="D522" s="100"/>
      <c r="E522" s="100"/>
      <c r="F522" s="100"/>
    </row>
    <row r="523" spans="1:6" x14ac:dyDescent="0.25">
      <c r="A523" s="261">
        <v>42223</v>
      </c>
      <c r="B523" s="114" t="s">
        <v>251</v>
      </c>
      <c r="C523" s="100"/>
      <c r="D523" s="100"/>
      <c r="E523" s="100"/>
      <c r="F523" s="100"/>
    </row>
    <row r="524" spans="1:6" x14ac:dyDescent="0.25">
      <c r="A524" s="261">
        <v>42224</v>
      </c>
      <c r="B524" s="114" t="s">
        <v>252</v>
      </c>
      <c r="C524" s="100"/>
      <c r="D524" s="100"/>
      <c r="E524" s="100"/>
      <c r="F524" s="100"/>
    </row>
    <row r="525" spans="1:6" x14ac:dyDescent="0.25">
      <c r="A525" s="261">
        <v>42225</v>
      </c>
      <c r="B525" s="114" t="s">
        <v>253</v>
      </c>
      <c r="C525" s="100"/>
      <c r="D525" s="100"/>
      <c r="E525" s="100"/>
      <c r="F525" s="100"/>
    </row>
    <row r="526" spans="1:6" x14ac:dyDescent="0.25">
      <c r="A526" s="261">
        <v>42226</v>
      </c>
      <c r="B526" s="114" t="s">
        <v>254</v>
      </c>
      <c r="C526" s="100"/>
      <c r="D526" s="100"/>
      <c r="E526" s="100"/>
      <c r="F526" s="100"/>
    </row>
    <row r="527" spans="1:6" x14ac:dyDescent="0.25">
      <c r="A527" s="264">
        <v>42227</v>
      </c>
      <c r="B527" s="237" t="s">
        <v>635</v>
      </c>
      <c r="C527" s="100"/>
      <c r="D527" s="100"/>
      <c r="E527" s="100"/>
      <c r="F527" s="100"/>
    </row>
    <row r="528" spans="1:6" x14ac:dyDescent="0.25">
      <c r="A528" s="101">
        <v>42228</v>
      </c>
      <c r="B528" s="238" t="s">
        <v>692</v>
      </c>
      <c r="C528" s="100"/>
      <c r="D528" s="100"/>
      <c r="E528" s="100"/>
      <c r="F528" s="100"/>
    </row>
    <row r="529" spans="1:6" x14ac:dyDescent="0.25">
      <c r="A529" s="264">
        <v>42229</v>
      </c>
      <c r="B529" s="238" t="s">
        <v>693</v>
      </c>
      <c r="C529" s="100"/>
      <c r="D529" s="100"/>
      <c r="E529" s="100"/>
      <c r="F529" s="100"/>
    </row>
    <row r="530" spans="1:6" x14ac:dyDescent="0.25">
      <c r="A530" s="264">
        <v>42230</v>
      </c>
      <c r="B530" s="238" t="s">
        <v>694</v>
      </c>
      <c r="C530" s="100"/>
      <c r="D530" s="100"/>
      <c r="E530" s="100"/>
      <c r="F530" s="100"/>
    </row>
    <row r="531" spans="1:6" x14ac:dyDescent="0.25">
      <c r="A531" s="109">
        <v>42231</v>
      </c>
      <c r="B531" s="238" t="s">
        <v>664</v>
      </c>
      <c r="C531" s="100"/>
      <c r="D531" s="100"/>
      <c r="E531" s="100"/>
      <c r="F531" s="100"/>
    </row>
    <row r="532" spans="1:6" x14ac:dyDescent="0.25">
      <c r="A532" s="260">
        <v>5</v>
      </c>
      <c r="B532" s="112" t="s">
        <v>274</v>
      </c>
      <c r="C532" s="100">
        <v>0</v>
      </c>
      <c r="D532" s="100">
        <v>980209501.23000002</v>
      </c>
      <c r="E532" s="100">
        <v>0</v>
      </c>
      <c r="F532" s="100">
        <v>980209501.23000002</v>
      </c>
    </row>
    <row r="533" spans="1:6" x14ac:dyDescent="0.25">
      <c r="A533" s="111">
        <v>51</v>
      </c>
      <c r="B533" s="112" t="s">
        <v>275</v>
      </c>
      <c r="C533" s="100">
        <v>0</v>
      </c>
      <c r="D533" s="100">
        <v>980209501.23000002</v>
      </c>
      <c r="E533" s="100">
        <v>0</v>
      </c>
      <c r="F533" s="100">
        <v>980209501.23000002</v>
      </c>
    </row>
    <row r="534" spans="1:6" x14ac:dyDescent="0.25">
      <c r="A534" s="265">
        <v>511</v>
      </c>
      <c r="B534" s="201" t="s">
        <v>648</v>
      </c>
      <c r="C534" s="100"/>
      <c r="D534" s="100"/>
      <c r="E534" s="100"/>
      <c r="F534" s="100"/>
    </row>
    <row r="535" spans="1:6" x14ac:dyDescent="0.25">
      <c r="A535" s="113">
        <v>51101</v>
      </c>
      <c r="B535" s="149" t="s">
        <v>695</v>
      </c>
      <c r="C535" s="100">
        <v>0</v>
      </c>
      <c r="D535" s="100">
        <v>514240046</v>
      </c>
      <c r="E535" s="100">
        <v>0</v>
      </c>
      <c r="F535" s="100">
        <v>514240046</v>
      </c>
    </row>
    <row r="536" spans="1:6" x14ac:dyDescent="0.25">
      <c r="A536" s="113">
        <v>51102</v>
      </c>
      <c r="B536" s="149" t="s">
        <v>696</v>
      </c>
      <c r="C536" s="100"/>
      <c r="D536" s="100"/>
      <c r="E536" s="100"/>
      <c r="F536" s="100"/>
    </row>
    <row r="537" spans="1:6" x14ac:dyDescent="0.25">
      <c r="A537" s="113">
        <v>51103</v>
      </c>
      <c r="B537" s="149" t="s">
        <v>697</v>
      </c>
      <c r="C537" s="100"/>
      <c r="D537" s="100"/>
      <c r="E537" s="100"/>
      <c r="F537" s="100"/>
    </row>
    <row r="538" spans="1:6" x14ac:dyDescent="0.25">
      <c r="A538" s="113">
        <v>51104</v>
      </c>
      <c r="B538" s="149" t="s">
        <v>698</v>
      </c>
      <c r="C538" s="100"/>
      <c r="D538" s="100"/>
      <c r="E538" s="100"/>
      <c r="F538" s="100"/>
    </row>
    <row r="539" spans="1:6" x14ac:dyDescent="0.25">
      <c r="A539" s="113">
        <v>51105</v>
      </c>
      <c r="B539" s="149" t="s">
        <v>699</v>
      </c>
      <c r="C539" s="100"/>
      <c r="D539" s="100"/>
      <c r="E539" s="100"/>
      <c r="F539" s="100"/>
    </row>
    <row r="540" spans="1:6" x14ac:dyDescent="0.25">
      <c r="A540" s="113">
        <v>51106</v>
      </c>
      <c r="B540" s="149" t="s">
        <v>700</v>
      </c>
      <c r="C540" s="100"/>
      <c r="D540" s="100"/>
      <c r="E540" s="100"/>
      <c r="F540" s="100"/>
    </row>
    <row r="541" spans="1:6" x14ac:dyDescent="0.25">
      <c r="A541" s="260">
        <v>512</v>
      </c>
      <c r="B541" s="112" t="s">
        <v>276</v>
      </c>
      <c r="C541" s="100"/>
      <c r="D541" s="100"/>
      <c r="E541" s="100"/>
      <c r="F541" s="100"/>
    </row>
    <row r="542" spans="1:6" x14ac:dyDescent="0.25">
      <c r="A542" s="261">
        <v>51210</v>
      </c>
      <c r="B542" s="114" t="s">
        <v>277</v>
      </c>
      <c r="C542" s="100">
        <v>0</v>
      </c>
      <c r="D542" s="100">
        <v>-230429766.5</v>
      </c>
      <c r="E542" s="100">
        <v>0</v>
      </c>
      <c r="F542" s="100">
        <v>-230429766.5</v>
      </c>
    </row>
    <row r="543" spans="1:6" x14ac:dyDescent="0.25">
      <c r="A543" s="261">
        <v>51220</v>
      </c>
      <c r="B543" s="114" t="s">
        <v>278</v>
      </c>
      <c r="C543" s="100"/>
      <c r="D543" s="100"/>
      <c r="E543" s="100"/>
      <c r="F543" s="100"/>
    </row>
    <row r="544" spans="1:6" x14ac:dyDescent="0.25">
      <c r="A544" s="261">
        <v>51230</v>
      </c>
      <c r="B544" s="114" t="s">
        <v>279</v>
      </c>
      <c r="C544" s="100"/>
      <c r="D544" s="100"/>
      <c r="E544" s="100"/>
      <c r="F544" s="100"/>
    </row>
    <row r="545" spans="1:6" x14ac:dyDescent="0.25">
      <c r="A545" s="261">
        <v>51300</v>
      </c>
      <c r="B545" s="114" t="s">
        <v>280</v>
      </c>
      <c r="C545" s="100">
        <v>0</v>
      </c>
      <c r="D545" s="100">
        <v>696399221.73000002</v>
      </c>
      <c r="E545" s="100">
        <v>0</v>
      </c>
      <c r="F545" s="100">
        <v>696399221.73000002</v>
      </c>
    </row>
    <row r="546" spans="1:6" x14ac:dyDescent="0.25">
      <c r="A546" s="148">
        <v>51400</v>
      </c>
      <c r="B546" s="149" t="s">
        <v>283</v>
      </c>
      <c r="C546" s="100"/>
      <c r="D546" s="100"/>
      <c r="E546" s="100"/>
      <c r="F546" s="100"/>
    </row>
    <row r="547" spans="1:6" x14ac:dyDescent="0.25">
      <c r="A547" s="261">
        <v>51500</v>
      </c>
      <c r="B547" s="114" t="s">
        <v>281</v>
      </c>
      <c r="C547" s="100"/>
      <c r="D547" s="100"/>
      <c r="E547" s="100"/>
      <c r="F547" s="100"/>
    </row>
    <row r="548" spans="1:6" x14ac:dyDescent="0.25">
      <c r="A548" s="261">
        <v>51600</v>
      </c>
      <c r="B548" s="114" t="s">
        <v>282</v>
      </c>
      <c r="C548" s="100"/>
      <c r="D548" s="100"/>
      <c r="E548" s="100"/>
      <c r="F548" s="100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296"/>
  <sheetViews>
    <sheetView topLeftCell="A230" workbookViewId="0">
      <selection activeCell="D232" sqref="D232"/>
    </sheetView>
  </sheetViews>
  <sheetFormatPr defaultColWidth="9.140625" defaultRowHeight="15" x14ac:dyDescent="0.25"/>
  <cols>
    <col min="1" max="1" width="8.42578125" style="310" customWidth="1"/>
    <col min="2" max="2" width="62.28515625" style="10" customWidth="1"/>
    <col min="3" max="4" width="16.42578125" style="338" customWidth="1"/>
    <col min="5" max="16384" width="9.140625" style="10"/>
  </cols>
  <sheetData>
    <row r="1" spans="1:4" ht="15.75" x14ac:dyDescent="0.25">
      <c r="A1" s="321" t="s">
        <v>1257</v>
      </c>
      <c r="D1" s="356" t="s">
        <v>453</v>
      </c>
    </row>
    <row r="3" spans="1:4" x14ac:dyDescent="0.25">
      <c r="A3" s="412" t="s">
        <v>4</v>
      </c>
      <c r="B3" s="412"/>
      <c r="C3" s="412"/>
      <c r="D3" s="412"/>
    </row>
    <row r="4" spans="1:4" x14ac:dyDescent="0.25">
      <c r="A4" s="311"/>
      <c r="B4" s="75"/>
      <c r="C4" s="340"/>
      <c r="D4" s="340"/>
    </row>
    <row r="5" spans="1:4" x14ac:dyDescent="0.25">
      <c r="A5" s="311"/>
      <c r="B5" s="11"/>
      <c r="C5" s="357"/>
      <c r="D5" s="358" t="s">
        <v>808</v>
      </c>
    </row>
    <row r="6" spans="1:4" x14ac:dyDescent="0.25">
      <c r="A6" s="311"/>
      <c r="B6" s="11"/>
      <c r="C6" s="357"/>
      <c r="D6" s="359"/>
    </row>
    <row r="7" spans="1:4" ht="42.75" customHeight="1" x14ac:dyDescent="0.25">
      <c r="A7" s="312" t="s">
        <v>61</v>
      </c>
      <c r="B7" s="195" t="s">
        <v>60</v>
      </c>
      <c r="C7" s="360" t="s">
        <v>47</v>
      </c>
      <c r="D7" s="360" t="s">
        <v>48</v>
      </c>
    </row>
    <row r="8" spans="1:4" x14ac:dyDescent="0.25">
      <c r="A8" s="260">
        <v>1</v>
      </c>
      <c r="B8" s="112" t="s">
        <v>120</v>
      </c>
      <c r="C8" s="361">
        <f>C9+C30+C34+C55+C67+C83</f>
        <v>10114144</v>
      </c>
      <c r="D8" s="361">
        <f>D9+D30+D34+D55+D67+D83</f>
        <v>25854372</v>
      </c>
    </row>
    <row r="9" spans="1:4" x14ac:dyDescent="0.25">
      <c r="A9" s="260">
        <v>31</v>
      </c>
      <c r="B9" s="112" t="s">
        <v>121</v>
      </c>
      <c r="C9" s="362">
        <f>C10+C15+C28+C29</f>
        <v>0</v>
      </c>
      <c r="D9" s="362">
        <f>D10+D15+D28+D29</f>
        <v>0</v>
      </c>
    </row>
    <row r="10" spans="1:4" x14ac:dyDescent="0.25">
      <c r="A10" s="260">
        <v>311</v>
      </c>
      <c r="B10" s="112" t="s">
        <v>122</v>
      </c>
      <c r="C10" s="362">
        <f>SUM(C11:C14)</f>
        <v>0</v>
      </c>
      <c r="D10" s="362">
        <f>SUM(D11:D14)</f>
        <v>0</v>
      </c>
    </row>
    <row r="11" spans="1:4" x14ac:dyDescent="0.25">
      <c r="A11" s="261">
        <v>31110</v>
      </c>
      <c r="B11" s="114" t="s">
        <v>123</v>
      </c>
      <c r="C11" s="363"/>
      <c r="D11" s="363"/>
    </row>
    <row r="12" spans="1:4" x14ac:dyDescent="0.25">
      <c r="A12" s="261">
        <v>31120</v>
      </c>
      <c r="B12" s="114" t="s">
        <v>124</v>
      </c>
      <c r="C12" s="363"/>
      <c r="D12" s="363"/>
    </row>
    <row r="13" spans="1:4" x14ac:dyDescent="0.25">
      <c r="A13" s="261">
        <v>31130</v>
      </c>
      <c r="B13" s="114" t="s">
        <v>125</v>
      </c>
      <c r="C13" s="363"/>
      <c r="D13" s="363"/>
    </row>
    <row r="14" spans="1:4" x14ac:dyDescent="0.25">
      <c r="A14" s="262">
        <v>31140</v>
      </c>
      <c r="B14" s="149" t="s">
        <v>666</v>
      </c>
      <c r="C14" s="363"/>
      <c r="D14" s="363"/>
    </row>
    <row r="15" spans="1:4" x14ac:dyDescent="0.25">
      <c r="A15" s="260">
        <v>312</v>
      </c>
      <c r="B15" s="112" t="s">
        <v>126</v>
      </c>
      <c r="C15" s="362">
        <f>C16+C23</f>
        <v>0</v>
      </c>
      <c r="D15" s="362">
        <f>D16+D23</f>
        <v>0</v>
      </c>
    </row>
    <row r="16" spans="1:4" x14ac:dyDescent="0.25">
      <c r="A16" s="260">
        <v>3121</v>
      </c>
      <c r="B16" s="112" t="s">
        <v>127</v>
      </c>
      <c r="C16" s="362">
        <f>SUM(C17:C22)</f>
        <v>0</v>
      </c>
      <c r="D16" s="362">
        <f>SUM(D17:D22)</f>
        <v>0</v>
      </c>
    </row>
    <row r="17" spans="1:4" x14ac:dyDescent="0.25">
      <c r="A17" s="261">
        <v>31211</v>
      </c>
      <c r="B17" s="114" t="s">
        <v>128</v>
      </c>
      <c r="C17" s="363"/>
      <c r="D17" s="363"/>
    </row>
    <row r="18" spans="1:4" x14ac:dyDescent="0.25">
      <c r="A18" s="261">
        <v>31212</v>
      </c>
      <c r="B18" s="114" t="s">
        <v>129</v>
      </c>
      <c r="C18" s="363"/>
      <c r="D18" s="363"/>
    </row>
    <row r="19" spans="1:4" x14ac:dyDescent="0.25">
      <c r="A19" s="261">
        <v>31213</v>
      </c>
      <c r="B19" s="114" t="s">
        <v>130</v>
      </c>
      <c r="C19" s="363"/>
      <c r="D19" s="363"/>
    </row>
    <row r="20" spans="1:4" x14ac:dyDescent="0.25">
      <c r="A20" s="261">
        <v>31214</v>
      </c>
      <c r="B20" s="114" t="s">
        <v>131</v>
      </c>
      <c r="C20" s="363"/>
      <c r="D20" s="363"/>
    </row>
    <row r="21" spans="1:4" x14ac:dyDescent="0.25">
      <c r="A21" s="261">
        <v>31215</v>
      </c>
      <c r="B21" s="114" t="s">
        <v>132</v>
      </c>
      <c r="C21" s="363"/>
      <c r="D21" s="363"/>
    </row>
    <row r="22" spans="1:4" x14ac:dyDescent="0.25">
      <c r="A22" s="262">
        <v>31216</v>
      </c>
      <c r="B22" s="149" t="s">
        <v>665</v>
      </c>
      <c r="C22" s="363"/>
      <c r="D22" s="363"/>
    </row>
    <row r="23" spans="1:4" x14ac:dyDescent="0.25">
      <c r="A23" s="260">
        <v>3122</v>
      </c>
      <c r="B23" s="112" t="s">
        <v>133</v>
      </c>
      <c r="C23" s="362">
        <f>SUM(C24:C27)</f>
        <v>0</v>
      </c>
      <c r="D23" s="362">
        <f>SUM(D24:D27)</f>
        <v>0</v>
      </c>
    </row>
    <row r="24" spans="1:4" x14ac:dyDescent="0.25">
      <c r="A24" s="261">
        <v>31221</v>
      </c>
      <c r="B24" s="114" t="s">
        <v>128</v>
      </c>
      <c r="C24" s="363"/>
      <c r="D24" s="363"/>
    </row>
    <row r="25" spans="1:4" x14ac:dyDescent="0.25">
      <c r="A25" s="261">
        <v>31222</v>
      </c>
      <c r="B25" s="114" t="s">
        <v>134</v>
      </c>
      <c r="C25" s="363"/>
      <c r="D25" s="363"/>
    </row>
    <row r="26" spans="1:4" x14ac:dyDescent="0.25">
      <c r="A26" s="261">
        <v>31223</v>
      </c>
      <c r="B26" s="114" t="s">
        <v>130</v>
      </c>
      <c r="C26" s="363"/>
      <c r="D26" s="363"/>
    </row>
    <row r="27" spans="1:4" x14ac:dyDescent="0.25">
      <c r="A27" s="261">
        <v>31224</v>
      </c>
      <c r="B27" s="114" t="s">
        <v>131</v>
      </c>
      <c r="C27" s="363"/>
      <c r="D27" s="363"/>
    </row>
    <row r="28" spans="1:4" x14ac:dyDescent="0.25">
      <c r="A28" s="261">
        <v>31400</v>
      </c>
      <c r="B28" s="114" t="s">
        <v>135</v>
      </c>
      <c r="C28" s="363"/>
      <c r="D28" s="363"/>
    </row>
    <row r="29" spans="1:4" x14ac:dyDescent="0.25">
      <c r="A29" s="261">
        <v>31500</v>
      </c>
      <c r="B29" s="114" t="s">
        <v>136</v>
      </c>
      <c r="C29" s="363"/>
      <c r="D29" s="363"/>
    </row>
    <row r="30" spans="1:4" x14ac:dyDescent="0.25">
      <c r="A30" s="260">
        <v>32</v>
      </c>
      <c r="B30" s="112" t="s">
        <v>137</v>
      </c>
      <c r="C30" s="362">
        <f>SUM(C31)</f>
        <v>0</v>
      </c>
      <c r="D30" s="362">
        <f>SUM(D31)</f>
        <v>0</v>
      </c>
    </row>
    <row r="31" spans="1:4" x14ac:dyDescent="0.25">
      <c r="A31" s="260">
        <v>321</v>
      </c>
      <c r="B31" s="112" t="s">
        <v>138</v>
      </c>
      <c r="C31" s="362">
        <f>SUM(C32:C33)</f>
        <v>0</v>
      </c>
      <c r="D31" s="362">
        <f>SUM(D32:D33)</f>
        <v>0</v>
      </c>
    </row>
    <row r="32" spans="1:4" x14ac:dyDescent="0.25">
      <c r="A32" s="261">
        <v>32110</v>
      </c>
      <c r="B32" s="114" t="s">
        <v>123</v>
      </c>
      <c r="C32" s="363"/>
      <c r="D32" s="363"/>
    </row>
    <row r="33" spans="1:4" x14ac:dyDescent="0.25">
      <c r="A33" s="261">
        <v>32120</v>
      </c>
      <c r="B33" s="114" t="s">
        <v>124</v>
      </c>
      <c r="C33" s="363"/>
      <c r="D33" s="363"/>
    </row>
    <row r="34" spans="1:4" x14ac:dyDescent="0.25">
      <c r="A34" s="260">
        <v>33</v>
      </c>
      <c r="B34" s="112" t="s">
        <v>139</v>
      </c>
      <c r="C34" s="362">
        <f>C35+C36+C37+C38+C39+C40+C41+C44</f>
        <v>6784544</v>
      </c>
      <c r="D34" s="362">
        <f>D35+D36+D37+D38+D39+D40+D41+D44</f>
        <v>14399672</v>
      </c>
    </row>
    <row r="35" spans="1:4" x14ac:dyDescent="0.25">
      <c r="A35" s="261">
        <v>33100</v>
      </c>
      <c r="B35" s="114" t="s">
        <v>140</v>
      </c>
      <c r="C35" s="363"/>
      <c r="D35" s="363"/>
    </row>
    <row r="36" spans="1:4" x14ac:dyDescent="0.25">
      <c r="A36" s="261">
        <v>33200</v>
      </c>
      <c r="B36" s="114" t="s">
        <v>141</v>
      </c>
      <c r="C36" s="363"/>
      <c r="D36" s="363"/>
    </row>
    <row r="37" spans="1:4" x14ac:dyDescent="0.25">
      <c r="A37" s="261">
        <v>33300</v>
      </c>
      <c r="B37" s="114" t="s">
        <v>142</v>
      </c>
      <c r="C37" s="363"/>
      <c r="D37" s="363"/>
    </row>
    <row r="38" spans="1:4" x14ac:dyDescent="0.25">
      <c r="A38" s="261">
        <v>33400</v>
      </c>
      <c r="B38" s="114" t="s">
        <v>143</v>
      </c>
      <c r="C38" s="363"/>
      <c r="D38" s="363"/>
    </row>
    <row r="39" spans="1:4" x14ac:dyDescent="0.25">
      <c r="A39" s="261">
        <v>33401</v>
      </c>
      <c r="B39" s="114" t="s">
        <v>644</v>
      </c>
      <c r="C39" s="363"/>
      <c r="D39" s="363"/>
    </row>
    <row r="40" spans="1:4" x14ac:dyDescent="0.25">
      <c r="A40" s="261">
        <v>33402</v>
      </c>
      <c r="B40" s="114" t="s">
        <v>645</v>
      </c>
      <c r="C40" s="363"/>
      <c r="D40" s="363"/>
    </row>
    <row r="41" spans="1:4" x14ac:dyDescent="0.25">
      <c r="A41" s="260">
        <v>335</v>
      </c>
      <c r="B41" s="112" t="s">
        <v>144</v>
      </c>
      <c r="C41" s="362">
        <f>SUM(C42:C43)</f>
        <v>6784544</v>
      </c>
      <c r="D41" s="362">
        <f>SUM(D42:D43)</f>
        <v>14399672</v>
      </c>
    </row>
    <row r="42" spans="1:4" x14ac:dyDescent="0.25">
      <c r="A42" s="261">
        <v>33510</v>
      </c>
      <c r="B42" s="114" t="s">
        <v>145</v>
      </c>
      <c r="C42" s="363"/>
      <c r="D42" s="363"/>
    </row>
    <row r="43" spans="1:4" x14ac:dyDescent="0.25">
      <c r="A43" s="261">
        <v>33520</v>
      </c>
      <c r="B43" s="114" t="s">
        <v>146</v>
      </c>
      <c r="C43" s="363">
        <v>6784544</v>
      </c>
      <c r="D43" s="363">
        <v>14399672</v>
      </c>
    </row>
    <row r="44" spans="1:4" x14ac:dyDescent="0.25">
      <c r="A44" s="260">
        <v>336</v>
      </c>
      <c r="B44" s="112" t="s">
        <v>147</v>
      </c>
      <c r="C44" s="362">
        <f>C45+C51</f>
        <v>0</v>
      </c>
      <c r="D44" s="362">
        <f>D45+D51</f>
        <v>0</v>
      </c>
    </row>
    <row r="45" spans="1:4" x14ac:dyDescent="0.25">
      <c r="A45" s="260">
        <v>3361</v>
      </c>
      <c r="B45" s="196" t="s">
        <v>148</v>
      </c>
      <c r="C45" s="362">
        <f>SUM(C46:C50)</f>
        <v>0</v>
      </c>
      <c r="D45" s="362">
        <f>SUM(D46:D50)</f>
        <v>0</v>
      </c>
    </row>
    <row r="46" spans="1:4" x14ac:dyDescent="0.25">
      <c r="A46" s="261">
        <v>33611</v>
      </c>
      <c r="B46" s="197" t="s">
        <v>149</v>
      </c>
      <c r="C46" s="363"/>
      <c r="D46" s="363"/>
    </row>
    <row r="47" spans="1:4" x14ac:dyDescent="0.25">
      <c r="A47" s="261">
        <v>33612</v>
      </c>
      <c r="B47" s="197" t="s">
        <v>150</v>
      </c>
      <c r="C47" s="363"/>
      <c r="D47" s="363"/>
    </row>
    <row r="48" spans="1:4" x14ac:dyDescent="0.25">
      <c r="A48" s="261">
        <v>33613</v>
      </c>
      <c r="B48" s="197" t="s">
        <v>151</v>
      </c>
      <c r="C48" s="363"/>
      <c r="D48" s="363"/>
    </row>
    <row r="49" spans="1:4" x14ac:dyDescent="0.25">
      <c r="A49" s="261">
        <v>33614</v>
      </c>
      <c r="B49" s="197" t="s">
        <v>152</v>
      </c>
      <c r="C49" s="363"/>
      <c r="D49" s="363"/>
    </row>
    <row r="50" spans="1:4" x14ac:dyDescent="0.25">
      <c r="A50" s="261">
        <v>33615</v>
      </c>
      <c r="B50" s="197" t="s">
        <v>153</v>
      </c>
      <c r="C50" s="363"/>
      <c r="D50" s="363"/>
    </row>
    <row r="51" spans="1:4" x14ac:dyDescent="0.25">
      <c r="A51" s="260">
        <v>3362</v>
      </c>
      <c r="B51" s="196" t="s">
        <v>154</v>
      </c>
      <c r="C51" s="362">
        <f>SUM(C52:C54)</f>
        <v>0</v>
      </c>
      <c r="D51" s="362">
        <f>SUM(D52:D54)</f>
        <v>0</v>
      </c>
    </row>
    <row r="52" spans="1:4" x14ac:dyDescent="0.25">
      <c r="A52" s="261">
        <v>33621</v>
      </c>
      <c r="B52" s="197" t="s">
        <v>149</v>
      </c>
      <c r="C52" s="363"/>
      <c r="D52" s="363"/>
    </row>
    <row r="53" spans="1:4" x14ac:dyDescent="0.25">
      <c r="A53" s="261">
        <v>33622</v>
      </c>
      <c r="B53" s="197" t="s">
        <v>152</v>
      </c>
      <c r="C53" s="363"/>
      <c r="D53" s="363"/>
    </row>
    <row r="54" spans="1:4" x14ac:dyDescent="0.25">
      <c r="A54" s="261">
        <v>33623</v>
      </c>
      <c r="B54" s="197" t="s">
        <v>153</v>
      </c>
      <c r="C54" s="363"/>
      <c r="D54" s="363"/>
    </row>
    <row r="55" spans="1:4" x14ac:dyDescent="0.25">
      <c r="A55" s="260">
        <v>34</v>
      </c>
      <c r="B55" s="112" t="s">
        <v>155</v>
      </c>
      <c r="C55" s="362">
        <f>SUM(C56:C62)</f>
        <v>0</v>
      </c>
      <c r="D55" s="362">
        <f>SUM(D56:D62)</f>
        <v>0</v>
      </c>
    </row>
    <row r="56" spans="1:4" x14ac:dyDescent="0.25">
      <c r="A56" s="261">
        <v>34100</v>
      </c>
      <c r="B56" s="114" t="s">
        <v>156</v>
      </c>
      <c r="C56" s="363"/>
      <c r="D56" s="363"/>
    </row>
    <row r="57" spans="1:4" x14ac:dyDescent="0.25">
      <c r="A57" s="261">
        <v>34200</v>
      </c>
      <c r="B57" s="114" t="s">
        <v>157</v>
      </c>
      <c r="C57" s="363"/>
      <c r="D57" s="363"/>
    </row>
    <row r="58" spans="1:4" x14ac:dyDescent="0.25">
      <c r="A58" s="261">
        <v>34300</v>
      </c>
      <c r="B58" s="114" t="s">
        <v>158</v>
      </c>
      <c r="C58" s="363"/>
      <c r="D58" s="363"/>
    </row>
    <row r="59" spans="1:4" x14ac:dyDescent="0.25">
      <c r="A59" s="261">
        <v>34400</v>
      </c>
      <c r="B59" s="114" t="s">
        <v>159</v>
      </c>
      <c r="C59" s="363"/>
      <c r="D59" s="363"/>
    </row>
    <row r="60" spans="1:4" x14ac:dyDescent="0.25">
      <c r="A60" s="261">
        <v>34500</v>
      </c>
      <c r="B60" s="114" t="s">
        <v>160</v>
      </c>
      <c r="C60" s="363"/>
      <c r="D60" s="363"/>
    </row>
    <row r="61" spans="1:4" x14ac:dyDescent="0.25">
      <c r="A61" s="261">
        <v>34600</v>
      </c>
      <c r="B61" s="114" t="s">
        <v>161</v>
      </c>
      <c r="C61" s="363"/>
      <c r="D61" s="363"/>
    </row>
    <row r="62" spans="1:4" x14ac:dyDescent="0.25">
      <c r="A62" s="260">
        <v>3471</v>
      </c>
      <c r="B62" s="112" t="s">
        <v>162</v>
      </c>
      <c r="C62" s="362">
        <f>SUM(C63:C66)</f>
        <v>0</v>
      </c>
      <c r="D62" s="362">
        <f>SUM(D63:D66)</f>
        <v>0</v>
      </c>
    </row>
    <row r="63" spans="1:4" x14ac:dyDescent="0.25">
      <c r="A63" s="261">
        <v>34711</v>
      </c>
      <c r="B63" s="114" t="s">
        <v>163</v>
      </c>
      <c r="C63" s="363"/>
      <c r="D63" s="363"/>
    </row>
    <row r="64" spans="1:4" x14ac:dyDescent="0.25">
      <c r="A64" s="261">
        <v>34712</v>
      </c>
      <c r="B64" s="114" t="s">
        <v>164</v>
      </c>
      <c r="C64" s="363"/>
      <c r="D64" s="363"/>
    </row>
    <row r="65" spans="1:4" x14ac:dyDescent="0.25">
      <c r="A65" s="261">
        <v>34713</v>
      </c>
      <c r="B65" s="114" t="s">
        <v>165</v>
      </c>
      <c r="C65" s="363"/>
      <c r="D65" s="363"/>
    </row>
    <row r="66" spans="1:4" x14ac:dyDescent="0.25">
      <c r="A66" s="261">
        <v>34714</v>
      </c>
      <c r="B66" s="114" t="s">
        <v>166</v>
      </c>
      <c r="C66" s="363"/>
      <c r="D66" s="363"/>
    </row>
    <row r="67" spans="1:4" x14ac:dyDescent="0.25">
      <c r="A67" s="260">
        <v>35</v>
      </c>
      <c r="B67" s="112" t="s">
        <v>167</v>
      </c>
      <c r="C67" s="362">
        <f>C68+C71+C72+C73+C81+C82</f>
        <v>3329600</v>
      </c>
      <c r="D67" s="362">
        <f>D68+D71+D72+D73+D81+D82</f>
        <v>1754700</v>
      </c>
    </row>
    <row r="68" spans="1:4" x14ac:dyDescent="0.25">
      <c r="A68" s="260">
        <v>351</v>
      </c>
      <c r="B68" s="112" t="s">
        <v>451</v>
      </c>
      <c r="C68" s="362">
        <f>C69+C70</f>
        <v>0</v>
      </c>
      <c r="D68" s="362">
        <f>D69+D70</f>
        <v>0</v>
      </c>
    </row>
    <row r="69" spans="1:4" x14ac:dyDescent="0.25">
      <c r="A69" s="261">
        <v>35110</v>
      </c>
      <c r="B69" s="114" t="s">
        <v>169</v>
      </c>
      <c r="C69" s="363"/>
      <c r="D69" s="363"/>
    </row>
    <row r="70" spans="1:4" x14ac:dyDescent="0.25">
      <c r="A70" s="261">
        <v>35130</v>
      </c>
      <c r="B70" s="114" t="s">
        <v>171</v>
      </c>
      <c r="C70" s="363"/>
      <c r="D70" s="363"/>
    </row>
    <row r="71" spans="1:4" x14ac:dyDescent="0.25">
      <c r="A71" s="261">
        <v>35200</v>
      </c>
      <c r="B71" s="114" t="s">
        <v>173</v>
      </c>
      <c r="C71" s="363"/>
      <c r="D71" s="363"/>
    </row>
    <row r="72" spans="1:4" x14ac:dyDescent="0.25">
      <c r="A72" s="261">
        <v>35300</v>
      </c>
      <c r="B72" s="114" t="s">
        <v>175</v>
      </c>
      <c r="C72" s="363"/>
      <c r="D72" s="363"/>
    </row>
    <row r="73" spans="1:4" x14ac:dyDescent="0.25">
      <c r="A73" s="260">
        <v>354</v>
      </c>
      <c r="B73" s="112" t="s">
        <v>176</v>
      </c>
      <c r="C73" s="362">
        <f>SUM(C74:C80)</f>
        <v>3329600</v>
      </c>
      <c r="D73" s="362">
        <f>SUM(D74:D80)</f>
        <v>1754700</v>
      </c>
    </row>
    <row r="74" spans="1:4" x14ac:dyDescent="0.25">
      <c r="A74" s="261">
        <v>35410</v>
      </c>
      <c r="B74" s="114" t="s">
        <v>178</v>
      </c>
      <c r="C74" s="363">
        <v>71800</v>
      </c>
      <c r="D74" s="363">
        <v>116700</v>
      </c>
    </row>
    <row r="75" spans="1:4" x14ac:dyDescent="0.25">
      <c r="A75" s="261">
        <v>35420</v>
      </c>
      <c r="B75" s="114" t="s">
        <v>180</v>
      </c>
      <c r="C75" s="363">
        <v>177800</v>
      </c>
      <c r="D75" s="363">
        <v>90000</v>
      </c>
    </row>
    <row r="76" spans="1:4" x14ac:dyDescent="0.25">
      <c r="A76" s="261">
        <v>35430</v>
      </c>
      <c r="B76" s="114" t="s">
        <v>182</v>
      </c>
      <c r="C76" s="363"/>
      <c r="D76" s="363"/>
    </row>
    <row r="77" spans="1:4" x14ac:dyDescent="0.25">
      <c r="A77" s="261">
        <v>35440</v>
      </c>
      <c r="B77" s="114" t="s">
        <v>184</v>
      </c>
      <c r="C77" s="363">
        <v>3080000</v>
      </c>
      <c r="D77" s="363">
        <v>1400000</v>
      </c>
    </row>
    <row r="78" spans="1:4" x14ac:dyDescent="0.25">
      <c r="A78" s="261">
        <v>35450</v>
      </c>
      <c r="B78" s="114" t="s">
        <v>186</v>
      </c>
      <c r="C78" s="363"/>
      <c r="D78" s="363"/>
    </row>
    <row r="79" spans="1:4" x14ac:dyDescent="0.25">
      <c r="A79" s="261">
        <v>35460</v>
      </c>
      <c r="B79" s="114" t="s">
        <v>188</v>
      </c>
      <c r="C79" s="363"/>
      <c r="D79" s="363"/>
    </row>
    <row r="80" spans="1:4" x14ac:dyDescent="0.25">
      <c r="A80" s="261">
        <v>35470</v>
      </c>
      <c r="B80" s="114" t="s">
        <v>190</v>
      </c>
      <c r="C80" s="363">
        <v>0</v>
      </c>
      <c r="D80" s="363">
        <v>148000</v>
      </c>
    </row>
    <row r="81" spans="1:4" x14ac:dyDescent="0.25">
      <c r="A81" s="261">
        <v>35500</v>
      </c>
      <c r="B81" s="114" t="s">
        <v>192</v>
      </c>
      <c r="C81" s="363"/>
      <c r="D81" s="363"/>
    </row>
    <row r="82" spans="1:4" x14ac:dyDescent="0.25">
      <c r="A82" s="261">
        <v>35600</v>
      </c>
      <c r="B82" s="114" t="s">
        <v>194</v>
      </c>
      <c r="C82" s="363"/>
      <c r="D82" s="363"/>
    </row>
    <row r="83" spans="1:4" x14ac:dyDescent="0.25">
      <c r="A83" s="260">
        <v>36</v>
      </c>
      <c r="B83" s="112" t="s">
        <v>195</v>
      </c>
      <c r="C83" s="362">
        <f>SUM(C84:C92)</f>
        <v>0</v>
      </c>
      <c r="D83" s="362">
        <f>SUM(D84:D92)</f>
        <v>9700000</v>
      </c>
    </row>
    <row r="84" spans="1:4" x14ac:dyDescent="0.25">
      <c r="A84" s="261">
        <v>36100</v>
      </c>
      <c r="B84" s="114" t="s">
        <v>196</v>
      </c>
      <c r="C84" s="363"/>
      <c r="D84" s="363"/>
    </row>
    <row r="85" spans="1:4" x14ac:dyDescent="0.25">
      <c r="A85" s="261">
        <v>36200</v>
      </c>
      <c r="B85" s="114" t="s">
        <v>197</v>
      </c>
      <c r="C85" s="363"/>
      <c r="D85" s="363"/>
    </row>
    <row r="86" spans="1:4" x14ac:dyDescent="0.25">
      <c r="A86" s="261">
        <v>36300</v>
      </c>
      <c r="B86" s="114" t="s">
        <v>198</v>
      </c>
      <c r="C86" s="363">
        <v>0</v>
      </c>
      <c r="D86" s="363">
        <v>9700000</v>
      </c>
    </row>
    <row r="87" spans="1:4" x14ac:dyDescent="0.25">
      <c r="A87" s="261">
        <v>36400</v>
      </c>
      <c r="B87" s="114" t="s">
        <v>199</v>
      </c>
      <c r="C87" s="363"/>
      <c r="D87" s="363"/>
    </row>
    <row r="88" spans="1:4" x14ac:dyDescent="0.25">
      <c r="A88" s="261">
        <v>36500</v>
      </c>
      <c r="B88" s="114" t="s">
        <v>200</v>
      </c>
      <c r="C88" s="363"/>
      <c r="D88" s="363"/>
    </row>
    <row r="89" spans="1:4" x14ac:dyDescent="0.25">
      <c r="A89" s="261">
        <v>36600</v>
      </c>
      <c r="B89" s="114" t="s">
        <v>201</v>
      </c>
      <c r="C89" s="363"/>
      <c r="D89" s="363"/>
    </row>
    <row r="90" spans="1:4" x14ac:dyDescent="0.25">
      <c r="A90" s="261">
        <v>36700</v>
      </c>
      <c r="B90" s="114" t="s">
        <v>646</v>
      </c>
      <c r="C90" s="363"/>
      <c r="D90" s="363"/>
    </row>
    <row r="91" spans="1:4" x14ac:dyDescent="0.25">
      <c r="A91" s="261">
        <v>36800</v>
      </c>
      <c r="B91" s="114" t="s">
        <v>647</v>
      </c>
      <c r="C91" s="363"/>
      <c r="D91" s="363"/>
    </row>
    <row r="92" spans="1:4" ht="30" x14ac:dyDescent="0.25">
      <c r="A92" s="261">
        <v>36900</v>
      </c>
      <c r="B92" s="114" t="s">
        <v>807</v>
      </c>
      <c r="C92" s="363"/>
      <c r="D92" s="363"/>
    </row>
    <row r="93" spans="1:4" x14ac:dyDescent="0.25">
      <c r="A93" s="260">
        <v>2</v>
      </c>
      <c r="B93" s="112" t="s">
        <v>202</v>
      </c>
      <c r="C93" s="364">
        <f>C94+C113</f>
        <v>980327957.2299999</v>
      </c>
      <c r="D93" s="364">
        <f>D94+D113</f>
        <v>929310164.58000004</v>
      </c>
    </row>
    <row r="94" spans="1:4" x14ac:dyDescent="0.25">
      <c r="A94" s="260">
        <v>37</v>
      </c>
      <c r="B94" s="112" t="s">
        <v>203</v>
      </c>
      <c r="C94" s="362">
        <f>C95+C98+C101</f>
        <v>0</v>
      </c>
      <c r="D94" s="362">
        <f>D95+D98+D101</f>
        <v>0</v>
      </c>
    </row>
    <row r="95" spans="1:4" x14ac:dyDescent="0.25">
      <c r="A95" s="260">
        <v>371</v>
      </c>
      <c r="B95" s="112" t="s">
        <v>204</v>
      </c>
      <c r="C95" s="362">
        <f>SUM(C96:C97)</f>
        <v>0</v>
      </c>
      <c r="D95" s="362">
        <f>SUM(D96:D97)</f>
        <v>0</v>
      </c>
    </row>
    <row r="96" spans="1:4" x14ac:dyDescent="0.25">
      <c r="A96" s="261">
        <v>37110</v>
      </c>
      <c r="B96" s="114" t="s">
        <v>123</v>
      </c>
      <c r="C96" s="363"/>
      <c r="D96" s="363"/>
    </row>
    <row r="97" spans="1:4" x14ac:dyDescent="0.25">
      <c r="A97" s="261">
        <v>37120</v>
      </c>
      <c r="B97" s="114" t="s">
        <v>124</v>
      </c>
      <c r="C97" s="363"/>
      <c r="D97" s="363"/>
    </row>
    <row r="98" spans="1:4" x14ac:dyDescent="0.25">
      <c r="A98" s="260">
        <v>372</v>
      </c>
      <c r="B98" s="112" t="s">
        <v>138</v>
      </c>
      <c r="C98" s="362">
        <f>SUM(C99:C100)</f>
        <v>0</v>
      </c>
      <c r="D98" s="362">
        <f>SUM(D99:D100)</f>
        <v>0</v>
      </c>
    </row>
    <row r="99" spans="1:4" x14ac:dyDescent="0.25">
      <c r="A99" s="261">
        <v>37210</v>
      </c>
      <c r="B99" s="114" t="s">
        <v>123</v>
      </c>
      <c r="C99" s="363"/>
      <c r="D99" s="363"/>
    </row>
    <row r="100" spans="1:4" x14ac:dyDescent="0.25">
      <c r="A100" s="261">
        <v>37220</v>
      </c>
      <c r="B100" s="114" t="s">
        <v>124</v>
      </c>
      <c r="C100" s="363"/>
      <c r="D100" s="363"/>
    </row>
    <row r="101" spans="1:4" x14ac:dyDescent="0.25">
      <c r="A101" s="260">
        <v>373</v>
      </c>
      <c r="B101" s="112" t="s">
        <v>205</v>
      </c>
      <c r="C101" s="362">
        <f>C102+C108+C112</f>
        <v>0</v>
      </c>
      <c r="D101" s="362">
        <f>D102+D108+D112</f>
        <v>0</v>
      </c>
    </row>
    <row r="102" spans="1:4" x14ac:dyDescent="0.25">
      <c r="A102" s="260">
        <v>37310</v>
      </c>
      <c r="B102" s="112" t="s">
        <v>148</v>
      </c>
      <c r="C102" s="362">
        <f>SUM(C103:C107)</f>
        <v>0</v>
      </c>
      <c r="D102" s="362">
        <f>SUM(D103:D107)</f>
        <v>0</v>
      </c>
    </row>
    <row r="103" spans="1:4" ht="30" x14ac:dyDescent="0.25">
      <c r="A103" s="261">
        <v>37311</v>
      </c>
      <c r="B103" s="114" t="s">
        <v>149</v>
      </c>
      <c r="C103" s="363"/>
      <c r="D103" s="363"/>
    </row>
    <row r="104" spans="1:4" x14ac:dyDescent="0.25">
      <c r="A104" s="261">
        <v>37312</v>
      </c>
      <c r="B104" s="114" t="s">
        <v>150</v>
      </c>
      <c r="C104" s="363"/>
      <c r="D104" s="363"/>
    </row>
    <row r="105" spans="1:4" x14ac:dyDescent="0.25">
      <c r="A105" s="261">
        <v>37313</v>
      </c>
      <c r="B105" s="114" t="s">
        <v>151</v>
      </c>
      <c r="C105" s="363"/>
      <c r="D105" s="363"/>
    </row>
    <row r="106" spans="1:4" x14ac:dyDescent="0.25">
      <c r="A106" s="261">
        <v>37314</v>
      </c>
      <c r="B106" s="114" t="s">
        <v>152</v>
      </c>
      <c r="C106" s="363"/>
      <c r="D106" s="363"/>
    </row>
    <row r="107" spans="1:4" x14ac:dyDescent="0.25">
      <c r="A107" s="261">
        <v>37315</v>
      </c>
      <c r="B107" s="114" t="s">
        <v>153</v>
      </c>
      <c r="C107" s="363"/>
      <c r="D107" s="363"/>
    </row>
    <row r="108" spans="1:4" x14ac:dyDescent="0.25">
      <c r="A108" s="260">
        <v>37320</v>
      </c>
      <c r="B108" s="139" t="s">
        <v>640</v>
      </c>
      <c r="C108" s="362">
        <f>SUM(C109:C111)</f>
        <v>0</v>
      </c>
      <c r="D108" s="362">
        <f>SUM(D109:D111)</f>
        <v>0</v>
      </c>
    </row>
    <row r="109" spans="1:4" ht="30" x14ac:dyDescent="0.25">
      <c r="A109" s="261">
        <v>37321</v>
      </c>
      <c r="B109" s="114" t="s">
        <v>149</v>
      </c>
      <c r="C109" s="363"/>
      <c r="D109" s="363"/>
    </row>
    <row r="110" spans="1:4" x14ac:dyDescent="0.25">
      <c r="A110" s="261">
        <v>37323</v>
      </c>
      <c r="B110" s="114" t="s">
        <v>152</v>
      </c>
      <c r="C110" s="363"/>
      <c r="D110" s="363"/>
    </row>
    <row r="111" spans="1:4" x14ac:dyDescent="0.25">
      <c r="A111" s="261">
        <v>37324</v>
      </c>
      <c r="B111" s="114" t="s">
        <v>153</v>
      </c>
      <c r="C111" s="363"/>
      <c r="D111" s="363"/>
    </row>
    <row r="112" spans="1:4" x14ac:dyDescent="0.25">
      <c r="A112" s="261">
        <v>37330</v>
      </c>
      <c r="B112" s="114" t="s">
        <v>206</v>
      </c>
      <c r="C112" s="363"/>
      <c r="D112" s="363"/>
    </row>
    <row r="113" spans="1:4" x14ac:dyDescent="0.25">
      <c r="A113" s="260">
        <v>39</v>
      </c>
      <c r="B113" s="112" t="s">
        <v>207</v>
      </c>
      <c r="C113" s="362">
        <f>C114+C115+C133+C138</f>
        <v>980327957.2299999</v>
      </c>
      <c r="D113" s="362">
        <f>D114+D115+D133+D138</f>
        <v>929310164.58000004</v>
      </c>
    </row>
    <row r="114" spans="1:4" x14ac:dyDescent="0.25">
      <c r="A114" s="261">
        <v>391</v>
      </c>
      <c r="B114" s="114" t="s">
        <v>208</v>
      </c>
      <c r="C114" s="363"/>
      <c r="D114" s="363"/>
    </row>
    <row r="115" spans="1:4" x14ac:dyDescent="0.25">
      <c r="A115" s="260">
        <v>392</v>
      </c>
      <c r="B115" s="112" t="s">
        <v>209</v>
      </c>
      <c r="C115" s="362">
        <f>(C116+C118+C120+C122+C124+C126+C128+C129+C131+C132)+(C117+C119+C121+C123+C125+C127+C130)</f>
        <v>980327957.2299999</v>
      </c>
      <c r="D115" s="362">
        <f>(D116+D118+D120+D122+D124+D126+D128+D129+D131+D132)+(D117+D119+D121+D123+D125+D127+D130)</f>
        <v>928901831.22000003</v>
      </c>
    </row>
    <row r="116" spans="1:4" x14ac:dyDescent="0.25">
      <c r="A116" s="261">
        <v>39201</v>
      </c>
      <c r="B116" s="114" t="s">
        <v>211</v>
      </c>
      <c r="C116" s="363">
        <v>1456572501</v>
      </c>
      <c r="D116" s="363">
        <v>1496572501</v>
      </c>
    </row>
    <row r="117" spans="1:4" x14ac:dyDescent="0.25">
      <c r="A117" s="261">
        <v>39202</v>
      </c>
      <c r="B117" s="114" t="s">
        <v>212</v>
      </c>
      <c r="C117" s="363">
        <v>-623326660.70000005</v>
      </c>
      <c r="D117" s="363">
        <v>-676953316.89999998</v>
      </c>
    </row>
    <row r="118" spans="1:4" x14ac:dyDescent="0.25">
      <c r="A118" s="261">
        <v>39203</v>
      </c>
      <c r="B118" s="114" t="s">
        <v>214</v>
      </c>
      <c r="C118" s="363">
        <v>98665500</v>
      </c>
      <c r="D118" s="363">
        <v>98665500</v>
      </c>
    </row>
    <row r="119" spans="1:4" x14ac:dyDescent="0.25">
      <c r="A119" s="261">
        <v>39204</v>
      </c>
      <c r="B119" s="114" t="s">
        <v>212</v>
      </c>
      <c r="C119" s="363">
        <v>-68654991.680000007</v>
      </c>
      <c r="D119" s="363">
        <v>-87906091.519999996</v>
      </c>
    </row>
    <row r="120" spans="1:4" x14ac:dyDescent="0.25">
      <c r="A120" s="261">
        <v>39205</v>
      </c>
      <c r="B120" s="114" t="s">
        <v>688</v>
      </c>
      <c r="C120" s="363">
        <v>116364880</v>
      </c>
      <c r="D120" s="363">
        <v>126814880</v>
      </c>
    </row>
    <row r="121" spans="1:4" x14ac:dyDescent="0.25">
      <c r="A121" s="261">
        <v>39206</v>
      </c>
      <c r="B121" s="114" t="s">
        <v>212</v>
      </c>
      <c r="C121" s="363">
        <v>-39116397.159999996</v>
      </c>
      <c r="D121" s="363">
        <v>-61550703.450000003</v>
      </c>
    </row>
    <row r="122" spans="1:4" x14ac:dyDescent="0.25">
      <c r="A122" s="261">
        <v>39207</v>
      </c>
      <c r="B122" s="114" t="s">
        <v>217</v>
      </c>
      <c r="C122" s="363">
        <v>66409449</v>
      </c>
      <c r="D122" s="363">
        <v>67909449</v>
      </c>
    </row>
    <row r="123" spans="1:4" x14ac:dyDescent="0.25">
      <c r="A123" s="261">
        <v>39208</v>
      </c>
      <c r="B123" s="114" t="s">
        <v>212</v>
      </c>
      <c r="C123" s="363">
        <v>-36816323.229999997</v>
      </c>
      <c r="D123" s="363">
        <v>-44880386.909999996</v>
      </c>
    </row>
    <row r="124" spans="1:4" x14ac:dyDescent="0.25">
      <c r="A124" s="261">
        <v>39209</v>
      </c>
      <c r="B124" s="114" t="s">
        <v>219</v>
      </c>
      <c r="C124" s="363"/>
      <c r="D124" s="363"/>
    </row>
    <row r="125" spans="1:4" x14ac:dyDescent="0.25">
      <c r="A125" s="261">
        <v>39210</v>
      </c>
      <c r="B125" s="114" t="s">
        <v>212</v>
      </c>
      <c r="C125" s="363"/>
      <c r="D125" s="363"/>
    </row>
    <row r="126" spans="1:4" ht="30" x14ac:dyDescent="0.25">
      <c r="A126" s="261">
        <v>39211</v>
      </c>
      <c r="B126" s="114" t="s">
        <v>221</v>
      </c>
      <c r="C126" s="363"/>
      <c r="D126" s="363"/>
    </row>
    <row r="127" spans="1:4" x14ac:dyDescent="0.25">
      <c r="A127" s="261">
        <v>39212</v>
      </c>
      <c r="B127" s="114" t="s">
        <v>212</v>
      </c>
      <c r="C127" s="363"/>
      <c r="D127" s="363"/>
    </row>
    <row r="128" spans="1:4" x14ac:dyDescent="0.25">
      <c r="A128" s="261">
        <v>39213</v>
      </c>
      <c r="B128" s="114" t="s">
        <v>223</v>
      </c>
      <c r="C128" s="363">
        <v>9430000</v>
      </c>
      <c r="D128" s="363">
        <v>9430000</v>
      </c>
    </row>
    <row r="129" spans="1:4" x14ac:dyDescent="0.25">
      <c r="A129" s="261">
        <v>39214</v>
      </c>
      <c r="B129" s="114" t="s">
        <v>225</v>
      </c>
      <c r="C129" s="363"/>
      <c r="D129" s="363"/>
    </row>
    <row r="130" spans="1:4" x14ac:dyDescent="0.25">
      <c r="A130" s="261">
        <v>39215</v>
      </c>
      <c r="B130" s="114" t="s">
        <v>212</v>
      </c>
      <c r="C130" s="363"/>
      <c r="D130" s="363"/>
    </row>
    <row r="131" spans="1:4" x14ac:dyDescent="0.25">
      <c r="A131" s="261">
        <v>39216</v>
      </c>
      <c r="B131" s="114" t="s">
        <v>227</v>
      </c>
      <c r="C131" s="363"/>
      <c r="D131" s="363"/>
    </row>
    <row r="132" spans="1:4" x14ac:dyDescent="0.25">
      <c r="A132" s="261">
        <v>39217</v>
      </c>
      <c r="B132" s="114" t="s">
        <v>229</v>
      </c>
      <c r="C132" s="363">
        <v>800000</v>
      </c>
      <c r="D132" s="363">
        <v>800000</v>
      </c>
    </row>
    <row r="133" spans="1:4" x14ac:dyDescent="0.25">
      <c r="A133" s="260">
        <v>393</v>
      </c>
      <c r="B133" s="112" t="s">
        <v>230</v>
      </c>
      <c r="C133" s="362">
        <f>(C134+C136)+(C135+C137)</f>
        <v>0</v>
      </c>
      <c r="D133" s="362">
        <f>(D134+D136)+(D135+D137)</f>
        <v>408333.3600000001</v>
      </c>
    </row>
    <row r="134" spans="1:4" x14ac:dyDescent="0.25">
      <c r="A134" s="261">
        <v>39301</v>
      </c>
      <c r="B134" s="114" t="s">
        <v>232</v>
      </c>
      <c r="C134" s="363">
        <v>1230000</v>
      </c>
      <c r="D134" s="363">
        <v>1720000</v>
      </c>
    </row>
    <row r="135" spans="1:4" x14ac:dyDescent="0.25">
      <c r="A135" s="261">
        <v>39302</v>
      </c>
      <c r="B135" s="114" t="s">
        <v>212</v>
      </c>
      <c r="C135" s="363">
        <v>-1230000</v>
      </c>
      <c r="D135" s="363">
        <v>-1311666.6399999999</v>
      </c>
    </row>
    <row r="136" spans="1:4" x14ac:dyDescent="0.25">
      <c r="A136" s="261">
        <v>39303</v>
      </c>
      <c r="B136" s="114" t="s">
        <v>234</v>
      </c>
      <c r="C136" s="363"/>
      <c r="D136" s="363"/>
    </row>
    <row r="137" spans="1:4" x14ac:dyDescent="0.25">
      <c r="A137" s="261">
        <v>39304</v>
      </c>
      <c r="B137" s="114" t="s">
        <v>212</v>
      </c>
      <c r="C137" s="363"/>
      <c r="D137" s="363"/>
    </row>
    <row r="138" spans="1:4" x14ac:dyDescent="0.25">
      <c r="A138" s="263">
        <v>394</v>
      </c>
      <c r="B138" s="146" t="s">
        <v>702</v>
      </c>
      <c r="C138" s="365">
        <f>SUM(C139:C143)</f>
        <v>0</v>
      </c>
      <c r="D138" s="365">
        <f>SUM(D139:D143)</f>
        <v>0</v>
      </c>
    </row>
    <row r="139" spans="1:4" x14ac:dyDescent="0.25">
      <c r="A139" s="261">
        <v>39401</v>
      </c>
      <c r="B139" s="149" t="s">
        <v>703</v>
      </c>
      <c r="C139" s="363"/>
      <c r="D139" s="363"/>
    </row>
    <row r="140" spans="1:4" x14ac:dyDescent="0.25">
      <c r="A140" s="261">
        <v>39402</v>
      </c>
      <c r="B140" s="149" t="s">
        <v>704</v>
      </c>
      <c r="C140" s="363"/>
      <c r="D140" s="363"/>
    </row>
    <row r="141" spans="1:4" x14ac:dyDescent="0.25">
      <c r="A141" s="261">
        <v>39403</v>
      </c>
      <c r="B141" s="149" t="s">
        <v>705</v>
      </c>
      <c r="C141" s="363"/>
      <c r="D141" s="363"/>
    </row>
    <row r="142" spans="1:4" ht="30" x14ac:dyDescent="0.25">
      <c r="A142" s="261">
        <v>39404</v>
      </c>
      <c r="B142" s="149" t="s">
        <v>706</v>
      </c>
      <c r="C142" s="363"/>
      <c r="D142" s="363"/>
    </row>
    <row r="143" spans="1:4" x14ac:dyDescent="0.25">
      <c r="A143" s="261">
        <v>39405</v>
      </c>
      <c r="B143" s="149" t="s">
        <v>707</v>
      </c>
      <c r="C143" s="363"/>
      <c r="D143" s="363"/>
    </row>
    <row r="144" spans="1:4" x14ac:dyDescent="0.25">
      <c r="A144" s="260">
        <v>3</v>
      </c>
      <c r="B144" s="112" t="s">
        <v>235</v>
      </c>
      <c r="C144" s="366">
        <f>C8+C93</f>
        <v>990442101.2299999</v>
      </c>
      <c r="D144" s="366">
        <f>D8+D93</f>
        <v>955164536.58000004</v>
      </c>
    </row>
    <row r="145" spans="1:4" x14ac:dyDescent="0.25">
      <c r="A145" s="260">
        <v>4</v>
      </c>
      <c r="B145" s="112" t="s">
        <v>236</v>
      </c>
      <c r="C145" s="364">
        <f>C146+C190</f>
        <v>10232600</v>
      </c>
      <c r="D145" s="364">
        <f>D146+D190</f>
        <v>-3.1429827213287401E-3</v>
      </c>
    </row>
    <row r="146" spans="1:4" x14ac:dyDescent="0.25">
      <c r="A146" s="260">
        <v>41</v>
      </c>
      <c r="B146" s="112" t="s">
        <v>237</v>
      </c>
      <c r="C146" s="362">
        <f>C147+C156+C171+C184</f>
        <v>10232600</v>
      </c>
      <c r="D146" s="362">
        <f>D147+D156+D171+D184</f>
        <v>-3.1429827213287401E-3</v>
      </c>
    </row>
    <row r="147" spans="1:4" x14ac:dyDescent="0.25">
      <c r="A147" s="260">
        <v>411</v>
      </c>
      <c r="B147" s="112" t="s">
        <v>238</v>
      </c>
      <c r="C147" s="362">
        <f>C148+C152</f>
        <v>0</v>
      </c>
      <c r="D147" s="362">
        <f>D148+D152</f>
        <v>0</v>
      </c>
    </row>
    <row r="148" spans="1:4" x14ac:dyDescent="0.25">
      <c r="A148" s="260">
        <v>4111</v>
      </c>
      <c r="B148" s="112" t="s">
        <v>127</v>
      </c>
      <c r="C148" s="362">
        <f>SUM(C149:C151)</f>
        <v>0</v>
      </c>
      <c r="D148" s="362">
        <f>SUM(D149:D151)</f>
        <v>0</v>
      </c>
    </row>
    <row r="149" spans="1:4" x14ac:dyDescent="0.25">
      <c r="A149" s="261">
        <v>41111</v>
      </c>
      <c r="B149" s="114" t="s">
        <v>239</v>
      </c>
      <c r="C149" s="363"/>
      <c r="D149" s="363"/>
    </row>
    <row r="150" spans="1:4" x14ac:dyDescent="0.25">
      <c r="A150" s="261">
        <v>41112</v>
      </c>
      <c r="B150" s="114" t="s">
        <v>240</v>
      </c>
      <c r="C150" s="363"/>
      <c r="D150" s="363"/>
    </row>
    <row r="151" spans="1:4" x14ac:dyDescent="0.25">
      <c r="A151" s="261">
        <v>41113</v>
      </c>
      <c r="B151" s="114" t="s">
        <v>241</v>
      </c>
      <c r="C151" s="363"/>
      <c r="D151" s="363"/>
    </row>
    <row r="152" spans="1:4" x14ac:dyDescent="0.25">
      <c r="A152" s="260">
        <v>4112</v>
      </c>
      <c r="B152" s="112" t="s">
        <v>133</v>
      </c>
      <c r="C152" s="362">
        <f>SUM(C153:C155)</f>
        <v>0</v>
      </c>
      <c r="D152" s="362">
        <f>SUM(D153:D155)</f>
        <v>0</v>
      </c>
    </row>
    <row r="153" spans="1:4" x14ac:dyDescent="0.25">
      <c r="A153" s="261">
        <v>41121</v>
      </c>
      <c r="B153" s="114" t="s">
        <v>239</v>
      </c>
      <c r="C153" s="363"/>
      <c r="D153" s="363"/>
    </row>
    <row r="154" spans="1:4" x14ac:dyDescent="0.25">
      <c r="A154" s="261">
        <v>41122</v>
      </c>
      <c r="B154" s="114" t="s">
        <v>240</v>
      </c>
      <c r="C154" s="363"/>
      <c r="D154" s="363"/>
    </row>
    <row r="155" spans="1:4" x14ac:dyDescent="0.25">
      <c r="A155" s="261">
        <v>41123</v>
      </c>
      <c r="B155" s="114" t="s">
        <v>241</v>
      </c>
      <c r="C155" s="363"/>
      <c r="D155" s="363"/>
    </row>
    <row r="156" spans="1:4" x14ac:dyDescent="0.25">
      <c r="A156" s="260">
        <v>412</v>
      </c>
      <c r="B156" s="112" t="s">
        <v>242</v>
      </c>
      <c r="C156" s="362">
        <f>C157+C165</f>
        <v>0</v>
      </c>
      <c r="D156" s="362">
        <f>D157+D165</f>
        <v>0</v>
      </c>
    </row>
    <row r="157" spans="1:4" x14ac:dyDescent="0.25">
      <c r="A157" s="260">
        <v>4121</v>
      </c>
      <c r="B157" s="112" t="s">
        <v>127</v>
      </c>
      <c r="C157" s="362">
        <f>SUM(C158:C164)</f>
        <v>0</v>
      </c>
      <c r="D157" s="362">
        <f>SUM(D158:D164)</f>
        <v>0</v>
      </c>
    </row>
    <row r="158" spans="1:4" x14ac:dyDescent="0.25">
      <c r="A158" s="261">
        <v>41211</v>
      </c>
      <c r="B158" s="114" t="s">
        <v>243</v>
      </c>
      <c r="C158" s="363"/>
      <c r="D158" s="363"/>
    </row>
    <row r="159" spans="1:4" x14ac:dyDescent="0.25">
      <c r="A159" s="261">
        <v>41212</v>
      </c>
      <c r="B159" s="114" t="s">
        <v>150</v>
      </c>
      <c r="C159" s="363"/>
      <c r="D159" s="363"/>
    </row>
    <row r="160" spans="1:4" x14ac:dyDescent="0.25">
      <c r="A160" s="261">
        <v>41213</v>
      </c>
      <c r="B160" s="114" t="s">
        <v>244</v>
      </c>
      <c r="C160" s="363"/>
      <c r="D160" s="363"/>
    </row>
    <row r="161" spans="1:4" x14ac:dyDescent="0.25">
      <c r="A161" s="261">
        <v>41214</v>
      </c>
      <c r="B161" s="114" t="s">
        <v>245</v>
      </c>
      <c r="C161" s="363"/>
      <c r="D161" s="363"/>
    </row>
    <row r="162" spans="1:4" x14ac:dyDescent="0.25">
      <c r="A162" s="261">
        <v>41215</v>
      </c>
      <c r="B162" s="114" t="s">
        <v>246</v>
      </c>
      <c r="C162" s="363"/>
      <c r="D162" s="363"/>
    </row>
    <row r="163" spans="1:4" x14ac:dyDescent="0.25">
      <c r="A163" s="261">
        <v>41216</v>
      </c>
      <c r="B163" s="114" t="s">
        <v>247</v>
      </c>
      <c r="C163" s="363"/>
      <c r="D163" s="363"/>
    </row>
    <row r="164" spans="1:4" x14ac:dyDescent="0.25">
      <c r="A164" s="261">
        <v>41217</v>
      </c>
      <c r="B164" s="114" t="s">
        <v>248</v>
      </c>
      <c r="C164" s="363"/>
      <c r="D164" s="363"/>
    </row>
    <row r="165" spans="1:4" x14ac:dyDescent="0.25">
      <c r="A165" s="260">
        <v>4122</v>
      </c>
      <c r="B165" s="112" t="s">
        <v>133</v>
      </c>
      <c r="C165" s="362">
        <f>SUM(C166:C170)</f>
        <v>0</v>
      </c>
      <c r="D165" s="362">
        <f>SUM(D166:D170)</f>
        <v>0</v>
      </c>
    </row>
    <row r="166" spans="1:4" x14ac:dyDescent="0.25">
      <c r="A166" s="261">
        <v>41221</v>
      </c>
      <c r="B166" s="114" t="s">
        <v>249</v>
      </c>
      <c r="C166" s="363"/>
      <c r="D166" s="363"/>
    </row>
    <row r="167" spans="1:4" x14ac:dyDescent="0.25">
      <c r="A167" s="261">
        <v>41222</v>
      </c>
      <c r="B167" s="114" t="s">
        <v>250</v>
      </c>
      <c r="C167" s="363"/>
      <c r="D167" s="363"/>
    </row>
    <row r="168" spans="1:4" x14ac:dyDescent="0.25">
      <c r="A168" s="261">
        <v>41223</v>
      </c>
      <c r="B168" s="114" t="s">
        <v>251</v>
      </c>
      <c r="C168" s="363"/>
      <c r="D168" s="363"/>
    </row>
    <row r="169" spans="1:4" x14ac:dyDescent="0.25">
      <c r="A169" s="261">
        <v>41224</v>
      </c>
      <c r="B169" s="114" t="s">
        <v>252</v>
      </c>
      <c r="C169" s="363"/>
      <c r="D169" s="363"/>
    </row>
    <row r="170" spans="1:4" x14ac:dyDescent="0.25">
      <c r="A170" s="261">
        <v>41225</v>
      </c>
      <c r="B170" s="149" t="s">
        <v>701</v>
      </c>
      <c r="C170" s="363"/>
      <c r="D170" s="363"/>
    </row>
    <row r="171" spans="1:4" x14ac:dyDescent="0.25">
      <c r="A171" s="260">
        <v>413</v>
      </c>
      <c r="B171" s="112" t="s">
        <v>255</v>
      </c>
      <c r="C171" s="362">
        <f>SUM(C172:C177)</f>
        <v>10232600</v>
      </c>
      <c r="D171" s="362">
        <f>SUM(D172:D177)</f>
        <v>-3.1429827213287401E-3</v>
      </c>
    </row>
    <row r="172" spans="1:4" x14ac:dyDescent="0.25">
      <c r="A172" s="261">
        <v>41310</v>
      </c>
      <c r="B172" s="114" t="s">
        <v>256</v>
      </c>
      <c r="C172" s="363">
        <v>0</v>
      </c>
      <c r="D172" s="363">
        <v>-3.1429827213287401E-3</v>
      </c>
    </row>
    <row r="173" spans="1:4" x14ac:dyDescent="0.25">
      <c r="A173" s="261">
        <v>41320</v>
      </c>
      <c r="B173" s="114" t="s">
        <v>257</v>
      </c>
      <c r="C173" s="363"/>
      <c r="D173" s="363"/>
    </row>
    <row r="174" spans="1:4" x14ac:dyDescent="0.25">
      <c r="A174" s="261">
        <v>41330</v>
      </c>
      <c r="B174" s="114" t="s">
        <v>258</v>
      </c>
      <c r="C174" s="363"/>
      <c r="D174" s="363"/>
    </row>
    <row r="175" spans="1:4" x14ac:dyDescent="0.25">
      <c r="A175" s="261">
        <v>41340</v>
      </c>
      <c r="B175" s="114" t="s">
        <v>259</v>
      </c>
      <c r="C175" s="363"/>
      <c r="D175" s="363"/>
    </row>
    <row r="176" spans="1:4" x14ac:dyDescent="0.25">
      <c r="A176" s="261">
        <v>41350</v>
      </c>
      <c r="B176" s="114" t="s">
        <v>260</v>
      </c>
      <c r="C176" s="363"/>
      <c r="D176" s="363"/>
    </row>
    <row r="177" spans="1:4" x14ac:dyDescent="0.25">
      <c r="A177" s="260">
        <v>4136</v>
      </c>
      <c r="B177" s="112" t="s">
        <v>649</v>
      </c>
      <c r="C177" s="362">
        <f>SUM(C178:C183)</f>
        <v>10232600</v>
      </c>
      <c r="D177" s="362">
        <f>SUM(D178:D183)</f>
        <v>0</v>
      </c>
    </row>
    <row r="178" spans="1:4" x14ac:dyDescent="0.25">
      <c r="A178" s="261">
        <v>41361</v>
      </c>
      <c r="B178" s="114" t="s">
        <v>261</v>
      </c>
      <c r="C178" s="363">
        <v>2512900</v>
      </c>
      <c r="D178" s="363">
        <v>0</v>
      </c>
    </row>
    <row r="179" spans="1:4" x14ac:dyDescent="0.25">
      <c r="A179" s="261">
        <v>41362</v>
      </c>
      <c r="B179" s="114" t="s">
        <v>262</v>
      </c>
      <c r="C179" s="363">
        <v>7719700</v>
      </c>
      <c r="D179" s="363">
        <v>0</v>
      </c>
    </row>
    <row r="180" spans="1:4" x14ac:dyDescent="0.25">
      <c r="A180" s="261">
        <v>41363</v>
      </c>
      <c r="B180" s="199" t="s">
        <v>663</v>
      </c>
      <c r="C180" s="363"/>
      <c r="D180" s="363"/>
    </row>
    <row r="181" spans="1:4" x14ac:dyDescent="0.25">
      <c r="A181" s="261">
        <v>41364</v>
      </c>
      <c r="B181" s="200" t="s">
        <v>689</v>
      </c>
      <c r="C181" s="363"/>
      <c r="D181" s="363"/>
    </row>
    <row r="182" spans="1:4" x14ac:dyDescent="0.25">
      <c r="A182" s="261">
        <v>41365</v>
      </c>
      <c r="B182" s="200" t="s">
        <v>690</v>
      </c>
      <c r="C182" s="363"/>
      <c r="D182" s="363"/>
    </row>
    <row r="183" spans="1:4" x14ac:dyDescent="0.25">
      <c r="A183" s="261">
        <v>41366</v>
      </c>
      <c r="B183" s="200" t="s">
        <v>691</v>
      </c>
      <c r="C183" s="363"/>
      <c r="D183" s="363"/>
    </row>
    <row r="184" spans="1:4" x14ac:dyDescent="0.25">
      <c r="A184" s="260">
        <v>414</v>
      </c>
      <c r="B184" s="112" t="s">
        <v>263</v>
      </c>
      <c r="C184" s="362">
        <f>SUM(C185:C189)</f>
        <v>0</v>
      </c>
      <c r="D184" s="362">
        <f>SUM(D185:D189)</f>
        <v>0</v>
      </c>
    </row>
    <row r="185" spans="1:4" x14ac:dyDescent="0.25">
      <c r="A185" s="261">
        <v>41410</v>
      </c>
      <c r="B185" s="114" t="s">
        <v>264</v>
      </c>
      <c r="C185" s="363"/>
      <c r="D185" s="363"/>
    </row>
    <row r="186" spans="1:4" x14ac:dyDescent="0.25">
      <c r="A186" s="261">
        <v>41420</v>
      </c>
      <c r="B186" s="114" t="s">
        <v>265</v>
      </c>
      <c r="C186" s="363"/>
      <c r="D186" s="363"/>
    </row>
    <row r="187" spans="1:4" x14ac:dyDescent="0.25">
      <c r="A187" s="261">
        <v>41430</v>
      </c>
      <c r="B187" s="114" t="s">
        <v>266</v>
      </c>
      <c r="C187" s="363"/>
      <c r="D187" s="363"/>
    </row>
    <row r="188" spans="1:4" x14ac:dyDescent="0.25">
      <c r="A188" s="261">
        <v>41440</v>
      </c>
      <c r="B188" s="114" t="s">
        <v>267</v>
      </c>
      <c r="C188" s="363"/>
      <c r="D188" s="363"/>
    </row>
    <row r="189" spans="1:4" x14ac:dyDescent="0.25">
      <c r="A189" s="261">
        <v>41450</v>
      </c>
      <c r="B189" s="114" t="s">
        <v>268</v>
      </c>
      <c r="C189" s="363"/>
      <c r="D189" s="363"/>
    </row>
    <row r="190" spans="1:4" x14ac:dyDescent="0.25">
      <c r="A190" s="260">
        <v>42</v>
      </c>
      <c r="B190" s="112" t="s">
        <v>269</v>
      </c>
      <c r="C190" s="362">
        <f>C191+C200</f>
        <v>0</v>
      </c>
      <c r="D190" s="362">
        <f>D191+D200</f>
        <v>0</v>
      </c>
    </row>
    <row r="191" spans="1:4" x14ac:dyDescent="0.25">
      <c r="A191" s="260">
        <v>421</v>
      </c>
      <c r="B191" s="112" t="s">
        <v>270</v>
      </c>
      <c r="C191" s="362">
        <f>C192+C196</f>
        <v>0</v>
      </c>
      <c r="D191" s="362">
        <f>D192+D196</f>
        <v>0</v>
      </c>
    </row>
    <row r="192" spans="1:4" x14ac:dyDescent="0.25">
      <c r="A192" s="260">
        <v>4211</v>
      </c>
      <c r="B192" s="112" t="s">
        <v>127</v>
      </c>
      <c r="C192" s="362">
        <f>SUM(C193:C195)</f>
        <v>0</v>
      </c>
      <c r="D192" s="362">
        <f>SUM(D193:D195)</f>
        <v>0</v>
      </c>
    </row>
    <row r="193" spans="1:4" x14ac:dyDescent="0.25">
      <c r="A193" s="261">
        <v>42111</v>
      </c>
      <c r="B193" s="114" t="s">
        <v>239</v>
      </c>
      <c r="C193" s="363"/>
      <c r="D193" s="363"/>
    </row>
    <row r="194" spans="1:4" x14ac:dyDescent="0.25">
      <c r="A194" s="261">
        <v>42112</v>
      </c>
      <c r="B194" s="114" t="s">
        <v>240</v>
      </c>
      <c r="C194" s="363"/>
      <c r="D194" s="363"/>
    </row>
    <row r="195" spans="1:4" x14ac:dyDescent="0.25">
      <c r="A195" s="261">
        <v>42113</v>
      </c>
      <c r="B195" s="114" t="s">
        <v>241</v>
      </c>
      <c r="C195" s="363"/>
      <c r="D195" s="363"/>
    </row>
    <row r="196" spans="1:4" x14ac:dyDescent="0.25">
      <c r="A196" s="263">
        <v>4212</v>
      </c>
      <c r="B196" s="146" t="s">
        <v>133</v>
      </c>
      <c r="C196" s="365">
        <f>SUM(C197:C199)</f>
        <v>0</v>
      </c>
      <c r="D196" s="365">
        <f>SUM(D197:D199)</f>
        <v>0</v>
      </c>
    </row>
    <row r="197" spans="1:4" x14ac:dyDescent="0.25">
      <c r="A197" s="261">
        <v>42121</v>
      </c>
      <c r="B197" s="114" t="s">
        <v>239</v>
      </c>
      <c r="C197" s="363"/>
      <c r="D197" s="363"/>
    </row>
    <row r="198" spans="1:4" x14ac:dyDescent="0.25">
      <c r="A198" s="261">
        <v>42122</v>
      </c>
      <c r="B198" s="114" t="s">
        <v>240</v>
      </c>
      <c r="C198" s="363"/>
      <c r="D198" s="363"/>
    </row>
    <row r="199" spans="1:4" x14ac:dyDescent="0.25">
      <c r="A199" s="261">
        <v>42123</v>
      </c>
      <c r="B199" s="114" t="s">
        <v>241</v>
      </c>
      <c r="C199" s="363"/>
      <c r="D199" s="363"/>
    </row>
    <row r="200" spans="1:4" x14ac:dyDescent="0.25">
      <c r="A200" s="260">
        <v>422</v>
      </c>
      <c r="B200" s="112" t="s">
        <v>205</v>
      </c>
      <c r="C200" s="362">
        <f>C201+C209</f>
        <v>0</v>
      </c>
      <c r="D200" s="362">
        <f>D201+D209</f>
        <v>0</v>
      </c>
    </row>
    <row r="201" spans="1:4" x14ac:dyDescent="0.25">
      <c r="A201" s="260">
        <v>4221</v>
      </c>
      <c r="B201" s="112" t="s">
        <v>127</v>
      </c>
      <c r="C201" s="362">
        <f>SUM(C202:C208)</f>
        <v>0</v>
      </c>
      <c r="D201" s="362">
        <f>SUM(D202:D208)</f>
        <v>0</v>
      </c>
    </row>
    <row r="202" spans="1:4" x14ac:dyDescent="0.25">
      <c r="A202" s="261">
        <v>42211</v>
      </c>
      <c r="B202" s="114" t="s">
        <v>243</v>
      </c>
      <c r="C202" s="363"/>
      <c r="D202" s="363"/>
    </row>
    <row r="203" spans="1:4" x14ac:dyDescent="0.25">
      <c r="A203" s="261">
        <v>42212</v>
      </c>
      <c r="B203" s="114" t="s">
        <v>271</v>
      </c>
      <c r="C203" s="363"/>
      <c r="D203" s="363"/>
    </row>
    <row r="204" spans="1:4" x14ac:dyDescent="0.25">
      <c r="A204" s="261">
        <v>42213</v>
      </c>
      <c r="B204" s="114" t="s">
        <v>244</v>
      </c>
      <c r="C204" s="363"/>
      <c r="D204" s="363"/>
    </row>
    <row r="205" spans="1:4" x14ac:dyDescent="0.25">
      <c r="A205" s="261">
        <v>42214</v>
      </c>
      <c r="B205" s="114" t="s">
        <v>245</v>
      </c>
      <c r="C205" s="363"/>
      <c r="D205" s="363"/>
    </row>
    <row r="206" spans="1:4" x14ac:dyDescent="0.25">
      <c r="A206" s="261">
        <v>42215</v>
      </c>
      <c r="B206" s="114" t="s">
        <v>246</v>
      </c>
      <c r="C206" s="363"/>
      <c r="D206" s="363"/>
    </row>
    <row r="207" spans="1:4" x14ac:dyDescent="0.25">
      <c r="A207" s="261">
        <v>42216</v>
      </c>
      <c r="B207" s="114" t="s">
        <v>247</v>
      </c>
      <c r="C207" s="363"/>
      <c r="D207" s="363"/>
    </row>
    <row r="208" spans="1:4" x14ac:dyDescent="0.25">
      <c r="A208" s="261">
        <v>42217</v>
      </c>
      <c r="B208" s="114" t="s">
        <v>248</v>
      </c>
      <c r="C208" s="363"/>
      <c r="D208" s="363"/>
    </row>
    <row r="209" spans="1:4" x14ac:dyDescent="0.25">
      <c r="A209" s="260">
        <v>4222</v>
      </c>
      <c r="B209" s="112" t="s">
        <v>133</v>
      </c>
      <c r="C209" s="362">
        <f>SUM(C210:C220)</f>
        <v>0</v>
      </c>
      <c r="D209" s="362">
        <f>SUM(D210:D220)</f>
        <v>0</v>
      </c>
    </row>
    <row r="210" spans="1:4" x14ac:dyDescent="0.25">
      <c r="A210" s="261">
        <v>42221</v>
      </c>
      <c r="B210" s="114" t="s">
        <v>272</v>
      </c>
      <c r="C210" s="363"/>
      <c r="D210" s="363"/>
    </row>
    <row r="211" spans="1:4" x14ac:dyDescent="0.25">
      <c r="A211" s="261">
        <v>42222</v>
      </c>
      <c r="B211" s="114" t="s">
        <v>273</v>
      </c>
      <c r="C211" s="363"/>
      <c r="D211" s="363"/>
    </row>
    <row r="212" spans="1:4" x14ac:dyDescent="0.25">
      <c r="A212" s="261">
        <v>42223</v>
      </c>
      <c r="B212" s="114" t="s">
        <v>251</v>
      </c>
      <c r="C212" s="363"/>
      <c r="D212" s="363"/>
    </row>
    <row r="213" spans="1:4" x14ac:dyDescent="0.25">
      <c r="A213" s="261">
        <v>42224</v>
      </c>
      <c r="B213" s="114" t="s">
        <v>252</v>
      </c>
      <c r="C213" s="363"/>
      <c r="D213" s="363"/>
    </row>
    <row r="214" spans="1:4" x14ac:dyDescent="0.25">
      <c r="A214" s="261">
        <v>42225</v>
      </c>
      <c r="B214" s="114" t="s">
        <v>253</v>
      </c>
      <c r="C214" s="363"/>
      <c r="D214" s="363"/>
    </row>
    <row r="215" spans="1:4" x14ac:dyDescent="0.25">
      <c r="A215" s="261">
        <v>42226</v>
      </c>
      <c r="B215" s="114" t="s">
        <v>254</v>
      </c>
      <c r="C215" s="363"/>
      <c r="D215" s="363"/>
    </row>
    <row r="216" spans="1:4" x14ac:dyDescent="0.25">
      <c r="A216" s="264">
        <v>42227</v>
      </c>
      <c r="B216" s="115" t="s">
        <v>635</v>
      </c>
      <c r="C216" s="363"/>
      <c r="D216" s="363"/>
    </row>
    <row r="217" spans="1:4" x14ac:dyDescent="0.25">
      <c r="A217" s="264">
        <v>42228</v>
      </c>
      <c r="B217" s="147" t="s">
        <v>692</v>
      </c>
      <c r="C217" s="363"/>
      <c r="D217" s="363"/>
    </row>
    <row r="218" spans="1:4" x14ac:dyDescent="0.25">
      <c r="A218" s="264">
        <v>42229</v>
      </c>
      <c r="B218" s="147" t="s">
        <v>693</v>
      </c>
      <c r="C218" s="363"/>
      <c r="D218" s="363"/>
    </row>
    <row r="219" spans="1:4" x14ac:dyDescent="0.25">
      <c r="A219" s="264">
        <v>42230</v>
      </c>
      <c r="B219" s="147" t="s">
        <v>694</v>
      </c>
      <c r="C219" s="363"/>
      <c r="D219" s="363"/>
    </row>
    <row r="220" spans="1:4" x14ac:dyDescent="0.25">
      <c r="A220" s="264">
        <v>42231</v>
      </c>
      <c r="B220" s="147" t="s">
        <v>664</v>
      </c>
      <c r="C220" s="363"/>
      <c r="D220" s="363"/>
    </row>
    <row r="221" spans="1:4" x14ac:dyDescent="0.25">
      <c r="A221" s="260">
        <v>5</v>
      </c>
      <c r="B221" s="112" t="s">
        <v>274</v>
      </c>
      <c r="C221" s="364">
        <f>SUM(C222)</f>
        <v>980209501.23000002</v>
      </c>
      <c r="D221" s="364">
        <f>SUM(D222)</f>
        <v>955164536.583143</v>
      </c>
    </row>
    <row r="222" spans="1:4" x14ac:dyDescent="0.25">
      <c r="A222" s="260">
        <v>51</v>
      </c>
      <c r="B222" s="112" t="s">
        <v>275</v>
      </c>
      <c r="C222" s="362">
        <f>C223+C230+C234+C235+C236+C237</f>
        <v>980209501.23000002</v>
      </c>
      <c r="D222" s="362">
        <f>D223+D230+D234+D235+D236+D237</f>
        <v>955164536.583143</v>
      </c>
    </row>
    <row r="223" spans="1:4" ht="37.5" customHeight="1" x14ac:dyDescent="0.25">
      <c r="A223" s="265">
        <v>511</v>
      </c>
      <c r="B223" s="201" t="s">
        <v>648</v>
      </c>
      <c r="C223" s="365">
        <f>SUM(C224:C229)</f>
        <v>514240046</v>
      </c>
      <c r="D223" s="365">
        <f>SUM(D224:D229)</f>
        <v>514240046</v>
      </c>
    </row>
    <row r="224" spans="1:4" x14ac:dyDescent="0.25">
      <c r="A224" s="261">
        <v>51101</v>
      </c>
      <c r="B224" s="126" t="s">
        <v>695</v>
      </c>
      <c r="C224" s="363">
        <v>514240046</v>
      </c>
      <c r="D224" s="363">
        <v>514240046</v>
      </c>
    </row>
    <row r="225" spans="1:4" x14ac:dyDescent="0.25">
      <c r="A225" s="261">
        <v>51102</v>
      </c>
      <c r="B225" s="126" t="s">
        <v>696</v>
      </c>
      <c r="C225" s="363"/>
      <c r="D225" s="363"/>
    </row>
    <row r="226" spans="1:4" x14ac:dyDescent="0.25">
      <c r="A226" s="261">
        <v>51103</v>
      </c>
      <c r="B226" s="126" t="s">
        <v>697</v>
      </c>
      <c r="C226" s="363"/>
      <c r="D226" s="363"/>
    </row>
    <row r="227" spans="1:4" x14ac:dyDescent="0.25">
      <c r="A227" s="261">
        <v>51104</v>
      </c>
      <c r="B227" s="126" t="s">
        <v>698</v>
      </c>
      <c r="C227" s="363"/>
      <c r="D227" s="363"/>
    </row>
    <row r="228" spans="1:4" x14ac:dyDescent="0.25">
      <c r="A228" s="261">
        <v>51105</v>
      </c>
      <c r="B228" s="126" t="s">
        <v>699</v>
      </c>
      <c r="C228" s="363"/>
      <c r="D228" s="363"/>
    </row>
    <row r="229" spans="1:4" x14ac:dyDescent="0.25">
      <c r="A229" s="261">
        <v>51106</v>
      </c>
      <c r="B229" s="126" t="s">
        <v>700</v>
      </c>
      <c r="C229" s="363"/>
      <c r="D229" s="363"/>
    </row>
    <row r="230" spans="1:4" x14ac:dyDescent="0.25">
      <c r="A230" s="260">
        <v>512</v>
      </c>
      <c r="B230" s="112" t="s">
        <v>276</v>
      </c>
      <c r="C230" s="362">
        <f>SUM(C231:C233)</f>
        <v>-230429766.5</v>
      </c>
      <c r="D230" s="362">
        <f>SUM(D231:D233)</f>
        <v>-255474731.14685702</v>
      </c>
    </row>
    <row r="231" spans="1:4" x14ac:dyDescent="0.25">
      <c r="A231" s="261">
        <v>51210</v>
      </c>
      <c r="B231" s="114" t="s">
        <v>277</v>
      </c>
      <c r="C231" s="363">
        <v>-230429766.5</v>
      </c>
      <c r="D231" s="363">
        <v>-230429766.5</v>
      </c>
    </row>
    <row r="232" spans="1:4" x14ac:dyDescent="0.25">
      <c r="A232" s="261">
        <v>51220</v>
      </c>
      <c r="B232" s="114" t="s">
        <v>278</v>
      </c>
      <c r="C232" s="363">
        <v>0</v>
      </c>
      <c r="D232" s="363">
        <v>-25044964.646857023</v>
      </c>
    </row>
    <row r="233" spans="1:4" x14ac:dyDescent="0.25">
      <c r="A233" s="261">
        <v>51230</v>
      </c>
      <c r="B233" s="114" t="s">
        <v>279</v>
      </c>
      <c r="C233" s="363"/>
      <c r="D233" s="363"/>
    </row>
    <row r="234" spans="1:4" x14ac:dyDescent="0.25">
      <c r="A234" s="261">
        <v>51300</v>
      </c>
      <c r="B234" s="114" t="s">
        <v>280</v>
      </c>
      <c r="C234" s="363">
        <v>696399221.73000002</v>
      </c>
      <c r="D234" s="363">
        <v>696399221.73000002</v>
      </c>
    </row>
    <row r="235" spans="1:4" x14ac:dyDescent="0.25">
      <c r="A235" s="262">
        <v>51400</v>
      </c>
      <c r="B235" s="149" t="s">
        <v>283</v>
      </c>
      <c r="C235" s="363"/>
      <c r="D235" s="363"/>
    </row>
    <row r="236" spans="1:4" x14ac:dyDescent="0.25">
      <c r="A236" s="261">
        <v>51500</v>
      </c>
      <c r="B236" s="114" t="s">
        <v>281</v>
      </c>
      <c r="C236" s="363"/>
      <c r="D236" s="363"/>
    </row>
    <row r="237" spans="1:4" x14ac:dyDescent="0.25">
      <c r="A237" s="261">
        <v>51600</v>
      </c>
      <c r="B237" s="114" t="s">
        <v>282</v>
      </c>
      <c r="C237" s="363"/>
      <c r="D237" s="363"/>
    </row>
    <row r="238" spans="1:4" x14ac:dyDescent="0.25">
      <c r="A238" s="260">
        <v>6</v>
      </c>
      <c r="B238" s="112" t="s">
        <v>284</v>
      </c>
      <c r="C238" s="367">
        <f>C145+C221</f>
        <v>990442101.23000002</v>
      </c>
      <c r="D238" s="367">
        <f>D145+D221</f>
        <v>955164536.58000004</v>
      </c>
    </row>
    <row r="239" spans="1:4" x14ac:dyDescent="0.25">
      <c r="A239" s="313"/>
      <c r="B239" s="15"/>
      <c r="C239" s="353"/>
      <c r="D239" s="353"/>
    </row>
    <row r="240" spans="1:4" x14ac:dyDescent="0.25">
      <c r="A240" s="313"/>
      <c r="B240" s="15"/>
      <c r="C240" s="353"/>
      <c r="D240" s="353"/>
    </row>
    <row r="241" spans="1:4" x14ac:dyDescent="0.25">
      <c r="A241" s="313"/>
      <c r="B241" s="15"/>
      <c r="C241" s="353"/>
      <c r="D241" s="353"/>
    </row>
    <row r="242" spans="1:4" x14ac:dyDescent="0.25">
      <c r="A242" s="313"/>
      <c r="B242" s="15"/>
      <c r="C242" s="353"/>
      <c r="D242" s="353"/>
    </row>
    <row r="243" spans="1:4" x14ac:dyDescent="0.25">
      <c r="A243" s="313"/>
      <c r="B243" s="15"/>
      <c r="C243" s="353"/>
      <c r="D243" s="353"/>
    </row>
    <row r="244" spans="1:4" x14ac:dyDescent="0.25">
      <c r="A244" s="313"/>
      <c r="B244" s="15"/>
      <c r="C244" s="353"/>
      <c r="D244" s="353"/>
    </row>
    <row r="245" spans="1:4" x14ac:dyDescent="0.25">
      <c r="A245" s="313"/>
      <c r="B245" s="15"/>
      <c r="C245" s="353"/>
      <c r="D245" s="353"/>
    </row>
    <row r="246" spans="1:4" x14ac:dyDescent="0.25">
      <c r="A246" s="313"/>
      <c r="B246" s="15"/>
      <c r="C246" s="353"/>
      <c r="D246" s="353"/>
    </row>
    <row r="247" spans="1:4" x14ac:dyDescent="0.25">
      <c r="A247" s="313"/>
      <c r="B247" s="15"/>
      <c r="C247" s="353"/>
      <c r="D247" s="353"/>
    </row>
    <row r="248" spans="1:4" x14ac:dyDescent="0.25">
      <c r="A248" s="313"/>
      <c r="B248" s="15"/>
      <c r="C248" s="353"/>
      <c r="D248" s="353"/>
    </row>
    <row r="249" spans="1:4" x14ac:dyDescent="0.25">
      <c r="A249" s="313"/>
      <c r="B249" s="15"/>
      <c r="C249" s="353"/>
      <c r="D249" s="353"/>
    </row>
    <row r="250" spans="1:4" x14ac:dyDescent="0.25">
      <c r="A250" s="313"/>
      <c r="B250" s="15"/>
      <c r="C250" s="353"/>
      <c r="D250" s="353"/>
    </row>
    <row r="251" spans="1:4" x14ac:dyDescent="0.25">
      <c r="A251" s="313"/>
      <c r="B251" s="15"/>
      <c r="C251" s="353"/>
      <c r="D251" s="353"/>
    </row>
    <row r="252" spans="1:4" x14ac:dyDescent="0.25">
      <c r="A252" s="313"/>
      <c r="B252" s="15"/>
      <c r="C252" s="353"/>
      <c r="D252" s="353"/>
    </row>
    <row r="253" spans="1:4" x14ac:dyDescent="0.25">
      <c r="A253" s="313"/>
      <c r="B253" s="15"/>
      <c r="C253" s="353"/>
      <c r="D253" s="353"/>
    </row>
    <row r="254" spans="1:4" x14ac:dyDescent="0.25">
      <c r="A254" s="313"/>
      <c r="B254" s="15"/>
      <c r="C254" s="353"/>
      <c r="D254" s="353"/>
    </row>
    <row r="255" spans="1:4" x14ac:dyDescent="0.25">
      <c r="A255" s="313"/>
      <c r="B255" s="15"/>
      <c r="C255" s="353"/>
      <c r="D255" s="353"/>
    </row>
    <row r="256" spans="1:4" x14ac:dyDescent="0.25">
      <c r="A256" s="313"/>
      <c r="B256" s="15"/>
      <c r="C256" s="353"/>
      <c r="D256" s="353"/>
    </row>
    <row r="257" spans="1:4" x14ac:dyDescent="0.25">
      <c r="A257" s="313"/>
      <c r="B257" s="15"/>
      <c r="C257" s="353"/>
      <c r="D257" s="353"/>
    </row>
    <row r="258" spans="1:4" x14ac:dyDescent="0.25">
      <c r="A258" s="313"/>
      <c r="B258" s="15"/>
      <c r="C258" s="353"/>
      <c r="D258" s="353"/>
    </row>
    <row r="259" spans="1:4" x14ac:dyDescent="0.25">
      <c r="A259" s="313"/>
      <c r="B259" s="15"/>
      <c r="C259" s="353"/>
      <c r="D259" s="353"/>
    </row>
    <row r="260" spans="1:4" x14ac:dyDescent="0.25">
      <c r="A260" s="313"/>
      <c r="B260" s="15"/>
      <c r="C260" s="353"/>
      <c r="D260" s="353"/>
    </row>
    <row r="261" spans="1:4" x14ac:dyDescent="0.25">
      <c r="A261" s="313"/>
      <c r="B261" s="15"/>
      <c r="C261" s="353"/>
      <c r="D261" s="353"/>
    </row>
    <row r="262" spans="1:4" x14ac:dyDescent="0.25">
      <c r="A262" s="313"/>
      <c r="B262" s="15"/>
      <c r="C262" s="353"/>
      <c r="D262" s="353"/>
    </row>
    <row r="263" spans="1:4" x14ac:dyDescent="0.25">
      <c r="A263" s="313"/>
      <c r="B263" s="15"/>
      <c r="C263" s="353"/>
      <c r="D263" s="353"/>
    </row>
    <row r="264" spans="1:4" x14ac:dyDescent="0.25">
      <c r="A264" s="313"/>
      <c r="B264" s="15"/>
      <c r="C264" s="353"/>
      <c r="D264" s="353"/>
    </row>
    <row r="265" spans="1:4" x14ac:dyDescent="0.25">
      <c r="A265" s="313"/>
      <c r="B265" s="15"/>
      <c r="C265" s="353"/>
      <c r="D265" s="353"/>
    </row>
    <row r="266" spans="1:4" x14ac:dyDescent="0.25">
      <c r="A266" s="313"/>
      <c r="B266" s="15"/>
      <c r="C266" s="353"/>
      <c r="D266" s="353"/>
    </row>
    <row r="267" spans="1:4" x14ac:dyDescent="0.25">
      <c r="A267" s="313"/>
      <c r="B267" s="15"/>
      <c r="C267" s="353"/>
      <c r="D267" s="353"/>
    </row>
    <row r="268" spans="1:4" x14ac:dyDescent="0.25">
      <c r="A268" s="313"/>
      <c r="B268" s="15"/>
      <c r="C268" s="353"/>
      <c r="D268" s="353"/>
    </row>
    <row r="269" spans="1:4" x14ac:dyDescent="0.25">
      <c r="A269" s="313"/>
      <c r="B269" s="15"/>
      <c r="C269" s="353"/>
      <c r="D269" s="353"/>
    </row>
    <row r="270" spans="1:4" x14ac:dyDescent="0.25">
      <c r="A270" s="313"/>
      <c r="B270" s="15"/>
      <c r="C270" s="353"/>
      <c r="D270" s="353"/>
    </row>
    <row r="271" spans="1:4" x14ac:dyDescent="0.25">
      <c r="A271" s="313"/>
      <c r="B271" s="15"/>
      <c r="C271" s="353"/>
      <c r="D271" s="353"/>
    </row>
    <row r="272" spans="1:4" x14ac:dyDescent="0.25">
      <c r="A272" s="313"/>
      <c r="B272" s="15"/>
      <c r="C272" s="353"/>
      <c r="D272" s="353"/>
    </row>
    <row r="273" spans="1:4" x14ac:dyDescent="0.25">
      <c r="A273" s="313"/>
      <c r="B273" s="15"/>
      <c r="C273" s="353"/>
      <c r="D273" s="353"/>
    </row>
    <row r="274" spans="1:4" x14ac:dyDescent="0.25">
      <c r="A274" s="313"/>
      <c r="B274" s="15"/>
      <c r="C274" s="353"/>
      <c r="D274" s="353"/>
    </row>
    <row r="275" spans="1:4" x14ac:dyDescent="0.25">
      <c r="A275" s="313"/>
      <c r="B275" s="15"/>
      <c r="C275" s="353"/>
      <c r="D275" s="353"/>
    </row>
    <row r="276" spans="1:4" x14ac:dyDescent="0.25">
      <c r="A276" s="313"/>
      <c r="B276" s="15"/>
      <c r="C276" s="353"/>
      <c r="D276" s="353"/>
    </row>
    <row r="277" spans="1:4" x14ac:dyDescent="0.25">
      <c r="A277" s="313"/>
      <c r="B277" s="15"/>
      <c r="C277" s="353"/>
      <c r="D277" s="353"/>
    </row>
    <row r="278" spans="1:4" x14ac:dyDescent="0.25">
      <c r="A278" s="313"/>
      <c r="B278" s="15"/>
      <c r="C278" s="353"/>
      <c r="D278" s="353"/>
    </row>
    <row r="279" spans="1:4" x14ac:dyDescent="0.25">
      <c r="A279" s="313"/>
      <c r="B279" s="15"/>
      <c r="C279" s="353"/>
      <c r="D279" s="353"/>
    </row>
    <row r="280" spans="1:4" x14ac:dyDescent="0.25">
      <c r="A280" s="313"/>
      <c r="B280" s="15"/>
      <c r="C280" s="353"/>
      <c r="D280" s="353"/>
    </row>
    <row r="281" spans="1:4" x14ac:dyDescent="0.25">
      <c r="A281" s="313"/>
      <c r="B281" s="15"/>
      <c r="C281" s="353"/>
      <c r="D281" s="353"/>
    </row>
    <row r="282" spans="1:4" x14ac:dyDescent="0.25">
      <c r="A282" s="313"/>
      <c r="B282" s="15"/>
      <c r="C282" s="353"/>
      <c r="D282" s="353"/>
    </row>
    <row r="283" spans="1:4" x14ac:dyDescent="0.25">
      <c r="A283" s="313"/>
      <c r="B283" s="15"/>
      <c r="C283" s="353"/>
      <c r="D283" s="353"/>
    </row>
    <row r="284" spans="1:4" x14ac:dyDescent="0.25">
      <c r="A284" s="313"/>
      <c r="B284" s="15"/>
      <c r="C284" s="353"/>
      <c r="D284" s="353"/>
    </row>
    <row r="285" spans="1:4" x14ac:dyDescent="0.25">
      <c r="A285" s="313"/>
      <c r="B285" s="15"/>
      <c r="C285" s="353"/>
      <c r="D285" s="353"/>
    </row>
    <row r="286" spans="1:4" x14ac:dyDescent="0.25">
      <c r="A286" s="313"/>
      <c r="B286" s="15"/>
      <c r="C286" s="353"/>
      <c r="D286" s="353"/>
    </row>
    <row r="287" spans="1:4" x14ac:dyDescent="0.25">
      <c r="A287" s="313"/>
      <c r="B287" s="15"/>
      <c r="C287" s="353"/>
      <c r="D287" s="353"/>
    </row>
    <row r="288" spans="1:4" x14ac:dyDescent="0.25">
      <c r="A288" s="313"/>
      <c r="B288" s="15"/>
      <c r="C288" s="353"/>
      <c r="D288" s="353"/>
    </row>
    <row r="289" spans="1:4" x14ac:dyDescent="0.25">
      <c r="A289" s="313"/>
      <c r="B289" s="15"/>
      <c r="C289" s="353"/>
      <c r="D289" s="353"/>
    </row>
    <row r="290" spans="1:4" x14ac:dyDescent="0.25">
      <c r="A290" s="313"/>
      <c r="B290" s="15"/>
      <c r="C290" s="353"/>
      <c r="D290" s="353"/>
    </row>
    <row r="291" spans="1:4" x14ac:dyDescent="0.25">
      <c r="A291" s="313"/>
      <c r="B291" s="15"/>
      <c r="C291" s="353"/>
      <c r="D291" s="353"/>
    </row>
    <row r="292" spans="1:4" x14ac:dyDescent="0.25">
      <c r="A292" s="313"/>
      <c r="B292" s="15"/>
      <c r="C292" s="353"/>
      <c r="D292" s="353"/>
    </row>
    <row r="293" spans="1:4" x14ac:dyDescent="0.25">
      <c r="A293" s="313"/>
      <c r="B293" s="15"/>
      <c r="C293" s="353"/>
      <c r="D293" s="353"/>
    </row>
    <row r="294" spans="1:4" x14ac:dyDescent="0.25">
      <c r="A294" s="313"/>
      <c r="B294" s="15"/>
      <c r="C294" s="353"/>
      <c r="D294" s="353"/>
    </row>
    <row r="295" spans="1:4" x14ac:dyDescent="0.25">
      <c r="A295" s="313"/>
      <c r="B295" s="15"/>
      <c r="C295" s="353"/>
      <c r="D295" s="353"/>
    </row>
    <row r="296" spans="1:4" x14ac:dyDescent="0.25">
      <c r="A296" s="313"/>
      <c r="B296" s="15"/>
      <c r="C296" s="353"/>
      <c r="D296" s="353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319"/>
  <sheetViews>
    <sheetView topLeftCell="A292" zoomScale="80" zoomScaleNormal="80" workbookViewId="0">
      <selection activeCell="G16" sqref="G16"/>
    </sheetView>
  </sheetViews>
  <sheetFormatPr defaultRowHeight="15" x14ac:dyDescent="0.25"/>
  <cols>
    <col min="1" max="1" width="12.5703125" style="320" bestFit="1" customWidth="1"/>
    <col min="2" max="2" width="79.42578125" style="22" customWidth="1"/>
    <col min="3" max="3" width="21.28515625" style="10" customWidth="1"/>
    <col min="4" max="4" width="18.42578125" style="10" customWidth="1"/>
    <col min="5" max="5" width="17.28515625" style="10" customWidth="1"/>
    <col min="6" max="6" width="19.140625" style="10" customWidth="1"/>
    <col min="7" max="7" width="18" style="10" customWidth="1"/>
    <col min="8" max="8" width="15.5703125" style="10" customWidth="1"/>
    <col min="9" max="16384" width="9.140625" style="10"/>
  </cols>
  <sheetData>
    <row r="1" spans="1:8" ht="15.75" x14ac:dyDescent="0.25">
      <c r="A1" s="335" t="s">
        <v>1257</v>
      </c>
      <c r="B1" s="143"/>
      <c r="C1" s="32"/>
      <c r="D1" s="32"/>
      <c r="E1" s="32"/>
      <c r="F1" s="32"/>
      <c r="G1" s="32"/>
      <c r="H1" s="32"/>
    </row>
    <row r="2" spans="1:8" x14ac:dyDescent="0.25">
      <c r="A2" s="317"/>
      <c r="B2" s="143"/>
      <c r="C2" s="32"/>
      <c r="D2" s="32"/>
      <c r="E2" s="32"/>
      <c r="F2" s="32"/>
      <c r="G2" s="32"/>
      <c r="H2" s="32"/>
    </row>
    <row r="3" spans="1:8" x14ac:dyDescent="0.25">
      <c r="A3" s="412" t="s">
        <v>89</v>
      </c>
      <c r="B3" s="412"/>
      <c r="C3" s="412"/>
      <c r="D3" s="412"/>
      <c r="E3" s="412"/>
      <c r="F3" s="412"/>
      <c r="G3" s="412"/>
      <c r="H3" s="412"/>
    </row>
    <row r="4" spans="1:8" x14ac:dyDescent="0.25">
      <c r="A4" s="318"/>
      <c r="B4" s="256"/>
      <c r="C4" s="167"/>
      <c r="D4" s="167"/>
      <c r="E4" s="167"/>
      <c r="F4" s="167"/>
      <c r="G4" s="167"/>
      <c r="H4" s="167"/>
    </row>
    <row r="5" spans="1:8" x14ac:dyDescent="0.25">
      <c r="A5" s="450" t="s">
        <v>61</v>
      </c>
      <c r="B5" s="449" t="s">
        <v>77</v>
      </c>
      <c r="C5" s="449" t="s">
        <v>28</v>
      </c>
      <c r="D5" s="429" t="s">
        <v>31</v>
      </c>
      <c r="E5" s="448" t="s">
        <v>90</v>
      </c>
      <c r="F5" s="448"/>
      <c r="G5" s="448" t="s">
        <v>93</v>
      </c>
      <c r="H5" s="448"/>
    </row>
    <row r="6" spans="1:8" ht="30" x14ac:dyDescent="0.25">
      <c r="A6" s="450"/>
      <c r="B6" s="449"/>
      <c r="C6" s="449"/>
      <c r="D6" s="429"/>
      <c r="E6" s="246" t="s">
        <v>91</v>
      </c>
      <c r="F6" s="246" t="s">
        <v>92</v>
      </c>
      <c r="G6" s="246" t="s">
        <v>64</v>
      </c>
      <c r="H6" s="246" t="s">
        <v>94</v>
      </c>
    </row>
    <row r="7" spans="1:8" x14ac:dyDescent="0.25">
      <c r="A7" s="304">
        <v>1</v>
      </c>
      <c r="B7" s="48" t="s">
        <v>1239</v>
      </c>
      <c r="C7" s="100">
        <v>316804400</v>
      </c>
      <c r="D7" s="100">
        <v>318035602</v>
      </c>
      <c r="E7" s="100">
        <v>0</v>
      </c>
      <c r="F7" s="100">
        <v>0</v>
      </c>
      <c r="G7" s="100">
        <v>0</v>
      </c>
      <c r="H7" s="100">
        <v>814202</v>
      </c>
    </row>
    <row r="8" spans="1:8" x14ac:dyDescent="0.25">
      <c r="A8" s="304">
        <v>11</v>
      </c>
      <c r="B8" s="48" t="s">
        <v>287</v>
      </c>
      <c r="C8" s="100"/>
      <c r="D8" s="100"/>
      <c r="E8" s="100"/>
      <c r="F8" s="100"/>
      <c r="G8" s="100"/>
      <c r="H8" s="100"/>
    </row>
    <row r="9" spans="1:8" x14ac:dyDescent="0.25">
      <c r="A9" s="304">
        <v>110</v>
      </c>
      <c r="B9" s="48" t="s">
        <v>288</v>
      </c>
      <c r="C9" s="100"/>
      <c r="D9" s="100"/>
      <c r="E9" s="100"/>
      <c r="F9" s="100"/>
      <c r="G9" s="100"/>
      <c r="H9" s="100"/>
    </row>
    <row r="10" spans="1:8" x14ac:dyDescent="0.25">
      <c r="A10" s="304">
        <v>1100</v>
      </c>
      <c r="B10" s="48" t="s">
        <v>289</v>
      </c>
      <c r="C10" s="100"/>
      <c r="D10" s="100"/>
      <c r="E10" s="100"/>
      <c r="F10" s="100"/>
      <c r="G10" s="100"/>
      <c r="H10" s="100"/>
    </row>
    <row r="11" spans="1:8" ht="30" x14ac:dyDescent="0.25">
      <c r="A11" s="305">
        <v>110001</v>
      </c>
      <c r="B11" s="47" t="s">
        <v>290</v>
      </c>
      <c r="C11" s="100"/>
      <c r="D11" s="100"/>
      <c r="E11" s="100"/>
      <c r="F11" s="100"/>
      <c r="G11" s="100"/>
      <c r="H11" s="100"/>
    </row>
    <row r="12" spans="1:8" x14ac:dyDescent="0.25">
      <c r="A12" s="305">
        <v>110002</v>
      </c>
      <c r="B12" s="47" t="s">
        <v>291</v>
      </c>
      <c r="C12" s="100"/>
      <c r="D12" s="100"/>
      <c r="E12" s="100"/>
      <c r="F12" s="100"/>
      <c r="G12" s="100"/>
      <c r="H12" s="100"/>
    </row>
    <row r="13" spans="1:8" x14ac:dyDescent="0.25">
      <c r="A13" s="305">
        <v>110003</v>
      </c>
      <c r="B13" s="47" t="s">
        <v>292</v>
      </c>
      <c r="C13" s="100"/>
      <c r="D13" s="100"/>
      <c r="E13" s="100"/>
      <c r="F13" s="100"/>
      <c r="G13" s="100"/>
      <c r="H13" s="100"/>
    </row>
    <row r="14" spans="1:8" x14ac:dyDescent="0.25">
      <c r="A14" s="305">
        <v>110004</v>
      </c>
      <c r="B14" s="47" t="s">
        <v>293</v>
      </c>
      <c r="C14" s="100"/>
      <c r="D14" s="100"/>
      <c r="E14" s="100"/>
      <c r="F14" s="100"/>
      <c r="G14" s="100"/>
      <c r="H14" s="100"/>
    </row>
    <row r="15" spans="1:8" ht="30" x14ac:dyDescent="0.25">
      <c r="A15" s="305">
        <v>110005</v>
      </c>
      <c r="B15" s="156" t="s">
        <v>632</v>
      </c>
      <c r="C15" s="100"/>
      <c r="D15" s="100"/>
      <c r="E15" s="100"/>
      <c r="F15" s="100"/>
      <c r="G15" s="100"/>
      <c r="H15" s="100"/>
    </row>
    <row r="16" spans="1:8" x14ac:dyDescent="0.25">
      <c r="A16" s="305">
        <v>110006</v>
      </c>
      <c r="B16" s="47" t="s">
        <v>294</v>
      </c>
      <c r="C16" s="100"/>
      <c r="D16" s="100"/>
      <c r="E16" s="100"/>
      <c r="F16" s="100"/>
      <c r="G16" s="100"/>
      <c r="H16" s="100"/>
    </row>
    <row r="17" spans="1:8" x14ac:dyDescent="0.25">
      <c r="A17" s="305">
        <v>110007</v>
      </c>
      <c r="B17" s="47" t="s">
        <v>295</v>
      </c>
      <c r="C17" s="100"/>
      <c r="D17" s="100"/>
      <c r="E17" s="100"/>
      <c r="F17" s="100"/>
      <c r="G17" s="100"/>
      <c r="H17" s="100"/>
    </row>
    <row r="18" spans="1:8" x14ac:dyDescent="0.25">
      <c r="A18" s="305">
        <v>110008</v>
      </c>
      <c r="B18" s="47" t="s">
        <v>296</v>
      </c>
      <c r="C18" s="100"/>
      <c r="D18" s="100"/>
      <c r="E18" s="100"/>
      <c r="F18" s="100"/>
      <c r="G18" s="100"/>
      <c r="H18" s="100"/>
    </row>
    <row r="19" spans="1:8" x14ac:dyDescent="0.25">
      <c r="A19" s="304">
        <v>1101</v>
      </c>
      <c r="B19" s="48" t="s">
        <v>297</v>
      </c>
      <c r="C19" s="100"/>
      <c r="D19" s="100"/>
      <c r="E19" s="100"/>
      <c r="F19" s="100"/>
      <c r="G19" s="100"/>
      <c r="H19" s="100"/>
    </row>
    <row r="20" spans="1:8" x14ac:dyDescent="0.25">
      <c r="A20" s="305">
        <v>110101</v>
      </c>
      <c r="B20" s="47" t="s">
        <v>298</v>
      </c>
      <c r="C20" s="100"/>
      <c r="D20" s="100"/>
      <c r="E20" s="100"/>
      <c r="F20" s="100"/>
      <c r="G20" s="100"/>
      <c r="H20" s="100"/>
    </row>
    <row r="21" spans="1:8" ht="28.5" x14ac:dyDescent="0.25">
      <c r="A21" s="304">
        <v>1102</v>
      </c>
      <c r="B21" s="48" t="s">
        <v>299</v>
      </c>
      <c r="C21" s="100"/>
      <c r="D21" s="100"/>
      <c r="E21" s="100"/>
      <c r="F21" s="100"/>
      <c r="G21" s="100"/>
      <c r="H21" s="100"/>
    </row>
    <row r="22" spans="1:8" ht="30" x14ac:dyDescent="0.25">
      <c r="A22" s="306">
        <v>110201</v>
      </c>
      <c r="B22" s="47" t="s">
        <v>300</v>
      </c>
      <c r="C22" s="100"/>
      <c r="D22" s="100"/>
      <c r="E22" s="100"/>
      <c r="F22" s="100"/>
      <c r="G22" s="100"/>
      <c r="H22" s="100"/>
    </row>
    <row r="23" spans="1:8" x14ac:dyDescent="0.25">
      <c r="A23" s="304">
        <v>1103</v>
      </c>
      <c r="B23" s="48" t="s">
        <v>301</v>
      </c>
      <c r="C23" s="100"/>
      <c r="D23" s="100"/>
      <c r="E23" s="100"/>
      <c r="F23" s="100"/>
      <c r="G23" s="100"/>
      <c r="H23" s="100"/>
    </row>
    <row r="24" spans="1:8" x14ac:dyDescent="0.25">
      <c r="A24" s="305">
        <v>110301</v>
      </c>
      <c r="B24" s="47" t="s">
        <v>302</v>
      </c>
      <c r="C24" s="100"/>
      <c r="D24" s="100"/>
      <c r="E24" s="100"/>
      <c r="F24" s="100"/>
      <c r="G24" s="100"/>
      <c r="H24" s="100"/>
    </row>
    <row r="25" spans="1:8" x14ac:dyDescent="0.25">
      <c r="A25" s="304">
        <v>1104</v>
      </c>
      <c r="B25" s="48" t="s">
        <v>303</v>
      </c>
      <c r="C25" s="100"/>
      <c r="D25" s="100"/>
      <c r="E25" s="100"/>
      <c r="F25" s="100"/>
      <c r="G25" s="100"/>
      <c r="H25" s="100"/>
    </row>
    <row r="26" spans="1:8" x14ac:dyDescent="0.25">
      <c r="A26" s="305">
        <v>110401</v>
      </c>
      <c r="B26" s="47" t="s">
        <v>304</v>
      </c>
      <c r="C26" s="100"/>
      <c r="D26" s="100"/>
      <c r="E26" s="100"/>
      <c r="F26" s="100"/>
      <c r="G26" s="100"/>
      <c r="H26" s="100"/>
    </row>
    <row r="27" spans="1:8" x14ac:dyDescent="0.25">
      <c r="A27" s="304">
        <v>112</v>
      </c>
      <c r="B27" s="48" t="s">
        <v>305</v>
      </c>
      <c r="C27" s="100"/>
      <c r="D27" s="100"/>
      <c r="E27" s="100"/>
      <c r="F27" s="100"/>
      <c r="G27" s="100"/>
      <c r="H27" s="100"/>
    </row>
    <row r="28" spans="1:8" x14ac:dyDescent="0.25">
      <c r="A28" s="305">
        <v>112001</v>
      </c>
      <c r="B28" s="47" t="s">
        <v>306</v>
      </c>
      <c r="C28" s="100"/>
      <c r="D28" s="100"/>
      <c r="E28" s="100"/>
      <c r="F28" s="100"/>
      <c r="G28" s="100"/>
      <c r="H28" s="100"/>
    </row>
    <row r="29" spans="1:8" x14ac:dyDescent="0.25">
      <c r="A29" s="305">
        <v>112002</v>
      </c>
      <c r="B29" s="47" t="s">
        <v>307</v>
      </c>
      <c r="C29" s="100"/>
      <c r="D29" s="100"/>
      <c r="E29" s="100"/>
      <c r="F29" s="100"/>
      <c r="G29" s="100"/>
      <c r="H29" s="100"/>
    </row>
    <row r="30" spans="1:8" x14ac:dyDescent="0.25">
      <c r="A30" s="305">
        <v>112003</v>
      </c>
      <c r="B30" s="47" t="s">
        <v>308</v>
      </c>
      <c r="C30" s="100"/>
      <c r="D30" s="100"/>
      <c r="E30" s="100"/>
      <c r="F30" s="100"/>
      <c r="G30" s="100"/>
      <c r="H30" s="100"/>
    </row>
    <row r="31" spans="1:8" x14ac:dyDescent="0.25">
      <c r="A31" s="305">
        <v>112004</v>
      </c>
      <c r="B31" s="47" t="s">
        <v>309</v>
      </c>
      <c r="C31" s="100"/>
      <c r="D31" s="100"/>
      <c r="E31" s="100"/>
      <c r="F31" s="100"/>
      <c r="G31" s="100"/>
      <c r="H31" s="100"/>
    </row>
    <row r="32" spans="1:8" x14ac:dyDescent="0.25">
      <c r="A32" s="305">
        <v>112005</v>
      </c>
      <c r="B32" s="47" t="s">
        <v>310</v>
      </c>
      <c r="C32" s="100"/>
      <c r="D32" s="100"/>
      <c r="E32" s="100"/>
      <c r="F32" s="100"/>
      <c r="G32" s="100"/>
      <c r="H32" s="100"/>
    </row>
    <row r="33" spans="1:8" x14ac:dyDescent="0.25">
      <c r="A33" s="304">
        <v>113</v>
      </c>
      <c r="B33" s="48" t="s">
        <v>311</v>
      </c>
      <c r="C33" s="100"/>
      <c r="D33" s="100"/>
      <c r="E33" s="100"/>
      <c r="F33" s="100"/>
      <c r="G33" s="100"/>
      <c r="H33" s="100"/>
    </row>
    <row r="34" spans="1:8" x14ac:dyDescent="0.25">
      <c r="A34" s="305">
        <v>113001</v>
      </c>
      <c r="B34" s="47" t="s">
        <v>312</v>
      </c>
      <c r="C34" s="100"/>
      <c r="D34" s="100"/>
      <c r="E34" s="100"/>
      <c r="F34" s="100"/>
      <c r="G34" s="100"/>
      <c r="H34" s="100"/>
    </row>
    <row r="35" spans="1:8" x14ac:dyDescent="0.25">
      <c r="A35" s="305">
        <v>113002</v>
      </c>
      <c r="B35" s="47" t="s">
        <v>313</v>
      </c>
      <c r="C35" s="100"/>
      <c r="D35" s="100"/>
      <c r="E35" s="100"/>
      <c r="F35" s="100"/>
      <c r="G35" s="100"/>
      <c r="H35" s="100"/>
    </row>
    <row r="36" spans="1:8" x14ac:dyDescent="0.25">
      <c r="A36" s="305">
        <v>113003</v>
      </c>
      <c r="B36" s="47" t="s">
        <v>314</v>
      </c>
      <c r="C36" s="100"/>
      <c r="D36" s="100"/>
      <c r="E36" s="100"/>
      <c r="F36" s="100"/>
      <c r="G36" s="100"/>
      <c r="H36" s="100"/>
    </row>
    <row r="37" spans="1:8" x14ac:dyDescent="0.25">
      <c r="A37" s="305">
        <v>113004</v>
      </c>
      <c r="B37" s="47" t="s">
        <v>315</v>
      </c>
      <c r="C37" s="100"/>
      <c r="D37" s="100"/>
      <c r="E37" s="100"/>
      <c r="F37" s="100"/>
      <c r="G37" s="100"/>
      <c r="H37" s="100"/>
    </row>
    <row r="38" spans="1:8" x14ac:dyDescent="0.25">
      <c r="A38" s="304">
        <v>114</v>
      </c>
      <c r="B38" s="48" t="s">
        <v>316</v>
      </c>
      <c r="C38" s="100"/>
      <c r="D38" s="100"/>
      <c r="E38" s="100"/>
      <c r="F38" s="100"/>
      <c r="G38" s="100"/>
      <c r="H38" s="100"/>
    </row>
    <row r="39" spans="1:8" x14ac:dyDescent="0.25">
      <c r="A39" s="305">
        <v>114001</v>
      </c>
      <c r="B39" s="47" t="s">
        <v>317</v>
      </c>
      <c r="C39" s="100"/>
      <c r="D39" s="100"/>
      <c r="E39" s="100"/>
      <c r="F39" s="100"/>
      <c r="G39" s="100"/>
      <c r="H39" s="100"/>
    </row>
    <row r="40" spans="1:8" x14ac:dyDescent="0.25">
      <c r="A40" s="305">
        <v>114002</v>
      </c>
      <c r="B40" s="47" t="s">
        <v>318</v>
      </c>
      <c r="C40" s="100"/>
      <c r="D40" s="100"/>
      <c r="E40" s="100"/>
      <c r="F40" s="100"/>
      <c r="G40" s="100"/>
      <c r="H40" s="100"/>
    </row>
    <row r="41" spans="1:8" x14ac:dyDescent="0.25">
      <c r="A41" s="305">
        <v>114003</v>
      </c>
      <c r="B41" s="47" t="s">
        <v>319</v>
      </c>
      <c r="C41" s="100"/>
      <c r="D41" s="100"/>
      <c r="E41" s="100"/>
      <c r="F41" s="100"/>
      <c r="G41" s="100"/>
      <c r="H41" s="100"/>
    </row>
    <row r="42" spans="1:8" x14ac:dyDescent="0.25">
      <c r="A42" s="304">
        <v>115</v>
      </c>
      <c r="B42" s="48" t="s">
        <v>320</v>
      </c>
      <c r="C42" s="100"/>
      <c r="D42" s="100"/>
      <c r="E42" s="100"/>
      <c r="F42" s="100"/>
      <c r="G42" s="100"/>
      <c r="H42" s="100"/>
    </row>
    <row r="43" spans="1:8" x14ac:dyDescent="0.25">
      <c r="A43" s="305">
        <v>115001</v>
      </c>
      <c r="B43" s="47" t="s">
        <v>321</v>
      </c>
      <c r="C43" s="100"/>
      <c r="D43" s="100"/>
      <c r="E43" s="100"/>
      <c r="F43" s="100"/>
      <c r="G43" s="100"/>
      <c r="H43" s="100"/>
    </row>
    <row r="44" spans="1:8" x14ac:dyDescent="0.25">
      <c r="A44" s="305">
        <v>115002</v>
      </c>
      <c r="B44" s="47" t="s">
        <v>322</v>
      </c>
      <c r="C44" s="100"/>
      <c r="D44" s="100"/>
      <c r="E44" s="100"/>
      <c r="F44" s="100"/>
      <c r="G44" s="100"/>
      <c r="H44" s="100"/>
    </row>
    <row r="45" spans="1:8" x14ac:dyDescent="0.25">
      <c r="A45" s="305">
        <v>115003</v>
      </c>
      <c r="B45" s="47" t="s">
        <v>323</v>
      </c>
      <c r="C45" s="100"/>
      <c r="D45" s="100"/>
      <c r="E45" s="100"/>
      <c r="F45" s="100"/>
      <c r="G45" s="100"/>
      <c r="H45" s="100"/>
    </row>
    <row r="46" spans="1:8" x14ac:dyDescent="0.25">
      <c r="A46" s="305">
        <v>115004</v>
      </c>
      <c r="B46" s="47" t="s">
        <v>324</v>
      </c>
      <c r="C46" s="100"/>
      <c r="D46" s="100"/>
      <c r="E46" s="100"/>
      <c r="F46" s="100"/>
      <c r="G46" s="100"/>
      <c r="H46" s="100"/>
    </row>
    <row r="47" spans="1:8" x14ac:dyDescent="0.25">
      <c r="A47" s="305">
        <v>115005</v>
      </c>
      <c r="B47" s="47" t="s">
        <v>325</v>
      </c>
      <c r="C47" s="100"/>
      <c r="D47" s="100"/>
      <c r="E47" s="100"/>
      <c r="F47" s="100"/>
      <c r="G47" s="100"/>
      <c r="H47" s="100"/>
    </row>
    <row r="48" spans="1:8" x14ac:dyDescent="0.25">
      <c r="A48" s="305">
        <v>115006</v>
      </c>
      <c r="B48" s="47" t="s">
        <v>326</v>
      </c>
      <c r="C48" s="100"/>
      <c r="D48" s="100"/>
      <c r="E48" s="100"/>
      <c r="F48" s="100"/>
      <c r="G48" s="100"/>
      <c r="H48" s="100"/>
    </row>
    <row r="49" spans="1:8" x14ac:dyDescent="0.25">
      <c r="A49" s="305">
        <v>115007</v>
      </c>
      <c r="B49" s="47" t="s">
        <v>327</v>
      </c>
      <c r="C49" s="100"/>
      <c r="D49" s="100"/>
      <c r="E49" s="100"/>
      <c r="F49" s="100"/>
      <c r="G49" s="100"/>
      <c r="H49" s="100"/>
    </row>
    <row r="50" spans="1:8" x14ac:dyDescent="0.25">
      <c r="A50" s="305">
        <v>115008</v>
      </c>
      <c r="B50" s="47" t="s">
        <v>328</v>
      </c>
      <c r="C50" s="100"/>
      <c r="D50" s="100"/>
      <c r="E50" s="100"/>
      <c r="F50" s="100"/>
      <c r="G50" s="100"/>
      <c r="H50" s="100"/>
    </row>
    <row r="51" spans="1:8" x14ac:dyDescent="0.25">
      <c r="A51" s="304">
        <v>116</v>
      </c>
      <c r="B51" s="48" t="s">
        <v>329</v>
      </c>
      <c r="C51" s="100"/>
      <c r="D51" s="100"/>
      <c r="E51" s="100"/>
      <c r="F51" s="100"/>
      <c r="G51" s="100"/>
      <c r="H51" s="100"/>
    </row>
    <row r="52" spans="1:8" x14ac:dyDescent="0.25">
      <c r="A52" s="305">
        <v>116001</v>
      </c>
      <c r="B52" s="47" t="s">
        <v>330</v>
      </c>
      <c r="C52" s="100"/>
      <c r="D52" s="100"/>
      <c r="E52" s="100"/>
      <c r="F52" s="100"/>
      <c r="G52" s="100"/>
      <c r="H52" s="100"/>
    </row>
    <row r="53" spans="1:8" x14ac:dyDescent="0.25">
      <c r="A53" s="304">
        <v>117</v>
      </c>
      <c r="B53" s="48" t="s">
        <v>331</v>
      </c>
      <c r="C53" s="100"/>
      <c r="D53" s="100"/>
      <c r="E53" s="100"/>
      <c r="F53" s="100"/>
      <c r="G53" s="100"/>
      <c r="H53" s="100"/>
    </row>
    <row r="54" spans="1:8" x14ac:dyDescent="0.25">
      <c r="A54" s="305">
        <v>117001</v>
      </c>
      <c r="B54" s="47" t="s">
        <v>332</v>
      </c>
      <c r="C54" s="100"/>
      <c r="D54" s="100"/>
      <c r="E54" s="100"/>
      <c r="F54" s="100"/>
      <c r="G54" s="100"/>
      <c r="H54" s="100"/>
    </row>
    <row r="55" spans="1:8" x14ac:dyDescent="0.25">
      <c r="A55" s="305">
        <v>117002</v>
      </c>
      <c r="B55" s="47" t="s">
        <v>333</v>
      </c>
      <c r="C55" s="100"/>
      <c r="D55" s="100"/>
      <c r="E55" s="100"/>
      <c r="F55" s="100"/>
      <c r="G55" s="100"/>
      <c r="H55" s="100"/>
    </row>
    <row r="56" spans="1:8" x14ac:dyDescent="0.25">
      <c r="A56" s="304">
        <v>118</v>
      </c>
      <c r="B56" s="48" t="s">
        <v>334</v>
      </c>
      <c r="C56" s="100"/>
      <c r="D56" s="100"/>
      <c r="E56" s="100"/>
      <c r="F56" s="100"/>
      <c r="G56" s="100"/>
      <c r="H56" s="100"/>
    </row>
    <row r="57" spans="1:8" x14ac:dyDescent="0.25">
      <c r="A57" s="304">
        <v>1180</v>
      </c>
      <c r="B57" s="48" t="s">
        <v>1116</v>
      </c>
      <c r="C57" s="100"/>
      <c r="D57" s="100"/>
      <c r="E57" s="100"/>
      <c r="F57" s="100"/>
      <c r="G57" s="100"/>
      <c r="H57" s="100"/>
    </row>
    <row r="58" spans="1:8" x14ac:dyDescent="0.25">
      <c r="A58" s="305">
        <v>118001</v>
      </c>
      <c r="B58" s="47" t="s">
        <v>1117</v>
      </c>
      <c r="C58" s="100"/>
      <c r="D58" s="100"/>
      <c r="E58" s="100"/>
      <c r="F58" s="100"/>
      <c r="G58" s="100"/>
      <c r="H58" s="100"/>
    </row>
    <row r="59" spans="1:8" x14ac:dyDescent="0.25">
      <c r="A59" s="305">
        <v>118002</v>
      </c>
      <c r="B59" s="47" t="s">
        <v>1118</v>
      </c>
      <c r="C59" s="100"/>
      <c r="D59" s="100"/>
      <c r="E59" s="100"/>
      <c r="F59" s="100"/>
      <c r="G59" s="100"/>
      <c r="H59" s="100"/>
    </row>
    <row r="60" spans="1:8" x14ac:dyDescent="0.25">
      <c r="A60" s="305">
        <v>118003</v>
      </c>
      <c r="B60" s="47" t="s">
        <v>1119</v>
      </c>
      <c r="C60" s="100"/>
      <c r="D60" s="100"/>
      <c r="E60" s="100"/>
      <c r="F60" s="100"/>
      <c r="G60" s="100"/>
      <c r="H60" s="100"/>
    </row>
    <row r="61" spans="1:8" x14ac:dyDescent="0.25">
      <c r="A61" s="305">
        <v>118004</v>
      </c>
      <c r="B61" s="47" t="s">
        <v>1120</v>
      </c>
      <c r="C61" s="100"/>
      <c r="D61" s="100"/>
      <c r="E61" s="100"/>
      <c r="F61" s="100"/>
      <c r="G61" s="100"/>
      <c r="H61" s="100"/>
    </row>
    <row r="62" spans="1:8" x14ac:dyDescent="0.25">
      <c r="A62" s="305">
        <v>118005</v>
      </c>
      <c r="B62" s="47" t="s">
        <v>1121</v>
      </c>
      <c r="C62" s="100"/>
      <c r="D62" s="100"/>
      <c r="E62" s="100"/>
      <c r="F62" s="100"/>
      <c r="G62" s="100"/>
      <c r="H62" s="100"/>
    </row>
    <row r="63" spans="1:8" x14ac:dyDescent="0.25">
      <c r="A63" s="305">
        <v>118006</v>
      </c>
      <c r="B63" s="47" t="s">
        <v>1122</v>
      </c>
      <c r="C63" s="100"/>
      <c r="D63" s="100"/>
      <c r="E63" s="100"/>
      <c r="F63" s="100"/>
      <c r="G63" s="100"/>
      <c r="H63" s="100"/>
    </row>
    <row r="64" spans="1:8" x14ac:dyDescent="0.25">
      <c r="A64" s="305">
        <v>118007</v>
      </c>
      <c r="B64" s="47" t="s">
        <v>1123</v>
      </c>
      <c r="C64" s="100"/>
      <c r="D64" s="100"/>
      <c r="E64" s="100"/>
      <c r="F64" s="100"/>
      <c r="G64" s="100"/>
      <c r="H64" s="100"/>
    </row>
    <row r="65" spans="1:8" x14ac:dyDescent="0.25">
      <c r="A65" s="305">
        <v>118008</v>
      </c>
      <c r="B65" s="47" t="s">
        <v>1124</v>
      </c>
      <c r="C65" s="100"/>
      <c r="D65" s="100"/>
      <c r="E65" s="100"/>
      <c r="F65" s="100"/>
      <c r="G65" s="100"/>
      <c r="H65" s="100"/>
    </row>
    <row r="66" spans="1:8" x14ac:dyDescent="0.25">
      <c r="A66" s="305">
        <v>118009</v>
      </c>
      <c r="B66" s="47" t="s">
        <v>1125</v>
      </c>
      <c r="C66" s="100"/>
      <c r="D66" s="100"/>
      <c r="E66" s="100"/>
      <c r="F66" s="100"/>
      <c r="G66" s="100"/>
      <c r="H66" s="100"/>
    </row>
    <row r="67" spans="1:8" ht="30" x14ac:dyDescent="0.25">
      <c r="A67" s="305">
        <v>118010</v>
      </c>
      <c r="B67" s="47" t="s">
        <v>1126</v>
      </c>
      <c r="C67" s="100"/>
      <c r="D67" s="100"/>
      <c r="E67" s="100"/>
      <c r="F67" s="100"/>
      <c r="G67" s="100"/>
      <c r="H67" s="100"/>
    </row>
    <row r="68" spans="1:8" x14ac:dyDescent="0.25">
      <c r="A68" s="305">
        <v>118011</v>
      </c>
      <c r="B68" s="47" t="s">
        <v>1127</v>
      </c>
      <c r="C68" s="100"/>
      <c r="D68" s="100"/>
      <c r="E68" s="100"/>
      <c r="F68" s="100"/>
      <c r="G68" s="100"/>
      <c r="H68" s="100"/>
    </row>
    <row r="69" spans="1:8" x14ac:dyDescent="0.25">
      <c r="A69" s="304">
        <v>1181</v>
      </c>
      <c r="B69" s="48" t="s">
        <v>872</v>
      </c>
      <c r="C69" s="100"/>
      <c r="D69" s="100"/>
      <c r="E69" s="100"/>
      <c r="F69" s="100"/>
      <c r="G69" s="100"/>
      <c r="H69" s="100"/>
    </row>
    <row r="70" spans="1:8" x14ac:dyDescent="0.25">
      <c r="A70" s="305">
        <v>118101</v>
      </c>
      <c r="B70" s="47" t="s">
        <v>1128</v>
      </c>
      <c r="C70" s="100"/>
      <c r="D70" s="100"/>
      <c r="E70" s="100"/>
      <c r="F70" s="100"/>
      <c r="G70" s="100"/>
      <c r="H70" s="100"/>
    </row>
    <row r="71" spans="1:8" x14ac:dyDescent="0.25">
      <c r="A71" s="305">
        <v>118102</v>
      </c>
      <c r="B71" s="47" t="s">
        <v>1129</v>
      </c>
      <c r="C71" s="100"/>
      <c r="D71" s="100"/>
      <c r="E71" s="100"/>
      <c r="F71" s="100"/>
      <c r="G71" s="100"/>
      <c r="H71" s="100"/>
    </row>
    <row r="72" spans="1:8" x14ac:dyDescent="0.25">
      <c r="A72" s="304">
        <v>1182</v>
      </c>
      <c r="B72" s="48" t="s">
        <v>1130</v>
      </c>
      <c r="C72" s="100"/>
      <c r="D72" s="100"/>
      <c r="E72" s="100"/>
      <c r="F72" s="100"/>
      <c r="G72" s="100"/>
      <c r="H72" s="100"/>
    </row>
    <row r="73" spans="1:8" x14ac:dyDescent="0.25">
      <c r="A73" s="305">
        <v>118201</v>
      </c>
      <c r="B73" s="47" t="s">
        <v>1131</v>
      </c>
      <c r="C73" s="100"/>
      <c r="D73" s="100"/>
      <c r="E73" s="100"/>
      <c r="F73" s="100"/>
      <c r="G73" s="100"/>
      <c r="H73" s="100"/>
    </row>
    <row r="74" spans="1:8" x14ac:dyDescent="0.25">
      <c r="A74" s="305">
        <v>118202</v>
      </c>
      <c r="B74" s="47" t="s">
        <v>1132</v>
      </c>
      <c r="C74" s="100"/>
      <c r="D74" s="100"/>
      <c r="E74" s="100"/>
      <c r="F74" s="100"/>
      <c r="G74" s="100"/>
      <c r="H74" s="100"/>
    </row>
    <row r="75" spans="1:8" x14ac:dyDescent="0.25">
      <c r="A75" s="305">
        <v>118203</v>
      </c>
      <c r="B75" s="47" t="s">
        <v>1133</v>
      </c>
      <c r="C75" s="100"/>
      <c r="D75" s="100"/>
      <c r="E75" s="100"/>
      <c r="F75" s="100"/>
      <c r="G75" s="100"/>
      <c r="H75" s="100"/>
    </row>
    <row r="76" spans="1:8" x14ac:dyDescent="0.25">
      <c r="A76" s="305">
        <v>118204</v>
      </c>
      <c r="B76" s="47" t="s">
        <v>1134</v>
      </c>
      <c r="C76" s="100"/>
      <c r="D76" s="100"/>
      <c r="E76" s="100"/>
      <c r="F76" s="100"/>
      <c r="G76" s="100"/>
      <c r="H76" s="100"/>
    </row>
    <row r="77" spans="1:8" x14ac:dyDescent="0.25">
      <c r="A77" s="304">
        <v>1183</v>
      </c>
      <c r="B77" s="48" t="s">
        <v>1135</v>
      </c>
      <c r="C77" s="100"/>
      <c r="D77" s="100"/>
      <c r="E77" s="100"/>
      <c r="F77" s="100"/>
      <c r="G77" s="100"/>
      <c r="H77" s="100"/>
    </row>
    <row r="78" spans="1:8" x14ac:dyDescent="0.25">
      <c r="A78" s="305">
        <v>118301</v>
      </c>
      <c r="B78" s="47" t="s">
        <v>335</v>
      </c>
      <c r="C78" s="100"/>
      <c r="D78" s="100"/>
      <c r="E78" s="100"/>
      <c r="F78" s="100"/>
      <c r="G78" s="100"/>
      <c r="H78" s="100"/>
    </row>
    <row r="79" spans="1:8" x14ac:dyDescent="0.25">
      <c r="A79" s="305">
        <v>118302</v>
      </c>
      <c r="B79" s="47" t="s">
        <v>337</v>
      </c>
      <c r="C79" s="100"/>
      <c r="D79" s="100"/>
      <c r="E79" s="100"/>
      <c r="F79" s="100"/>
      <c r="G79" s="100"/>
      <c r="H79" s="100"/>
    </row>
    <row r="80" spans="1:8" x14ac:dyDescent="0.25">
      <c r="A80" s="305">
        <v>118303</v>
      </c>
      <c r="B80" s="47" t="s">
        <v>338</v>
      </c>
      <c r="C80" s="100"/>
      <c r="D80" s="100"/>
      <c r="E80" s="100"/>
      <c r="F80" s="100"/>
      <c r="G80" s="100"/>
      <c r="H80" s="100"/>
    </row>
    <row r="81" spans="1:8" x14ac:dyDescent="0.25">
      <c r="A81" s="305">
        <v>118304</v>
      </c>
      <c r="B81" s="47" t="s">
        <v>339</v>
      </c>
      <c r="C81" s="100"/>
      <c r="D81" s="100"/>
      <c r="E81" s="100"/>
      <c r="F81" s="100"/>
      <c r="G81" s="100"/>
      <c r="H81" s="100"/>
    </row>
    <row r="82" spans="1:8" x14ac:dyDescent="0.25">
      <c r="A82" s="304">
        <v>12</v>
      </c>
      <c r="B82" s="48" t="s">
        <v>340</v>
      </c>
      <c r="C82" s="100">
        <v>200000</v>
      </c>
      <c r="D82" s="100">
        <v>617000</v>
      </c>
      <c r="E82" s="100">
        <v>0</v>
      </c>
      <c r="F82" s="100">
        <v>0</v>
      </c>
      <c r="G82" s="100">
        <v>0</v>
      </c>
      <c r="H82" s="100">
        <v>0</v>
      </c>
    </row>
    <row r="83" spans="1:8" x14ac:dyDescent="0.25">
      <c r="A83" s="304">
        <v>120</v>
      </c>
      <c r="B83" s="48" t="s">
        <v>341</v>
      </c>
      <c r="C83" s="100"/>
      <c r="D83" s="100"/>
      <c r="E83" s="100"/>
      <c r="F83" s="100"/>
      <c r="G83" s="100"/>
      <c r="H83" s="100"/>
    </row>
    <row r="84" spans="1:8" x14ac:dyDescent="0.25">
      <c r="A84" s="305">
        <v>120001</v>
      </c>
      <c r="B84" s="47" t="s">
        <v>1136</v>
      </c>
      <c r="C84" s="100"/>
      <c r="D84" s="100"/>
      <c r="E84" s="100"/>
      <c r="F84" s="100"/>
      <c r="G84" s="100"/>
      <c r="H84" s="100"/>
    </row>
    <row r="85" spans="1:8" x14ac:dyDescent="0.25">
      <c r="A85" s="305">
        <v>120002</v>
      </c>
      <c r="B85" s="47" t="s">
        <v>1137</v>
      </c>
      <c r="C85" s="100"/>
      <c r="D85" s="100"/>
      <c r="E85" s="100"/>
      <c r="F85" s="100"/>
      <c r="G85" s="100"/>
      <c r="H85" s="100"/>
    </row>
    <row r="86" spans="1:8" x14ac:dyDescent="0.25">
      <c r="A86" s="305">
        <v>120003</v>
      </c>
      <c r="B86" s="47" t="s">
        <v>1138</v>
      </c>
      <c r="C86" s="100"/>
      <c r="D86" s="100"/>
      <c r="E86" s="100"/>
      <c r="F86" s="100"/>
      <c r="G86" s="100"/>
      <c r="H86" s="100"/>
    </row>
    <row r="87" spans="1:8" x14ac:dyDescent="0.25">
      <c r="A87" s="305">
        <v>120004</v>
      </c>
      <c r="B87" s="48" t="s">
        <v>1139</v>
      </c>
      <c r="C87" s="100"/>
      <c r="D87" s="100"/>
      <c r="E87" s="100"/>
      <c r="F87" s="100"/>
      <c r="G87" s="100"/>
      <c r="H87" s="100"/>
    </row>
    <row r="88" spans="1:8" x14ac:dyDescent="0.25">
      <c r="A88" s="305">
        <v>1200041</v>
      </c>
      <c r="B88" s="47" t="s">
        <v>1140</v>
      </c>
      <c r="C88" s="100">
        <v>200000</v>
      </c>
      <c r="D88" s="100">
        <v>617000</v>
      </c>
      <c r="E88" s="100">
        <v>0</v>
      </c>
      <c r="F88" s="100">
        <v>0</v>
      </c>
      <c r="G88" s="100">
        <v>0</v>
      </c>
      <c r="H88" s="100">
        <v>0</v>
      </c>
    </row>
    <row r="89" spans="1:8" x14ac:dyDescent="0.25">
      <c r="A89" s="305">
        <v>1200042</v>
      </c>
      <c r="B89" s="47" t="s">
        <v>1141</v>
      </c>
      <c r="C89" s="100">
        <v>200000</v>
      </c>
      <c r="D89" s="100">
        <v>617000</v>
      </c>
      <c r="E89" s="100">
        <v>0</v>
      </c>
      <c r="F89" s="100">
        <v>0</v>
      </c>
      <c r="G89" s="100">
        <v>0</v>
      </c>
      <c r="H89" s="100">
        <v>0</v>
      </c>
    </row>
    <row r="90" spans="1:8" x14ac:dyDescent="0.25">
      <c r="A90" s="305">
        <v>1200043</v>
      </c>
      <c r="B90" s="47" t="s">
        <v>1142</v>
      </c>
      <c r="C90" s="100"/>
      <c r="D90" s="100"/>
      <c r="E90" s="100"/>
      <c r="F90" s="100"/>
      <c r="G90" s="100"/>
      <c r="H90" s="100"/>
    </row>
    <row r="91" spans="1:8" x14ac:dyDescent="0.25">
      <c r="A91" s="305">
        <v>1200044</v>
      </c>
      <c r="B91" s="47" t="s">
        <v>892</v>
      </c>
      <c r="C91" s="100"/>
      <c r="D91" s="100"/>
      <c r="E91" s="100"/>
      <c r="F91" s="100"/>
      <c r="G91" s="100"/>
      <c r="H91" s="100"/>
    </row>
    <row r="92" spans="1:8" x14ac:dyDescent="0.25">
      <c r="A92" s="305">
        <v>120005</v>
      </c>
      <c r="B92" s="47" t="s">
        <v>894</v>
      </c>
      <c r="C92" s="100"/>
      <c r="D92" s="100"/>
      <c r="E92" s="100"/>
      <c r="F92" s="100"/>
      <c r="G92" s="100"/>
      <c r="H92" s="100"/>
    </row>
    <row r="93" spans="1:8" x14ac:dyDescent="0.25">
      <c r="A93" s="305">
        <v>120006</v>
      </c>
      <c r="B93" s="47" t="s">
        <v>895</v>
      </c>
      <c r="C93" s="100"/>
      <c r="D93" s="100"/>
      <c r="E93" s="100"/>
      <c r="F93" s="100"/>
      <c r="G93" s="100"/>
      <c r="H93" s="100"/>
    </row>
    <row r="94" spans="1:8" x14ac:dyDescent="0.25">
      <c r="A94" s="305">
        <v>120007</v>
      </c>
      <c r="B94" s="47" t="s">
        <v>896</v>
      </c>
      <c r="C94" s="100"/>
      <c r="D94" s="100"/>
      <c r="E94" s="100"/>
      <c r="F94" s="100"/>
      <c r="G94" s="100"/>
      <c r="H94" s="100"/>
    </row>
    <row r="95" spans="1:8" x14ac:dyDescent="0.25">
      <c r="A95" s="305">
        <v>120008</v>
      </c>
      <c r="B95" s="47" t="s">
        <v>897</v>
      </c>
      <c r="C95" s="100"/>
      <c r="D95" s="100"/>
      <c r="E95" s="100"/>
      <c r="F95" s="100"/>
      <c r="G95" s="100"/>
      <c r="H95" s="100"/>
    </row>
    <row r="96" spans="1:8" x14ac:dyDescent="0.25">
      <c r="A96" s="305">
        <v>120009</v>
      </c>
      <c r="B96" s="47" t="s">
        <v>898</v>
      </c>
      <c r="C96" s="100"/>
      <c r="D96" s="100"/>
      <c r="E96" s="100"/>
      <c r="F96" s="100"/>
      <c r="G96" s="100"/>
      <c r="H96" s="100"/>
    </row>
    <row r="97" spans="1:8" x14ac:dyDescent="0.25">
      <c r="A97" s="307">
        <v>120013</v>
      </c>
      <c r="B97" s="47" t="s">
        <v>1143</v>
      </c>
      <c r="C97" s="100"/>
      <c r="D97" s="100"/>
      <c r="E97" s="100"/>
      <c r="F97" s="100"/>
      <c r="G97" s="100"/>
      <c r="H97" s="100"/>
    </row>
    <row r="98" spans="1:8" x14ac:dyDescent="0.25">
      <c r="A98" s="307">
        <v>120014</v>
      </c>
      <c r="B98" s="47" t="s">
        <v>1144</v>
      </c>
      <c r="C98" s="100"/>
      <c r="D98" s="100"/>
      <c r="E98" s="100"/>
      <c r="F98" s="100"/>
      <c r="G98" s="100"/>
      <c r="H98" s="100"/>
    </row>
    <row r="99" spans="1:8" x14ac:dyDescent="0.25">
      <c r="A99" s="307">
        <v>120015</v>
      </c>
      <c r="B99" s="47" t="s">
        <v>1145</v>
      </c>
      <c r="C99" s="100"/>
      <c r="D99" s="100"/>
      <c r="E99" s="100"/>
      <c r="F99" s="100"/>
      <c r="G99" s="100"/>
      <c r="H99" s="100"/>
    </row>
    <row r="100" spans="1:8" x14ac:dyDescent="0.25">
      <c r="A100" s="307">
        <v>120016</v>
      </c>
      <c r="B100" s="47" t="s">
        <v>1146</v>
      </c>
      <c r="C100" s="100"/>
      <c r="D100" s="100"/>
      <c r="E100" s="100"/>
      <c r="F100" s="100"/>
      <c r="G100" s="100"/>
      <c r="H100" s="100"/>
    </row>
    <row r="101" spans="1:8" x14ac:dyDescent="0.25">
      <c r="A101" s="304">
        <v>121</v>
      </c>
      <c r="B101" s="48" t="s">
        <v>899</v>
      </c>
      <c r="C101" s="100"/>
      <c r="D101" s="100"/>
      <c r="E101" s="100"/>
      <c r="F101" s="100"/>
      <c r="G101" s="100"/>
      <c r="H101" s="100"/>
    </row>
    <row r="102" spans="1:8" x14ac:dyDescent="0.25">
      <c r="A102" s="305">
        <v>121001</v>
      </c>
      <c r="B102" s="47" t="s">
        <v>1147</v>
      </c>
      <c r="C102" s="100"/>
      <c r="D102" s="100"/>
      <c r="E102" s="100"/>
      <c r="F102" s="100"/>
      <c r="G102" s="100"/>
      <c r="H102" s="100"/>
    </row>
    <row r="103" spans="1:8" x14ac:dyDescent="0.25">
      <c r="A103" s="305">
        <v>121002</v>
      </c>
      <c r="B103" s="47" t="s">
        <v>1148</v>
      </c>
      <c r="C103" s="100"/>
      <c r="D103" s="100"/>
      <c r="E103" s="100"/>
      <c r="F103" s="100"/>
      <c r="G103" s="100"/>
      <c r="H103" s="100"/>
    </row>
    <row r="104" spans="1:8" x14ac:dyDescent="0.25">
      <c r="A104" s="304">
        <v>122</v>
      </c>
      <c r="B104" s="48" t="s">
        <v>1149</v>
      </c>
      <c r="C104" s="100"/>
      <c r="D104" s="100"/>
      <c r="E104" s="100"/>
      <c r="F104" s="100"/>
      <c r="G104" s="100"/>
      <c r="H104" s="100"/>
    </row>
    <row r="105" spans="1:8" x14ac:dyDescent="0.25">
      <c r="A105" s="305">
        <v>122001</v>
      </c>
      <c r="B105" s="47" t="s">
        <v>1150</v>
      </c>
      <c r="C105" s="100"/>
      <c r="D105" s="100"/>
      <c r="E105" s="100"/>
      <c r="F105" s="100"/>
      <c r="G105" s="100"/>
      <c r="H105" s="100"/>
    </row>
    <row r="106" spans="1:8" x14ac:dyDescent="0.25">
      <c r="A106" s="305">
        <v>122002</v>
      </c>
      <c r="B106" s="47" t="s">
        <v>1151</v>
      </c>
      <c r="C106" s="100"/>
      <c r="D106" s="100"/>
      <c r="E106" s="100"/>
      <c r="F106" s="100"/>
      <c r="G106" s="100"/>
      <c r="H106" s="100"/>
    </row>
    <row r="107" spans="1:8" x14ac:dyDescent="0.25">
      <c r="A107" s="304">
        <v>123</v>
      </c>
      <c r="B107" s="48" t="s">
        <v>1152</v>
      </c>
      <c r="C107" s="100"/>
      <c r="D107" s="100"/>
      <c r="E107" s="100"/>
      <c r="F107" s="100"/>
      <c r="G107" s="100"/>
      <c r="H107" s="100"/>
    </row>
    <row r="108" spans="1:8" x14ac:dyDescent="0.25">
      <c r="A108" s="305">
        <v>123001</v>
      </c>
      <c r="B108" s="47" t="s">
        <v>1153</v>
      </c>
      <c r="C108" s="100"/>
      <c r="D108" s="100"/>
      <c r="E108" s="100"/>
      <c r="F108" s="100"/>
      <c r="G108" s="100"/>
      <c r="H108" s="100"/>
    </row>
    <row r="109" spans="1:8" x14ac:dyDescent="0.25">
      <c r="A109" s="305">
        <v>123002</v>
      </c>
      <c r="B109" s="47" t="s">
        <v>1154</v>
      </c>
      <c r="C109" s="100"/>
      <c r="D109" s="100"/>
      <c r="E109" s="100"/>
      <c r="F109" s="100"/>
      <c r="G109" s="100"/>
      <c r="H109" s="100"/>
    </row>
    <row r="110" spans="1:8" x14ac:dyDescent="0.25">
      <c r="A110" s="305">
        <v>123003</v>
      </c>
      <c r="B110" s="47" t="s">
        <v>1155</v>
      </c>
      <c r="C110" s="100"/>
      <c r="D110" s="100"/>
      <c r="E110" s="100"/>
      <c r="F110" s="100"/>
      <c r="G110" s="100"/>
      <c r="H110" s="100"/>
    </row>
    <row r="111" spans="1:8" x14ac:dyDescent="0.25">
      <c r="A111" s="305">
        <v>123004</v>
      </c>
      <c r="B111" s="47" t="s">
        <v>1156</v>
      </c>
      <c r="C111" s="100"/>
      <c r="D111" s="100"/>
      <c r="E111" s="100"/>
      <c r="F111" s="100"/>
      <c r="G111" s="100"/>
      <c r="H111" s="100"/>
    </row>
    <row r="112" spans="1:8" x14ac:dyDescent="0.25">
      <c r="A112" s="308">
        <v>4</v>
      </c>
      <c r="B112" s="48" t="s">
        <v>1107</v>
      </c>
      <c r="C112" s="100"/>
      <c r="D112" s="100"/>
      <c r="E112" s="100"/>
      <c r="F112" s="100"/>
      <c r="G112" s="100"/>
      <c r="H112" s="100"/>
    </row>
    <row r="113" spans="1:8" x14ac:dyDescent="0.25">
      <c r="A113" s="305">
        <v>140001</v>
      </c>
      <c r="B113" s="47" t="s">
        <v>465</v>
      </c>
      <c r="C113" s="100"/>
      <c r="D113" s="100"/>
      <c r="E113" s="100"/>
      <c r="F113" s="100"/>
      <c r="G113" s="100"/>
      <c r="H113" s="100"/>
    </row>
    <row r="114" spans="1:8" x14ac:dyDescent="0.25">
      <c r="A114" s="305">
        <v>140002</v>
      </c>
      <c r="B114" s="47" t="s">
        <v>466</v>
      </c>
      <c r="C114" s="100"/>
      <c r="D114" s="100"/>
      <c r="E114" s="100"/>
      <c r="F114" s="100"/>
      <c r="G114" s="100"/>
      <c r="H114" s="100"/>
    </row>
    <row r="115" spans="1:8" x14ac:dyDescent="0.25">
      <c r="A115" s="305">
        <v>140003</v>
      </c>
      <c r="B115" s="47" t="s">
        <v>467</v>
      </c>
      <c r="C115" s="100"/>
      <c r="D115" s="100"/>
      <c r="E115" s="100"/>
      <c r="F115" s="100"/>
      <c r="G115" s="100"/>
      <c r="H115" s="100"/>
    </row>
    <row r="116" spans="1:8" x14ac:dyDescent="0.25">
      <c r="A116" s="305">
        <v>140004</v>
      </c>
      <c r="B116" s="47" t="s">
        <v>449</v>
      </c>
      <c r="C116" s="100"/>
      <c r="D116" s="100"/>
      <c r="E116" s="100"/>
      <c r="F116" s="100"/>
      <c r="G116" s="100"/>
      <c r="H116" s="100"/>
    </row>
    <row r="117" spans="1:8" x14ac:dyDescent="0.25">
      <c r="A117" s="305">
        <v>140005</v>
      </c>
      <c r="B117" s="47" t="s">
        <v>650</v>
      </c>
      <c r="C117" s="100"/>
      <c r="D117" s="100"/>
      <c r="E117" s="100"/>
      <c r="F117" s="100"/>
      <c r="G117" s="100"/>
      <c r="H117" s="100"/>
    </row>
    <row r="118" spans="1:8" x14ac:dyDescent="0.25">
      <c r="A118" s="305">
        <v>140006</v>
      </c>
      <c r="B118" s="47" t="s">
        <v>651</v>
      </c>
      <c r="C118" s="100"/>
      <c r="D118" s="100"/>
      <c r="E118" s="100"/>
      <c r="F118" s="100"/>
      <c r="G118" s="100"/>
      <c r="H118" s="100"/>
    </row>
    <row r="119" spans="1:8" x14ac:dyDescent="0.25">
      <c r="A119" s="307">
        <v>140007</v>
      </c>
      <c r="B119" s="47" t="s">
        <v>652</v>
      </c>
      <c r="C119" s="100"/>
      <c r="D119" s="100"/>
      <c r="E119" s="100"/>
      <c r="F119" s="100"/>
      <c r="G119" s="100"/>
      <c r="H119" s="100"/>
    </row>
    <row r="120" spans="1:8" x14ac:dyDescent="0.25">
      <c r="A120" s="307">
        <v>140008</v>
      </c>
      <c r="B120" s="47" t="s">
        <v>653</v>
      </c>
      <c r="C120" s="100"/>
      <c r="D120" s="100"/>
      <c r="E120" s="100"/>
      <c r="F120" s="100"/>
      <c r="G120" s="100"/>
      <c r="H120" s="100"/>
    </row>
    <row r="121" spans="1:8" x14ac:dyDescent="0.25">
      <c r="A121" s="308">
        <v>124</v>
      </c>
      <c r="B121" s="48" t="s">
        <v>1157</v>
      </c>
      <c r="C121" s="100"/>
      <c r="D121" s="100"/>
      <c r="E121" s="100"/>
      <c r="F121" s="100"/>
      <c r="G121" s="100"/>
      <c r="H121" s="100"/>
    </row>
    <row r="122" spans="1:8" x14ac:dyDescent="0.25">
      <c r="A122" s="307">
        <v>141001</v>
      </c>
      <c r="B122" s="47" t="s">
        <v>1158</v>
      </c>
      <c r="C122" s="100"/>
      <c r="D122" s="100"/>
      <c r="E122" s="100"/>
      <c r="F122" s="100"/>
      <c r="G122" s="100"/>
      <c r="H122" s="100"/>
    </row>
    <row r="123" spans="1:8" x14ac:dyDescent="0.25">
      <c r="A123" s="304">
        <v>13</v>
      </c>
      <c r="B123" s="48" t="s">
        <v>902</v>
      </c>
      <c r="C123" s="100">
        <v>316604400</v>
      </c>
      <c r="D123" s="100">
        <v>317418602</v>
      </c>
      <c r="E123" s="100">
        <v>0</v>
      </c>
      <c r="F123" s="100">
        <v>0</v>
      </c>
      <c r="G123" s="100">
        <v>0</v>
      </c>
      <c r="H123" s="100">
        <v>814202</v>
      </c>
    </row>
    <row r="124" spans="1:8" x14ac:dyDescent="0.25">
      <c r="A124" s="304">
        <v>1310</v>
      </c>
      <c r="B124" s="48" t="s">
        <v>1159</v>
      </c>
      <c r="C124" s="100">
        <v>0</v>
      </c>
      <c r="D124" s="100">
        <v>814202</v>
      </c>
      <c r="E124" s="100">
        <v>0</v>
      </c>
      <c r="F124" s="100">
        <v>0</v>
      </c>
      <c r="G124" s="100">
        <v>0</v>
      </c>
      <c r="H124" s="100">
        <v>814202</v>
      </c>
    </row>
    <row r="125" spans="1:8" x14ac:dyDescent="0.25">
      <c r="A125" s="305">
        <v>131001</v>
      </c>
      <c r="B125" s="47" t="s">
        <v>1160</v>
      </c>
      <c r="C125" s="100">
        <v>0</v>
      </c>
      <c r="D125" s="100">
        <v>814202</v>
      </c>
      <c r="E125" s="100">
        <v>0</v>
      </c>
      <c r="F125" s="100">
        <v>0</v>
      </c>
      <c r="G125" s="100">
        <v>0</v>
      </c>
      <c r="H125" s="100">
        <v>814202</v>
      </c>
    </row>
    <row r="126" spans="1:8" x14ac:dyDescent="0.25">
      <c r="A126" s="305">
        <v>131002</v>
      </c>
      <c r="B126" s="47" t="s">
        <v>1161</v>
      </c>
      <c r="C126" s="100"/>
      <c r="D126" s="100"/>
      <c r="E126" s="100"/>
      <c r="F126" s="100"/>
      <c r="G126" s="100"/>
      <c r="H126" s="100"/>
    </row>
    <row r="127" spans="1:8" x14ac:dyDescent="0.25">
      <c r="A127" s="305">
        <v>131003</v>
      </c>
      <c r="B127" s="47" t="s">
        <v>1162</v>
      </c>
      <c r="C127" s="100"/>
      <c r="D127" s="100"/>
      <c r="E127" s="100"/>
      <c r="F127" s="100"/>
      <c r="G127" s="100"/>
      <c r="H127" s="100"/>
    </row>
    <row r="128" spans="1:8" x14ac:dyDescent="0.25">
      <c r="A128" s="305">
        <v>131004</v>
      </c>
      <c r="B128" s="47" t="s">
        <v>1163</v>
      </c>
      <c r="C128" s="100"/>
      <c r="D128" s="100"/>
      <c r="E128" s="100"/>
      <c r="F128" s="100"/>
      <c r="G128" s="100"/>
      <c r="H128" s="100"/>
    </row>
    <row r="129" spans="1:8" x14ac:dyDescent="0.25">
      <c r="A129" s="305">
        <v>131005</v>
      </c>
      <c r="B129" s="47" t="s">
        <v>1164</v>
      </c>
      <c r="C129" s="100"/>
      <c r="D129" s="100"/>
      <c r="E129" s="100"/>
      <c r="F129" s="100"/>
      <c r="G129" s="100"/>
      <c r="H129" s="100"/>
    </row>
    <row r="130" spans="1:8" x14ac:dyDescent="0.25">
      <c r="A130" s="305">
        <v>131006</v>
      </c>
      <c r="B130" s="47" t="s">
        <v>1165</v>
      </c>
      <c r="C130" s="100"/>
      <c r="D130" s="100"/>
      <c r="E130" s="100"/>
      <c r="F130" s="100"/>
      <c r="G130" s="100"/>
      <c r="H130" s="100"/>
    </row>
    <row r="131" spans="1:8" x14ac:dyDescent="0.25">
      <c r="A131" s="305">
        <v>131007</v>
      </c>
      <c r="B131" s="47" t="s">
        <v>1166</v>
      </c>
      <c r="C131" s="100"/>
      <c r="D131" s="100"/>
      <c r="E131" s="100"/>
      <c r="F131" s="100"/>
      <c r="G131" s="100"/>
      <c r="H131" s="100"/>
    </row>
    <row r="132" spans="1:8" x14ac:dyDescent="0.25">
      <c r="A132" s="305">
        <v>131008</v>
      </c>
      <c r="B132" s="47" t="s">
        <v>1167</v>
      </c>
      <c r="C132" s="100"/>
      <c r="D132" s="100"/>
      <c r="E132" s="100"/>
      <c r="F132" s="100"/>
      <c r="G132" s="100"/>
      <c r="H132" s="100"/>
    </row>
    <row r="133" spans="1:8" x14ac:dyDescent="0.25">
      <c r="A133" s="305">
        <v>131009</v>
      </c>
      <c r="B133" s="47" t="s">
        <v>1168</v>
      </c>
      <c r="C133" s="100"/>
      <c r="D133" s="100"/>
      <c r="E133" s="100"/>
      <c r="F133" s="100"/>
      <c r="G133" s="100"/>
      <c r="H133" s="100"/>
    </row>
    <row r="134" spans="1:8" x14ac:dyDescent="0.25">
      <c r="A134" s="304">
        <v>1311</v>
      </c>
      <c r="B134" s="48" t="s">
        <v>1169</v>
      </c>
      <c r="C134" s="100"/>
      <c r="D134" s="100"/>
      <c r="E134" s="100"/>
      <c r="F134" s="100"/>
      <c r="G134" s="100"/>
      <c r="H134" s="100"/>
    </row>
    <row r="135" spans="1:8" x14ac:dyDescent="0.25">
      <c r="A135" s="305">
        <v>131101</v>
      </c>
      <c r="B135" s="47" t="s">
        <v>1170</v>
      </c>
      <c r="C135" s="100"/>
      <c r="D135" s="100"/>
      <c r="E135" s="100"/>
      <c r="F135" s="100"/>
      <c r="G135" s="100"/>
      <c r="H135" s="100"/>
    </row>
    <row r="136" spans="1:8" ht="30" x14ac:dyDescent="0.25">
      <c r="A136" s="305">
        <v>131102</v>
      </c>
      <c r="B136" s="47" t="s">
        <v>1171</v>
      </c>
      <c r="C136" s="100"/>
      <c r="D136" s="100"/>
      <c r="E136" s="100"/>
      <c r="F136" s="100"/>
      <c r="G136" s="100"/>
      <c r="H136" s="100"/>
    </row>
    <row r="137" spans="1:8" ht="30" x14ac:dyDescent="0.25">
      <c r="A137" s="305">
        <v>131103</v>
      </c>
      <c r="B137" s="47" t="s">
        <v>1172</v>
      </c>
      <c r="C137" s="100"/>
      <c r="D137" s="100"/>
      <c r="E137" s="100"/>
      <c r="F137" s="100"/>
      <c r="G137" s="100"/>
      <c r="H137" s="100"/>
    </row>
    <row r="138" spans="1:8" ht="30" x14ac:dyDescent="0.25">
      <c r="A138" s="305">
        <v>131104</v>
      </c>
      <c r="B138" s="47" t="s">
        <v>1173</v>
      </c>
      <c r="C138" s="100"/>
      <c r="D138" s="100"/>
      <c r="E138" s="100"/>
      <c r="F138" s="100"/>
      <c r="G138" s="100"/>
      <c r="H138" s="100"/>
    </row>
    <row r="139" spans="1:8" ht="30" x14ac:dyDescent="0.25">
      <c r="A139" s="305">
        <v>131105</v>
      </c>
      <c r="B139" s="47" t="s">
        <v>1174</v>
      </c>
      <c r="C139" s="100"/>
      <c r="D139" s="100"/>
      <c r="E139" s="100"/>
      <c r="F139" s="100"/>
      <c r="G139" s="100"/>
      <c r="H139" s="100"/>
    </row>
    <row r="140" spans="1:8" x14ac:dyDescent="0.25">
      <c r="A140" s="305">
        <v>131106</v>
      </c>
      <c r="B140" s="47" t="s">
        <v>1175</v>
      </c>
      <c r="C140" s="100"/>
      <c r="D140" s="100"/>
      <c r="E140" s="100"/>
      <c r="F140" s="100"/>
      <c r="G140" s="100"/>
      <c r="H140" s="100"/>
    </row>
    <row r="141" spans="1:8" x14ac:dyDescent="0.25">
      <c r="A141" s="304">
        <v>1320</v>
      </c>
      <c r="B141" s="48" t="s">
        <v>1176</v>
      </c>
      <c r="C141" s="100">
        <v>316604400</v>
      </c>
      <c r="D141" s="100">
        <v>316604400</v>
      </c>
      <c r="E141" s="100">
        <v>0</v>
      </c>
      <c r="F141" s="100">
        <v>0</v>
      </c>
      <c r="G141" s="100">
        <v>0</v>
      </c>
      <c r="H141" s="100">
        <v>0</v>
      </c>
    </row>
    <row r="142" spans="1:8" x14ac:dyDescent="0.25">
      <c r="A142" s="305">
        <v>132001</v>
      </c>
      <c r="B142" s="47" t="s">
        <v>1177</v>
      </c>
      <c r="C142" s="100">
        <v>316604400</v>
      </c>
      <c r="D142" s="100">
        <v>316604400</v>
      </c>
      <c r="E142" s="100">
        <v>0</v>
      </c>
      <c r="F142" s="100">
        <v>0</v>
      </c>
      <c r="G142" s="100">
        <v>0</v>
      </c>
      <c r="H142" s="100">
        <v>0</v>
      </c>
    </row>
    <row r="143" spans="1:8" x14ac:dyDescent="0.25">
      <c r="A143" s="305">
        <v>132002</v>
      </c>
      <c r="B143" s="47" t="s">
        <v>1161</v>
      </c>
      <c r="C143" s="100"/>
      <c r="D143" s="100"/>
      <c r="E143" s="100"/>
      <c r="F143" s="100"/>
      <c r="G143" s="100"/>
      <c r="H143" s="100"/>
    </row>
    <row r="144" spans="1:8" ht="30" x14ac:dyDescent="0.25">
      <c r="A144" s="305">
        <v>132003</v>
      </c>
      <c r="B144" s="47" t="s">
        <v>1178</v>
      </c>
      <c r="C144" s="100"/>
      <c r="D144" s="100"/>
      <c r="E144" s="100"/>
      <c r="F144" s="100"/>
      <c r="G144" s="100"/>
      <c r="H144" s="100"/>
    </row>
    <row r="145" spans="1:8" x14ac:dyDescent="0.25">
      <c r="A145" s="305">
        <v>132004</v>
      </c>
      <c r="B145" s="47" t="s">
        <v>1179</v>
      </c>
      <c r="C145" s="100"/>
      <c r="D145" s="100"/>
      <c r="E145" s="100"/>
      <c r="F145" s="100"/>
      <c r="G145" s="100"/>
      <c r="H145" s="100"/>
    </row>
    <row r="146" spans="1:8" x14ac:dyDescent="0.25">
      <c r="A146" s="305">
        <v>132005</v>
      </c>
      <c r="B146" s="47" t="s">
        <v>1180</v>
      </c>
      <c r="C146" s="100"/>
      <c r="D146" s="100"/>
      <c r="E146" s="100"/>
      <c r="F146" s="100"/>
      <c r="G146" s="100"/>
      <c r="H146" s="100"/>
    </row>
    <row r="147" spans="1:8" x14ac:dyDescent="0.25">
      <c r="A147" s="305">
        <v>132006</v>
      </c>
      <c r="B147" s="47" t="s">
        <v>1181</v>
      </c>
      <c r="C147" s="100"/>
      <c r="D147" s="100"/>
      <c r="E147" s="100"/>
      <c r="F147" s="100"/>
      <c r="G147" s="100"/>
      <c r="H147" s="100"/>
    </row>
    <row r="148" spans="1:8" x14ac:dyDescent="0.25">
      <c r="A148" s="305">
        <v>132007</v>
      </c>
      <c r="B148" s="47" t="s">
        <v>1182</v>
      </c>
      <c r="C148" s="100"/>
      <c r="D148" s="100"/>
      <c r="E148" s="100"/>
      <c r="F148" s="100"/>
      <c r="G148" s="100"/>
      <c r="H148" s="100"/>
    </row>
    <row r="149" spans="1:8" x14ac:dyDescent="0.25">
      <c r="A149" s="304">
        <v>1330</v>
      </c>
      <c r="B149" s="48" t="s">
        <v>1183</v>
      </c>
      <c r="C149" s="100"/>
      <c r="D149" s="100"/>
      <c r="E149" s="100"/>
      <c r="F149" s="100"/>
      <c r="G149" s="100"/>
      <c r="H149" s="100"/>
    </row>
    <row r="150" spans="1:8" x14ac:dyDescent="0.25">
      <c r="A150" s="305">
        <v>133001</v>
      </c>
      <c r="B150" s="47" t="s">
        <v>1160</v>
      </c>
      <c r="C150" s="100"/>
      <c r="D150" s="100"/>
      <c r="E150" s="100"/>
      <c r="F150" s="100"/>
      <c r="G150" s="100"/>
      <c r="H150" s="100"/>
    </row>
    <row r="151" spans="1:8" x14ac:dyDescent="0.25">
      <c r="A151" s="305">
        <v>133002</v>
      </c>
      <c r="B151" s="47" t="s">
        <v>1162</v>
      </c>
      <c r="C151" s="100"/>
      <c r="D151" s="100"/>
      <c r="E151" s="100"/>
      <c r="F151" s="100"/>
      <c r="G151" s="100"/>
      <c r="H151" s="100"/>
    </row>
    <row r="152" spans="1:8" x14ac:dyDescent="0.25">
      <c r="A152" s="305">
        <v>133003</v>
      </c>
      <c r="B152" s="47" t="s">
        <v>1184</v>
      </c>
      <c r="C152" s="100"/>
      <c r="D152" s="100"/>
      <c r="E152" s="100"/>
      <c r="F152" s="100"/>
      <c r="G152" s="100"/>
      <c r="H152" s="100"/>
    </row>
    <row r="153" spans="1:8" x14ac:dyDescent="0.25">
      <c r="A153" s="305">
        <v>133004</v>
      </c>
      <c r="B153" s="47" t="s">
        <v>1185</v>
      </c>
      <c r="C153" s="100"/>
      <c r="D153" s="100"/>
      <c r="E153" s="100"/>
      <c r="F153" s="100"/>
      <c r="G153" s="100"/>
      <c r="H153" s="100"/>
    </row>
    <row r="154" spans="1:8" x14ac:dyDescent="0.25">
      <c r="A154" s="305">
        <v>133005</v>
      </c>
      <c r="B154" s="47" t="s">
        <v>1186</v>
      </c>
      <c r="C154" s="100"/>
      <c r="D154" s="100"/>
      <c r="E154" s="100"/>
      <c r="F154" s="100"/>
      <c r="G154" s="100"/>
      <c r="H154" s="100"/>
    </row>
    <row r="155" spans="1:8" x14ac:dyDescent="0.25">
      <c r="A155" s="304">
        <v>1340</v>
      </c>
      <c r="B155" s="48" t="s">
        <v>1187</v>
      </c>
      <c r="C155" s="100"/>
      <c r="D155" s="100"/>
      <c r="E155" s="100"/>
      <c r="F155" s="100"/>
      <c r="G155" s="100"/>
      <c r="H155" s="100"/>
    </row>
    <row r="156" spans="1:8" x14ac:dyDescent="0.25">
      <c r="A156" s="305">
        <v>134001</v>
      </c>
      <c r="B156" s="47" t="s">
        <v>1188</v>
      </c>
      <c r="C156" s="100"/>
      <c r="D156" s="100"/>
      <c r="E156" s="100"/>
      <c r="F156" s="100"/>
      <c r="G156" s="100"/>
      <c r="H156" s="100"/>
    </row>
    <row r="157" spans="1:8" x14ac:dyDescent="0.25">
      <c r="A157" s="305">
        <v>134002</v>
      </c>
      <c r="B157" s="47" t="s">
        <v>1189</v>
      </c>
      <c r="C157" s="100"/>
      <c r="D157" s="100"/>
      <c r="E157" s="100"/>
      <c r="F157" s="100"/>
      <c r="G157" s="100"/>
      <c r="H157" s="100"/>
    </row>
    <row r="158" spans="1:8" x14ac:dyDescent="0.25">
      <c r="A158" s="305">
        <v>134003</v>
      </c>
      <c r="B158" s="47" t="s">
        <v>1190</v>
      </c>
      <c r="C158" s="100"/>
      <c r="D158" s="100"/>
      <c r="E158" s="100"/>
      <c r="F158" s="100"/>
      <c r="G158" s="100"/>
      <c r="H158" s="100"/>
    </row>
    <row r="159" spans="1:8" x14ac:dyDescent="0.25">
      <c r="A159" s="319">
        <v>14</v>
      </c>
      <c r="B159" s="160" t="s">
        <v>633</v>
      </c>
      <c r="C159" s="100"/>
      <c r="D159" s="100"/>
      <c r="E159" s="100"/>
      <c r="F159" s="100"/>
      <c r="G159" s="100"/>
      <c r="H159" s="100"/>
    </row>
    <row r="160" spans="1:8" x14ac:dyDescent="0.25">
      <c r="A160" s="307">
        <v>145004</v>
      </c>
      <c r="B160" s="47" t="s">
        <v>1084</v>
      </c>
      <c r="C160" s="100"/>
      <c r="D160" s="100"/>
      <c r="E160" s="100"/>
      <c r="F160" s="100"/>
      <c r="G160" s="100"/>
      <c r="H160" s="100"/>
    </row>
    <row r="161" spans="1:8" x14ac:dyDescent="0.25">
      <c r="A161" s="305">
        <v>145005</v>
      </c>
      <c r="B161" s="47" t="s">
        <v>1085</v>
      </c>
      <c r="C161" s="100"/>
      <c r="D161" s="100"/>
      <c r="E161" s="100"/>
      <c r="F161" s="100"/>
      <c r="G161" s="100"/>
      <c r="H161" s="100"/>
    </row>
    <row r="162" spans="1:8" x14ac:dyDescent="0.25">
      <c r="A162" s="305">
        <v>145006</v>
      </c>
      <c r="B162" s="47" t="s">
        <v>1086</v>
      </c>
      <c r="C162" s="100"/>
      <c r="D162" s="100"/>
      <c r="E162" s="100"/>
      <c r="F162" s="100"/>
      <c r="G162" s="100"/>
      <c r="H162" s="100"/>
    </row>
    <row r="163" spans="1:8" x14ac:dyDescent="0.25">
      <c r="A163" s="307">
        <v>145007</v>
      </c>
      <c r="B163" s="47" t="s">
        <v>1087</v>
      </c>
      <c r="C163" s="100"/>
      <c r="D163" s="100"/>
      <c r="E163" s="100"/>
      <c r="F163" s="100"/>
      <c r="G163" s="100"/>
      <c r="H163" s="100"/>
    </row>
    <row r="164" spans="1:8" x14ac:dyDescent="0.25">
      <c r="A164" s="305">
        <v>145008</v>
      </c>
      <c r="B164" s="47" t="s">
        <v>1088</v>
      </c>
      <c r="C164" s="100"/>
      <c r="D164" s="100"/>
      <c r="E164" s="100"/>
      <c r="F164" s="100"/>
      <c r="G164" s="100"/>
      <c r="H164" s="100"/>
    </row>
    <row r="165" spans="1:8" x14ac:dyDescent="0.25">
      <c r="A165" s="305">
        <v>145009</v>
      </c>
      <c r="B165" s="47" t="s">
        <v>1089</v>
      </c>
      <c r="C165" s="100"/>
      <c r="D165" s="100"/>
      <c r="E165" s="100"/>
      <c r="F165" s="100"/>
      <c r="G165" s="100"/>
      <c r="H165" s="100"/>
    </row>
    <row r="166" spans="1:8" x14ac:dyDescent="0.25">
      <c r="A166" s="308">
        <v>2</v>
      </c>
      <c r="B166" s="48" t="s">
        <v>1111</v>
      </c>
      <c r="C166" s="100">
        <v>316804400</v>
      </c>
      <c r="D166" s="100">
        <v>0</v>
      </c>
      <c r="E166" s="100">
        <v>313335602</v>
      </c>
      <c r="F166" s="100">
        <v>4700000</v>
      </c>
      <c r="G166" s="100">
        <v>0</v>
      </c>
      <c r="H166" s="100">
        <v>814202</v>
      </c>
    </row>
    <row r="167" spans="1:8" x14ac:dyDescent="0.25">
      <c r="A167" s="304">
        <v>21</v>
      </c>
      <c r="B167" s="48" t="s">
        <v>369</v>
      </c>
      <c r="C167" s="100">
        <v>316804400</v>
      </c>
      <c r="D167" s="100">
        <v>0</v>
      </c>
      <c r="E167" s="100">
        <v>313335602</v>
      </c>
      <c r="F167" s="100">
        <v>4700000</v>
      </c>
      <c r="G167" s="100">
        <v>0</v>
      </c>
      <c r="H167" s="100">
        <v>814202</v>
      </c>
    </row>
    <row r="168" spans="1:8" x14ac:dyDescent="0.25">
      <c r="A168" s="304">
        <v>210</v>
      </c>
      <c r="B168" s="48" t="s">
        <v>370</v>
      </c>
      <c r="C168" s="100">
        <v>293389400</v>
      </c>
      <c r="D168" s="100">
        <v>0</v>
      </c>
      <c r="E168" s="100">
        <v>285232074.75999999</v>
      </c>
      <c r="F168" s="100">
        <v>4700000</v>
      </c>
      <c r="G168" s="100">
        <v>0</v>
      </c>
      <c r="H168" s="100">
        <v>329217</v>
      </c>
    </row>
    <row r="169" spans="1:8" x14ac:dyDescent="0.25">
      <c r="A169" s="304">
        <v>2101</v>
      </c>
      <c r="B169" s="48" t="s">
        <v>937</v>
      </c>
      <c r="C169" s="100">
        <v>201870000</v>
      </c>
      <c r="D169" s="100">
        <v>0</v>
      </c>
      <c r="E169" s="100">
        <v>199268240.75999999</v>
      </c>
      <c r="F169" s="100">
        <v>0</v>
      </c>
      <c r="G169" s="100">
        <v>0</v>
      </c>
      <c r="H169" s="100">
        <v>0</v>
      </c>
    </row>
    <row r="170" spans="1:8" x14ac:dyDescent="0.25">
      <c r="A170" s="305">
        <v>210101</v>
      </c>
      <c r="B170" s="47" t="s">
        <v>1209</v>
      </c>
      <c r="C170" s="100">
        <v>177802000</v>
      </c>
      <c r="D170" s="100">
        <v>0</v>
      </c>
      <c r="E170" s="100">
        <v>175340046.75999999</v>
      </c>
      <c r="F170" s="100">
        <v>0</v>
      </c>
      <c r="G170" s="100">
        <v>0</v>
      </c>
      <c r="H170" s="100">
        <v>0</v>
      </c>
    </row>
    <row r="171" spans="1:8" x14ac:dyDescent="0.25">
      <c r="A171" s="305">
        <v>210102</v>
      </c>
      <c r="B171" s="47" t="s">
        <v>1208</v>
      </c>
      <c r="C171" s="100"/>
      <c r="D171" s="100"/>
      <c r="E171" s="100"/>
      <c r="F171" s="100"/>
      <c r="G171" s="100"/>
      <c r="H171" s="100"/>
    </row>
    <row r="172" spans="1:8" x14ac:dyDescent="0.25">
      <c r="A172" s="305">
        <v>210103</v>
      </c>
      <c r="B172" s="47" t="s">
        <v>1207</v>
      </c>
      <c r="C172" s="100"/>
      <c r="D172" s="100"/>
      <c r="E172" s="100"/>
      <c r="F172" s="100"/>
      <c r="G172" s="100"/>
      <c r="H172" s="100"/>
    </row>
    <row r="173" spans="1:8" x14ac:dyDescent="0.25">
      <c r="A173" s="305">
        <v>210104</v>
      </c>
      <c r="B173" s="47" t="s">
        <v>1206</v>
      </c>
      <c r="C173" s="100"/>
      <c r="D173" s="100"/>
      <c r="E173" s="100"/>
      <c r="F173" s="100"/>
      <c r="G173" s="100"/>
      <c r="H173" s="100"/>
    </row>
    <row r="174" spans="1:8" x14ac:dyDescent="0.25">
      <c r="A174" s="305">
        <v>210105</v>
      </c>
      <c r="B174" s="47" t="s">
        <v>1205</v>
      </c>
      <c r="C174" s="100">
        <v>24068000</v>
      </c>
      <c r="D174" s="100">
        <v>0</v>
      </c>
      <c r="E174" s="100">
        <v>23928194</v>
      </c>
      <c r="F174" s="100">
        <v>0</v>
      </c>
      <c r="G174" s="100">
        <v>0</v>
      </c>
      <c r="H174" s="100">
        <v>0</v>
      </c>
    </row>
    <row r="175" spans="1:8" x14ac:dyDescent="0.25">
      <c r="A175" s="305">
        <v>210106</v>
      </c>
      <c r="B175" s="47" t="s">
        <v>1204</v>
      </c>
      <c r="C175" s="100"/>
      <c r="D175" s="100"/>
      <c r="E175" s="100"/>
      <c r="F175" s="100"/>
      <c r="G175" s="100"/>
      <c r="H175" s="100"/>
    </row>
    <row r="176" spans="1:8" x14ac:dyDescent="0.25">
      <c r="A176" s="304">
        <v>2102</v>
      </c>
      <c r="B176" s="48" t="s">
        <v>1203</v>
      </c>
      <c r="C176" s="100">
        <v>22315600</v>
      </c>
      <c r="D176" s="100">
        <v>0</v>
      </c>
      <c r="E176" s="100">
        <v>21592514</v>
      </c>
      <c r="F176" s="100">
        <v>0</v>
      </c>
      <c r="G176" s="100">
        <v>0</v>
      </c>
      <c r="H176" s="100">
        <v>0</v>
      </c>
    </row>
    <row r="177" spans="1:8" x14ac:dyDescent="0.25">
      <c r="A177" s="305">
        <v>210201</v>
      </c>
      <c r="B177" s="47" t="s">
        <v>946</v>
      </c>
      <c r="C177" s="100">
        <v>14100900</v>
      </c>
      <c r="D177" s="100">
        <v>0</v>
      </c>
      <c r="E177" s="100">
        <v>21592514</v>
      </c>
      <c r="F177" s="100">
        <v>0</v>
      </c>
      <c r="G177" s="100">
        <v>0</v>
      </c>
      <c r="H177" s="100">
        <v>0</v>
      </c>
    </row>
    <row r="178" spans="1:8" x14ac:dyDescent="0.25">
      <c r="A178" s="305">
        <v>210202</v>
      </c>
      <c r="B178" s="47" t="s">
        <v>947</v>
      </c>
      <c r="C178" s="100">
        <v>1644200</v>
      </c>
      <c r="D178" s="100">
        <v>0</v>
      </c>
      <c r="E178" s="100">
        <v>0</v>
      </c>
      <c r="F178" s="100">
        <v>0</v>
      </c>
      <c r="G178" s="100">
        <v>0</v>
      </c>
      <c r="H178" s="100">
        <v>0</v>
      </c>
    </row>
    <row r="179" spans="1:8" x14ac:dyDescent="0.25">
      <c r="A179" s="305">
        <v>210203</v>
      </c>
      <c r="B179" s="47" t="s">
        <v>948</v>
      </c>
      <c r="C179" s="100">
        <v>2053100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</row>
    <row r="180" spans="1:8" x14ac:dyDescent="0.25">
      <c r="A180" s="305">
        <v>210204</v>
      </c>
      <c r="B180" s="47" t="s">
        <v>949</v>
      </c>
      <c r="C180" s="100">
        <v>409800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</row>
    <row r="181" spans="1:8" x14ac:dyDescent="0.25">
      <c r="A181" s="305">
        <v>210205</v>
      </c>
      <c r="B181" s="47" t="s">
        <v>950</v>
      </c>
      <c r="C181" s="100">
        <v>4107600</v>
      </c>
      <c r="D181" s="100">
        <v>0</v>
      </c>
      <c r="E181" s="100">
        <v>0</v>
      </c>
      <c r="F181" s="100">
        <v>0</v>
      </c>
      <c r="G181" s="100">
        <v>0</v>
      </c>
      <c r="H181" s="100">
        <v>0</v>
      </c>
    </row>
    <row r="182" spans="1:8" x14ac:dyDescent="0.25">
      <c r="A182" s="305">
        <v>210206</v>
      </c>
      <c r="B182" s="47" t="s">
        <v>1076</v>
      </c>
      <c r="C182" s="100"/>
      <c r="D182" s="100"/>
      <c r="E182" s="100"/>
      <c r="F182" s="100"/>
      <c r="G182" s="100"/>
      <c r="H182" s="100"/>
    </row>
    <row r="183" spans="1:8" x14ac:dyDescent="0.25">
      <c r="A183" s="304">
        <v>2103</v>
      </c>
      <c r="B183" s="48" t="s">
        <v>944</v>
      </c>
      <c r="C183" s="100">
        <v>19680000</v>
      </c>
      <c r="D183" s="100">
        <v>0</v>
      </c>
      <c r="E183" s="100">
        <v>19389578</v>
      </c>
      <c r="F183" s="100">
        <v>0</v>
      </c>
      <c r="G183" s="100">
        <v>0</v>
      </c>
      <c r="H183" s="100">
        <v>0</v>
      </c>
    </row>
    <row r="184" spans="1:8" x14ac:dyDescent="0.25">
      <c r="A184" s="305">
        <v>210301</v>
      </c>
      <c r="B184" s="47" t="s">
        <v>1202</v>
      </c>
      <c r="C184" s="100">
        <v>2100000</v>
      </c>
      <c r="D184" s="100">
        <v>0</v>
      </c>
      <c r="E184" s="100">
        <v>1816578</v>
      </c>
      <c r="F184" s="100">
        <v>0</v>
      </c>
      <c r="G184" s="100">
        <v>0</v>
      </c>
      <c r="H184" s="100">
        <v>0</v>
      </c>
    </row>
    <row r="185" spans="1:8" x14ac:dyDescent="0.25">
      <c r="A185" s="305">
        <v>210302</v>
      </c>
      <c r="B185" s="47" t="s">
        <v>1201</v>
      </c>
      <c r="C185" s="100">
        <v>17500000</v>
      </c>
      <c r="D185" s="100">
        <v>0</v>
      </c>
      <c r="E185" s="100">
        <v>17500000</v>
      </c>
      <c r="F185" s="100">
        <v>0</v>
      </c>
      <c r="G185" s="100">
        <v>0</v>
      </c>
      <c r="H185" s="100">
        <v>0</v>
      </c>
    </row>
    <row r="186" spans="1:8" x14ac:dyDescent="0.25">
      <c r="A186" s="305">
        <v>210303</v>
      </c>
      <c r="B186" s="47" t="s">
        <v>1200</v>
      </c>
      <c r="C186" s="100">
        <v>80000</v>
      </c>
      <c r="D186" s="100">
        <v>0</v>
      </c>
      <c r="E186" s="100">
        <v>73000</v>
      </c>
      <c r="F186" s="100">
        <v>0</v>
      </c>
      <c r="G186" s="100">
        <v>0</v>
      </c>
      <c r="H186" s="100">
        <v>0</v>
      </c>
    </row>
    <row r="187" spans="1:8" x14ac:dyDescent="0.25">
      <c r="A187" s="305">
        <v>210304</v>
      </c>
      <c r="B187" s="47" t="s">
        <v>1199</v>
      </c>
      <c r="C187" s="100"/>
      <c r="D187" s="100"/>
      <c r="E187" s="100"/>
      <c r="F187" s="100"/>
      <c r="G187" s="100"/>
      <c r="H187" s="100"/>
    </row>
    <row r="188" spans="1:8" x14ac:dyDescent="0.25">
      <c r="A188" s="305">
        <v>210305</v>
      </c>
      <c r="B188" s="47" t="s">
        <v>1198</v>
      </c>
      <c r="C188" s="100"/>
      <c r="D188" s="100"/>
      <c r="E188" s="100"/>
      <c r="F188" s="100"/>
      <c r="G188" s="100"/>
      <c r="H188" s="100"/>
    </row>
    <row r="189" spans="1:8" x14ac:dyDescent="0.25">
      <c r="A189" s="304">
        <v>2104</v>
      </c>
      <c r="B189" s="48" t="s">
        <v>945</v>
      </c>
      <c r="C189" s="100">
        <v>22932500</v>
      </c>
      <c r="D189" s="100">
        <v>0</v>
      </c>
      <c r="E189" s="100">
        <v>23217447</v>
      </c>
      <c r="F189" s="100">
        <v>0</v>
      </c>
      <c r="G189" s="100">
        <v>0</v>
      </c>
      <c r="H189" s="100">
        <v>329217</v>
      </c>
    </row>
    <row r="190" spans="1:8" x14ac:dyDescent="0.25">
      <c r="A190" s="305">
        <v>210401</v>
      </c>
      <c r="B190" s="47" t="s">
        <v>1197</v>
      </c>
      <c r="C190" s="100">
        <v>2925900</v>
      </c>
      <c r="D190" s="100">
        <v>0</v>
      </c>
      <c r="E190" s="100">
        <v>2923430</v>
      </c>
      <c r="F190" s="100">
        <v>0</v>
      </c>
      <c r="G190" s="100">
        <v>0</v>
      </c>
      <c r="H190" s="100">
        <v>0</v>
      </c>
    </row>
    <row r="191" spans="1:8" x14ac:dyDescent="0.25">
      <c r="A191" s="305">
        <v>210402</v>
      </c>
      <c r="B191" s="47" t="s">
        <v>1196</v>
      </c>
      <c r="C191" s="100">
        <v>15840000</v>
      </c>
      <c r="D191" s="100">
        <v>0</v>
      </c>
      <c r="E191" s="100">
        <v>16153317</v>
      </c>
      <c r="F191" s="100">
        <v>0</v>
      </c>
      <c r="G191" s="100">
        <v>0</v>
      </c>
      <c r="H191" s="100">
        <v>329217</v>
      </c>
    </row>
    <row r="192" spans="1:8" x14ac:dyDescent="0.25">
      <c r="A192" s="305">
        <v>210403</v>
      </c>
      <c r="B192" s="47" t="s">
        <v>1195</v>
      </c>
      <c r="C192" s="100">
        <v>2404600</v>
      </c>
      <c r="D192" s="100">
        <v>0</v>
      </c>
      <c r="E192" s="100">
        <v>2380300</v>
      </c>
      <c r="F192" s="100">
        <v>0</v>
      </c>
      <c r="G192" s="100">
        <v>0</v>
      </c>
      <c r="H192" s="100">
        <v>0</v>
      </c>
    </row>
    <row r="193" spans="1:8" x14ac:dyDescent="0.25">
      <c r="A193" s="305">
        <v>210404</v>
      </c>
      <c r="B193" s="47" t="s">
        <v>1194</v>
      </c>
      <c r="C193" s="100"/>
      <c r="D193" s="100"/>
      <c r="E193" s="100"/>
      <c r="F193" s="100"/>
      <c r="G193" s="100"/>
      <c r="H193" s="100"/>
    </row>
    <row r="194" spans="1:8" x14ac:dyDescent="0.25">
      <c r="A194" s="305">
        <v>210405</v>
      </c>
      <c r="B194" s="47" t="s">
        <v>1193</v>
      </c>
      <c r="C194" s="100">
        <v>405000</v>
      </c>
      <c r="D194" s="100">
        <v>0</v>
      </c>
      <c r="E194" s="100">
        <v>403400</v>
      </c>
      <c r="F194" s="100">
        <v>0</v>
      </c>
      <c r="G194" s="100">
        <v>0</v>
      </c>
      <c r="H194" s="100">
        <v>0</v>
      </c>
    </row>
    <row r="195" spans="1:8" x14ac:dyDescent="0.25">
      <c r="A195" s="305">
        <v>210406</v>
      </c>
      <c r="B195" s="47" t="s">
        <v>1192</v>
      </c>
      <c r="C195" s="100">
        <v>1357000</v>
      </c>
      <c r="D195" s="100">
        <v>0</v>
      </c>
      <c r="E195" s="100">
        <v>1357000</v>
      </c>
      <c r="F195" s="100">
        <v>0</v>
      </c>
      <c r="G195" s="100">
        <v>0</v>
      </c>
      <c r="H195" s="100">
        <v>0</v>
      </c>
    </row>
    <row r="196" spans="1:8" x14ac:dyDescent="0.25">
      <c r="A196" s="305">
        <v>210407</v>
      </c>
      <c r="B196" s="47" t="s">
        <v>1191</v>
      </c>
      <c r="C196" s="100"/>
      <c r="D196" s="100"/>
      <c r="E196" s="100"/>
      <c r="F196" s="100"/>
      <c r="G196" s="100"/>
      <c r="H196" s="100"/>
    </row>
    <row r="197" spans="1:8" x14ac:dyDescent="0.25">
      <c r="A197" s="305">
        <v>210408</v>
      </c>
      <c r="B197" s="47" t="s">
        <v>961</v>
      </c>
      <c r="C197" s="100"/>
      <c r="D197" s="100"/>
      <c r="E197" s="100"/>
      <c r="F197" s="100"/>
      <c r="G197" s="100"/>
      <c r="H197" s="100"/>
    </row>
    <row r="198" spans="1:8" x14ac:dyDescent="0.25">
      <c r="A198" s="307">
        <v>210409</v>
      </c>
      <c r="B198" s="47" t="s">
        <v>1078</v>
      </c>
      <c r="C198" s="100"/>
      <c r="D198" s="100"/>
      <c r="E198" s="100"/>
      <c r="F198" s="100"/>
      <c r="G198" s="100"/>
      <c r="H198" s="100"/>
    </row>
    <row r="199" spans="1:8" x14ac:dyDescent="0.25">
      <c r="A199" s="307">
        <v>210410</v>
      </c>
      <c r="B199" s="47" t="s">
        <v>1068</v>
      </c>
      <c r="C199" s="100"/>
      <c r="D199" s="100"/>
      <c r="E199" s="100"/>
      <c r="F199" s="100"/>
      <c r="G199" s="100"/>
      <c r="H199" s="100"/>
    </row>
    <row r="200" spans="1:8" x14ac:dyDescent="0.25">
      <c r="A200" s="304">
        <v>2105</v>
      </c>
      <c r="B200" s="48" t="s">
        <v>392</v>
      </c>
      <c r="C200" s="100">
        <v>1550000</v>
      </c>
      <c r="D200" s="100">
        <v>0</v>
      </c>
      <c r="E200" s="100">
        <v>1550000</v>
      </c>
      <c r="F200" s="100">
        <v>0</v>
      </c>
      <c r="G200" s="100">
        <v>0</v>
      </c>
      <c r="H200" s="100">
        <v>0</v>
      </c>
    </row>
    <row r="201" spans="1:8" x14ac:dyDescent="0.25">
      <c r="A201" s="305">
        <v>210501</v>
      </c>
      <c r="B201" s="47" t="s">
        <v>393</v>
      </c>
      <c r="C201" s="100"/>
      <c r="D201" s="100"/>
      <c r="E201" s="100"/>
      <c r="F201" s="100"/>
      <c r="G201" s="100"/>
      <c r="H201" s="100"/>
    </row>
    <row r="202" spans="1:8" x14ac:dyDescent="0.25">
      <c r="A202" s="305">
        <v>210502</v>
      </c>
      <c r="B202" s="47" t="s">
        <v>394</v>
      </c>
      <c r="C202" s="100"/>
      <c r="D202" s="100"/>
      <c r="E202" s="100"/>
      <c r="F202" s="100"/>
      <c r="G202" s="100"/>
      <c r="H202" s="100"/>
    </row>
    <row r="203" spans="1:8" x14ac:dyDescent="0.25">
      <c r="A203" s="305">
        <v>210503</v>
      </c>
      <c r="B203" s="47" t="s">
        <v>395</v>
      </c>
      <c r="C203" s="100">
        <v>1550000</v>
      </c>
      <c r="D203" s="100">
        <v>0</v>
      </c>
      <c r="E203" s="100">
        <v>1550000</v>
      </c>
      <c r="F203" s="100">
        <v>0</v>
      </c>
      <c r="G203" s="100">
        <v>0</v>
      </c>
      <c r="H203" s="100">
        <v>0</v>
      </c>
    </row>
    <row r="204" spans="1:8" x14ac:dyDescent="0.25">
      <c r="A204" s="304">
        <v>2106</v>
      </c>
      <c r="B204" s="48" t="s">
        <v>396</v>
      </c>
      <c r="C204" s="100">
        <v>8130000</v>
      </c>
      <c r="D204" s="100">
        <v>0</v>
      </c>
      <c r="E204" s="100">
        <v>3429000</v>
      </c>
      <c r="F204" s="100">
        <v>4700000</v>
      </c>
      <c r="G204" s="100">
        <v>0</v>
      </c>
      <c r="H204" s="100">
        <v>0</v>
      </c>
    </row>
    <row r="205" spans="1:8" x14ac:dyDescent="0.25">
      <c r="A205" s="305">
        <v>210601</v>
      </c>
      <c r="B205" s="47" t="s">
        <v>397</v>
      </c>
      <c r="C205" s="100">
        <v>4150000</v>
      </c>
      <c r="D205" s="100">
        <v>0</v>
      </c>
      <c r="E205" s="100">
        <v>950000</v>
      </c>
      <c r="F205" s="100">
        <v>3200000</v>
      </c>
      <c r="G205" s="100">
        <v>0</v>
      </c>
      <c r="H205" s="100">
        <v>0</v>
      </c>
    </row>
    <row r="206" spans="1:8" x14ac:dyDescent="0.25">
      <c r="A206" s="305">
        <v>210602</v>
      </c>
      <c r="B206" s="47" t="s">
        <v>398</v>
      </c>
      <c r="C206" s="100">
        <v>1500000</v>
      </c>
      <c r="D206" s="100">
        <v>0</v>
      </c>
      <c r="E206" s="100">
        <v>0</v>
      </c>
      <c r="F206" s="100">
        <v>1500000</v>
      </c>
      <c r="G206" s="100">
        <v>0</v>
      </c>
      <c r="H206" s="100">
        <v>0</v>
      </c>
    </row>
    <row r="207" spans="1:8" x14ac:dyDescent="0.25">
      <c r="A207" s="305">
        <v>210603</v>
      </c>
      <c r="B207" s="47" t="s">
        <v>399</v>
      </c>
      <c r="C207" s="100">
        <v>700000</v>
      </c>
      <c r="D207" s="100">
        <v>0</v>
      </c>
      <c r="E207" s="100">
        <v>700000</v>
      </c>
      <c r="F207" s="100">
        <v>0</v>
      </c>
      <c r="G207" s="100">
        <v>0</v>
      </c>
      <c r="H207" s="100">
        <v>0</v>
      </c>
    </row>
    <row r="208" spans="1:8" x14ac:dyDescent="0.25">
      <c r="A208" s="305">
        <v>210604</v>
      </c>
      <c r="B208" s="47" t="s">
        <v>400</v>
      </c>
      <c r="C208" s="100">
        <v>1780000</v>
      </c>
      <c r="D208" s="100">
        <v>0</v>
      </c>
      <c r="E208" s="100">
        <v>1779000</v>
      </c>
      <c r="F208" s="100">
        <v>0</v>
      </c>
      <c r="G208" s="100">
        <v>0</v>
      </c>
      <c r="H208" s="100">
        <v>0</v>
      </c>
    </row>
    <row r="209" spans="1:8" x14ac:dyDescent="0.25">
      <c r="A209" s="308">
        <v>2107</v>
      </c>
      <c r="B209" s="48" t="s">
        <v>401</v>
      </c>
      <c r="C209" s="100">
        <v>7900000</v>
      </c>
      <c r="D209" s="100">
        <v>0</v>
      </c>
      <c r="E209" s="100">
        <v>7866500</v>
      </c>
      <c r="F209" s="100">
        <v>0</v>
      </c>
      <c r="G209" s="100">
        <v>0</v>
      </c>
      <c r="H209" s="100">
        <v>0</v>
      </c>
    </row>
    <row r="210" spans="1:8" x14ac:dyDescent="0.25">
      <c r="A210" s="305">
        <v>210701</v>
      </c>
      <c r="B210" s="47" t="s">
        <v>402</v>
      </c>
      <c r="C210" s="100"/>
      <c r="D210" s="100"/>
      <c r="E210" s="100"/>
      <c r="F210" s="100"/>
      <c r="G210" s="100"/>
      <c r="H210" s="100"/>
    </row>
    <row r="211" spans="1:8" x14ac:dyDescent="0.25">
      <c r="A211" s="305">
        <v>210702</v>
      </c>
      <c r="B211" s="47" t="s">
        <v>403</v>
      </c>
      <c r="C211" s="100">
        <v>7900000</v>
      </c>
      <c r="D211" s="100">
        <v>0</v>
      </c>
      <c r="E211" s="100">
        <v>7866500</v>
      </c>
      <c r="F211" s="100">
        <v>0</v>
      </c>
      <c r="G211" s="100">
        <v>0</v>
      </c>
      <c r="H211" s="100">
        <v>0</v>
      </c>
    </row>
    <row r="212" spans="1:8" x14ac:dyDescent="0.25">
      <c r="A212" s="305">
        <v>210703</v>
      </c>
      <c r="B212" s="47" t="s">
        <v>404</v>
      </c>
      <c r="C212" s="100"/>
      <c r="D212" s="100"/>
      <c r="E212" s="100"/>
      <c r="F212" s="100"/>
      <c r="G212" s="100"/>
      <c r="H212" s="100"/>
    </row>
    <row r="213" spans="1:8" x14ac:dyDescent="0.25">
      <c r="A213" s="304">
        <v>2108</v>
      </c>
      <c r="B213" s="48" t="s">
        <v>405</v>
      </c>
      <c r="C213" s="100">
        <v>1791300</v>
      </c>
      <c r="D213" s="100">
        <v>0</v>
      </c>
      <c r="E213" s="100">
        <v>1746795</v>
      </c>
      <c r="F213" s="100">
        <v>0</v>
      </c>
      <c r="G213" s="100">
        <v>0</v>
      </c>
      <c r="H213" s="100">
        <v>0</v>
      </c>
    </row>
    <row r="214" spans="1:8" x14ac:dyDescent="0.25">
      <c r="A214" s="305">
        <v>210801</v>
      </c>
      <c r="B214" s="47" t="s">
        <v>406</v>
      </c>
      <c r="C214" s="100">
        <v>780000</v>
      </c>
      <c r="D214" s="100">
        <v>0</v>
      </c>
      <c r="E214" s="100">
        <v>780000</v>
      </c>
      <c r="F214" s="100">
        <v>0</v>
      </c>
      <c r="G214" s="100">
        <v>0</v>
      </c>
      <c r="H214" s="100">
        <v>0</v>
      </c>
    </row>
    <row r="215" spans="1:8" x14ac:dyDescent="0.25">
      <c r="A215" s="305">
        <v>210802</v>
      </c>
      <c r="B215" s="47" t="s">
        <v>459</v>
      </c>
      <c r="C215" s="100"/>
      <c r="D215" s="100"/>
      <c r="E215" s="100"/>
      <c r="F215" s="100"/>
      <c r="G215" s="100"/>
      <c r="H215" s="100"/>
    </row>
    <row r="216" spans="1:8" x14ac:dyDescent="0.25">
      <c r="A216" s="305">
        <v>210803</v>
      </c>
      <c r="B216" s="47" t="s">
        <v>407</v>
      </c>
      <c r="C216" s="100">
        <v>230000</v>
      </c>
      <c r="D216" s="100">
        <v>0</v>
      </c>
      <c r="E216" s="100">
        <v>194550</v>
      </c>
      <c r="F216" s="100">
        <v>0</v>
      </c>
      <c r="G216" s="100">
        <v>0</v>
      </c>
      <c r="H216" s="100">
        <v>0</v>
      </c>
    </row>
    <row r="217" spans="1:8" x14ac:dyDescent="0.25">
      <c r="A217" s="305">
        <v>210804</v>
      </c>
      <c r="B217" s="47" t="s">
        <v>408</v>
      </c>
      <c r="C217" s="100">
        <v>192300</v>
      </c>
      <c r="D217" s="100">
        <v>0</v>
      </c>
      <c r="E217" s="100">
        <v>183245</v>
      </c>
      <c r="F217" s="100">
        <v>0</v>
      </c>
      <c r="G217" s="100">
        <v>0</v>
      </c>
      <c r="H217" s="100">
        <v>0</v>
      </c>
    </row>
    <row r="218" spans="1:8" x14ac:dyDescent="0.25">
      <c r="A218" s="305">
        <v>210805</v>
      </c>
      <c r="B218" s="47" t="s">
        <v>409</v>
      </c>
      <c r="C218" s="100">
        <v>69000</v>
      </c>
      <c r="D218" s="100">
        <v>0</v>
      </c>
      <c r="E218" s="100">
        <v>69000</v>
      </c>
      <c r="F218" s="100">
        <v>0</v>
      </c>
      <c r="G218" s="100">
        <v>0</v>
      </c>
      <c r="H218" s="100">
        <v>0</v>
      </c>
    </row>
    <row r="219" spans="1:8" x14ac:dyDescent="0.25">
      <c r="A219" s="305">
        <v>210806</v>
      </c>
      <c r="B219" s="47" t="s">
        <v>410</v>
      </c>
      <c r="C219" s="100">
        <v>490000</v>
      </c>
      <c r="D219" s="100">
        <v>0</v>
      </c>
      <c r="E219" s="100">
        <v>490000</v>
      </c>
      <c r="F219" s="100">
        <v>0</v>
      </c>
      <c r="G219" s="100">
        <v>0</v>
      </c>
      <c r="H219" s="100">
        <v>0</v>
      </c>
    </row>
    <row r="220" spans="1:8" x14ac:dyDescent="0.25">
      <c r="A220" s="305">
        <v>210807</v>
      </c>
      <c r="B220" s="47" t="s">
        <v>460</v>
      </c>
      <c r="C220" s="100">
        <v>30000</v>
      </c>
      <c r="D220" s="100">
        <v>0</v>
      </c>
      <c r="E220" s="100">
        <v>30000</v>
      </c>
      <c r="F220" s="100">
        <v>0</v>
      </c>
      <c r="G220" s="100">
        <v>0</v>
      </c>
      <c r="H220" s="100">
        <v>0</v>
      </c>
    </row>
    <row r="221" spans="1:8" x14ac:dyDescent="0.25">
      <c r="A221" s="305">
        <v>210808</v>
      </c>
      <c r="B221" s="47" t="s">
        <v>411</v>
      </c>
      <c r="C221" s="100"/>
      <c r="D221" s="100"/>
      <c r="E221" s="100"/>
      <c r="F221" s="100"/>
      <c r="G221" s="100"/>
      <c r="H221" s="100"/>
    </row>
    <row r="222" spans="1:8" x14ac:dyDescent="0.25">
      <c r="A222" s="305">
        <v>210809</v>
      </c>
      <c r="B222" s="47" t="s">
        <v>412</v>
      </c>
      <c r="C222" s="100"/>
      <c r="D222" s="100"/>
      <c r="E222" s="100"/>
      <c r="F222" s="100"/>
      <c r="G222" s="100"/>
      <c r="H222" s="100"/>
    </row>
    <row r="223" spans="1:8" x14ac:dyDescent="0.25">
      <c r="A223" s="307">
        <v>210815</v>
      </c>
      <c r="B223" s="47" t="s">
        <v>667</v>
      </c>
      <c r="C223" s="100"/>
      <c r="D223" s="100"/>
      <c r="E223" s="100"/>
      <c r="F223" s="100"/>
      <c r="G223" s="100"/>
      <c r="H223" s="100"/>
    </row>
    <row r="224" spans="1:8" x14ac:dyDescent="0.25">
      <c r="A224" s="307">
        <v>210816</v>
      </c>
      <c r="B224" s="47" t="s">
        <v>668</v>
      </c>
      <c r="C224" s="100"/>
      <c r="D224" s="100"/>
      <c r="E224" s="100"/>
      <c r="F224" s="100"/>
      <c r="G224" s="100"/>
      <c r="H224" s="100"/>
    </row>
    <row r="225" spans="1:8" x14ac:dyDescent="0.25">
      <c r="A225" s="307">
        <v>210817</v>
      </c>
      <c r="B225" s="47" t="s">
        <v>669</v>
      </c>
      <c r="C225" s="100"/>
      <c r="D225" s="100"/>
      <c r="E225" s="100"/>
      <c r="F225" s="100"/>
      <c r="G225" s="100"/>
      <c r="H225" s="100"/>
    </row>
    <row r="226" spans="1:8" x14ac:dyDescent="0.25">
      <c r="A226" s="307">
        <v>210818</v>
      </c>
      <c r="B226" s="47" t="s">
        <v>670</v>
      </c>
      <c r="C226" s="100"/>
      <c r="D226" s="100"/>
      <c r="E226" s="100"/>
      <c r="F226" s="100"/>
      <c r="G226" s="100"/>
      <c r="H226" s="100"/>
    </row>
    <row r="227" spans="1:8" x14ac:dyDescent="0.25">
      <c r="A227" s="304">
        <v>2109</v>
      </c>
      <c r="B227" s="48" t="s">
        <v>413</v>
      </c>
      <c r="C227" s="100">
        <v>7220000</v>
      </c>
      <c r="D227" s="100">
        <v>0</v>
      </c>
      <c r="E227" s="100">
        <v>7172000</v>
      </c>
      <c r="F227" s="100">
        <v>0</v>
      </c>
      <c r="G227" s="100">
        <v>0</v>
      </c>
      <c r="H227" s="100">
        <v>0</v>
      </c>
    </row>
    <row r="228" spans="1:8" x14ac:dyDescent="0.25">
      <c r="A228" s="305">
        <v>210901</v>
      </c>
      <c r="B228" s="47" t="s">
        <v>414</v>
      </c>
      <c r="C228" s="100">
        <v>7220000</v>
      </c>
      <c r="D228" s="100">
        <v>0</v>
      </c>
      <c r="E228" s="100">
        <v>7172000</v>
      </c>
      <c r="F228" s="100">
        <v>0</v>
      </c>
      <c r="G228" s="100">
        <v>0</v>
      </c>
      <c r="H228" s="100">
        <v>0</v>
      </c>
    </row>
    <row r="229" spans="1:8" x14ac:dyDescent="0.25">
      <c r="A229" s="305">
        <v>210902</v>
      </c>
      <c r="B229" s="47" t="s">
        <v>461</v>
      </c>
      <c r="C229" s="100"/>
      <c r="D229" s="100"/>
      <c r="E229" s="100"/>
      <c r="F229" s="100"/>
      <c r="G229" s="100"/>
      <c r="H229" s="100"/>
    </row>
    <row r="230" spans="1:8" x14ac:dyDescent="0.25">
      <c r="A230" s="304">
        <v>211</v>
      </c>
      <c r="B230" s="48" t="s">
        <v>415</v>
      </c>
      <c r="C230" s="100"/>
      <c r="D230" s="100"/>
      <c r="E230" s="100"/>
      <c r="F230" s="100"/>
      <c r="G230" s="100"/>
      <c r="H230" s="100"/>
    </row>
    <row r="231" spans="1:8" x14ac:dyDescent="0.25">
      <c r="A231" s="304">
        <v>2111</v>
      </c>
      <c r="B231" s="48" t="s">
        <v>416</v>
      </c>
      <c r="C231" s="100"/>
      <c r="D231" s="100"/>
      <c r="E231" s="100"/>
      <c r="F231" s="100"/>
      <c r="G231" s="100"/>
      <c r="H231" s="100"/>
    </row>
    <row r="232" spans="1:8" x14ac:dyDescent="0.25">
      <c r="A232" s="305">
        <v>211101</v>
      </c>
      <c r="B232" s="47" t="s">
        <v>417</v>
      </c>
      <c r="C232" s="100"/>
      <c r="D232" s="100"/>
      <c r="E232" s="100"/>
      <c r="F232" s="100"/>
      <c r="G232" s="100"/>
      <c r="H232" s="100"/>
    </row>
    <row r="233" spans="1:8" x14ac:dyDescent="0.25">
      <c r="A233" s="304">
        <v>2112</v>
      </c>
      <c r="B233" s="48" t="s">
        <v>418</v>
      </c>
      <c r="C233" s="100"/>
      <c r="D233" s="100"/>
      <c r="E233" s="100"/>
      <c r="F233" s="100"/>
      <c r="G233" s="100"/>
      <c r="H233" s="100"/>
    </row>
    <row r="234" spans="1:8" x14ac:dyDescent="0.25">
      <c r="A234" s="305">
        <v>211201</v>
      </c>
      <c r="B234" s="47" t="s">
        <v>419</v>
      </c>
      <c r="C234" s="100"/>
      <c r="D234" s="100"/>
      <c r="E234" s="100"/>
      <c r="F234" s="100"/>
      <c r="G234" s="100"/>
      <c r="H234" s="100"/>
    </row>
    <row r="235" spans="1:8" x14ac:dyDescent="0.25">
      <c r="A235" s="304">
        <v>212</v>
      </c>
      <c r="B235" s="48" t="s">
        <v>420</v>
      </c>
      <c r="C235" s="100"/>
      <c r="D235" s="100"/>
      <c r="E235" s="100"/>
      <c r="F235" s="100"/>
      <c r="G235" s="100"/>
      <c r="H235" s="100"/>
    </row>
    <row r="236" spans="1:8" x14ac:dyDescent="0.25">
      <c r="A236" s="304">
        <v>2121</v>
      </c>
      <c r="B236" s="48" t="s">
        <v>421</v>
      </c>
      <c r="C236" s="100"/>
      <c r="D236" s="100"/>
      <c r="E236" s="100"/>
      <c r="F236" s="100"/>
      <c r="G236" s="100"/>
      <c r="H236" s="100"/>
    </row>
    <row r="237" spans="1:8" x14ac:dyDescent="0.25">
      <c r="A237" s="305">
        <v>212101</v>
      </c>
      <c r="B237" s="47" t="s">
        <v>422</v>
      </c>
      <c r="C237" s="100"/>
      <c r="D237" s="100"/>
      <c r="E237" s="100"/>
      <c r="F237" s="100"/>
      <c r="G237" s="100"/>
      <c r="H237" s="100"/>
    </row>
    <row r="238" spans="1:8" x14ac:dyDescent="0.25">
      <c r="A238" s="304">
        <v>2122</v>
      </c>
      <c r="B238" s="48" t="s">
        <v>423</v>
      </c>
      <c r="C238" s="100"/>
      <c r="D238" s="100"/>
      <c r="E238" s="100"/>
      <c r="F238" s="100"/>
      <c r="G238" s="100"/>
      <c r="H238" s="100"/>
    </row>
    <row r="239" spans="1:8" x14ac:dyDescent="0.25">
      <c r="A239" s="305">
        <v>212201</v>
      </c>
      <c r="B239" s="47" t="s">
        <v>424</v>
      </c>
      <c r="C239" s="100"/>
      <c r="D239" s="100"/>
      <c r="E239" s="100"/>
      <c r="F239" s="100"/>
      <c r="G239" s="100"/>
      <c r="H239" s="100"/>
    </row>
    <row r="240" spans="1:8" x14ac:dyDescent="0.25">
      <c r="A240" s="304">
        <v>213</v>
      </c>
      <c r="B240" s="48" t="s">
        <v>425</v>
      </c>
      <c r="C240" s="100">
        <v>23415000</v>
      </c>
      <c r="D240" s="100">
        <v>0</v>
      </c>
      <c r="E240" s="100">
        <v>28103527.239999998</v>
      </c>
      <c r="F240" s="100">
        <v>0</v>
      </c>
      <c r="G240" s="100">
        <v>0</v>
      </c>
      <c r="H240" s="100">
        <v>484985</v>
      </c>
    </row>
    <row r="241" spans="1:8" x14ac:dyDescent="0.25">
      <c r="A241" s="304">
        <v>2131</v>
      </c>
      <c r="B241" s="48" t="s">
        <v>426</v>
      </c>
      <c r="C241" s="100"/>
      <c r="D241" s="100"/>
      <c r="E241" s="100"/>
      <c r="F241" s="100"/>
      <c r="G241" s="100"/>
      <c r="H241" s="100"/>
    </row>
    <row r="242" spans="1:8" x14ac:dyDescent="0.25">
      <c r="A242" s="305">
        <v>213101</v>
      </c>
      <c r="B242" s="47" t="s">
        <v>427</v>
      </c>
      <c r="C242" s="100"/>
      <c r="D242" s="100"/>
      <c r="E242" s="100"/>
      <c r="F242" s="100"/>
      <c r="G242" s="100"/>
      <c r="H242" s="100"/>
    </row>
    <row r="243" spans="1:8" x14ac:dyDescent="0.25">
      <c r="A243" s="305">
        <v>213102</v>
      </c>
      <c r="B243" s="47" t="s">
        <v>428</v>
      </c>
      <c r="C243" s="100"/>
      <c r="D243" s="100"/>
      <c r="E243" s="100"/>
      <c r="F243" s="100"/>
      <c r="G243" s="100"/>
      <c r="H243" s="100"/>
    </row>
    <row r="244" spans="1:8" x14ac:dyDescent="0.25">
      <c r="A244" s="304">
        <v>2132</v>
      </c>
      <c r="B244" s="48" t="s">
        <v>429</v>
      </c>
      <c r="C244" s="100">
        <v>23415000</v>
      </c>
      <c r="D244" s="100">
        <v>0</v>
      </c>
      <c r="E244" s="100">
        <v>21620515</v>
      </c>
      <c r="F244" s="100">
        <v>0</v>
      </c>
      <c r="G244" s="100">
        <v>0</v>
      </c>
      <c r="H244" s="100">
        <v>484985</v>
      </c>
    </row>
    <row r="245" spans="1:8" x14ac:dyDescent="0.25">
      <c r="A245" s="305">
        <v>213202</v>
      </c>
      <c r="B245" s="47" t="s">
        <v>430</v>
      </c>
      <c r="C245" s="100"/>
      <c r="D245" s="100"/>
      <c r="E245" s="100"/>
      <c r="F245" s="100"/>
      <c r="G245" s="100"/>
      <c r="H245" s="100"/>
    </row>
    <row r="246" spans="1:8" x14ac:dyDescent="0.25">
      <c r="A246" s="305">
        <v>213203</v>
      </c>
      <c r="B246" s="47" t="s">
        <v>431</v>
      </c>
      <c r="C246" s="100"/>
      <c r="D246" s="100"/>
      <c r="E246" s="100"/>
      <c r="F246" s="100"/>
      <c r="G246" s="100"/>
      <c r="H246" s="100"/>
    </row>
    <row r="247" spans="1:8" x14ac:dyDescent="0.25">
      <c r="A247" s="305">
        <v>213204</v>
      </c>
      <c r="B247" s="47" t="s">
        <v>462</v>
      </c>
      <c r="C247" s="100"/>
      <c r="D247" s="100"/>
      <c r="E247" s="100"/>
      <c r="F247" s="100"/>
      <c r="G247" s="100"/>
      <c r="H247" s="100"/>
    </row>
    <row r="248" spans="1:8" x14ac:dyDescent="0.25">
      <c r="A248" s="305">
        <v>213205</v>
      </c>
      <c r="B248" s="47" t="s">
        <v>432</v>
      </c>
      <c r="C248" s="100"/>
      <c r="D248" s="100"/>
      <c r="E248" s="100"/>
      <c r="F248" s="100"/>
      <c r="G248" s="100"/>
      <c r="H248" s="100"/>
    </row>
    <row r="249" spans="1:8" x14ac:dyDescent="0.25">
      <c r="A249" s="305">
        <v>213206</v>
      </c>
      <c r="B249" s="47" t="s">
        <v>433</v>
      </c>
      <c r="C249" s="100"/>
      <c r="D249" s="100"/>
      <c r="E249" s="100"/>
      <c r="F249" s="100"/>
      <c r="G249" s="100"/>
      <c r="H249" s="100"/>
    </row>
    <row r="250" spans="1:8" x14ac:dyDescent="0.25">
      <c r="A250" s="305">
        <v>213207</v>
      </c>
      <c r="B250" s="47" t="s">
        <v>434</v>
      </c>
      <c r="C250" s="100">
        <v>13000000</v>
      </c>
      <c r="D250" s="100">
        <v>0</v>
      </c>
      <c r="E250" s="100">
        <v>13000000</v>
      </c>
      <c r="F250" s="100">
        <v>0</v>
      </c>
      <c r="G250" s="100">
        <v>0</v>
      </c>
      <c r="H250" s="100">
        <v>0</v>
      </c>
    </row>
    <row r="251" spans="1:8" ht="30" x14ac:dyDescent="0.25">
      <c r="A251" s="305">
        <v>213208</v>
      </c>
      <c r="B251" s="47" t="s">
        <v>463</v>
      </c>
      <c r="C251" s="100"/>
      <c r="D251" s="100"/>
      <c r="E251" s="100"/>
      <c r="F251" s="100"/>
      <c r="G251" s="100"/>
      <c r="H251" s="100"/>
    </row>
    <row r="252" spans="1:8" x14ac:dyDescent="0.25">
      <c r="A252" s="305">
        <v>213209</v>
      </c>
      <c r="B252" s="47" t="s">
        <v>464</v>
      </c>
      <c r="C252" s="100">
        <v>10415000</v>
      </c>
      <c r="D252" s="100">
        <v>0</v>
      </c>
      <c r="E252" s="100">
        <v>8620515</v>
      </c>
      <c r="F252" s="100">
        <v>0</v>
      </c>
      <c r="G252" s="100">
        <v>0</v>
      </c>
      <c r="H252" s="100">
        <v>484985</v>
      </c>
    </row>
    <row r="253" spans="1:8" x14ac:dyDescent="0.25">
      <c r="A253" s="304">
        <v>2133</v>
      </c>
      <c r="B253" s="48" t="s">
        <v>435</v>
      </c>
      <c r="C253" s="100"/>
      <c r="D253" s="100"/>
      <c r="E253" s="100"/>
      <c r="F253" s="100"/>
      <c r="G253" s="100"/>
      <c r="H253" s="100"/>
    </row>
    <row r="254" spans="1:8" x14ac:dyDescent="0.25">
      <c r="A254" s="305">
        <v>213301</v>
      </c>
      <c r="B254" s="47" t="s">
        <v>350</v>
      </c>
      <c r="C254" s="100"/>
      <c r="D254" s="100"/>
      <c r="E254" s="100"/>
      <c r="F254" s="100"/>
      <c r="G254" s="100"/>
      <c r="H254" s="100"/>
    </row>
    <row r="255" spans="1:8" x14ac:dyDescent="0.25">
      <c r="A255" s="305">
        <v>213302</v>
      </c>
      <c r="B255" s="47" t="s">
        <v>436</v>
      </c>
      <c r="C255" s="100"/>
      <c r="D255" s="100"/>
      <c r="E255" s="100"/>
      <c r="F255" s="100"/>
      <c r="G255" s="100"/>
      <c r="H255" s="100"/>
    </row>
    <row r="256" spans="1:8" x14ac:dyDescent="0.25">
      <c r="A256" s="305">
        <v>213303</v>
      </c>
      <c r="B256" s="47" t="s">
        <v>351</v>
      </c>
      <c r="C256" s="100"/>
      <c r="D256" s="100"/>
      <c r="E256" s="100"/>
      <c r="F256" s="100"/>
      <c r="G256" s="100"/>
      <c r="H256" s="100"/>
    </row>
    <row r="257" spans="1:8" x14ac:dyDescent="0.25">
      <c r="A257" s="305">
        <v>213304</v>
      </c>
      <c r="B257" s="47" t="s">
        <v>363</v>
      </c>
      <c r="C257" s="100"/>
      <c r="D257" s="100"/>
      <c r="E257" s="100"/>
      <c r="F257" s="100"/>
      <c r="G257" s="100"/>
      <c r="H257" s="100"/>
    </row>
    <row r="258" spans="1:8" ht="28.5" x14ac:dyDescent="0.25">
      <c r="A258" s="304">
        <v>2134</v>
      </c>
      <c r="B258" s="48" t="s">
        <v>437</v>
      </c>
      <c r="C258" s="100">
        <v>0</v>
      </c>
      <c r="D258" s="100">
        <v>0</v>
      </c>
      <c r="E258" s="100">
        <v>6483012.2400000002</v>
      </c>
      <c r="F258" s="100">
        <v>0</v>
      </c>
      <c r="G258" s="100">
        <v>0</v>
      </c>
      <c r="H258" s="100">
        <v>0</v>
      </c>
    </row>
    <row r="259" spans="1:8" x14ac:dyDescent="0.25">
      <c r="A259" s="305">
        <v>213401</v>
      </c>
      <c r="B259" s="47" t="s">
        <v>438</v>
      </c>
      <c r="C259" s="100"/>
      <c r="D259" s="100"/>
      <c r="E259" s="100"/>
      <c r="F259" s="100"/>
      <c r="G259" s="100"/>
      <c r="H259" s="100"/>
    </row>
    <row r="260" spans="1:8" x14ac:dyDescent="0.25">
      <c r="A260" s="305">
        <v>213402</v>
      </c>
      <c r="B260" s="47" t="s">
        <v>439</v>
      </c>
      <c r="C260" s="100"/>
      <c r="D260" s="100"/>
      <c r="E260" s="100"/>
      <c r="F260" s="100"/>
      <c r="G260" s="100"/>
      <c r="H260" s="100"/>
    </row>
    <row r="261" spans="1:8" x14ac:dyDescent="0.25">
      <c r="A261" s="305">
        <v>213403</v>
      </c>
      <c r="B261" s="47" t="s">
        <v>351</v>
      </c>
      <c r="C261" s="100">
        <v>0</v>
      </c>
      <c r="D261" s="100">
        <v>0</v>
      </c>
      <c r="E261" s="100">
        <v>6483012.2400000002</v>
      </c>
      <c r="F261" s="100">
        <v>0</v>
      </c>
      <c r="G261" s="100">
        <v>0</v>
      </c>
      <c r="H261" s="100">
        <v>0</v>
      </c>
    </row>
    <row r="262" spans="1:8" x14ac:dyDescent="0.25">
      <c r="A262" s="305">
        <v>213404</v>
      </c>
      <c r="B262" s="47" t="s">
        <v>363</v>
      </c>
      <c r="C262" s="100"/>
      <c r="D262" s="100"/>
      <c r="E262" s="100"/>
      <c r="F262" s="100"/>
      <c r="G262" s="100"/>
      <c r="H262" s="100"/>
    </row>
    <row r="263" spans="1:8" x14ac:dyDescent="0.25">
      <c r="A263" s="304">
        <v>2135</v>
      </c>
      <c r="B263" s="48" t="s">
        <v>440</v>
      </c>
      <c r="C263" s="100"/>
      <c r="D263" s="100"/>
      <c r="E263" s="100"/>
      <c r="F263" s="100"/>
      <c r="G263" s="100"/>
      <c r="H263" s="100"/>
    </row>
    <row r="264" spans="1:8" x14ac:dyDescent="0.25">
      <c r="A264" s="305">
        <v>213501</v>
      </c>
      <c r="B264" s="47" t="s">
        <v>350</v>
      </c>
      <c r="C264" s="100"/>
      <c r="D264" s="100"/>
      <c r="E264" s="100"/>
      <c r="F264" s="100"/>
      <c r="G264" s="100"/>
      <c r="H264" s="100"/>
    </row>
    <row r="265" spans="1:8" x14ac:dyDescent="0.25">
      <c r="A265" s="305">
        <v>213502</v>
      </c>
      <c r="B265" s="47" t="s">
        <v>436</v>
      </c>
      <c r="C265" s="100"/>
      <c r="D265" s="100"/>
      <c r="E265" s="100"/>
      <c r="F265" s="100"/>
      <c r="G265" s="100"/>
      <c r="H265" s="100"/>
    </row>
    <row r="266" spans="1:8" x14ac:dyDescent="0.25">
      <c r="A266" s="305">
        <v>213503</v>
      </c>
      <c r="B266" s="47" t="s">
        <v>351</v>
      </c>
      <c r="C266" s="100"/>
      <c r="D266" s="100"/>
      <c r="E266" s="100"/>
      <c r="F266" s="100"/>
      <c r="G266" s="100"/>
      <c r="H266" s="100"/>
    </row>
    <row r="267" spans="1:8" x14ac:dyDescent="0.25">
      <c r="A267" s="305">
        <v>213504</v>
      </c>
      <c r="B267" s="47" t="s">
        <v>363</v>
      </c>
      <c r="C267" s="100"/>
      <c r="D267" s="100"/>
      <c r="E267" s="100"/>
      <c r="F267" s="100"/>
      <c r="G267" s="100"/>
      <c r="H267" s="100"/>
    </row>
    <row r="268" spans="1:8" x14ac:dyDescent="0.25">
      <c r="A268" s="305">
        <v>213505</v>
      </c>
      <c r="B268" s="47" t="s">
        <v>364</v>
      </c>
      <c r="C268" s="100"/>
      <c r="D268" s="100"/>
      <c r="E268" s="100"/>
      <c r="F268" s="100"/>
      <c r="G268" s="100"/>
      <c r="H268" s="100"/>
    </row>
    <row r="269" spans="1:8" x14ac:dyDescent="0.25">
      <c r="A269" s="304">
        <v>22</v>
      </c>
      <c r="B269" s="48" t="s">
        <v>441</v>
      </c>
      <c r="C269" s="100"/>
      <c r="D269" s="100"/>
      <c r="E269" s="100"/>
      <c r="F269" s="100"/>
      <c r="G269" s="100"/>
      <c r="H269" s="100"/>
    </row>
    <row r="270" spans="1:8" x14ac:dyDescent="0.25">
      <c r="A270" s="304">
        <v>2200</v>
      </c>
      <c r="B270" s="48" t="s">
        <v>1090</v>
      </c>
      <c r="C270" s="100"/>
      <c r="D270" s="100"/>
      <c r="E270" s="100"/>
      <c r="F270" s="100"/>
      <c r="G270" s="100"/>
      <c r="H270" s="100"/>
    </row>
    <row r="271" spans="1:8" x14ac:dyDescent="0.25">
      <c r="A271" s="305">
        <v>220001</v>
      </c>
      <c r="B271" s="47" t="s">
        <v>1091</v>
      </c>
      <c r="C271" s="100"/>
      <c r="D271" s="100"/>
      <c r="E271" s="100"/>
      <c r="F271" s="100"/>
      <c r="G271" s="100"/>
      <c r="H271" s="100"/>
    </row>
    <row r="272" spans="1:8" x14ac:dyDescent="0.25">
      <c r="A272" s="305">
        <v>221001</v>
      </c>
      <c r="B272" s="47" t="s">
        <v>1092</v>
      </c>
      <c r="C272" s="100"/>
      <c r="D272" s="100"/>
      <c r="E272" s="100"/>
      <c r="F272" s="100"/>
      <c r="G272" s="100"/>
      <c r="H272" s="100"/>
    </row>
    <row r="273" spans="1:8" x14ac:dyDescent="0.25">
      <c r="A273" s="305">
        <v>222001</v>
      </c>
      <c r="B273" s="47" t="s">
        <v>1093</v>
      </c>
      <c r="C273" s="100"/>
      <c r="D273" s="100"/>
      <c r="E273" s="100"/>
      <c r="F273" s="100"/>
      <c r="G273" s="100"/>
      <c r="H273" s="100"/>
    </row>
    <row r="274" spans="1:8" x14ac:dyDescent="0.25">
      <c r="A274" s="305">
        <v>223001</v>
      </c>
      <c r="B274" s="47" t="s">
        <v>1094</v>
      </c>
      <c r="C274" s="100"/>
      <c r="D274" s="100"/>
      <c r="E274" s="100"/>
      <c r="F274" s="100"/>
      <c r="G274" s="100"/>
      <c r="H274" s="100"/>
    </row>
    <row r="275" spans="1:8" x14ac:dyDescent="0.25">
      <c r="A275" s="305">
        <v>224001</v>
      </c>
      <c r="B275" s="47" t="s">
        <v>1095</v>
      </c>
      <c r="C275" s="100"/>
      <c r="D275" s="100"/>
      <c r="E275" s="100"/>
      <c r="F275" s="100"/>
      <c r="G275" s="100"/>
      <c r="H275" s="100"/>
    </row>
    <row r="276" spans="1:8" x14ac:dyDescent="0.25">
      <c r="A276" s="307">
        <v>225101</v>
      </c>
      <c r="B276" s="47" t="s">
        <v>1097</v>
      </c>
      <c r="C276" s="100"/>
      <c r="D276" s="100"/>
      <c r="E276" s="100"/>
      <c r="F276" s="100"/>
      <c r="G276" s="100"/>
      <c r="H276" s="100"/>
    </row>
    <row r="277" spans="1:8" x14ac:dyDescent="0.25">
      <c r="A277" s="307">
        <v>225102</v>
      </c>
      <c r="B277" s="47" t="s">
        <v>1098</v>
      </c>
      <c r="C277" s="100"/>
      <c r="D277" s="100"/>
      <c r="E277" s="100"/>
      <c r="F277" s="100"/>
      <c r="G277" s="100"/>
      <c r="H277" s="100"/>
    </row>
    <row r="278" spans="1:8" x14ac:dyDescent="0.25">
      <c r="A278" s="307">
        <v>225103</v>
      </c>
      <c r="B278" s="47" t="s">
        <v>1099</v>
      </c>
      <c r="C278" s="100"/>
      <c r="D278" s="100"/>
      <c r="E278" s="100"/>
      <c r="F278" s="100"/>
      <c r="G278" s="100"/>
      <c r="H278" s="100"/>
    </row>
    <row r="279" spans="1:8" x14ac:dyDescent="0.25">
      <c r="A279" s="307">
        <v>225104</v>
      </c>
      <c r="B279" s="47" t="s">
        <v>1100</v>
      </c>
      <c r="C279" s="100"/>
      <c r="D279" s="100"/>
      <c r="E279" s="100"/>
      <c r="F279" s="100"/>
      <c r="G279" s="100"/>
      <c r="H279" s="100"/>
    </row>
    <row r="280" spans="1:8" x14ac:dyDescent="0.25">
      <c r="A280" s="307">
        <v>225105</v>
      </c>
      <c r="B280" s="47" t="s">
        <v>1101</v>
      </c>
      <c r="C280" s="100"/>
      <c r="D280" s="100"/>
      <c r="E280" s="100"/>
      <c r="F280" s="100"/>
      <c r="G280" s="100"/>
      <c r="H280" s="100"/>
    </row>
    <row r="281" spans="1:8" x14ac:dyDescent="0.25">
      <c r="A281" s="307">
        <v>225106</v>
      </c>
      <c r="B281" s="47" t="s">
        <v>1096</v>
      </c>
      <c r="C281" s="100"/>
      <c r="D281" s="100"/>
      <c r="E281" s="100"/>
      <c r="F281" s="100"/>
      <c r="G281" s="100"/>
      <c r="H281" s="100"/>
    </row>
    <row r="282" spans="1:8" x14ac:dyDescent="0.25">
      <c r="A282" s="304">
        <v>2260</v>
      </c>
      <c r="B282" s="48" t="s">
        <v>1036</v>
      </c>
      <c r="C282" s="100"/>
      <c r="D282" s="100"/>
      <c r="E282" s="100"/>
      <c r="F282" s="100"/>
      <c r="G282" s="100"/>
      <c r="H282" s="100"/>
    </row>
    <row r="283" spans="1:8" x14ac:dyDescent="0.25">
      <c r="A283" s="319">
        <v>226001</v>
      </c>
      <c r="B283" s="156" t="s">
        <v>1102</v>
      </c>
      <c r="C283" s="100"/>
      <c r="D283" s="100"/>
      <c r="E283" s="100"/>
      <c r="F283" s="100"/>
      <c r="G283" s="100"/>
      <c r="H283" s="100"/>
    </row>
    <row r="284" spans="1:8" x14ac:dyDescent="0.25">
      <c r="A284" s="304">
        <v>23</v>
      </c>
      <c r="B284" s="48" t="s">
        <v>468</v>
      </c>
      <c r="C284" s="100"/>
      <c r="D284" s="100"/>
      <c r="E284" s="100"/>
      <c r="F284" s="100"/>
      <c r="G284" s="100"/>
      <c r="H284" s="100"/>
    </row>
    <row r="285" spans="1:8" x14ac:dyDescent="0.25">
      <c r="A285" s="305">
        <v>230001</v>
      </c>
      <c r="B285" s="47" t="s">
        <v>469</v>
      </c>
      <c r="C285" s="100"/>
      <c r="D285" s="100"/>
      <c r="E285" s="100"/>
      <c r="F285" s="100"/>
      <c r="G285" s="100"/>
      <c r="H285" s="100"/>
    </row>
    <row r="286" spans="1:8" x14ac:dyDescent="0.25">
      <c r="A286" s="305">
        <v>231001</v>
      </c>
      <c r="B286" s="47" t="s">
        <v>470</v>
      </c>
      <c r="C286" s="100"/>
      <c r="D286" s="100"/>
      <c r="E286" s="100"/>
      <c r="F286" s="100"/>
      <c r="G286" s="100"/>
      <c r="H286" s="100"/>
    </row>
    <row r="287" spans="1:8" x14ac:dyDescent="0.25">
      <c r="A287" s="305">
        <v>232001</v>
      </c>
      <c r="B287" s="47" t="s">
        <v>471</v>
      </c>
      <c r="C287" s="100"/>
      <c r="D287" s="100"/>
      <c r="E287" s="100"/>
      <c r="F287" s="100"/>
      <c r="G287" s="100"/>
      <c r="H287" s="100"/>
    </row>
    <row r="288" spans="1:8" x14ac:dyDescent="0.25">
      <c r="A288" s="304">
        <v>24</v>
      </c>
      <c r="B288" s="48" t="s">
        <v>472</v>
      </c>
      <c r="C288" s="100"/>
      <c r="D288" s="100"/>
      <c r="E288" s="100"/>
      <c r="F288" s="100"/>
      <c r="G288" s="100"/>
      <c r="H288" s="100"/>
    </row>
    <row r="289" spans="1:8" x14ac:dyDescent="0.25">
      <c r="A289" s="305">
        <v>240001</v>
      </c>
      <c r="B289" s="47" t="s">
        <v>473</v>
      </c>
      <c r="C289" s="100"/>
      <c r="D289" s="100"/>
      <c r="E289" s="100"/>
      <c r="F289" s="100"/>
      <c r="G289" s="100"/>
      <c r="H289" s="100"/>
    </row>
    <row r="290" spans="1:8" x14ac:dyDescent="0.25">
      <c r="A290" s="305">
        <v>241001</v>
      </c>
      <c r="B290" s="47" t="s">
        <v>474</v>
      </c>
      <c r="C290" s="100"/>
      <c r="D290" s="100"/>
      <c r="E290" s="100"/>
      <c r="F290" s="100"/>
      <c r="G290" s="100"/>
      <c r="H290" s="100"/>
    </row>
    <row r="291" spans="1:8" x14ac:dyDescent="0.25">
      <c r="A291" s="305">
        <v>242001</v>
      </c>
      <c r="B291" s="47" t="s">
        <v>475</v>
      </c>
      <c r="C291" s="100"/>
      <c r="D291" s="100"/>
      <c r="E291" s="100"/>
      <c r="F291" s="100"/>
      <c r="G291" s="100"/>
      <c r="H291" s="100"/>
    </row>
    <row r="292" spans="1:8" x14ac:dyDescent="0.25">
      <c r="A292" s="319">
        <v>25</v>
      </c>
      <c r="B292" s="160" t="s">
        <v>654</v>
      </c>
      <c r="C292" s="100"/>
      <c r="D292" s="100"/>
      <c r="E292" s="100"/>
      <c r="F292" s="100"/>
      <c r="G292" s="100"/>
      <c r="H292" s="100"/>
    </row>
    <row r="293" spans="1:8" x14ac:dyDescent="0.25">
      <c r="A293" s="305">
        <v>250001</v>
      </c>
      <c r="B293" s="47" t="s">
        <v>476</v>
      </c>
      <c r="C293" s="100"/>
      <c r="D293" s="100"/>
      <c r="E293" s="100"/>
      <c r="F293" s="100"/>
      <c r="G293" s="100"/>
      <c r="H293" s="100"/>
    </row>
    <row r="294" spans="1:8" x14ac:dyDescent="0.25">
      <c r="A294" s="305">
        <v>250002</v>
      </c>
      <c r="B294" s="47" t="s">
        <v>655</v>
      </c>
      <c r="C294" s="100"/>
      <c r="D294" s="100"/>
      <c r="E294" s="100"/>
      <c r="F294" s="100"/>
      <c r="G294" s="100"/>
      <c r="H294" s="100"/>
    </row>
    <row r="295" spans="1:8" x14ac:dyDescent="0.25">
      <c r="A295" s="305">
        <v>250003</v>
      </c>
      <c r="B295" s="47" t="s">
        <v>656</v>
      </c>
      <c r="C295" s="100"/>
      <c r="D295" s="100"/>
      <c r="E295" s="100"/>
      <c r="F295" s="100"/>
      <c r="G295" s="100"/>
      <c r="H295" s="100"/>
    </row>
    <row r="296" spans="1:8" x14ac:dyDescent="0.25">
      <c r="A296" s="305">
        <v>250004</v>
      </c>
      <c r="B296" s="47" t="s">
        <v>657</v>
      </c>
      <c r="C296" s="100"/>
      <c r="D296" s="100"/>
      <c r="E296" s="100"/>
      <c r="F296" s="100"/>
      <c r="G296" s="100"/>
      <c r="H296" s="100"/>
    </row>
    <row r="297" spans="1:8" x14ac:dyDescent="0.25">
      <c r="A297" s="305">
        <v>250005</v>
      </c>
      <c r="B297" s="47" t="s">
        <v>658</v>
      </c>
      <c r="C297" s="100"/>
      <c r="D297" s="100"/>
      <c r="E297" s="100"/>
      <c r="F297" s="100"/>
      <c r="G297" s="100"/>
      <c r="H297" s="100"/>
    </row>
    <row r="298" spans="1:8" x14ac:dyDescent="0.25">
      <c r="A298" s="296">
        <v>1</v>
      </c>
      <c r="B298" s="112" t="s">
        <v>120</v>
      </c>
      <c r="C298" s="100">
        <v>316804400</v>
      </c>
      <c r="D298" s="100">
        <v>318035602</v>
      </c>
      <c r="E298" s="100">
        <v>0</v>
      </c>
      <c r="F298" s="100">
        <v>0</v>
      </c>
      <c r="G298" s="100">
        <v>0</v>
      </c>
      <c r="H298" s="100">
        <v>814202</v>
      </c>
    </row>
    <row r="299" spans="1:8" x14ac:dyDescent="0.25">
      <c r="A299" s="226">
        <v>31</v>
      </c>
      <c r="B299" s="112" t="s">
        <v>121</v>
      </c>
      <c r="C299" s="100"/>
      <c r="D299" s="100"/>
      <c r="E299" s="100"/>
      <c r="F299" s="100"/>
      <c r="G299" s="100"/>
      <c r="H299" s="100"/>
    </row>
    <row r="300" spans="1:8" x14ac:dyDescent="0.25">
      <c r="A300" s="296">
        <v>311</v>
      </c>
      <c r="B300" s="112" t="s">
        <v>122</v>
      </c>
      <c r="C300" s="100"/>
      <c r="D300" s="100"/>
      <c r="E300" s="100"/>
      <c r="F300" s="100"/>
      <c r="G300" s="100"/>
      <c r="H300" s="100"/>
    </row>
    <row r="301" spans="1:8" x14ac:dyDescent="0.25">
      <c r="A301" s="309">
        <v>31110</v>
      </c>
      <c r="B301" s="114" t="s">
        <v>123</v>
      </c>
      <c r="C301" s="100"/>
      <c r="D301" s="100"/>
      <c r="E301" s="100"/>
      <c r="F301" s="100"/>
      <c r="G301" s="100"/>
      <c r="H301" s="100"/>
    </row>
    <row r="302" spans="1:8" x14ac:dyDescent="0.25">
      <c r="A302" s="309">
        <v>31120</v>
      </c>
      <c r="B302" s="114" t="s">
        <v>124</v>
      </c>
      <c r="C302" s="100"/>
      <c r="D302" s="100"/>
      <c r="E302" s="100"/>
      <c r="F302" s="100"/>
      <c r="G302" s="100"/>
      <c r="H302" s="100"/>
    </row>
    <row r="303" spans="1:8" x14ac:dyDescent="0.25">
      <c r="A303" s="309">
        <v>31130</v>
      </c>
      <c r="B303" s="114" t="s">
        <v>125</v>
      </c>
      <c r="C303" s="100"/>
      <c r="D303" s="100"/>
      <c r="E303" s="100"/>
      <c r="F303" s="100"/>
      <c r="G303" s="100"/>
      <c r="H303" s="100"/>
    </row>
    <row r="304" spans="1:8" x14ac:dyDescent="0.25">
      <c r="A304" s="307">
        <v>31140</v>
      </c>
      <c r="B304" s="149" t="s">
        <v>666</v>
      </c>
      <c r="C304" s="100"/>
      <c r="D304" s="100"/>
      <c r="E304" s="100"/>
      <c r="F304" s="100"/>
      <c r="G304" s="100"/>
      <c r="H304" s="100"/>
    </row>
    <row r="305" spans="1:8" x14ac:dyDescent="0.25">
      <c r="A305" s="296">
        <v>312</v>
      </c>
      <c r="B305" s="112" t="s">
        <v>126</v>
      </c>
      <c r="C305" s="100"/>
      <c r="D305" s="100"/>
      <c r="E305" s="100"/>
      <c r="F305" s="100"/>
      <c r="G305" s="100"/>
      <c r="H305" s="100"/>
    </row>
    <row r="306" spans="1:8" x14ac:dyDescent="0.25">
      <c r="A306" s="296">
        <v>3121</v>
      </c>
      <c r="B306" s="112" t="s">
        <v>127</v>
      </c>
      <c r="C306" s="100"/>
      <c r="D306" s="100"/>
      <c r="E306" s="100"/>
      <c r="F306" s="100"/>
      <c r="G306" s="100"/>
      <c r="H306" s="100"/>
    </row>
    <row r="307" spans="1:8" x14ac:dyDescent="0.25">
      <c r="A307" s="309">
        <v>31211</v>
      </c>
      <c r="B307" s="114" t="s">
        <v>128</v>
      </c>
      <c r="C307" s="100"/>
      <c r="D307" s="100"/>
      <c r="E307" s="100"/>
      <c r="F307" s="100"/>
      <c r="G307" s="100"/>
      <c r="H307" s="100"/>
    </row>
    <row r="308" spans="1:8" x14ac:dyDescent="0.25">
      <c r="A308" s="309">
        <v>31212</v>
      </c>
      <c r="B308" s="114" t="s">
        <v>129</v>
      </c>
      <c r="C308" s="100"/>
      <c r="D308" s="100"/>
      <c r="E308" s="100"/>
      <c r="F308" s="100"/>
      <c r="G308" s="100"/>
      <c r="H308" s="100"/>
    </row>
    <row r="309" spans="1:8" x14ac:dyDescent="0.25">
      <c r="A309" s="309">
        <v>31213</v>
      </c>
      <c r="B309" s="114" t="s">
        <v>130</v>
      </c>
      <c r="C309" s="100"/>
      <c r="D309" s="100"/>
      <c r="E309" s="100"/>
      <c r="F309" s="100"/>
      <c r="G309" s="100"/>
      <c r="H309" s="100"/>
    </row>
    <row r="310" spans="1:8" x14ac:dyDescent="0.25">
      <c r="A310" s="309">
        <v>31214</v>
      </c>
      <c r="B310" s="114" t="s">
        <v>131</v>
      </c>
      <c r="C310" s="100"/>
      <c r="D310" s="100"/>
      <c r="E310" s="100"/>
      <c r="F310" s="100"/>
      <c r="G310" s="100"/>
      <c r="H310" s="100"/>
    </row>
    <row r="311" spans="1:8" x14ac:dyDescent="0.25">
      <c r="A311" s="309">
        <v>31215</v>
      </c>
      <c r="B311" s="114" t="s">
        <v>132</v>
      </c>
      <c r="C311" s="100"/>
      <c r="D311" s="100"/>
      <c r="E311" s="100"/>
      <c r="F311" s="100"/>
      <c r="G311" s="100"/>
      <c r="H311" s="100"/>
    </row>
    <row r="312" spans="1:8" x14ac:dyDescent="0.25">
      <c r="A312" s="307">
        <v>31216</v>
      </c>
      <c r="B312" s="149" t="s">
        <v>665</v>
      </c>
      <c r="C312" s="100"/>
      <c r="D312" s="100"/>
      <c r="E312" s="100"/>
      <c r="F312" s="100"/>
      <c r="G312" s="100"/>
      <c r="H312" s="100"/>
    </row>
    <row r="313" spans="1:8" x14ac:dyDescent="0.25">
      <c r="A313" s="296">
        <v>3122</v>
      </c>
      <c r="B313" s="112" t="s">
        <v>133</v>
      </c>
      <c r="C313" s="100"/>
      <c r="D313" s="100"/>
      <c r="E313" s="100"/>
      <c r="F313" s="100"/>
      <c r="G313" s="100"/>
      <c r="H313" s="100"/>
    </row>
    <row r="314" spans="1:8" x14ac:dyDescent="0.25">
      <c r="A314" s="309">
        <v>31221</v>
      </c>
      <c r="B314" s="114" t="s">
        <v>128</v>
      </c>
      <c r="C314" s="100"/>
      <c r="D314" s="100"/>
      <c r="E314" s="100"/>
      <c r="F314" s="100"/>
      <c r="G314" s="100"/>
      <c r="H314" s="100"/>
    </row>
    <row r="315" spans="1:8" x14ac:dyDescent="0.25">
      <c r="A315" s="309">
        <v>31222</v>
      </c>
      <c r="B315" s="114" t="s">
        <v>134</v>
      </c>
      <c r="C315" s="100"/>
      <c r="D315" s="100"/>
      <c r="E315" s="100"/>
      <c r="F315" s="100"/>
      <c r="G315" s="100"/>
      <c r="H315" s="100"/>
    </row>
    <row r="316" spans="1:8" x14ac:dyDescent="0.25">
      <c r="A316" s="309">
        <v>31223</v>
      </c>
      <c r="B316" s="114" t="s">
        <v>130</v>
      </c>
      <c r="C316" s="100"/>
      <c r="D316" s="100"/>
      <c r="E316" s="100"/>
      <c r="F316" s="100"/>
      <c r="G316" s="100"/>
      <c r="H316" s="100"/>
    </row>
    <row r="317" spans="1:8" x14ac:dyDescent="0.25">
      <c r="A317" s="309">
        <v>31224</v>
      </c>
      <c r="B317" s="114" t="s">
        <v>131</v>
      </c>
      <c r="C317" s="100"/>
      <c r="D317" s="100"/>
      <c r="E317" s="100"/>
      <c r="F317" s="100"/>
      <c r="G317" s="100"/>
      <c r="H317" s="100"/>
    </row>
    <row r="318" spans="1:8" x14ac:dyDescent="0.25">
      <c r="A318" s="309">
        <v>31400</v>
      </c>
      <c r="B318" s="114" t="s">
        <v>135</v>
      </c>
      <c r="C318" s="100"/>
      <c r="D318" s="100"/>
      <c r="E318" s="100"/>
      <c r="F318" s="100"/>
      <c r="G318" s="100"/>
      <c r="H318" s="100"/>
    </row>
    <row r="319" spans="1:8" x14ac:dyDescent="0.25">
      <c r="A319" s="309">
        <v>31500</v>
      </c>
      <c r="B319" s="114" t="s">
        <v>136</v>
      </c>
      <c r="C319" s="100"/>
      <c r="D319" s="100"/>
      <c r="E319" s="100"/>
      <c r="F319" s="100"/>
      <c r="G319" s="100"/>
      <c r="H319" s="100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233" workbookViewId="0">
      <selection activeCell="D297" sqref="D297"/>
    </sheetView>
  </sheetViews>
  <sheetFormatPr defaultColWidth="9.140625" defaultRowHeight="15" x14ac:dyDescent="0.25"/>
  <cols>
    <col min="1" max="1" width="8.7109375" style="10" customWidth="1"/>
    <col min="2" max="2" width="96.28515625" style="22" customWidth="1"/>
    <col min="3" max="3" width="16.42578125" style="338" customWidth="1"/>
    <col min="4" max="4" width="14.42578125" style="338" customWidth="1"/>
    <col min="5" max="16384" width="9.140625" style="10"/>
  </cols>
  <sheetData>
    <row r="1" spans="1:4" ht="15.75" x14ac:dyDescent="0.25">
      <c r="A1" s="322" t="s">
        <v>1257</v>
      </c>
      <c r="D1" s="356" t="s">
        <v>452</v>
      </c>
    </row>
    <row r="3" spans="1:4" x14ac:dyDescent="0.25">
      <c r="A3" s="412" t="s">
        <v>5</v>
      </c>
      <c r="B3" s="412"/>
      <c r="C3" s="412"/>
      <c r="D3" s="412"/>
    </row>
    <row r="4" spans="1:4" x14ac:dyDescent="0.25">
      <c r="A4" s="75"/>
      <c r="B4" s="75"/>
      <c r="C4" s="340"/>
      <c r="D4" s="340"/>
    </row>
    <row r="5" spans="1:4" x14ac:dyDescent="0.25">
      <c r="A5" s="11"/>
      <c r="B5" s="23"/>
      <c r="C5" s="357"/>
      <c r="D5" s="359" t="s">
        <v>808</v>
      </c>
    </row>
    <row r="6" spans="1:4" x14ac:dyDescent="0.25">
      <c r="A6" s="11"/>
      <c r="B6" s="23"/>
      <c r="C6" s="357"/>
      <c r="D6" s="359"/>
    </row>
    <row r="7" spans="1:4" ht="34.5" customHeight="1" x14ac:dyDescent="0.25">
      <c r="A7" s="12" t="s">
        <v>61</v>
      </c>
      <c r="B7" s="12" t="s">
        <v>11</v>
      </c>
      <c r="C7" s="368" t="s">
        <v>63</v>
      </c>
      <c r="D7" s="368" t="s">
        <v>62</v>
      </c>
    </row>
    <row r="8" spans="1:4" x14ac:dyDescent="0.25">
      <c r="A8" s="13">
        <v>1</v>
      </c>
      <c r="B8" s="24" t="s">
        <v>286</v>
      </c>
      <c r="C8" s="369">
        <f>C9+C83+C117</f>
        <v>417182749.06</v>
      </c>
      <c r="D8" s="369">
        <f>D9+D83+D117</f>
        <v>374985602</v>
      </c>
    </row>
    <row r="9" spans="1:4" x14ac:dyDescent="0.25">
      <c r="A9" s="13">
        <v>11</v>
      </c>
      <c r="B9" s="24" t="s">
        <v>813</v>
      </c>
      <c r="C9" s="370">
        <f>C10+C28+C34+C39+C43+C52+C54+C57</f>
        <v>0</v>
      </c>
      <c r="D9" s="370">
        <f>D10+D28+D34+D39+D43+D52+D54+D57</f>
        <v>0</v>
      </c>
    </row>
    <row r="10" spans="1:4" x14ac:dyDescent="0.25">
      <c r="A10" s="13">
        <v>110</v>
      </c>
      <c r="B10" s="24" t="s">
        <v>814</v>
      </c>
      <c r="C10" s="371">
        <f>C11+C20+C22+C24+C26</f>
        <v>0</v>
      </c>
      <c r="D10" s="371">
        <f>D11+D20+D22+D24+D26</f>
        <v>0</v>
      </c>
    </row>
    <row r="11" spans="1:4" x14ac:dyDescent="0.25">
      <c r="A11" s="13">
        <v>1100</v>
      </c>
      <c r="B11" s="24" t="s">
        <v>815</v>
      </c>
      <c r="C11" s="371">
        <f>SUM(C12:C19)</f>
        <v>0</v>
      </c>
      <c r="D11" s="371">
        <f>SUM(D12:D19)</f>
        <v>0</v>
      </c>
    </row>
    <row r="12" spans="1:4" ht="21" customHeight="1" x14ac:dyDescent="0.25">
      <c r="A12" s="266">
        <v>110001</v>
      </c>
      <c r="B12" s="25" t="s">
        <v>816</v>
      </c>
      <c r="C12" s="372"/>
      <c r="D12" s="372"/>
    </row>
    <row r="13" spans="1:4" x14ac:dyDescent="0.25">
      <c r="A13" s="266">
        <v>110002</v>
      </c>
      <c r="B13" s="25" t="s">
        <v>817</v>
      </c>
      <c r="C13" s="372"/>
      <c r="D13" s="372"/>
    </row>
    <row r="14" spans="1:4" x14ac:dyDescent="0.25">
      <c r="A14" s="266">
        <v>110003</v>
      </c>
      <c r="B14" s="25" t="s">
        <v>818</v>
      </c>
      <c r="C14" s="372"/>
      <c r="D14" s="372"/>
    </row>
    <row r="15" spans="1:4" x14ac:dyDescent="0.25">
      <c r="A15" s="266">
        <v>110004</v>
      </c>
      <c r="B15" s="25" t="s">
        <v>819</v>
      </c>
      <c r="C15" s="372"/>
      <c r="D15" s="372"/>
    </row>
    <row r="16" spans="1:4" ht="45" x14ac:dyDescent="0.25">
      <c r="A16" s="266">
        <v>110005</v>
      </c>
      <c r="B16" s="26" t="s">
        <v>1073</v>
      </c>
      <c r="C16" s="372"/>
      <c r="D16" s="372"/>
    </row>
    <row r="17" spans="1:4" x14ac:dyDescent="0.25">
      <c r="A17" s="266">
        <v>110006</v>
      </c>
      <c r="B17" s="25" t="s">
        <v>820</v>
      </c>
      <c r="C17" s="372"/>
      <c r="D17" s="372"/>
    </row>
    <row r="18" spans="1:4" ht="15.75" customHeight="1" x14ac:dyDescent="0.25">
      <c r="A18" s="266">
        <v>110007</v>
      </c>
      <c r="B18" s="25" t="s">
        <v>821</v>
      </c>
      <c r="C18" s="372"/>
      <c r="D18" s="372"/>
    </row>
    <row r="19" spans="1:4" x14ac:dyDescent="0.25">
      <c r="A19" s="266">
        <v>110008</v>
      </c>
      <c r="B19" s="25" t="s">
        <v>822</v>
      </c>
      <c r="C19" s="372"/>
      <c r="D19" s="372"/>
    </row>
    <row r="20" spans="1:4" x14ac:dyDescent="0.25">
      <c r="A20" s="267">
        <v>1101</v>
      </c>
      <c r="B20" s="24" t="s">
        <v>823</v>
      </c>
      <c r="C20" s="371">
        <f>SUM(C21)</f>
        <v>0</v>
      </c>
      <c r="D20" s="371">
        <f>SUM(D21)</f>
        <v>0</v>
      </c>
    </row>
    <row r="21" spans="1:4" x14ac:dyDescent="0.25">
      <c r="A21" s="266">
        <v>110101</v>
      </c>
      <c r="B21" s="25" t="s">
        <v>824</v>
      </c>
      <c r="C21" s="372"/>
      <c r="D21" s="372"/>
    </row>
    <row r="22" spans="1:4" x14ac:dyDescent="0.25">
      <c r="A22" s="267">
        <v>1102</v>
      </c>
      <c r="B22" s="24" t="s">
        <v>827</v>
      </c>
      <c r="C22" s="371">
        <f>SUM(C23)</f>
        <v>0</v>
      </c>
      <c r="D22" s="371">
        <f>SUM(D23)</f>
        <v>0</v>
      </c>
    </row>
    <row r="23" spans="1:4" ht="30" x14ac:dyDescent="0.25">
      <c r="A23" s="266">
        <v>110201</v>
      </c>
      <c r="B23" s="25" t="s">
        <v>825</v>
      </c>
      <c r="C23" s="372"/>
      <c r="D23" s="372"/>
    </row>
    <row r="24" spans="1:4" x14ac:dyDescent="0.25">
      <c r="A24" s="267">
        <v>1103</v>
      </c>
      <c r="B24" s="24" t="s">
        <v>828</v>
      </c>
      <c r="C24" s="371">
        <f>SUM(C25)</f>
        <v>0</v>
      </c>
      <c r="D24" s="371">
        <f>SUM(D25)</f>
        <v>0</v>
      </c>
    </row>
    <row r="25" spans="1:4" x14ac:dyDescent="0.25">
      <c r="A25" s="266">
        <v>110301</v>
      </c>
      <c r="B25" s="25" t="s">
        <v>826</v>
      </c>
      <c r="C25" s="372"/>
      <c r="D25" s="372"/>
    </row>
    <row r="26" spans="1:4" x14ac:dyDescent="0.25">
      <c r="A26" s="267">
        <v>1104</v>
      </c>
      <c r="B26" s="24" t="s">
        <v>829</v>
      </c>
      <c r="C26" s="371">
        <f>SUM(C27)</f>
        <v>0</v>
      </c>
      <c r="D26" s="371">
        <f>SUM(D27)</f>
        <v>0</v>
      </c>
    </row>
    <row r="27" spans="1:4" x14ac:dyDescent="0.25">
      <c r="A27" s="266">
        <v>110401</v>
      </c>
      <c r="B27" s="25" t="s">
        <v>304</v>
      </c>
      <c r="C27" s="372"/>
      <c r="D27" s="372"/>
    </row>
    <row r="28" spans="1:4" x14ac:dyDescent="0.25">
      <c r="A28" s="267">
        <v>112</v>
      </c>
      <c r="B28" s="24" t="s">
        <v>830</v>
      </c>
      <c r="C28" s="371">
        <f>SUM(C29:C33)</f>
        <v>0</v>
      </c>
      <c r="D28" s="371">
        <f>SUM(D29:D33)</f>
        <v>0</v>
      </c>
    </row>
    <row r="29" spans="1:4" x14ac:dyDescent="0.25">
      <c r="A29" s="266">
        <v>112001</v>
      </c>
      <c r="B29" s="25" t="s">
        <v>834</v>
      </c>
      <c r="C29" s="372"/>
      <c r="D29" s="372"/>
    </row>
    <row r="30" spans="1:4" x14ac:dyDescent="0.25">
      <c r="A30" s="266">
        <v>112002</v>
      </c>
      <c r="B30" s="25" t="s">
        <v>835</v>
      </c>
      <c r="C30" s="372"/>
      <c r="D30" s="372"/>
    </row>
    <row r="31" spans="1:4" x14ac:dyDescent="0.25">
      <c r="A31" s="266">
        <v>112003</v>
      </c>
      <c r="B31" s="25" t="s">
        <v>836</v>
      </c>
      <c r="C31" s="372"/>
      <c r="D31" s="372"/>
    </row>
    <row r="32" spans="1:4" x14ac:dyDescent="0.25">
      <c r="A32" s="266">
        <v>112004</v>
      </c>
      <c r="B32" s="25" t="s">
        <v>837</v>
      </c>
      <c r="C32" s="372"/>
      <c r="D32" s="372"/>
    </row>
    <row r="33" spans="1:4" x14ac:dyDescent="0.25">
      <c r="A33" s="266">
        <v>112005</v>
      </c>
      <c r="B33" s="25" t="s">
        <v>838</v>
      </c>
      <c r="C33" s="372"/>
      <c r="D33" s="372"/>
    </row>
    <row r="34" spans="1:4" x14ac:dyDescent="0.25">
      <c r="A34" s="267">
        <v>113</v>
      </c>
      <c r="B34" s="24" t="s">
        <v>831</v>
      </c>
      <c r="C34" s="371">
        <f>SUM(C35:C38)</f>
        <v>0</v>
      </c>
      <c r="D34" s="371">
        <f>SUM(D35:D38)</f>
        <v>0</v>
      </c>
    </row>
    <row r="35" spans="1:4" x14ac:dyDescent="0.25">
      <c r="A35" s="266">
        <v>113001</v>
      </c>
      <c r="B35" s="25" t="s">
        <v>839</v>
      </c>
      <c r="C35" s="372"/>
      <c r="D35" s="372"/>
    </row>
    <row r="36" spans="1:4" x14ac:dyDescent="0.25">
      <c r="A36" s="266">
        <v>113002</v>
      </c>
      <c r="B36" s="25" t="s">
        <v>840</v>
      </c>
      <c r="C36" s="372"/>
      <c r="D36" s="372"/>
    </row>
    <row r="37" spans="1:4" x14ac:dyDescent="0.25">
      <c r="A37" s="266">
        <v>113003</v>
      </c>
      <c r="B37" s="25" t="s">
        <v>841</v>
      </c>
      <c r="C37" s="372"/>
      <c r="D37" s="372"/>
    </row>
    <row r="38" spans="1:4" x14ac:dyDescent="0.25">
      <c r="A38" s="266">
        <v>113004</v>
      </c>
      <c r="B38" s="25" t="s">
        <v>842</v>
      </c>
      <c r="C38" s="372"/>
      <c r="D38" s="372"/>
    </row>
    <row r="39" spans="1:4" x14ac:dyDescent="0.25">
      <c r="A39" s="267">
        <v>114</v>
      </c>
      <c r="B39" s="24" t="s">
        <v>832</v>
      </c>
      <c r="C39" s="371">
        <f>SUM(C40:C42)</f>
        <v>0</v>
      </c>
      <c r="D39" s="371">
        <f>SUM(D40:D42)</f>
        <v>0</v>
      </c>
    </row>
    <row r="40" spans="1:4" x14ac:dyDescent="0.25">
      <c r="A40" s="266">
        <v>114001</v>
      </c>
      <c r="B40" s="25" t="s">
        <v>843</v>
      </c>
      <c r="C40" s="372"/>
      <c r="D40" s="372"/>
    </row>
    <row r="41" spans="1:4" x14ac:dyDescent="0.25">
      <c r="A41" s="266">
        <v>114002</v>
      </c>
      <c r="B41" s="25" t="s">
        <v>844</v>
      </c>
      <c r="C41" s="372"/>
      <c r="D41" s="372"/>
    </row>
    <row r="42" spans="1:4" x14ac:dyDescent="0.25">
      <c r="A42" s="266">
        <v>114003</v>
      </c>
      <c r="B42" s="25" t="s">
        <v>845</v>
      </c>
      <c r="C42" s="372"/>
      <c r="D42" s="372"/>
    </row>
    <row r="43" spans="1:4" x14ac:dyDescent="0.25">
      <c r="A43" s="267">
        <v>115</v>
      </c>
      <c r="B43" s="24" t="s">
        <v>833</v>
      </c>
      <c r="C43" s="371">
        <f>SUM(C44:C51)</f>
        <v>0</v>
      </c>
      <c r="D43" s="371">
        <f>SUM(D44:D51)</f>
        <v>0</v>
      </c>
    </row>
    <row r="44" spans="1:4" x14ac:dyDescent="0.25">
      <c r="A44" s="266">
        <v>115001</v>
      </c>
      <c r="B44" s="25" t="s">
        <v>846</v>
      </c>
      <c r="C44" s="372"/>
      <c r="D44" s="372"/>
    </row>
    <row r="45" spans="1:4" x14ac:dyDescent="0.25">
      <c r="A45" s="266">
        <v>115002</v>
      </c>
      <c r="B45" s="25" t="s">
        <v>847</v>
      </c>
      <c r="C45" s="372"/>
      <c r="D45" s="372"/>
    </row>
    <row r="46" spans="1:4" x14ac:dyDescent="0.25">
      <c r="A46" s="266">
        <v>115003</v>
      </c>
      <c r="B46" s="25" t="s">
        <v>848</v>
      </c>
      <c r="C46" s="372"/>
      <c r="D46" s="372"/>
    </row>
    <row r="47" spans="1:4" x14ac:dyDescent="0.25">
      <c r="A47" s="266">
        <v>115004</v>
      </c>
      <c r="B47" s="25" t="s">
        <v>849</v>
      </c>
      <c r="C47" s="372"/>
      <c r="D47" s="372"/>
    </row>
    <row r="48" spans="1:4" x14ac:dyDescent="0.25">
      <c r="A48" s="266">
        <v>115005</v>
      </c>
      <c r="B48" s="25" t="s">
        <v>850</v>
      </c>
      <c r="C48" s="372"/>
      <c r="D48" s="372"/>
    </row>
    <row r="49" spans="1:4" x14ac:dyDescent="0.25">
      <c r="A49" s="266">
        <v>115006</v>
      </c>
      <c r="B49" s="25" t="s">
        <v>851</v>
      </c>
      <c r="C49" s="372"/>
      <c r="D49" s="372"/>
    </row>
    <row r="50" spans="1:4" x14ac:dyDescent="0.25">
      <c r="A50" s="266">
        <v>115007</v>
      </c>
      <c r="B50" s="25" t="s">
        <v>852</v>
      </c>
      <c r="C50" s="372"/>
      <c r="D50" s="372"/>
    </row>
    <row r="51" spans="1:4" x14ac:dyDescent="0.25">
      <c r="A51" s="266">
        <v>115008</v>
      </c>
      <c r="B51" s="25" t="s">
        <v>853</v>
      </c>
      <c r="C51" s="372"/>
      <c r="D51" s="372"/>
    </row>
    <row r="52" spans="1:4" x14ac:dyDescent="0.25">
      <c r="A52" s="267">
        <v>116</v>
      </c>
      <c r="B52" s="24" t="s">
        <v>854</v>
      </c>
      <c r="C52" s="371">
        <f>SUM(C53)</f>
        <v>0</v>
      </c>
      <c r="D52" s="371">
        <f>SUM(D53)</f>
        <v>0</v>
      </c>
    </row>
    <row r="53" spans="1:4" x14ac:dyDescent="0.25">
      <c r="A53" s="266">
        <v>116001</v>
      </c>
      <c r="B53" s="25" t="s">
        <v>855</v>
      </c>
      <c r="C53" s="372"/>
      <c r="D53" s="372"/>
    </row>
    <row r="54" spans="1:4" x14ac:dyDescent="0.25">
      <c r="A54" s="267">
        <v>117</v>
      </c>
      <c r="B54" s="24" t="s">
        <v>856</v>
      </c>
      <c r="C54" s="371">
        <f>SUM(C55:C56)</f>
        <v>0</v>
      </c>
      <c r="D54" s="371">
        <f>SUM(D55:D56)</f>
        <v>0</v>
      </c>
    </row>
    <row r="55" spans="1:4" x14ac:dyDescent="0.25">
      <c r="A55" s="266">
        <v>117001</v>
      </c>
      <c r="B55" s="25" t="s">
        <v>857</v>
      </c>
      <c r="C55" s="372"/>
      <c r="D55" s="372"/>
    </row>
    <row r="56" spans="1:4" x14ac:dyDescent="0.25">
      <c r="A56" s="266">
        <v>117002</v>
      </c>
      <c r="B56" s="25" t="s">
        <v>858</v>
      </c>
      <c r="C56" s="372"/>
      <c r="D56" s="372"/>
    </row>
    <row r="57" spans="1:4" x14ac:dyDescent="0.25">
      <c r="A57" s="267">
        <v>118</v>
      </c>
      <c r="B57" s="24" t="s">
        <v>859</v>
      </c>
      <c r="C57" s="371">
        <f>C58+C70+C73+C78</f>
        <v>0</v>
      </c>
      <c r="D57" s="371">
        <f>D58+D70+D73+D78</f>
        <v>0</v>
      </c>
    </row>
    <row r="58" spans="1:4" x14ac:dyDescent="0.25">
      <c r="A58" s="267">
        <v>1180</v>
      </c>
      <c r="B58" s="24" t="s">
        <v>860</v>
      </c>
      <c r="C58" s="371">
        <f>SUM(C59:C69)</f>
        <v>0</v>
      </c>
      <c r="D58" s="371">
        <f>SUM(D59:D69)</f>
        <v>0</v>
      </c>
    </row>
    <row r="59" spans="1:4" x14ac:dyDescent="0.25">
      <c r="A59" s="266">
        <v>118001</v>
      </c>
      <c r="B59" s="25" t="s">
        <v>861</v>
      </c>
      <c r="C59" s="372"/>
      <c r="D59" s="372"/>
    </row>
    <row r="60" spans="1:4" ht="17.25" customHeight="1" x14ac:dyDescent="0.25">
      <c r="A60" s="266">
        <v>118002</v>
      </c>
      <c r="B60" s="25" t="s">
        <v>862</v>
      </c>
      <c r="C60" s="372"/>
      <c r="D60" s="372"/>
    </row>
    <row r="61" spans="1:4" x14ac:dyDescent="0.25">
      <c r="A61" s="266">
        <v>118003</v>
      </c>
      <c r="B61" s="25" t="s">
        <v>863</v>
      </c>
      <c r="C61" s="372"/>
      <c r="D61" s="372"/>
    </row>
    <row r="62" spans="1:4" x14ac:dyDescent="0.25">
      <c r="A62" s="266">
        <v>118004</v>
      </c>
      <c r="B62" s="25" t="s">
        <v>1074</v>
      </c>
      <c r="C62" s="372"/>
      <c r="D62" s="372"/>
    </row>
    <row r="63" spans="1:4" x14ac:dyDescent="0.25">
      <c r="A63" s="266">
        <v>118005</v>
      </c>
      <c r="B63" s="25" t="s">
        <v>864</v>
      </c>
      <c r="C63" s="372"/>
      <c r="D63" s="372"/>
    </row>
    <row r="64" spans="1:4" x14ac:dyDescent="0.25">
      <c r="A64" s="266">
        <v>118006</v>
      </c>
      <c r="B64" s="25" t="s">
        <v>865</v>
      </c>
      <c r="C64" s="372"/>
      <c r="D64" s="372"/>
    </row>
    <row r="65" spans="1:4" x14ac:dyDescent="0.25">
      <c r="A65" s="266">
        <v>118007</v>
      </c>
      <c r="B65" s="25" t="s">
        <v>866</v>
      </c>
      <c r="C65" s="372"/>
      <c r="D65" s="372"/>
    </row>
    <row r="66" spans="1:4" x14ac:dyDescent="0.25">
      <c r="A66" s="266">
        <v>118008</v>
      </c>
      <c r="B66" s="25" t="s">
        <v>867</v>
      </c>
      <c r="C66" s="372"/>
      <c r="D66" s="372"/>
    </row>
    <row r="67" spans="1:4" x14ac:dyDescent="0.25">
      <c r="A67" s="266">
        <v>118009</v>
      </c>
      <c r="B67" s="25" t="s">
        <v>868</v>
      </c>
      <c r="C67" s="372"/>
      <c r="D67" s="372"/>
    </row>
    <row r="68" spans="1:4" ht="18.75" customHeight="1" x14ac:dyDescent="0.25">
      <c r="A68" s="266">
        <v>118010</v>
      </c>
      <c r="B68" s="25" t="s">
        <v>869</v>
      </c>
      <c r="C68" s="372"/>
      <c r="D68" s="372"/>
    </row>
    <row r="69" spans="1:4" x14ac:dyDescent="0.25">
      <c r="A69" s="266">
        <v>118011</v>
      </c>
      <c r="B69" s="25" t="s">
        <v>870</v>
      </c>
      <c r="C69" s="372"/>
      <c r="D69" s="372"/>
    </row>
    <row r="70" spans="1:4" x14ac:dyDescent="0.25">
      <c r="A70" s="267">
        <v>1181</v>
      </c>
      <c r="B70" s="24" t="s">
        <v>871</v>
      </c>
      <c r="C70" s="371">
        <f>SUM(C71:C72)</f>
        <v>0</v>
      </c>
      <c r="D70" s="371">
        <f>SUM(D71:D72)</f>
        <v>0</v>
      </c>
    </row>
    <row r="71" spans="1:4" x14ac:dyDescent="0.25">
      <c r="A71" s="266">
        <v>118101</v>
      </c>
      <c r="B71" s="25" t="s">
        <v>872</v>
      </c>
      <c r="C71" s="372"/>
      <c r="D71" s="372"/>
    </row>
    <row r="72" spans="1:4" x14ac:dyDescent="0.25">
      <c r="A72" s="266">
        <v>118102</v>
      </c>
      <c r="B72" s="25" t="s">
        <v>873</v>
      </c>
      <c r="C72" s="372"/>
      <c r="D72" s="372"/>
    </row>
    <row r="73" spans="1:4" x14ac:dyDescent="0.25">
      <c r="A73" s="267">
        <v>1182</v>
      </c>
      <c r="B73" s="24" t="s">
        <v>874</v>
      </c>
      <c r="C73" s="371">
        <f>SUM(C74:C77)</f>
        <v>0</v>
      </c>
      <c r="D73" s="371">
        <f>SUM(D74:D77)</f>
        <v>0</v>
      </c>
    </row>
    <row r="74" spans="1:4" x14ac:dyDescent="0.25">
      <c r="A74" s="266">
        <v>118201</v>
      </c>
      <c r="B74" s="25" t="s">
        <v>875</v>
      </c>
      <c r="C74" s="372"/>
      <c r="D74" s="372"/>
    </row>
    <row r="75" spans="1:4" x14ac:dyDescent="0.25">
      <c r="A75" s="266">
        <v>118202</v>
      </c>
      <c r="B75" s="25" t="s">
        <v>876</v>
      </c>
      <c r="C75" s="372"/>
      <c r="D75" s="372"/>
    </row>
    <row r="76" spans="1:4" x14ac:dyDescent="0.25">
      <c r="A76" s="266">
        <v>118203</v>
      </c>
      <c r="B76" s="25" t="s">
        <v>877</v>
      </c>
      <c r="C76" s="372"/>
      <c r="D76" s="372"/>
    </row>
    <row r="77" spans="1:4" x14ac:dyDescent="0.25">
      <c r="A77" s="266">
        <v>118204</v>
      </c>
      <c r="B77" s="25" t="s">
        <v>878</v>
      </c>
      <c r="C77" s="372"/>
      <c r="D77" s="372"/>
    </row>
    <row r="78" spans="1:4" x14ac:dyDescent="0.25">
      <c r="A78" s="267">
        <v>1183</v>
      </c>
      <c r="B78" s="24" t="s">
        <v>879</v>
      </c>
      <c r="C78" s="371">
        <f>SUM(C79:C82)</f>
        <v>0</v>
      </c>
      <c r="D78" s="371">
        <f>SUM(D79:D82)</f>
        <v>0</v>
      </c>
    </row>
    <row r="79" spans="1:4" x14ac:dyDescent="0.25">
      <c r="A79" s="266">
        <v>118301</v>
      </c>
      <c r="B79" s="25" t="s">
        <v>870</v>
      </c>
      <c r="C79" s="372"/>
      <c r="D79" s="372"/>
    </row>
    <row r="80" spans="1:4" x14ac:dyDescent="0.25">
      <c r="A80" s="266">
        <v>118302</v>
      </c>
      <c r="B80" s="25" t="s">
        <v>880</v>
      </c>
      <c r="C80" s="372"/>
      <c r="D80" s="372"/>
    </row>
    <row r="81" spans="1:4" x14ac:dyDescent="0.25">
      <c r="A81" s="266">
        <v>118303</v>
      </c>
      <c r="B81" s="25" t="s">
        <v>881</v>
      </c>
      <c r="C81" s="372"/>
      <c r="D81" s="372"/>
    </row>
    <row r="82" spans="1:4" x14ac:dyDescent="0.25">
      <c r="A82" s="266">
        <v>118304</v>
      </c>
      <c r="B82" s="25" t="s">
        <v>882</v>
      </c>
      <c r="C82" s="372"/>
      <c r="D82" s="372"/>
    </row>
    <row r="83" spans="1:4" x14ac:dyDescent="0.25">
      <c r="A83" s="267">
        <v>12</v>
      </c>
      <c r="B83" s="24" t="s">
        <v>883</v>
      </c>
      <c r="C83" s="370">
        <f>C84+C102+C105+C108</f>
        <v>116018504.06</v>
      </c>
      <c r="D83" s="370">
        <f>D84+D102+D105+D108</f>
        <v>57567000</v>
      </c>
    </row>
    <row r="84" spans="1:4" x14ac:dyDescent="0.25">
      <c r="A84" s="267">
        <v>120</v>
      </c>
      <c r="B84" s="24" t="s">
        <v>884</v>
      </c>
      <c r="C84" s="371">
        <f>C85+C86+C87+C88+C94+C95+C96+C97+C98+C99+C100+C101</f>
        <v>116018504.06</v>
      </c>
      <c r="D84" s="371">
        <f>D85+D86+D87+D88+D94+D95+D96+D97+D98+D99+D100+D101</f>
        <v>57567000</v>
      </c>
    </row>
    <row r="85" spans="1:4" x14ac:dyDescent="0.25">
      <c r="A85" s="266">
        <v>120001</v>
      </c>
      <c r="B85" s="25" t="s">
        <v>885</v>
      </c>
      <c r="C85" s="372"/>
      <c r="D85" s="372"/>
    </row>
    <row r="86" spans="1:4" x14ac:dyDescent="0.25">
      <c r="A86" s="266">
        <v>120002</v>
      </c>
      <c r="B86" s="25" t="s">
        <v>886</v>
      </c>
      <c r="C86" s="372"/>
      <c r="D86" s="372"/>
    </row>
    <row r="87" spans="1:4" x14ac:dyDescent="0.25">
      <c r="A87" s="266">
        <v>120003</v>
      </c>
      <c r="B87" s="25" t="s">
        <v>887</v>
      </c>
      <c r="C87" s="372"/>
      <c r="D87" s="372"/>
    </row>
    <row r="88" spans="1:4" x14ac:dyDescent="0.25">
      <c r="A88" s="268">
        <v>120004</v>
      </c>
      <c r="B88" s="27" t="s">
        <v>888</v>
      </c>
      <c r="C88" s="371">
        <f>SUM(C89:C93)</f>
        <v>116018504.06</v>
      </c>
      <c r="D88" s="371">
        <f>SUM(D89:D93)</f>
        <v>57567000</v>
      </c>
    </row>
    <row r="89" spans="1:4" x14ac:dyDescent="0.25">
      <c r="A89" s="266">
        <v>1200041</v>
      </c>
      <c r="B89" s="25" t="s">
        <v>889</v>
      </c>
      <c r="C89" s="372"/>
      <c r="D89" s="372"/>
    </row>
    <row r="90" spans="1:4" x14ac:dyDescent="0.25">
      <c r="A90" s="266">
        <v>1200042</v>
      </c>
      <c r="B90" s="25" t="s">
        <v>890</v>
      </c>
      <c r="C90" s="372">
        <v>50000</v>
      </c>
      <c r="D90" s="372">
        <v>617000</v>
      </c>
    </row>
    <row r="91" spans="1:4" x14ac:dyDescent="0.25">
      <c r="A91" s="14">
        <v>1200043</v>
      </c>
      <c r="B91" s="26" t="s">
        <v>891</v>
      </c>
      <c r="C91" s="372"/>
      <c r="D91" s="372"/>
    </row>
    <row r="92" spans="1:4" x14ac:dyDescent="0.25">
      <c r="A92" s="266">
        <v>1200044</v>
      </c>
      <c r="B92" s="25" t="s">
        <v>892</v>
      </c>
      <c r="C92" s="372"/>
      <c r="D92" s="372"/>
    </row>
    <row r="93" spans="1:4" x14ac:dyDescent="0.25">
      <c r="A93" s="269">
        <v>1200045</v>
      </c>
      <c r="B93" s="25" t="s">
        <v>893</v>
      </c>
      <c r="C93" s="372">
        <v>115968504.06</v>
      </c>
      <c r="D93" s="372">
        <v>56950000</v>
      </c>
    </row>
    <row r="94" spans="1:4" x14ac:dyDescent="0.25">
      <c r="A94" s="266">
        <v>120005</v>
      </c>
      <c r="B94" s="25" t="s">
        <v>894</v>
      </c>
      <c r="C94" s="372"/>
      <c r="D94" s="372"/>
    </row>
    <row r="95" spans="1:4" x14ac:dyDescent="0.25">
      <c r="A95" s="266">
        <v>120006</v>
      </c>
      <c r="B95" s="25" t="s">
        <v>895</v>
      </c>
      <c r="C95" s="372"/>
      <c r="D95" s="372"/>
    </row>
    <row r="96" spans="1:4" x14ac:dyDescent="0.25">
      <c r="A96" s="266">
        <v>120007</v>
      </c>
      <c r="B96" s="25" t="s">
        <v>896</v>
      </c>
      <c r="C96" s="372"/>
      <c r="D96" s="372"/>
    </row>
    <row r="97" spans="1:4" x14ac:dyDescent="0.25">
      <c r="A97" s="266">
        <v>120008</v>
      </c>
      <c r="B97" s="25" t="s">
        <v>897</v>
      </c>
      <c r="C97" s="372"/>
      <c r="D97" s="372"/>
    </row>
    <row r="98" spans="1:4" x14ac:dyDescent="0.25">
      <c r="A98" s="266">
        <v>120009</v>
      </c>
      <c r="B98" s="25" t="s">
        <v>898</v>
      </c>
      <c r="C98" s="372"/>
      <c r="D98" s="372"/>
    </row>
    <row r="99" spans="1:4" x14ac:dyDescent="0.25">
      <c r="A99" s="61">
        <v>120010</v>
      </c>
      <c r="B99" s="62" t="s">
        <v>1054</v>
      </c>
      <c r="C99" s="372"/>
      <c r="D99" s="372"/>
    </row>
    <row r="100" spans="1:4" x14ac:dyDescent="0.25">
      <c r="A100" s="270">
        <v>120011</v>
      </c>
      <c r="B100" s="62" t="s">
        <v>1055</v>
      </c>
      <c r="C100" s="372"/>
      <c r="D100" s="372"/>
    </row>
    <row r="101" spans="1:4" x14ac:dyDescent="0.25">
      <c r="A101" s="270">
        <v>120012</v>
      </c>
      <c r="B101" s="62" t="s">
        <v>1056</v>
      </c>
      <c r="C101" s="372"/>
      <c r="D101" s="372"/>
    </row>
    <row r="102" spans="1:4" x14ac:dyDescent="0.25">
      <c r="A102" s="267">
        <v>121</v>
      </c>
      <c r="B102" s="24" t="s">
        <v>899</v>
      </c>
      <c r="C102" s="371">
        <f>SUM(C103:C104)</f>
        <v>0</v>
      </c>
      <c r="D102" s="371">
        <f>SUM(D103:D104)</f>
        <v>0</v>
      </c>
    </row>
    <row r="103" spans="1:4" ht="24" customHeight="1" x14ac:dyDescent="0.25">
      <c r="A103" s="266">
        <v>121001</v>
      </c>
      <c r="B103" s="25" t="s">
        <v>900</v>
      </c>
      <c r="C103" s="372"/>
      <c r="D103" s="372"/>
    </row>
    <row r="104" spans="1:4" x14ac:dyDescent="0.25">
      <c r="A104" s="266">
        <v>121002</v>
      </c>
      <c r="B104" s="25" t="s">
        <v>901</v>
      </c>
      <c r="C104" s="372"/>
      <c r="D104" s="372"/>
    </row>
    <row r="105" spans="1:4" x14ac:dyDescent="0.25">
      <c r="A105" s="267">
        <v>122</v>
      </c>
      <c r="B105" s="24" t="s">
        <v>342</v>
      </c>
      <c r="C105" s="371">
        <f>SUM(C106:C107)</f>
        <v>0</v>
      </c>
      <c r="D105" s="371">
        <f>SUM(D106:D107)</f>
        <v>0</v>
      </c>
    </row>
    <row r="106" spans="1:4" x14ac:dyDescent="0.25">
      <c r="A106" s="266">
        <v>122001</v>
      </c>
      <c r="B106" s="25" t="s">
        <v>343</v>
      </c>
      <c r="C106" s="372"/>
      <c r="D106" s="372"/>
    </row>
    <row r="107" spans="1:4" x14ac:dyDescent="0.25">
      <c r="A107" s="266">
        <v>122002</v>
      </c>
      <c r="B107" s="25" t="s">
        <v>344</v>
      </c>
      <c r="C107" s="372"/>
      <c r="D107" s="372"/>
    </row>
    <row r="108" spans="1:4" x14ac:dyDescent="0.25">
      <c r="A108" s="267">
        <v>123</v>
      </c>
      <c r="B108" s="24" t="s">
        <v>345</v>
      </c>
      <c r="C108" s="371">
        <f>SUM(C109:C112)</f>
        <v>0</v>
      </c>
      <c r="D108" s="371">
        <f>SUM(D109:D112)</f>
        <v>0</v>
      </c>
    </row>
    <row r="109" spans="1:4" x14ac:dyDescent="0.25">
      <c r="A109" s="266">
        <v>123001</v>
      </c>
      <c r="B109" s="25" t="s">
        <v>346</v>
      </c>
      <c r="C109" s="372"/>
      <c r="D109" s="372"/>
    </row>
    <row r="110" spans="1:4" x14ac:dyDescent="0.25">
      <c r="A110" s="266">
        <v>123002</v>
      </c>
      <c r="B110" s="25" t="s">
        <v>347</v>
      </c>
      <c r="C110" s="372"/>
      <c r="D110" s="372"/>
    </row>
    <row r="111" spans="1:4" x14ac:dyDescent="0.25">
      <c r="A111" s="266">
        <v>123003</v>
      </c>
      <c r="B111" s="25" t="s">
        <v>348</v>
      </c>
      <c r="C111" s="372"/>
      <c r="D111" s="372"/>
    </row>
    <row r="112" spans="1:4" x14ac:dyDescent="0.25">
      <c r="A112" s="266">
        <v>123004</v>
      </c>
      <c r="B112" s="25" t="s">
        <v>349</v>
      </c>
      <c r="C112" s="372"/>
      <c r="D112" s="372"/>
    </row>
    <row r="113" spans="1:4" x14ac:dyDescent="0.25">
      <c r="A113" s="18">
        <v>124</v>
      </c>
      <c r="B113" s="29" t="s">
        <v>812</v>
      </c>
      <c r="C113" s="373">
        <f>SUM(C114:C116)</f>
        <v>0</v>
      </c>
      <c r="D113" s="373">
        <f t="shared" ref="D113" si="0">SUM(D114:D116)</f>
        <v>0</v>
      </c>
    </row>
    <row r="114" spans="1:4" x14ac:dyDescent="0.25">
      <c r="A114" s="19">
        <v>140002</v>
      </c>
      <c r="B114" s="30" t="s">
        <v>466</v>
      </c>
      <c r="C114" s="374"/>
      <c r="D114" s="374"/>
    </row>
    <row r="115" spans="1:4" x14ac:dyDescent="0.25">
      <c r="A115" s="19">
        <v>140003</v>
      </c>
      <c r="B115" s="30" t="s">
        <v>467</v>
      </c>
      <c r="C115" s="374"/>
      <c r="D115" s="374"/>
    </row>
    <row r="116" spans="1:4" x14ac:dyDescent="0.25">
      <c r="A116" s="19">
        <v>141001</v>
      </c>
      <c r="B116" s="30" t="s">
        <v>811</v>
      </c>
      <c r="C116" s="374"/>
      <c r="D116" s="374"/>
    </row>
    <row r="117" spans="1:4" x14ac:dyDescent="0.25">
      <c r="A117" s="267">
        <v>13</v>
      </c>
      <c r="B117" s="24" t="s">
        <v>902</v>
      </c>
      <c r="C117" s="370">
        <f>C118+C128+C135+C143+C149</f>
        <v>301164245</v>
      </c>
      <c r="D117" s="370">
        <f>D118+D128+D135+D143+D149</f>
        <v>317418602</v>
      </c>
    </row>
    <row r="118" spans="1:4" x14ac:dyDescent="0.25">
      <c r="A118" s="267">
        <v>1310</v>
      </c>
      <c r="B118" s="24" t="s">
        <v>903</v>
      </c>
      <c r="C118" s="371"/>
      <c r="D118" s="371">
        <f>SUM(D119:D127)</f>
        <v>814202</v>
      </c>
    </row>
    <row r="119" spans="1:4" x14ac:dyDescent="0.25">
      <c r="A119" s="266">
        <v>131001</v>
      </c>
      <c r="B119" s="25" t="s">
        <v>904</v>
      </c>
      <c r="C119" s="372">
        <v>0</v>
      </c>
      <c r="D119" s="372">
        <v>814202</v>
      </c>
    </row>
    <row r="120" spans="1:4" x14ac:dyDescent="0.25">
      <c r="A120" s="266">
        <v>131002</v>
      </c>
      <c r="B120" s="25" t="s">
        <v>905</v>
      </c>
      <c r="C120" s="372"/>
      <c r="D120" s="372"/>
    </row>
    <row r="121" spans="1:4" x14ac:dyDescent="0.25">
      <c r="A121" s="266">
        <v>131003</v>
      </c>
      <c r="B121" s="25" t="s">
        <v>906</v>
      </c>
      <c r="C121" s="372"/>
      <c r="D121" s="372"/>
    </row>
    <row r="122" spans="1:4" x14ac:dyDescent="0.25">
      <c r="A122" s="266">
        <v>131004</v>
      </c>
      <c r="B122" s="25" t="s">
        <v>907</v>
      </c>
      <c r="C122" s="372"/>
      <c r="D122" s="372"/>
    </row>
    <row r="123" spans="1:4" x14ac:dyDescent="0.25">
      <c r="A123" s="266">
        <v>131005</v>
      </c>
      <c r="B123" s="25" t="s">
        <v>908</v>
      </c>
      <c r="C123" s="372"/>
      <c r="D123" s="372"/>
    </row>
    <row r="124" spans="1:4" x14ac:dyDescent="0.25">
      <c r="A124" s="266">
        <v>131006</v>
      </c>
      <c r="B124" s="25" t="s">
        <v>909</v>
      </c>
      <c r="C124" s="372"/>
      <c r="D124" s="372"/>
    </row>
    <row r="125" spans="1:4" x14ac:dyDescent="0.25">
      <c r="A125" s="266">
        <v>131007</v>
      </c>
      <c r="B125" s="25" t="s">
        <v>912</v>
      </c>
      <c r="C125" s="372"/>
      <c r="D125" s="372"/>
    </row>
    <row r="126" spans="1:4" x14ac:dyDescent="0.25">
      <c r="A126" s="266">
        <v>131008</v>
      </c>
      <c r="B126" s="25" t="s">
        <v>910</v>
      </c>
      <c r="C126" s="372"/>
      <c r="D126" s="372"/>
    </row>
    <row r="127" spans="1:4" x14ac:dyDescent="0.25">
      <c r="A127" s="266">
        <v>131009</v>
      </c>
      <c r="B127" s="25" t="s">
        <v>911</v>
      </c>
      <c r="C127" s="372"/>
      <c r="D127" s="372"/>
    </row>
    <row r="128" spans="1:4" x14ac:dyDescent="0.25">
      <c r="A128" s="267">
        <v>1311</v>
      </c>
      <c r="B128" s="24" t="s">
        <v>913</v>
      </c>
      <c r="C128" s="371">
        <f>SUM(C129:C134)</f>
        <v>2492548</v>
      </c>
      <c r="D128" s="371">
        <f>SUM(D129:D134)</f>
        <v>0</v>
      </c>
    </row>
    <row r="129" spans="1:4" x14ac:dyDescent="0.25">
      <c r="A129" s="266">
        <v>131101</v>
      </c>
      <c r="B129" s="25" t="s">
        <v>914</v>
      </c>
      <c r="C129" s="372"/>
      <c r="D129" s="372"/>
    </row>
    <row r="130" spans="1:4" ht="30" x14ac:dyDescent="0.25">
      <c r="A130" s="266">
        <v>131102</v>
      </c>
      <c r="B130" s="25" t="s">
        <v>915</v>
      </c>
      <c r="C130" s="372"/>
      <c r="D130" s="372"/>
    </row>
    <row r="131" spans="1:4" ht="30" x14ac:dyDescent="0.25">
      <c r="A131" s="266">
        <v>131103</v>
      </c>
      <c r="B131" s="25" t="s">
        <v>916</v>
      </c>
      <c r="C131" s="372"/>
      <c r="D131" s="372"/>
    </row>
    <row r="132" spans="1:4" ht="30" x14ac:dyDescent="0.25">
      <c r="A132" s="266">
        <v>131104</v>
      </c>
      <c r="B132" s="25" t="s">
        <v>917</v>
      </c>
      <c r="C132" s="372">
        <v>1992548</v>
      </c>
      <c r="D132" s="372"/>
    </row>
    <row r="133" spans="1:4" ht="17.25" customHeight="1" x14ac:dyDescent="0.25">
      <c r="A133" s="266">
        <v>131105</v>
      </c>
      <c r="B133" s="25" t="s">
        <v>918</v>
      </c>
      <c r="C133" s="372"/>
      <c r="D133" s="372"/>
    </row>
    <row r="134" spans="1:4" x14ac:dyDescent="0.25">
      <c r="A134" s="266">
        <v>131106</v>
      </c>
      <c r="B134" s="25" t="s">
        <v>919</v>
      </c>
      <c r="C134" s="372">
        <v>500000</v>
      </c>
      <c r="D134" s="372"/>
    </row>
    <row r="135" spans="1:4" x14ac:dyDescent="0.25">
      <c r="A135" s="267">
        <v>1320</v>
      </c>
      <c r="B135" s="24" t="s">
        <v>920</v>
      </c>
      <c r="C135" s="371">
        <v>296251100</v>
      </c>
      <c r="D135" s="371">
        <f>SUM(D136:D142)</f>
        <v>316604400</v>
      </c>
    </row>
    <row r="136" spans="1:4" x14ac:dyDescent="0.25">
      <c r="A136" s="266">
        <v>132001</v>
      </c>
      <c r="B136" s="25" t="s">
        <v>921</v>
      </c>
      <c r="C136" s="372">
        <v>296251100</v>
      </c>
      <c r="D136" s="372">
        <v>316604400</v>
      </c>
    </row>
    <row r="137" spans="1:4" x14ac:dyDescent="0.25">
      <c r="A137" s="266">
        <v>132002</v>
      </c>
      <c r="B137" s="25" t="s">
        <v>905</v>
      </c>
      <c r="C137" s="372"/>
      <c r="D137" s="372"/>
    </row>
    <row r="138" spans="1:4" ht="20.25" customHeight="1" x14ac:dyDescent="0.25">
      <c r="A138" s="266">
        <v>132003</v>
      </c>
      <c r="B138" s="25" t="s">
        <v>922</v>
      </c>
      <c r="C138" s="372"/>
      <c r="D138" s="372"/>
    </row>
    <row r="139" spans="1:4" x14ac:dyDescent="0.25">
      <c r="A139" s="266">
        <v>132004</v>
      </c>
      <c r="B139" s="25" t="s">
        <v>923</v>
      </c>
      <c r="C139" s="372"/>
      <c r="D139" s="372"/>
    </row>
    <row r="140" spans="1:4" x14ac:dyDescent="0.25">
      <c r="A140" s="266">
        <v>132005</v>
      </c>
      <c r="B140" s="25" t="s">
        <v>924</v>
      </c>
      <c r="C140" s="372"/>
      <c r="D140" s="372"/>
    </row>
    <row r="141" spans="1:4" x14ac:dyDescent="0.25">
      <c r="A141" s="266">
        <v>132006</v>
      </c>
      <c r="B141" s="25" t="s">
        <v>925</v>
      </c>
      <c r="C141" s="372"/>
      <c r="D141" s="372"/>
    </row>
    <row r="142" spans="1:4" x14ac:dyDescent="0.25">
      <c r="A142" s="266">
        <v>132007</v>
      </c>
      <c r="B142" s="25" t="s">
        <v>926</v>
      </c>
      <c r="C142" s="372"/>
      <c r="D142" s="372"/>
    </row>
    <row r="143" spans="1:4" x14ac:dyDescent="0.25">
      <c r="A143" s="267">
        <v>1330</v>
      </c>
      <c r="B143" s="24" t="s">
        <v>927</v>
      </c>
      <c r="C143" s="371">
        <f>SUM(C144:C148)</f>
        <v>0</v>
      </c>
      <c r="D143" s="371">
        <f>SUM(D144:D148)</f>
        <v>0</v>
      </c>
    </row>
    <row r="144" spans="1:4" x14ac:dyDescent="0.25">
      <c r="A144" s="266">
        <v>133001</v>
      </c>
      <c r="B144" s="25" t="s">
        <v>904</v>
      </c>
      <c r="C144" s="372"/>
      <c r="D144" s="372"/>
    </row>
    <row r="145" spans="1:4" x14ac:dyDescent="0.25">
      <c r="A145" s="266">
        <v>133002</v>
      </c>
      <c r="B145" s="25" t="s">
        <v>906</v>
      </c>
      <c r="C145" s="372"/>
      <c r="D145" s="372"/>
    </row>
    <row r="146" spans="1:4" x14ac:dyDescent="0.25">
      <c r="A146" s="266">
        <v>133003</v>
      </c>
      <c r="B146" s="25" t="s">
        <v>928</v>
      </c>
      <c r="C146" s="372"/>
      <c r="D146" s="372"/>
    </row>
    <row r="147" spans="1:4" x14ac:dyDescent="0.25">
      <c r="A147" s="266">
        <v>133004</v>
      </c>
      <c r="B147" s="25" t="s">
        <v>929</v>
      </c>
      <c r="C147" s="372"/>
      <c r="D147" s="372"/>
    </row>
    <row r="148" spans="1:4" x14ac:dyDescent="0.25">
      <c r="A148" s="266">
        <v>133005</v>
      </c>
      <c r="B148" s="25" t="s">
        <v>930</v>
      </c>
      <c r="C148" s="372"/>
      <c r="D148" s="372"/>
    </row>
    <row r="149" spans="1:4" x14ac:dyDescent="0.25">
      <c r="A149" s="267">
        <v>1340</v>
      </c>
      <c r="B149" s="24" t="s">
        <v>931</v>
      </c>
      <c r="C149" s="371">
        <f>SUM(C150:C152)</f>
        <v>2420597</v>
      </c>
      <c r="D149" s="371">
        <f>SUM(D150:D152)</f>
        <v>0</v>
      </c>
    </row>
    <row r="150" spans="1:4" x14ac:dyDescent="0.25">
      <c r="A150" s="266">
        <v>134001</v>
      </c>
      <c r="B150" s="25" t="s">
        <v>932</v>
      </c>
      <c r="C150" s="372">
        <v>2420597</v>
      </c>
      <c r="D150" s="372"/>
    </row>
    <row r="151" spans="1:4" x14ac:dyDescent="0.25">
      <c r="A151" s="266">
        <v>134002</v>
      </c>
      <c r="B151" s="25" t="s">
        <v>933</v>
      </c>
      <c r="C151" s="372"/>
      <c r="D151" s="372"/>
    </row>
    <row r="152" spans="1:4" x14ac:dyDescent="0.25">
      <c r="A152" s="266">
        <v>134003</v>
      </c>
      <c r="B152" s="25" t="s">
        <v>934</v>
      </c>
      <c r="C152" s="372"/>
      <c r="D152" s="372"/>
    </row>
    <row r="153" spans="1:4" x14ac:dyDescent="0.25">
      <c r="A153" s="13">
        <v>2</v>
      </c>
      <c r="B153" s="24" t="s">
        <v>368</v>
      </c>
      <c r="C153" s="370">
        <f>C154+C259</f>
        <v>552003827.49000001</v>
      </c>
      <c r="D153" s="370">
        <f>D154+D259</f>
        <v>400030566.64685702</v>
      </c>
    </row>
    <row r="154" spans="1:4" x14ac:dyDescent="0.25">
      <c r="A154" s="267">
        <v>21</v>
      </c>
      <c r="B154" s="24" t="s">
        <v>935</v>
      </c>
      <c r="C154" s="370">
        <f>C155+C220+C225+C230</f>
        <v>552003827.49000001</v>
      </c>
      <c r="D154" s="370">
        <f>D155+D220+D225+D230</f>
        <v>400030566.64685702</v>
      </c>
    </row>
    <row r="155" spans="1:4" x14ac:dyDescent="0.25">
      <c r="A155" s="267">
        <v>210</v>
      </c>
      <c r="B155" s="24" t="s">
        <v>936</v>
      </c>
      <c r="C155" s="371">
        <f>C156+C163+C170+C176+C187+C191+C196+C200+C215</f>
        <v>521595165.49000001</v>
      </c>
      <c r="D155" s="371">
        <f>D156+D163+D170+D176+D187+D191+D196+D200+D215</f>
        <v>385651867.40685701</v>
      </c>
    </row>
    <row r="156" spans="1:4" x14ac:dyDescent="0.25">
      <c r="A156" s="267">
        <v>2101</v>
      </c>
      <c r="B156" s="24" t="s">
        <v>937</v>
      </c>
      <c r="C156" s="371">
        <f>SUM(C157:C162)</f>
        <v>194249938</v>
      </c>
      <c r="D156" s="371">
        <f>SUM(D157:D162)</f>
        <v>199268240.75999999</v>
      </c>
    </row>
    <row r="157" spans="1:4" x14ac:dyDescent="0.25">
      <c r="A157" s="266">
        <v>210101</v>
      </c>
      <c r="B157" s="25" t="s">
        <v>938</v>
      </c>
      <c r="C157" s="372">
        <v>171970695</v>
      </c>
      <c r="D157" s="372">
        <v>175340046.75999999</v>
      </c>
    </row>
    <row r="158" spans="1:4" x14ac:dyDescent="0.25">
      <c r="A158" s="266">
        <v>210102</v>
      </c>
      <c r="B158" s="25" t="s">
        <v>939</v>
      </c>
      <c r="C158" s="372"/>
      <c r="D158" s="372"/>
    </row>
    <row r="159" spans="1:4" x14ac:dyDescent="0.25">
      <c r="A159" s="266">
        <v>210103</v>
      </c>
      <c r="B159" s="25" t="s">
        <v>940</v>
      </c>
      <c r="C159" s="372"/>
      <c r="D159" s="372"/>
    </row>
    <row r="160" spans="1:4" x14ac:dyDescent="0.25">
      <c r="A160" s="266">
        <v>210104</v>
      </c>
      <c r="B160" s="25" t="s">
        <v>941</v>
      </c>
      <c r="C160" s="372"/>
      <c r="D160" s="372"/>
    </row>
    <row r="161" spans="1:4" x14ac:dyDescent="0.25">
      <c r="A161" s="266">
        <v>210105</v>
      </c>
      <c r="B161" s="25" t="s">
        <v>942</v>
      </c>
      <c r="C161" s="372">
        <v>22279243</v>
      </c>
      <c r="D161" s="372">
        <v>23928194</v>
      </c>
    </row>
    <row r="162" spans="1:4" x14ac:dyDescent="0.25">
      <c r="A162" s="266">
        <v>210106</v>
      </c>
      <c r="B162" s="25" t="s">
        <v>1075</v>
      </c>
      <c r="C162" s="372"/>
      <c r="D162" s="372"/>
    </row>
    <row r="163" spans="1:4" x14ac:dyDescent="0.25">
      <c r="A163" s="267">
        <v>2102</v>
      </c>
      <c r="B163" s="24" t="s">
        <v>943</v>
      </c>
      <c r="C163" s="371">
        <f>SUM(C164:C169)</f>
        <v>21786914</v>
      </c>
      <c r="D163" s="371">
        <f>SUM(D164:D169)</f>
        <v>21592513.996857002</v>
      </c>
    </row>
    <row r="164" spans="1:4" x14ac:dyDescent="0.25">
      <c r="A164" s="266">
        <v>210201</v>
      </c>
      <c r="B164" s="25" t="s">
        <v>946</v>
      </c>
      <c r="C164" s="372">
        <v>15796410</v>
      </c>
      <c r="D164" s="372">
        <v>14044244.186908999</v>
      </c>
    </row>
    <row r="165" spans="1:4" x14ac:dyDescent="0.25">
      <c r="A165" s="266">
        <v>210202</v>
      </c>
      <c r="B165" s="25" t="s">
        <v>947</v>
      </c>
      <c r="C165" s="372">
        <v>1200988</v>
      </c>
      <c r="D165" s="372">
        <v>1602380.6487896</v>
      </c>
    </row>
    <row r="166" spans="1:4" x14ac:dyDescent="0.25">
      <c r="A166" s="266">
        <v>210203</v>
      </c>
      <c r="B166" s="25" t="s">
        <v>948</v>
      </c>
      <c r="C166" s="372">
        <v>1515000</v>
      </c>
      <c r="D166" s="372">
        <v>2002975.8109869999</v>
      </c>
    </row>
    <row r="167" spans="1:4" x14ac:dyDescent="0.25">
      <c r="A167" s="266">
        <v>210204</v>
      </c>
      <c r="B167" s="25" t="s">
        <v>949</v>
      </c>
      <c r="C167" s="372">
        <v>261901</v>
      </c>
      <c r="D167" s="372">
        <v>358446.66819739999</v>
      </c>
    </row>
    <row r="168" spans="1:4" x14ac:dyDescent="0.25">
      <c r="A168" s="266">
        <v>210205</v>
      </c>
      <c r="B168" s="25" t="s">
        <v>950</v>
      </c>
      <c r="C168" s="372">
        <v>3012615</v>
      </c>
      <c r="D168" s="372">
        <v>3584466.6819739998</v>
      </c>
    </row>
    <row r="169" spans="1:4" x14ac:dyDescent="0.25">
      <c r="A169" s="155">
        <v>210206</v>
      </c>
      <c r="B169" s="47" t="s">
        <v>1076</v>
      </c>
      <c r="C169" s="372"/>
      <c r="D169" s="372"/>
    </row>
    <row r="170" spans="1:4" x14ac:dyDescent="0.25">
      <c r="A170" s="267">
        <v>2103</v>
      </c>
      <c r="B170" s="24" t="s">
        <v>944</v>
      </c>
      <c r="C170" s="371">
        <f>SUM(C171:C175)</f>
        <v>19805587</v>
      </c>
      <c r="D170" s="371">
        <f>SUM(D171:D175)</f>
        <v>21069578</v>
      </c>
    </row>
    <row r="171" spans="1:4" x14ac:dyDescent="0.25">
      <c r="A171" s="266">
        <v>210301</v>
      </c>
      <c r="B171" s="25" t="s">
        <v>954</v>
      </c>
      <c r="C171" s="372">
        <v>1445587</v>
      </c>
      <c r="D171" s="372">
        <v>1816578</v>
      </c>
    </row>
    <row r="172" spans="1:4" x14ac:dyDescent="0.25">
      <c r="A172" s="266">
        <v>210302</v>
      </c>
      <c r="B172" s="25" t="s">
        <v>953</v>
      </c>
      <c r="C172" s="372">
        <v>18360000</v>
      </c>
      <c r="D172" s="372">
        <v>19180000</v>
      </c>
    </row>
    <row r="173" spans="1:4" x14ac:dyDescent="0.25">
      <c r="A173" s="266">
        <v>210303</v>
      </c>
      <c r="B173" s="25" t="s">
        <v>951</v>
      </c>
      <c r="C173" s="372">
        <v>0</v>
      </c>
      <c r="D173" s="372">
        <v>73000</v>
      </c>
    </row>
    <row r="174" spans="1:4" x14ac:dyDescent="0.25">
      <c r="A174" s="266">
        <v>210304</v>
      </c>
      <c r="B174" s="25" t="s">
        <v>952</v>
      </c>
      <c r="C174" s="372"/>
      <c r="D174" s="372"/>
    </row>
    <row r="175" spans="1:4" x14ac:dyDescent="0.25">
      <c r="A175" s="266">
        <v>210305</v>
      </c>
      <c r="B175" s="25" t="s">
        <v>1077</v>
      </c>
      <c r="C175" s="372"/>
      <c r="D175" s="372"/>
    </row>
    <row r="176" spans="1:4" x14ac:dyDescent="0.25">
      <c r="A176" s="267">
        <v>2104</v>
      </c>
      <c r="B176" s="24" t="s">
        <v>945</v>
      </c>
      <c r="C176" s="371">
        <f>SUM(C177:C186)</f>
        <v>21560998</v>
      </c>
      <c r="D176" s="371">
        <f>SUM(D177:D186)</f>
        <v>22024447</v>
      </c>
    </row>
    <row r="177" spans="1:4" x14ac:dyDescent="0.25">
      <c r="A177" s="266">
        <v>210401</v>
      </c>
      <c r="B177" s="25" t="s">
        <v>955</v>
      </c>
      <c r="C177" s="372">
        <v>2005400</v>
      </c>
      <c r="D177" s="372">
        <v>2194630</v>
      </c>
    </row>
    <row r="178" spans="1:4" x14ac:dyDescent="0.25">
      <c r="A178" s="266">
        <v>210402</v>
      </c>
      <c r="B178" s="25" t="s">
        <v>956</v>
      </c>
      <c r="C178" s="372">
        <v>16686248</v>
      </c>
      <c r="D178" s="372">
        <v>16153317</v>
      </c>
    </row>
    <row r="179" spans="1:4" x14ac:dyDescent="0.25">
      <c r="A179" s="266">
        <v>210403</v>
      </c>
      <c r="B179" s="25" t="s">
        <v>957</v>
      </c>
      <c r="C179" s="372">
        <v>1962800</v>
      </c>
      <c r="D179" s="372">
        <v>2380300</v>
      </c>
    </row>
    <row r="180" spans="1:4" x14ac:dyDescent="0.25">
      <c r="A180" s="266">
        <v>210404</v>
      </c>
      <c r="B180" s="25" t="s">
        <v>958</v>
      </c>
      <c r="C180" s="372">
        <v>219100</v>
      </c>
      <c r="D180" s="372"/>
    </row>
    <row r="181" spans="1:4" x14ac:dyDescent="0.25">
      <c r="A181" s="266">
        <v>210405</v>
      </c>
      <c r="B181" s="25" t="s">
        <v>962</v>
      </c>
      <c r="C181" s="372">
        <v>260000</v>
      </c>
      <c r="D181" s="372">
        <v>198400</v>
      </c>
    </row>
    <row r="182" spans="1:4" x14ac:dyDescent="0.25">
      <c r="A182" s="266">
        <v>210406</v>
      </c>
      <c r="B182" s="25" t="s">
        <v>959</v>
      </c>
      <c r="C182" s="372">
        <v>427450</v>
      </c>
      <c r="D182" s="372">
        <v>1097800</v>
      </c>
    </row>
    <row r="183" spans="1:4" x14ac:dyDescent="0.25">
      <c r="A183" s="266">
        <v>210407</v>
      </c>
      <c r="B183" s="25" t="s">
        <v>960</v>
      </c>
      <c r="C183" s="372"/>
      <c r="D183" s="372"/>
    </row>
    <row r="184" spans="1:4" x14ac:dyDescent="0.25">
      <c r="A184" s="266">
        <v>210408</v>
      </c>
      <c r="B184" s="25" t="s">
        <v>961</v>
      </c>
      <c r="C184" s="372"/>
      <c r="D184" s="372"/>
    </row>
    <row r="185" spans="1:4" x14ac:dyDescent="0.25">
      <c r="A185" s="14">
        <v>210409</v>
      </c>
      <c r="B185" s="25" t="s">
        <v>1078</v>
      </c>
      <c r="C185" s="372"/>
      <c r="D185" s="372"/>
    </row>
    <row r="186" spans="1:4" x14ac:dyDescent="0.25">
      <c r="A186" s="14">
        <v>210410</v>
      </c>
      <c r="B186" s="25" t="s">
        <v>1079</v>
      </c>
      <c r="C186" s="372"/>
      <c r="D186" s="372"/>
    </row>
    <row r="187" spans="1:4" x14ac:dyDescent="0.25">
      <c r="A187" s="267">
        <v>2105</v>
      </c>
      <c r="B187" s="24" t="s">
        <v>963</v>
      </c>
      <c r="C187" s="371">
        <f>SUM(C188:C190)</f>
        <v>650000</v>
      </c>
      <c r="D187" s="371">
        <f>SUM(D188:D190)</f>
        <v>800000</v>
      </c>
    </row>
    <row r="188" spans="1:4" x14ac:dyDescent="0.25">
      <c r="A188" s="266">
        <v>210501</v>
      </c>
      <c r="B188" s="25" t="s">
        <v>964</v>
      </c>
      <c r="C188" s="372"/>
      <c r="D188" s="372"/>
    </row>
    <row r="189" spans="1:4" x14ac:dyDescent="0.25">
      <c r="A189" s="266">
        <v>210502</v>
      </c>
      <c r="B189" s="25" t="s">
        <v>965</v>
      </c>
      <c r="C189" s="372"/>
      <c r="D189" s="372"/>
    </row>
    <row r="190" spans="1:4" x14ac:dyDescent="0.25">
      <c r="A190" s="266">
        <v>210503</v>
      </c>
      <c r="B190" s="25" t="s">
        <v>966</v>
      </c>
      <c r="C190" s="372">
        <v>650000</v>
      </c>
      <c r="D190" s="372">
        <v>800000</v>
      </c>
    </row>
    <row r="191" spans="1:4" x14ac:dyDescent="0.25">
      <c r="A191" s="267">
        <v>2106</v>
      </c>
      <c r="B191" s="24" t="s">
        <v>967</v>
      </c>
      <c r="C191" s="371">
        <f>SUM(C192:C195)</f>
        <v>2027000</v>
      </c>
      <c r="D191" s="371">
        <f>SUM(D192:D195)</f>
        <v>1551000</v>
      </c>
    </row>
    <row r="192" spans="1:4" x14ac:dyDescent="0.25">
      <c r="A192" s="266">
        <v>210601</v>
      </c>
      <c r="B192" s="25" t="s">
        <v>968</v>
      </c>
      <c r="C192" s="372"/>
      <c r="D192" s="372"/>
    </row>
    <row r="193" spans="1:4" x14ac:dyDescent="0.25">
      <c r="A193" s="266">
        <v>210602</v>
      </c>
      <c r="B193" s="25" t="s">
        <v>969</v>
      </c>
      <c r="C193" s="372"/>
      <c r="D193" s="372"/>
    </row>
    <row r="194" spans="1:4" x14ac:dyDescent="0.25">
      <c r="A194" s="266">
        <v>210603</v>
      </c>
      <c r="B194" s="25" t="s">
        <v>970</v>
      </c>
      <c r="C194" s="372">
        <v>0</v>
      </c>
      <c r="D194" s="372">
        <v>552000</v>
      </c>
    </row>
    <row r="195" spans="1:4" x14ac:dyDescent="0.25">
      <c r="A195" s="266">
        <v>210604</v>
      </c>
      <c r="B195" s="25" t="s">
        <v>971</v>
      </c>
      <c r="C195" s="372">
        <v>2027000</v>
      </c>
      <c r="D195" s="372">
        <v>999000</v>
      </c>
    </row>
    <row r="196" spans="1:4" x14ac:dyDescent="0.25">
      <c r="A196" s="13">
        <v>2107</v>
      </c>
      <c r="B196" s="24" t="s">
        <v>972</v>
      </c>
      <c r="C196" s="371">
        <f>SUM(C197:C199)</f>
        <v>6211700</v>
      </c>
      <c r="D196" s="371">
        <f>SUM(D197:D199)</f>
        <v>7866500</v>
      </c>
    </row>
    <row r="197" spans="1:4" x14ac:dyDescent="0.25">
      <c r="A197" s="266">
        <v>210701</v>
      </c>
      <c r="B197" s="25" t="s">
        <v>973</v>
      </c>
      <c r="C197" s="372"/>
      <c r="D197" s="372"/>
    </row>
    <row r="198" spans="1:4" x14ac:dyDescent="0.25">
      <c r="A198" s="266">
        <v>210702</v>
      </c>
      <c r="B198" s="25" t="s">
        <v>974</v>
      </c>
      <c r="C198" s="372">
        <v>6211700</v>
      </c>
      <c r="D198" s="372">
        <v>7866500</v>
      </c>
    </row>
    <row r="199" spans="1:4" x14ac:dyDescent="0.25">
      <c r="A199" s="266">
        <v>210703</v>
      </c>
      <c r="B199" s="25" t="s">
        <v>975</v>
      </c>
      <c r="C199" s="372"/>
      <c r="D199" s="372"/>
    </row>
    <row r="200" spans="1:4" x14ac:dyDescent="0.25">
      <c r="A200" s="267">
        <v>2108</v>
      </c>
      <c r="B200" s="24" t="s">
        <v>976</v>
      </c>
      <c r="C200" s="371">
        <f>SUM(C201:C214)</f>
        <v>991820</v>
      </c>
      <c r="D200" s="371">
        <f>SUM(D201:D214)</f>
        <v>849795</v>
      </c>
    </row>
    <row r="201" spans="1:4" ht="20.25" customHeight="1" x14ac:dyDescent="0.25">
      <c r="A201" s="266">
        <v>210801</v>
      </c>
      <c r="B201" s="25" t="s">
        <v>977</v>
      </c>
      <c r="C201" s="372">
        <v>441200</v>
      </c>
      <c r="D201" s="372">
        <v>583000</v>
      </c>
    </row>
    <row r="202" spans="1:4" x14ac:dyDescent="0.25">
      <c r="A202" s="266">
        <v>210802</v>
      </c>
      <c r="B202" s="25" t="s">
        <v>978</v>
      </c>
      <c r="C202" s="372">
        <v>240000</v>
      </c>
      <c r="D202" s="372"/>
    </row>
    <row r="203" spans="1:4" x14ac:dyDescent="0.25">
      <c r="A203" s="266">
        <v>210803</v>
      </c>
      <c r="B203" s="25" t="s">
        <v>979</v>
      </c>
      <c r="C203" s="372">
        <v>90000</v>
      </c>
      <c r="D203" s="372">
        <v>10000</v>
      </c>
    </row>
    <row r="204" spans="1:4" x14ac:dyDescent="0.25">
      <c r="A204" s="266">
        <v>210804</v>
      </c>
      <c r="B204" s="25" t="s">
        <v>980</v>
      </c>
      <c r="C204" s="372">
        <v>73120</v>
      </c>
      <c r="D204" s="372">
        <v>183245</v>
      </c>
    </row>
    <row r="205" spans="1:4" x14ac:dyDescent="0.25">
      <c r="A205" s="266">
        <v>210805</v>
      </c>
      <c r="B205" s="25" t="s">
        <v>981</v>
      </c>
      <c r="C205" s="372">
        <v>27500</v>
      </c>
      <c r="D205" s="372">
        <v>43550</v>
      </c>
    </row>
    <row r="206" spans="1:4" x14ac:dyDescent="0.25">
      <c r="A206" s="266">
        <v>210806</v>
      </c>
      <c r="B206" s="25" t="s">
        <v>982</v>
      </c>
      <c r="C206" s="372">
        <v>120000</v>
      </c>
      <c r="D206" s="372"/>
    </row>
    <row r="207" spans="1:4" x14ac:dyDescent="0.25">
      <c r="A207" s="266">
        <v>210807</v>
      </c>
      <c r="B207" s="25" t="s">
        <v>336</v>
      </c>
      <c r="C207" s="372">
        <v>0</v>
      </c>
      <c r="D207" s="372">
        <v>30000</v>
      </c>
    </row>
    <row r="208" spans="1:4" x14ac:dyDescent="0.25">
      <c r="A208" s="266">
        <v>210808</v>
      </c>
      <c r="B208" s="25" t="s">
        <v>983</v>
      </c>
      <c r="C208" s="372"/>
      <c r="D208" s="372"/>
    </row>
    <row r="209" spans="1:4" x14ac:dyDescent="0.25">
      <c r="A209" s="266">
        <v>210809</v>
      </c>
      <c r="B209" s="25" t="s">
        <v>984</v>
      </c>
      <c r="C209" s="372"/>
      <c r="D209" s="372"/>
    </row>
    <row r="210" spans="1:4" x14ac:dyDescent="0.25">
      <c r="A210" s="266">
        <v>210810</v>
      </c>
      <c r="B210" s="25" t="s">
        <v>985</v>
      </c>
      <c r="C210" s="372"/>
      <c r="D210" s="372"/>
    </row>
    <row r="211" spans="1:4" x14ac:dyDescent="0.25">
      <c r="A211" s="266">
        <v>210811</v>
      </c>
      <c r="B211" s="25" t="s">
        <v>986</v>
      </c>
      <c r="C211" s="372"/>
      <c r="D211" s="372"/>
    </row>
    <row r="212" spans="1:4" x14ac:dyDescent="0.25">
      <c r="A212" s="266">
        <v>210812</v>
      </c>
      <c r="B212" s="25" t="s">
        <v>987</v>
      </c>
      <c r="C212" s="372"/>
      <c r="D212" s="372"/>
    </row>
    <row r="213" spans="1:4" x14ac:dyDescent="0.25">
      <c r="A213" s="266">
        <v>210813</v>
      </c>
      <c r="B213" s="25" t="s">
        <v>988</v>
      </c>
      <c r="C213" s="372"/>
      <c r="D213" s="372"/>
    </row>
    <row r="214" spans="1:4" x14ac:dyDescent="0.25">
      <c r="A214" s="266">
        <v>210814</v>
      </c>
      <c r="B214" s="25" t="s">
        <v>989</v>
      </c>
      <c r="C214" s="372"/>
      <c r="D214" s="372"/>
    </row>
    <row r="215" spans="1:4" x14ac:dyDescent="0.25">
      <c r="A215" s="267">
        <v>2109</v>
      </c>
      <c r="B215" s="24" t="s">
        <v>990</v>
      </c>
      <c r="C215" s="371">
        <f>SUM(C216:C219)</f>
        <v>254311208.49000001</v>
      </c>
      <c r="D215" s="371">
        <f>SUM(D216:D219)</f>
        <v>110629792.65000001</v>
      </c>
    </row>
    <row r="216" spans="1:4" x14ac:dyDescent="0.25">
      <c r="A216" s="266">
        <v>210901</v>
      </c>
      <c r="B216" s="25" t="s">
        <v>413</v>
      </c>
      <c r="C216" s="372">
        <v>7211500</v>
      </c>
      <c r="D216" s="372">
        <v>7172000</v>
      </c>
    </row>
    <row r="217" spans="1:4" x14ac:dyDescent="0.25">
      <c r="A217" s="266">
        <v>210902</v>
      </c>
      <c r="B217" s="25" t="s">
        <v>991</v>
      </c>
      <c r="C217" s="372"/>
      <c r="D217" s="372"/>
    </row>
    <row r="218" spans="1:4" x14ac:dyDescent="0.25">
      <c r="A218" s="266">
        <v>210903</v>
      </c>
      <c r="B218" s="25" t="s">
        <v>992</v>
      </c>
      <c r="C218" s="372">
        <v>247099708.49000001</v>
      </c>
      <c r="D218" s="372">
        <v>103457792.65000001</v>
      </c>
    </row>
    <row r="219" spans="1:4" x14ac:dyDescent="0.25">
      <c r="A219" s="269">
        <v>210904</v>
      </c>
      <c r="B219" s="26" t="s">
        <v>993</v>
      </c>
      <c r="C219" s="372"/>
      <c r="D219" s="372"/>
    </row>
    <row r="220" spans="1:4" x14ac:dyDescent="0.25">
      <c r="A220" s="267">
        <v>211</v>
      </c>
      <c r="B220" s="24" t="s">
        <v>994</v>
      </c>
      <c r="C220" s="371">
        <f>C221+C223</f>
        <v>0</v>
      </c>
      <c r="D220" s="371">
        <f>D221+D223</f>
        <v>0</v>
      </c>
    </row>
    <row r="221" spans="1:4" x14ac:dyDescent="0.25">
      <c r="A221" s="267">
        <v>2111</v>
      </c>
      <c r="B221" s="24" t="s">
        <v>995</v>
      </c>
      <c r="C221" s="371">
        <f>SUM(C222)</f>
        <v>0</v>
      </c>
      <c r="D221" s="371">
        <f>SUM(D222)</f>
        <v>0</v>
      </c>
    </row>
    <row r="222" spans="1:4" x14ac:dyDescent="0.25">
      <c r="A222" s="266">
        <v>211101</v>
      </c>
      <c r="B222" s="25" t="s">
        <v>996</v>
      </c>
      <c r="C222" s="372"/>
      <c r="D222" s="372"/>
    </row>
    <row r="223" spans="1:4" x14ac:dyDescent="0.25">
      <c r="A223" s="267">
        <v>2112</v>
      </c>
      <c r="B223" s="24" t="s">
        <v>997</v>
      </c>
      <c r="C223" s="371">
        <f>SUM(C224)</f>
        <v>0</v>
      </c>
      <c r="D223" s="371">
        <f>SUM(D224)</f>
        <v>0</v>
      </c>
    </row>
    <row r="224" spans="1:4" x14ac:dyDescent="0.25">
      <c r="A224" s="266">
        <v>211201</v>
      </c>
      <c r="B224" s="25" t="s">
        <v>998</v>
      </c>
      <c r="C224" s="372"/>
      <c r="D224" s="372"/>
    </row>
    <row r="225" spans="1:4" x14ac:dyDescent="0.25">
      <c r="A225" s="267">
        <v>212</v>
      </c>
      <c r="B225" s="24" t="s">
        <v>999</v>
      </c>
      <c r="C225" s="371">
        <f>C226+C228</f>
        <v>0</v>
      </c>
      <c r="D225" s="371">
        <f>D226+D228</f>
        <v>0</v>
      </c>
    </row>
    <row r="226" spans="1:4" x14ac:dyDescent="0.25">
      <c r="A226" s="267">
        <v>2121</v>
      </c>
      <c r="B226" s="24" t="s">
        <v>1000</v>
      </c>
      <c r="C226" s="371">
        <f>SUM(C227)</f>
        <v>0</v>
      </c>
      <c r="D226" s="371">
        <f>SUM(D227)</f>
        <v>0</v>
      </c>
    </row>
    <row r="227" spans="1:4" x14ac:dyDescent="0.25">
      <c r="A227" s="266">
        <v>212101</v>
      </c>
      <c r="B227" s="25" t="s">
        <v>421</v>
      </c>
      <c r="C227" s="372"/>
      <c r="D227" s="372"/>
    </row>
    <row r="228" spans="1:4" x14ac:dyDescent="0.25">
      <c r="A228" s="267">
        <v>2122</v>
      </c>
      <c r="B228" s="24" t="s">
        <v>1001</v>
      </c>
      <c r="C228" s="371">
        <f>SUM(C229)</f>
        <v>0</v>
      </c>
      <c r="D228" s="371">
        <f>SUM(D229)</f>
        <v>0</v>
      </c>
    </row>
    <row r="229" spans="1:4" x14ac:dyDescent="0.25">
      <c r="A229" s="266">
        <v>212201</v>
      </c>
      <c r="B229" s="25" t="s">
        <v>423</v>
      </c>
      <c r="C229" s="372"/>
      <c r="D229" s="372"/>
    </row>
    <row r="230" spans="1:4" x14ac:dyDescent="0.25">
      <c r="A230" s="267">
        <v>213</v>
      </c>
      <c r="B230" s="24" t="s">
        <v>1002</v>
      </c>
      <c r="C230" s="371">
        <f>C231+C234+C243+C248+C253</f>
        <v>30408662</v>
      </c>
      <c r="D230" s="371">
        <f>D231+D234+D243+D248+D253</f>
        <v>14378699.24</v>
      </c>
    </row>
    <row r="231" spans="1:4" x14ac:dyDescent="0.25">
      <c r="A231" s="267">
        <v>2131</v>
      </c>
      <c r="B231" s="24" t="s">
        <v>1003</v>
      </c>
      <c r="C231" s="371">
        <f>SUM(C232:C233)</f>
        <v>0</v>
      </c>
      <c r="D231" s="371">
        <f>SUM(D232:D233)</f>
        <v>0</v>
      </c>
    </row>
    <row r="232" spans="1:4" x14ac:dyDescent="0.25">
      <c r="A232" s="266">
        <v>213101</v>
      </c>
      <c r="B232" s="25" t="s">
        <v>1005</v>
      </c>
      <c r="C232" s="372"/>
      <c r="D232" s="372"/>
    </row>
    <row r="233" spans="1:4" x14ac:dyDescent="0.25">
      <c r="A233" s="266">
        <v>213102</v>
      </c>
      <c r="B233" s="25" t="s">
        <v>1006</v>
      </c>
      <c r="C233" s="372"/>
      <c r="D233" s="372"/>
    </row>
    <row r="234" spans="1:4" x14ac:dyDescent="0.25">
      <c r="A234" s="267">
        <v>2132</v>
      </c>
      <c r="B234" s="24" t="s">
        <v>1004</v>
      </c>
      <c r="C234" s="371">
        <f>SUM(C235:C242)</f>
        <v>13305509</v>
      </c>
      <c r="D234" s="371">
        <f>SUM(D235:D242)</f>
        <v>7895687</v>
      </c>
    </row>
    <row r="235" spans="1:4" x14ac:dyDescent="0.25">
      <c r="A235" s="266">
        <v>213202</v>
      </c>
      <c r="B235" s="25" t="s">
        <v>1007</v>
      </c>
      <c r="C235" s="372">
        <v>2420597</v>
      </c>
      <c r="D235" s="372"/>
    </row>
    <row r="236" spans="1:4" x14ac:dyDescent="0.25">
      <c r="A236" s="266">
        <v>213203</v>
      </c>
      <c r="B236" s="25" t="s">
        <v>1008</v>
      </c>
      <c r="C236" s="372"/>
      <c r="D236" s="372"/>
    </row>
    <row r="237" spans="1:4" x14ac:dyDescent="0.25">
      <c r="A237" s="266">
        <v>213204</v>
      </c>
      <c r="B237" s="25" t="s">
        <v>1009</v>
      </c>
      <c r="C237" s="372">
        <v>3418200</v>
      </c>
      <c r="D237" s="372"/>
    </row>
    <row r="238" spans="1:4" x14ac:dyDescent="0.25">
      <c r="A238" s="266">
        <v>213205</v>
      </c>
      <c r="B238" s="25" t="s">
        <v>1010</v>
      </c>
      <c r="C238" s="372">
        <v>249512</v>
      </c>
      <c r="D238" s="372"/>
    </row>
    <row r="239" spans="1:4" x14ac:dyDescent="0.25">
      <c r="A239" s="266">
        <v>213206</v>
      </c>
      <c r="B239" s="25" t="s">
        <v>1011</v>
      </c>
      <c r="C239" s="372"/>
      <c r="D239" s="372"/>
    </row>
    <row r="240" spans="1:4" x14ac:dyDescent="0.25">
      <c r="A240" s="266">
        <v>213207</v>
      </c>
      <c r="B240" s="25" t="s">
        <v>1012</v>
      </c>
      <c r="C240" s="372">
        <v>5944700</v>
      </c>
      <c r="D240" s="372">
        <v>7055300</v>
      </c>
    </row>
    <row r="241" spans="1:4" ht="18.75" customHeight="1" x14ac:dyDescent="0.25">
      <c r="A241" s="266">
        <v>213208</v>
      </c>
      <c r="B241" s="25" t="s">
        <v>1013</v>
      </c>
      <c r="C241" s="372"/>
      <c r="D241" s="372"/>
    </row>
    <row r="242" spans="1:4" x14ac:dyDescent="0.25">
      <c r="A242" s="266">
        <v>213209</v>
      </c>
      <c r="B242" s="25" t="s">
        <v>1014</v>
      </c>
      <c r="C242" s="372">
        <v>1272500</v>
      </c>
      <c r="D242" s="372">
        <v>840387</v>
      </c>
    </row>
    <row r="243" spans="1:4" x14ac:dyDescent="0.25">
      <c r="A243" s="267">
        <v>2133</v>
      </c>
      <c r="B243" s="24" t="s">
        <v>1015</v>
      </c>
      <c r="C243" s="371">
        <f>SUM(C244:C247)</f>
        <v>0</v>
      </c>
      <c r="D243" s="371">
        <f>SUM(D244:D247)</f>
        <v>0</v>
      </c>
    </row>
    <row r="244" spans="1:4" x14ac:dyDescent="0.25">
      <c r="A244" s="266">
        <v>213301</v>
      </c>
      <c r="B244" s="25" t="s">
        <v>1018</v>
      </c>
      <c r="C244" s="372"/>
      <c r="D244" s="372"/>
    </row>
    <row r="245" spans="1:4" x14ac:dyDescent="0.25">
      <c r="A245" s="266">
        <v>213302</v>
      </c>
      <c r="B245" s="25" t="s">
        <v>1017</v>
      </c>
      <c r="C245" s="372"/>
      <c r="D245" s="372"/>
    </row>
    <row r="246" spans="1:4" x14ac:dyDescent="0.25">
      <c r="A246" s="266">
        <v>213303</v>
      </c>
      <c r="B246" s="25" t="s">
        <v>1019</v>
      </c>
      <c r="C246" s="372"/>
      <c r="D246" s="372"/>
    </row>
    <row r="247" spans="1:4" x14ac:dyDescent="0.25">
      <c r="A247" s="266">
        <v>213304</v>
      </c>
      <c r="B247" s="25" t="s">
        <v>1020</v>
      </c>
      <c r="C247" s="372"/>
      <c r="D247" s="372"/>
    </row>
    <row r="248" spans="1:4" x14ac:dyDescent="0.25">
      <c r="A248" s="267">
        <v>2134</v>
      </c>
      <c r="B248" s="24" t="s">
        <v>1021</v>
      </c>
      <c r="C248" s="371">
        <f>SUM(C249:C252)</f>
        <v>17103153</v>
      </c>
      <c r="D248" s="371">
        <f>SUM(D249:D252)</f>
        <v>6483012.2400000002</v>
      </c>
    </row>
    <row r="249" spans="1:4" x14ac:dyDescent="0.25">
      <c r="A249" s="266">
        <v>213401</v>
      </c>
      <c r="B249" s="25" t="s">
        <v>1022</v>
      </c>
      <c r="C249" s="372"/>
      <c r="D249" s="372"/>
    </row>
    <row r="250" spans="1:4" x14ac:dyDescent="0.25">
      <c r="A250" s="266">
        <v>213402</v>
      </c>
      <c r="B250" s="25" t="s">
        <v>1023</v>
      </c>
      <c r="C250" s="372"/>
      <c r="D250" s="372"/>
    </row>
    <row r="251" spans="1:4" x14ac:dyDescent="0.25">
      <c r="A251" s="266">
        <v>213403</v>
      </c>
      <c r="B251" s="25" t="s">
        <v>1019</v>
      </c>
      <c r="C251" s="372">
        <v>17103153</v>
      </c>
      <c r="D251" s="372">
        <v>6483012.2400000002</v>
      </c>
    </row>
    <row r="252" spans="1:4" x14ac:dyDescent="0.25">
      <c r="A252" s="266">
        <v>213404</v>
      </c>
      <c r="B252" s="25" t="s">
        <v>1020</v>
      </c>
      <c r="C252" s="372"/>
      <c r="D252" s="372"/>
    </row>
    <row r="253" spans="1:4" x14ac:dyDescent="0.25">
      <c r="A253" s="267">
        <v>2135</v>
      </c>
      <c r="B253" s="24" t="s">
        <v>1024</v>
      </c>
      <c r="C253" s="371">
        <f>SUM(C254:C258)</f>
        <v>0</v>
      </c>
      <c r="D253" s="371">
        <f>SUM(D254:D258)</f>
        <v>0</v>
      </c>
    </row>
    <row r="254" spans="1:4" x14ac:dyDescent="0.25">
      <c r="A254" s="266">
        <v>213501</v>
      </c>
      <c r="B254" s="25" t="s">
        <v>1016</v>
      </c>
      <c r="C254" s="372"/>
      <c r="D254" s="372"/>
    </row>
    <row r="255" spans="1:4" x14ac:dyDescent="0.25">
      <c r="A255" s="266">
        <v>213502</v>
      </c>
      <c r="B255" s="25" t="s">
        <v>1025</v>
      </c>
      <c r="C255" s="372"/>
      <c r="D255" s="372"/>
    </row>
    <row r="256" spans="1:4" x14ac:dyDescent="0.25">
      <c r="A256" s="266">
        <v>213503</v>
      </c>
      <c r="B256" s="25" t="s">
        <v>1026</v>
      </c>
      <c r="C256" s="372"/>
      <c r="D256" s="372"/>
    </row>
    <row r="257" spans="1:4" x14ac:dyDescent="0.25">
      <c r="A257" s="266">
        <v>213504</v>
      </c>
      <c r="B257" s="25" t="s">
        <v>1027</v>
      </c>
      <c r="C257" s="372"/>
      <c r="D257" s="372"/>
    </row>
    <row r="258" spans="1:4" x14ac:dyDescent="0.25">
      <c r="A258" s="266">
        <v>213505</v>
      </c>
      <c r="B258" s="25" t="s">
        <v>1028</v>
      </c>
      <c r="C258" s="372"/>
      <c r="D258" s="372"/>
    </row>
    <row r="259" spans="1:4" x14ac:dyDescent="0.25">
      <c r="A259" s="267">
        <v>22</v>
      </c>
      <c r="B259" s="24" t="s">
        <v>1029</v>
      </c>
      <c r="C259" s="370">
        <f>C260+C272</f>
        <v>0</v>
      </c>
      <c r="D259" s="370">
        <f>D260+D272</f>
        <v>0</v>
      </c>
    </row>
    <row r="260" spans="1:4" x14ac:dyDescent="0.25">
      <c r="A260" s="267">
        <v>2200</v>
      </c>
      <c r="B260" s="24" t="s">
        <v>1030</v>
      </c>
      <c r="C260" s="371">
        <f>SUM(C261:C271)</f>
        <v>0</v>
      </c>
      <c r="D260" s="371">
        <f>SUM(D261:D271)</f>
        <v>0</v>
      </c>
    </row>
    <row r="261" spans="1:4" x14ac:dyDescent="0.25">
      <c r="A261" s="266">
        <v>220001</v>
      </c>
      <c r="B261" s="25" t="s">
        <v>1031</v>
      </c>
      <c r="C261" s="372"/>
      <c r="D261" s="372"/>
    </row>
    <row r="262" spans="1:4" x14ac:dyDescent="0.25">
      <c r="A262" s="266">
        <v>221001</v>
      </c>
      <c r="B262" s="25" t="s">
        <v>1032</v>
      </c>
      <c r="C262" s="372"/>
      <c r="D262" s="372"/>
    </row>
    <row r="263" spans="1:4" x14ac:dyDescent="0.25">
      <c r="A263" s="266">
        <v>222001</v>
      </c>
      <c r="B263" s="25" t="s">
        <v>1033</v>
      </c>
      <c r="C263" s="372"/>
      <c r="D263" s="372"/>
    </row>
    <row r="264" spans="1:4" x14ac:dyDescent="0.25">
      <c r="A264" s="266">
        <v>223001</v>
      </c>
      <c r="B264" s="25" t="s">
        <v>1034</v>
      </c>
      <c r="C264" s="372"/>
      <c r="D264" s="372"/>
    </row>
    <row r="265" spans="1:4" x14ac:dyDescent="0.25">
      <c r="A265" s="266">
        <v>224001</v>
      </c>
      <c r="B265" s="25" t="s">
        <v>1035</v>
      </c>
      <c r="C265" s="372"/>
      <c r="D265" s="372"/>
    </row>
    <row r="266" spans="1:4" x14ac:dyDescent="0.25">
      <c r="A266" s="157">
        <v>225101</v>
      </c>
      <c r="B266" s="47" t="s">
        <v>1230</v>
      </c>
      <c r="C266" s="372"/>
      <c r="D266" s="372"/>
    </row>
    <row r="267" spans="1:4" x14ac:dyDescent="0.25">
      <c r="A267" s="157">
        <v>225102</v>
      </c>
      <c r="B267" s="47" t="s">
        <v>1231</v>
      </c>
      <c r="C267" s="372"/>
      <c r="D267" s="372"/>
    </row>
    <row r="268" spans="1:4" x14ac:dyDescent="0.25">
      <c r="A268" s="157">
        <v>225103</v>
      </c>
      <c r="B268" s="47" t="s">
        <v>1232</v>
      </c>
      <c r="C268" s="372"/>
      <c r="D268" s="372"/>
    </row>
    <row r="269" spans="1:4" x14ac:dyDescent="0.25">
      <c r="A269" s="157">
        <v>225104</v>
      </c>
      <c r="B269" s="47" t="s">
        <v>1233</v>
      </c>
      <c r="C269" s="372"/>
      <c r="D269" s="372"/>
    </row>
    <row r="270" spans="1:4" x14ac:dyDescent="0.25">
      <c r="A270" s="157">
        <v>225105</v>
      </c>
      <c r="B270" s="47" t="s">
        <v>1234</v>
      </c>
      <c r="C270" s="372"/>
      <c r="D270" s="372"/>
    </row>
    <row r="271" spans="1:4" x14ac:dyDescent="0.25">
      <c r="A271" s="157">
        <v>225106</v>
      </c>
      <c r="B271" s="47" t="s">
        <v>1096</v>
      </c>
      <c r="C271" s="372"/>
      <c r="D271" s="372"/>
    </row>
    <row r="272" spans="1:4" x14ac:dyDescent="0.25">
      <c r="A272" s="267">
        <v>2260</v>
      </c>
      <c r="B272" s="24" t="s">
        <v>1036</v>
      </c>
      <c r="C272" s="371">
        <f>SUM(C273)</f>
        <v>0</v>
      </c>
      <c r="D272" s="371">
        <f>SUM(D273)</f>
        <v>0</v>
      </c>
    </row>
    <row r="273" spans="1:4" x14ac:dyDescent="0.25">
      <c r="A273" s="269">
        <v>226001</v>
      </c>
      <c r="B273" s="26" t="s">
        <v>1037</v>
      </c>
      <c r="C273" s="372"/>
      <c r="D273" s="372"/>
    </row>
    <row r="274" spans="1:4" x14ac:dyDescent="0.25">
      <c r="A274" s="13">
        <v>3</v>
      </c>
      <c r="B274" s="24" t="s">
        <v>1103</v>
      </c>
      <c r="C274" s="375">
        <f>C8-C153</f>
        <v>-134821078.43000001</v>
      </c>
      <c r="D274" s="375">
        <f>D8-D153</f>
        <v>-25044964.646857023</v>
      </c>
    </row>
    <row r="275" spans="1:4" x14ac:dyDescent="0.25">
      <c r="A275" s="13">
        <v>145</v>
      </c>
      <c r="B275" s="24" t="s">
        <v>448</v>
      </c>
      <c r="C275" s="371">
        <f>SUM(C276:C281)</f>
        <v>0</v>
      </c>
      <c r="D275" s="371">
        <f>SUM(D276:D281)</f>
        <v>0</v>
      </c>
    </row>
    <row r="276" spans="1:4" x14ac:dyDescent="0.25">
      <c r="A276" s="266">
        <v>145001</v>
      </c>
      <c r="B276" s="25" t="s">
        <v>1038</v>
      </c>
      <c r="C276" s="372"/>
      <c r="D276" s="372"/>
    </row>
    <row r="277" spans="1:4" x14ac:dyDescent="0.25">
      <c r="A277" s="266">
        <v>145002</v>
      </c>
      <c r="B277" s="25" t="s">
        <v>1039</v>
      </c>
      <c r="C277" s="372"/>
      <c r="D277" s="372"/>
    </row>
    <row r="278" spans="1:4" x14ac:dyDescent="0.25">
      <c r="A278" s="266">
        <v>145003</v>
      </c>
      <c r="B278" s="25" t="s">
        <v>1040</v>
      </c>
      <c r="C278" s="372"/>
      <c r="D278" s="372"/>
    </row>
    <row r="279" spans="1:4" x14ac:dyDescent="0.25">
      <c r="A279" s="266">
        <v>145004</v>
      </c>
      <c r="B279" s="25" t="s">
        <v>1041</v>
      </c>
      <c r="C279" s="372"/>
      <c r="D279" s="372"/>
    </row>
    <row r="280" spans="1:4" x14ac:dyDescent="0.25">
      <c r="A280" s="266">
        <v>145005</v>
      </c>
      <c r="B280" s="25" t="s">
        <v>1042</v>
      </c>
      <c r="C280" s="372"/>
      <c r="D280" s="372"/>
    </row>
    <row r="281" spans="1:4" x14ac:dyDescent="0.25">
      <c r="A281" s="14">
        <v>145006</v>
      </c>
      <c r="B281" s="25" t="s">
        <v>1043</v>
      </c>
      <c r="C281" s="372"/>
      <c r="D281" s="372"/>
    </row>
    <row r="282" spans="1:4" x14ac:dyDescent="0.25">
      <c r="A282" s="13">
        <v>225</v>
      </c>
      <c r="B282" s="24" t="s">
        <v>450</v>
      </c>
      <c r="C282" s="371">
        <f>SUM(C283:C292)</f>
        <v>4393126.5199999996</v>
      </c>
      <c r="D282" s="371">
        <f>SUM(D283:D292)</f>
        <v>0</v>
      </c>
    </row>
    <row r="283" spans="1:4" x14ac:dyDescent="0.25">
      <c r="A283" s="266">
        <v>225001</v>
      </c>
      <c r="B283" s="25" t="s">
        <v>1044</v>
      </c>
      <c r="C283" s="372">
        <v>4393126.5199999996</v>
      </c>
      <c r="D283" s="372"/>
    </row>
    <row r="284" spans="1:4" x14ac:dyDescent="0.25">
      <c r="A284" s="266">
        <v>225002</v>
      </c>
      <c r="B284" s="25" t="s">
        <v>1045</v>
      </c>
      <c r="C284" s="372"/>
      <c r="D284" s="372"/>
    </row>
    <row r="285" spans="1:4" x14ac:dyDescent="0.25">
      <c r="A285" s="266">
        <v>225003</v>
      </c>
      <c r="B285" s="25" t="s">
        <v>1046</v>
      </c>
      <c r="C285" s="372"/>
      <c r="D285" s="372"/>
    </row>
    <row r="286" spans="1:4" x14ac:dyDescent="0.25">
      <c r="A286" s="266">
        <v>225004</v>
      </c>
      <c r="B286" s="25" t="s">
        <v>1047</v>
      </c>
      <c r="C286" s="372"/>
      <c r="D286" s="372"/>
    </row>
    <row r="287" spans="1:4" x14ac:dyDescent="0.25">
      <c r="A287" s="266">
        <v>225005</v>
      </c>
      <c r="B287" s="25" t="s">
        <v>1048</v>
      </c>
      <c r="C287" s="372"/>
      <c r="D287" s="372"/>
    </row>
    <row r="288" spans="1:4" x14ac:dyDescent="0.25">
      <c r="A288" s="266">
        <v>225006</v>
      </c>
      <c r="B288" s="25" t="s">
        <v>1049</v>
      </c>
      <c r="C288" s="372"/>
      <c r="D288" s="372"/>
    </row>
    <row r="289" spans="1:4" x14ac:dyDescent="0.25">
      <c r="A289" s="266">
        <v>225007</v>
      </c>
      <c r="B289" s="25" t="s">
        <v>1050</v>
      </c>
      <c r="C289" s="372"/>
      <c r="D289" s="372"/>
    </row>
    <row r="290" spans="1:4" x14ac:dyDescent="0.25">
      <c r="A290" s="266">
        <v>225008</v>
      </c>
      <c r="B290" s="25" t="s">
        <v>1051</v>
      </c>
      <c r="C290" s="372"/>
      <c r="D290" s="372"/>
    </row>
    <row r="291" spans="1:4" x14ac:dyDescent="0.25">
      <c r="A291" s="266">
        <v>225009</v>
      </c>
      <c r="B291" s="25" t="s">
        <v>1052</v>
      </c>
      <c r="C291" s="372"/>
      <c r="D291" s="372"/>
    </row>
    <row r="292" spans="1:4" x14ac:dyDescent="0.25">
      <c r="A292" s="19">
        <v>230001</v>
      </c>
      <c r="B292" s="30" t="s">
        <v>1053</v>
      </c>
      <c r="C292" s="372"/>
      <c r="D292" s="372"/>
    </row>
    <row r="293" spans="1:4" x14ac:dyDescent="0.25">
      <c r="A293" s="203">
        <v>4</v>
      </c>
      <c r="B293" s="24" t="s">
        <v>1104</v>
      </c>
      <c r="C293" s="376">
        <f>C275-C282</f>
        <v>-4393126.5199999996</v>
      </c>
      <c r="D293" s="376">
        <f>D275-D282</f>
        <v>0</v>
      </c>
    </row>
    <row r="294" spans="1:4" ht="22.5" customHeight="1" x14ac:dyDescent="0.25">
      <c r="A294" s="13">
        <v>5</v>
      </c>
      <c r="B294" s="202" t="s">
        <v>1105</v>
      </c>
      <c r="C294" s="377">
        <f>C274+C293</f>
        <v>-139214204.95000002</v>
      </c>
      <c r="D294" s="377">
        <f>D274+D293</f>
        <v>-25044964.646857023</v>
      </c>
    </row>
    <row r="295" spans="1:4" x14ac:dyDescent="0.25">
      <c r="A295" s="15"/>
      <c r="B295" s="28"/>
      <c r="C295" s="353"/>
      <c r="D295" s="353"/>
    </row>
    <row r="296" spans="1:4" x14ac:dyDescent="0.25">
      <c r="A296" s="15"/>
      <c r="B296" s="28"/>
      <c r="C296" s="353"/>
      <c r="D296" s="353"/>
    </row>
    <row r="297" spans="1:4" x14ac:dyDescent="0.25">
      <c r="A297" s="15"/>
      <c r="B297" s="28"/>
      <c r="C297" s="353"/>
      <c r="D297" s="353"/>
    </row>
    <row r="298" spans="1:4" x14ac:dyDescent="0.25">
      <c r="A298" s="15"/>
      <c r="B298" s="28"/>
      <c r="C298" s="353"/>
      <c r="D298" s="353"/>
    </row>
    <row r="299" spans="1:4" x14ac:dyDescent="0.25">
      <c r="A299" s="15"/>
      <c r="B299" s="28"/>
      <c r="C299" s="353"/>
      <c r="D299" s="353"/>
    </row>
    <row r="300" spans="1:4" x14ac:dyDescent="0.25">
      <c r="A300" s="15"/>
      <c r="B300" s="28"/>
      <c r="C300" s="353"/>
      <c r="D300" s="353"/>
    </row>
    <row r="301" spans="1:4" x14ac:dyDescent="0.25">
      <c r="A301" s="15"/>
      <c r="B301" s="28"/>
      <c r="C301" s="353"/>
      <c r="D301" s="353"/>
    </row>
    <row r="302" spans="1:4" x14ac:dyDescent="0.25">
      <c r="A302" s="15"/>
      <c r="B302" s="28"/>
      <c r="C302" s="353"/>
      <c r="D302" s="353"/>
    </row>
    <row r="303" spans="1:4" x14ac:dyDescent="0.25">
      <c r="A303" s="15"/>
      <c r="B303" s="28"/>
      <c r="C303" s="353"/>
      <c r="D303" s="353"/>
    </row>
    <row r="304" spans="1:4" x14ac:dyDescent="0.25">
      <c r="A304" s="15"/>
      <c r="B304" s="28"/>
      <c r="C304" s="353"/>
      <c r="D304" s="353"/>
    </row>
    <row r="305" spans="1:4" x14ac:dyDescent="0.25">
      <c r="A305" s="15"/>
      <c r="B305" s="28"/>
      <c r="C305" s="353"/>
      <c r="D305" s="353"/>
    </row>
    <row r="306" spans="1:4" x14ac:dyDescent="0.25">
      <c r="A306" s="15"/>
      <c r="B306" s="28"/>
      <c r="C306" s="353"/>
      <c r="D306" s="353"/>
    </row>
    <row r="307" spans="1:4" x14ac:dyDescent="0.25">
      <c r="A307" s="15"/>
      <c r="B307" s="28"/>
      <c r="C307" s="353"/>
      <c r="D307" s="353"/>
    </row>
    <row r="308" spans="1:4" x14ac:dyDescent="0.25">
      <c r="A308" s="15"/>
      <c r="B308" s="28"/>
      <c r="C308" s="353"/>
      <c r="D308" s="353"/>
    </row>
    <row r="309" spans="1:4" x14ac:dyDescent="0.25">
      <c r="A309" s="15"/>
      <c r="B309" s="28"/>
      <c r="C309" s="353"/>
      <c r="D309" s="353"/>
    </row>
    <row r="310" spans="1:4" x14ac:dyDescent="0.25">
      <c r="A310" s="15"/>
      <c r="B310" s="28"/>
      <c r="C310" s="353"/>
      <c r="D310" s="353"/>
    </row>
    <row r="311" spans="1:4" x14ac:dyDescent="0.25">
      <c r="A311" s="15"/>
      <c r="B311" s="28"/>
      <c r="C311" s="353"/>
      <c r="D311" s="353"/>
    </row>
    <row r="312" spans="1:4" x14ac:dyDescent="0.25">
      <c r="A312" s="15"/>
      <c r="B312" s="28"/>
      <c r="C312" s="353"/>
      <c r="D312" s="353"/>
    </row>
    <row r="313" spans="1:4" x14ac:dyDescent="0.25">
      <c r="A313" s="15"/>
      <c r="B313" s="28"/>
      <c r="C313" s="353"/>
      <c r="D313" s="353"/>
    </row>
    <row r="314" spans="1:4" x14ac:dyDescent="0.25">
      <c r="A314" s="15"/>
      <c r="B314" s="28"/>
      <c r="C314" s="353"/>
      <c r="D314" s="353"/>
    </row>
    <row r="315" spans="1:4" x14ac:dyDescent="0.25">
      <c r="A315" s="15"/>
      <c r="B315" s="28"/>
      <c r="C315" s="353"/>
      <c r="D315" s="353"/>
    </row>
    <row r="316" spans="1:4" x14ac:dyDescent="0.25">
      <c r="A316" s="15"/>
      <c r="B316" s="28"/>
      <c r="C316" s="353"/>
      <c r="D316" s="353"/>
    </row>
    <row r="317" spans="1:4" x14ac:dyDescent="0.25">
      <c r="A317" s="15"/>
      <c r="B317" s="28"/>
      <c r="C317" s="353"/>
      <c r="D317" s="353"/>
    </row>
    <row r="318" spans="1:4" x14ac:dyDescent="0.25">
      <c r="A318" s="15"/>
      <c r="B318" s="28"/>
      <c r="C318" s="353"/>
      <c r="D318" s="353"/>
    </row>
    <row r="319" spans="1:4" x14ac:dyDescent="0.25">
      <c r="A319" s="15"/>
      <c r="B319" s="28"/>
      <c r="C319" s="353"/>
      <c r="D319" s="353"/>
    </row>
    <row r="320" spans="1:4" x14ac:dyDescent="0.25">
      <c r="A320" s="15"/>
      <c r="B320" s="28"/>
      <c r="C320" s="353"/>
      <c r="D320" s="353"/>
    </row>
    <row r="321" spans="1:4" x14ac:dyDescent="0.25">
      <c r="A321" s="15"/>
      <c r="B321" s="28"/>
      <c r="C321" s="353"/>
      <c r="D321" s="353"/>
    </row>
    <row r="322" spans="1:4" x14ac:dyDescent="0.25">
      <c r="A322" s="15"/>
      <c r="B322" s="28"/>
      <c r="C322" s="353"/>
      <c r="D322" s="353"/>
    </row>
    <row r="323" spans="1:4" x14ac:dyDescent="0.25">
      <c r="A323" s="15"/>
      <c r="B323" s="28"/>
      <c r="C323" s="353"/>
      <c r="D323" s="353"/>
    </row>
    <row r="324" spans="1:4" x14ac:dyDescent="0.25">
      <c r="A324" s="15"/>
      <c r="B324" s="28"/>
      <c r="C324" s="353"/>
      <c r="D324" s="353"/>
    </row>
    <row r="325" spans="1:4" x14ac:dyDescent="0.25">
      <c r="A325" s="15"/>
      <c r="B325" s="28"/>
      <c r="C325" s="353"/>
      <c r="D325" s="353"/>
    </row>
    <row r="326" spans="1:4" x14ac:dyDescent="0.25">
      <c r="A326" s="15"/>
      <c r="B326" s="28"/>
      <c r="C326" s="353"/>
      <c r="D326" s="353"/>
    </row>
    <row r="327" spans="1:4" x14ac:dyDescent="0.25">
      <c r="A327" s="15"/>
      <c r="B327" s="28"/>
      <c r="C327" s="353"/>
      <c r="D327" s="353"/>
    </row>
    <row r="328" spans="1:4" x14ac:dyDescent="0.25">
      <c r="A328" s="15"/>
      <c r="B328" s="28"/>
      <c r="C328" s="353"/>
      <c r="D328" s="353"/>
    </row>
    <row r="329" spans="1:4" x14ac:dyDescent="0.25">
      <c r="A329" s="15"/>
      <c r="B329" s="28"/>
      <c r="C329" s="353"/>
      <c r="D329" s="353"/>
    </row>
    <row r="330" spans="1:4" x14ac:dyDescent="0.25">
      <c r="A330" s="15"/>
      <c r="B330" s="28"/>
      <c r="C330" s="353"/>
      <c r="D330" s="353"/>
    </row>
    <row r="331" spans="1:4" x14ac:dyDescent="0.25">
      <c r="A331" s="15"/>
      <c r="B331" s="28"/>
      <c r="C331" s="353"/>
      <c r="D331" s="353"/>
    </row>
    <row r="332" spans="1:4" x14ac:dyDescent="0.25">
      <c r="A332" s="15"/>
      <c r="B332" s="28"/>
      <c r="C332" s="353"/>
      <c r="D332" s="353"/>
    </row>
    <row r="333" spans="1:4" x14ac:dyDescent="0.25">
      <c r="A333" s="15"/>
      <c r="B333" s="28"/>
      <c r="C333" s="353"/>
      <c r="D333" s="353"/>
    </row>
    <row r="334" spans="1:4" x14ac:dyDescent="0.25">
      <c r="A334" s="15"/>
      <c r="B334" s="28"/>
      <c r="C334" s="353"/>
      <c r="D334" s="353"/>
    </row>
    <row r="335" spans="1:4" x14ac:dyDescent="0.25">
      <c r="A335" s="15"/>
      <c r="B335" s="28"/>
      <c r="C335" s="353"/>
      <c r="D335" s="353"/>
    </row>
    <row r="336" spans="1:4" x14ac:dyDescent="0.25">
      <c r="A336" s="15"/>
      <c r="B336" s="28"/>
      <c r="C336" s="353"/>
      <c r="D336" s="353"/>
    </row>
    <row r="337" spans="1:4" x14ac:dyDescent="0.25">
      <c r="A337" s="15"/>
      <c r="B337" s="28"/>
      <c r="C337" s="353"/>
      <c r="D337" s="353"/>
    </row>
    <row r="338" spans="1:4" x14ac:dyDescent="0.25">
      <c r="A338" s="15"/>
      <c r="B338" s="28"/>
      <c r="C338" s="353"/>
      <c r="D338" s="353"/>
    </row>
    <row r="339" spans="1:4" x14ac:dyDescent="0.25">
      <c r="A339" s="15"/>
      <c r="B339" s="28"/>
      <c r="C339" s="353"/>
      <c r="D339" s="353"/>
    </row>
    <row r="340" spans="1:4" x14ac:dyDescent="0.25">
      <c r="A340" s="15"/>
      <c r="B340" s="28"/>
      <c r="C340" s="353"/>
      <c r="D340" s="353"/>
    </row>
    <row r="341" spans="1:4" x14ac:dyDescent="0.25">
      <c r="A341" s="15"/>
      <c r="B341" s="28"/>
      <c r="C341" s="353"/>
      <c r="D341" s="353"/>
    </row>
    <row r="342" spans="1:4" x14ac:dyDescent="0.25">
      <c r="A342" s="15"/>
      <c r="B342" s="28"/>
      <c r="C342" s="353"/>
      <c r="D342" s="353"/>
    </row>
    <row r="343" spans="1:4" x14ac:dyDescent="0.25">
      <c r="A343" s="15"/>
      <c r="B343" s="28"/>
      <c r="C343" s="353"/>
      <c r="D343" s="353"/>
    </row>
    <row r="344" spans="1:4" x14ac:dyDescent="0.25">
      <c r="A344" s="15"/>
      <c r="B344" s="28"/>
      <c r="C344" s="353"/>
      <c r="D344" s="353"/>
    </row>
    <row r="345" spans="1:4" x14ac:dyDescent="0.25">
      <c r="A345" s="15"/>
      <c r="B345" s="28"/>
      <c r="C345" s="353"/>
      <c r="D345" s="353"/>
    </row>
    <row r="346" spans="1:4" x14ac:dyDescent="0.25">
      <c r="A346" s="15"/>
      <c r="B346" s="28"/>
      <c r="C346" s="353"/>
      <c r="D346" s="353"/>
    </row>
    <row r="347" spans="1:4" x14ac:dyDescent="0.25">
      <c r="A347" s="15"/>
      <c r="B347" s="28"/>
      <c r="C347" s="353"/>
      <c r="D347" s="353"/>
    </row>
    <row r="348" spans="1:4" x14ac:dyDescent="0.25">
      <c r="A348" s="15"/>
      <c r="B348" s="28"/>
      <c r="C348" s="353"/>
      <c r="D348" s="353"/>
    </row>
    <row r="349" spans="1:4" x14ac:dyDescent="0.25">
      <c r="A349" s="15"/>
      <c r="B349" s="28"/>
      <c r="C349" s="353"/>
      <c r="D349" s="353"/>
    </row>
    <row r="350" spans="1:4" x14ac:dyDescent="0.25">
      <c r="A350" s="15"/>
      <c r="B350" s="28"/>
      <c r="C350" s="353"/>
      <c r="D350" s="353"/>
    </row>
    <row r="351" spans="1:4" x14ac:dyDescent="0.25">
      <c r="A351" s="15"/>
      <c r="B351" s="28"/>
      <c r="C351" s="353"/>
      <c r="D351" s="353"/>
    </row>
    <row r="352" spans="1:4" x14ac:dyDescent="0.25">
      <c r="A352" s="15"/>
      <c r="B352" s="28"/>
      <c r="C352" s="353"/>
      <c r="D352" s="353"/>
    </row>
    <row r="353" spans="1:4" x14ac:dyDescent="0.25">
      <c r="A353" s="15"/>
      <c r="B353" s="28"/>
      <c r="C353" s="353"/>
      <c r="D353" s="353"/>
    </row>
    <row r="354" spans="1:4" x14ac:dyDescent="0.25">
      <c r="A354" s="15"/>
      <c r="B354" s="28"/>
      <c r="C354" s="353"/>
      <c r="D354" s="353"/>
    </row>
    <row r="355" spans="1:4" x14ac:dyDescent="0.25">
      <c r="A355" s="15"/>
      <c r="B355" s="28"/>
      <c r="C355" s="353"/>
      <c r="D355" s="353"/>
    </row>
    <row r="356" spans="1:4" x14ac:dyDescent="0.25">
      <c r="A356" s="15"/>
      <c r="B356" s="28"/>
      <c r="C356" s="353"/>
      <c r="D356" s="353"/>
    </row>
    <row r="357" spans="1:4" x14ac:dyDescent="0.25">
      <c r="A357" s="15"/>
      <c r="B357" s="28"/>
      <c r="C357" s="353"/>
      <c r="D357" s="353"/>
    </row>
    <row r="358" spans="1:4" x14ac:dyDescent="0.25">
      <c r="A358" s="15"/>
      <c r="B358" s="28"/>
      <c r="C358" s="353"/>
      <c r="D358" s="353"/>
    </row>
    <row r="359" spans="1:4" x14ac:dyDescent="0.25">
      <c r="A359" s="15"/>
      <c r="B359" s="28"/>
      <c r="C359" s="353"/>
      <c r="D359" s="353"/>
    </row>
    <row r="360" spans="1:4" x14ac:dyDescent="0.25">
      <c r="A360" s="15"/>
      <c r="B360" s="28"/>
      <c r="C360" s="353"/>
      <c r="D360" s="353"/>
    </row>
    <row r="361" spans="1:4" x14ac:dyDescent="0.25">
      <c r="A361" s="15"/>
      <c r="B361" s="28"/>
      <c r="C361" s="353"/>
      <c r="D361" s="353"/>
    </row>
    <row r="362" spans="1:4" x14ac:dyDescent="0.25">
      <c r="A362" s="15"/>
      <c r="B362" s="28"/>
      <c r="C362" s="353"/>
      <c r="D362" s="353"/>
    </row>
    <row r="363" spans="1:4" x14ac:dyDescent="0.25">
      <c r="A363" s="15"/>
      <c r="B363" s="28"/>
      <c r="C363" s="353"/>
      <c r="D363" s="353"/>
    </row>
    <row r="364" spans="1:4" x14ac:dyDescent="0.25">
      <c r="A364" s="15"/>
      <c r="B364" s="28"/>
      <c r="C364" s="353"/>
      <c r="D364" s="353"/>
    </row>
    <row r="365" spans="1:4" x14ac:dyDescent="0.25">
      <c r="A365" s="15"/>
      <c r="B365" s="28"/>
      <c r="C365" s="353"/>
      <c r="D365" s="353"/>
    </row>
    <row r="366" spans="1:4" x14ac:dyDescent="0.25">
      <c r="A366" s="15"/>
      <c r="B366" s="28"/>
      <c r="C366" s="353"/>
      <c r="D366" s="353"/>
    </row>
    <row r="367" spans="1:4" x14ac:dyDescent="0.25">
      <c r="A367" s="15"/>
      <c r="B367" s="28"/>
      <c r="C367" s="353"/>
      <c r="D367" s="353"/>
    </row>
    <row r="368" spans="1:4" x14ac:dyDescent="0.25">
      <c r="A368" s="15"/>
      <c r="B368" s="28"/>
      <c r="C368" s="353"/>
      <c r="D368" s="353"/>
    </row>
    <row r="369" spans="1:4" x14ac:dyDescent="0.25">
      <c r="A369" s="15"/>
      <c r="B369" s="28"/>
      <c r="C369" s="353"/>
      <c r="D369" s="353"/>
    </row>
    <row r="370" spans="1:4" x14ac:dyDescent="0.25">
      <c r="A370" s="15"/>
      <c r="B370" s="28"/>
      <c r="C370" s="353"/>
      <c r="D370" s="353"/>
    </row>
    <row r="371" spans="1:4" x14ac:dyDescent="0.25">
      <c r="A371" s="15"/>
      <c r="B371" s="28"/>
      <c r="C371" s="353"/>
      <c r="D371" s="353"/>
    </row>
    <row r="372" spans="1:4" x14ac:dyDescent="0.25">
      <c r="A372" s="15"/>
      <c r="B372" s="28"/>
      <c r="C372" s="353"/>
      <c r="D372" s="353"/>
    </row>
    <row r="373" spans="1:4" x14ac:dyDescent="0.25">
      <c r="A373" s="15"/>
      <c r="B373" s="28"/>
      <c r="C373" s="353"/>
      <c r="D373" s="353"/>
    </row>
    <row r="374" spans="1:4" x14ac:dyDescent="0.25">
      <c r="A374" s="15"/>
      <c r="B374" s="28"/>
      <c r="C374" s="353"/>
      <c r="D374" s="353"/>
    </row>
    <row r="375" spans="1:4" x14ac:dyDescent="0.25">
      <c r="A375" s="15"/>
      <c r="B375" s="28"/>
      <c r="C375" s="353"/>
      <c r="D375" s="353"/>
    </row>
    <row r="376" spans="1:4" x14ac:dyDescent="0.25">
      <c r="A376" s="15"/>
      <c r="B376" s="28"/>
      <c r="C376" s="353"/>
      <c r="D376" s="353"/>
    </row>
    <row r="377" spans="1:4" x14ac:dyDescent="0.25">
      <c r="A377" s="15"/>
      <c r="B377" s="28"/>
      <c r="C377" s="353"/>
      <c r="D377" s="353"/>
    </row>
    <row r="378" spans="1:4" x14ac:dyDescent="0.25">
      <c r="A378" s="15"/>
      <c r="B378" s="28"/>
      <c r="C378" s="353"/>
      <c r="D378" s="353"/>
    </row>
    <row r="379" spans="1:4" x14ac:dyDescent="0.25">
      <c r="A379" s="15"/>
      <c r="B379" s="28"/>
      <c r="C379" s="353"/>
      <c r="D379" s="353"/>
    </row>
    <row r="380" spans="1:4" x14ac:dyDescent="0.25">
      <c r="A380" s="15"/>
      <c r="B380" s="28"/>
      <c r="C380" s="353"/>
      <c r="D380" s="353"/>
    </row>
    <row r="381" spans="1:4" x14ac:dyDescent="0.25">
      <c r="A381" s="15"/>
      <c r="B381" s="28"/>
      <c r="C381" s="353"/>
      <c r="D381" s="353"/>
    </row>
    <row r="382" spans="1:4" x14ac:dyDescent="0.25">
      <c r="A382" s="15"/>
      <c r="B382" s="28"/>
      <c r="C382" s="353"/>
      <c r="D382" s="353"/>
    </row>
    <row r="383" spans="1:4" x14ac:dyDescent="0.25">
      <c r="A383" s="15"/>
      <c r="B383" s="28"/>
      <c r="C383" s="353"/>
      <c r="D383" s="353"/>
    </row>
    <row r="384" spans="1:4" x14ac:dyDescent="0.25">
      <c r="A384" s="15"/>
      <c r="B384" s="28"/>
      <c r="C384" s="353"/>
      <c r="D384" s="353"/>
    </row>
    <row r="385" spans="1:4" x14ac:dyDescent="0.25">
      <c r="A385" s="15"/>
      <c r="B385" s="28"/>
      <c r="C385" s="353"/>
      <c r="D385" s="353"/>
    </row>
    <row r="386" spans="1:4" x14ac:dyDescent="0.25">
      <c r="A386" s="15"/>
      <c r="B386" s="28"/>
      <c r="C386" s="353"/>
      <c r="D386" s="353"/>
    </row>
    <row r="387" spans="1:4" x14ac:dyDescent="0.25">
      <c r="A387" s="15"/>
      <c r="B387" s="28"/>
      <c r="C387" s="353"/>
      <c r="D387" s="353"/>
    </row>
    <row r="388" spans="1:4" x14ac:dyDescent="0.25">
      <c r="A388" s="15"/>
      <c r="B388" s="28"/>
      <c r="C388" s="353"/>
      <c r="D388" s="353"/>
    </row>
    <row r="389" spans="1:4" x14ac:dyDescent="0.25">
      <c r="A389" s="15"/>
      <c r="B389" s="28"/>
      <c r="C389" s="353"/>
      <c r="D389" s="353"/>
    </row>
    <row r="390" spans="1:4" x14ac:dyDescent="0.25">
      <c r="A390" s="15"/>
      <c r="B390" s="28"/>
      <c r="C390" s="353"/>
      <c r="D390" s="353"/>
    </row>
    <row r="391" spans="1:4" x14ac:dyDescent="0.25">
      <c r="A391" s="15"/>
      <c r="B391" s="28"/>
      <c r="C391" s="353"/>
      <c r="D391" s="353"/>
    </row>
    <row r="392" spans="1:4" x14ac:dyDescent="0.25">
      <c r="A392" s="15"/>
      <c r="B392" s="28"/>
      <c r="C392" s="353"/>
      <c r="D392" s="353"/>
    </row>
    <row r="393" spans="1:4" x14ac:dyDescent="0.25">
      <c r="A393" s="15"/>
      <c r="B393" s="28"/>
      <c r="C393" s="353"/>
      <c r="D393" s="353"/>
    </row>
    <row r="394" spans="1:4" x14ac:dyDescent="0.25">
      <c r="A394" s="15"/>
      <c r="B394" s="28"/>
      <c r="C394" s="353"/>
      <c r="D394" s="353"/>
    </row>
    <row r="395" spans="1:4" x14ac:dyDescent="0.25">
      <c r="A395" s="15"/>
      <c r="B395" s="28"/>
      <c r="C395" s="353"/>
      <c r="D395" s="353"/>
    </row>
    <row r="396" spans="1:4" x14ac:dyDescent="0.25">
      <c r="A396" s="15"/>
      <c r="B396" s="28"/>
      <c r="C396" s="353"/>
      <c r="D396" s="353"/>
    </row>
    <row r="397" spans="1:4" x14ac:dyDescent="0.25">
      <c r="A397" s="15"/>
      <c r="B397" s="28"/>
      <c r="C397" s="353"/>
      <c r="D397" s="353"/>
    </row>
    <row r="398" spans="1:4" x14ac:dyDescent="0.25">
      <c r="A398" s="15"/>
      <c r="B398" s="28"/>
      <c r="C398" s="353"/>
      <c r="D398" s="353"/>
    </row>
    <row r="399" spans="1:4" x14ac:dyDescent="0.25">
      <c r="A399" s="15"/>
      <c r="B399" s="28"/>
      <c r="C399" s="353"/>
      <c r="D399" s="353"/>
    </row>
    <row r="400" spans="1:4" x14ac:dyDescent="0.25">
      <c r="A400" s="15"/>
      <c r="B400" s="28"/>
      <c r="C400" s="353"/>
      <c r="D400" s="353"/>
    </row>
    <row r="401" spans="1:4" x14ac:dyDescent="0.25">
      <c r="A401" s="15"/>
      <c r="B401" s="28"/>
      <c r="C401" s="353"/>
      <c r="D401" s="353"/>
    </row>
    <row r="402" spans="1:4" x14ac:dyDescent="0.25">
      <c r="A402" s="15"/>
      <c r="B402" s="28"/>
      <c r="C402" s="353"/>
      <c r="D402" s="353"/>
    </row>
    <row r="403" spans="1:4" x14ac:dyDescent="0.25">
      <c r="A403" s="15"/>
      <c r="B403" s="28"/>
      <c r="C403" s="353"/>
      <c r="D403" s="353"/>
    </row>
    <row r="404" spans="1:4" x14ac:dyDescent="0.25">
      <c r="A404" s="15"/>
      <c r="B404" s="28"/>
      <c r="C404" s="353"/>
      <c r="D404" s="353"/>
    </row>
    <row r="405" spans="1:4" x14ac:dyDescent="0.25">
      <c r="A405" s="15"/>
      <c r="B405" s="28"/>
      <c r="C405" s="353"/>
      <c r="D405" s="353"/>
    </row>
    <row r="406" spans="1:4" x14ac:dyDescent="0.25">
      <c r="A406" s="15"/>
      <c r="B406" s="28"/>
      <c r="C406" s="353"/>
      <c r="D406" s="353"/>
    </row>
    <row r="407" spans="1:4" x14ac:dyDescent="0.25">
      <c r="A407" s="15"/>
      <c r="B407" s="28"/>
      <c r="C407" s="353"/>
      <c r="D407" s="353"/>
    </row>
    <row r="408" spans="1:4" x14ac:dyDescent="0.25">
      <c r="A408" s="15"/>
      <c r="B408" s="28"/>
      <c r="C408" s="353"/>
      <c r="D408" s="353"/>
    </row>
    <row r="409" spans="1:4" x14ac:dyDescent="0.25">
      <c r="A409" s="15"/>
      <c r="B409" s="28"/>
      <c r="C409" s="353"/>
      <c r="D409" s="353"/>
    </row>
    <row r="410" spans="1:4" x14ac:dyDescent="0.25">
      <c r="A410" s="15"/>
      <c r="B410" s="28"/>
      <c r="C410" s="353"/>
      <c r="D410" s="353"/>
    </row>
    <row r="411" spans="1:4" x14ac:dyDescent="0.25">
      <c r="A411" s="15"/>
      <c r="B411" s="28"/>
      <c r="C411" s="353"/>
      <c r="D411" s="353"/>
    </row>
    <row r="412" spans="1:4" x14ac:dyDescent="0.25">
      <c r="A412" s="15"/>
      <c r="B412" s="28"/>
      <c r="C412" s="353"/>
      <c r="D412" s="353"/>
    </row>
    <row r="413" spans="1:4" x14ac:dyDescent="0.25">
      <c r="A413" s="15"/>
      <c r="B413" s="28"/>
      <c r="C413" s="353"/>
      <c r="D413" s="353"/>
    </row>
    <row r="414" spans="1:4" x14ac:dyDescent="0.25">
      <c r="A414" s="15"/>
      <c r="B414" s="28"/>
      <c r="C414" s="353"/>
      <c r="D414" s="353"/>
    </row>
    <row r="415" spans="1:4" x14ac:dyDescent="0.25">
      <c r="A415" s="15"/>
      <c r="B415" s="28"/>
      <c r="C415" s="353"/>
      <c r="D415" s="353"/>
    </row>
    <row r="416" spans="1:4" x14ac:dyDescent="0.25">
      <c r="A416" s="15"/>
      <c r="B416" s="28"/>
      <c r="C416" s="353"/>
      <c r="D416" s="353"/>
    </row>
    <row r="417" spans="1:4" x14ac:dyDescent="0.25">
      <c r="A417" s="15"/>
      <c r="B417" s="28"/>
      <c r="C417" s="353"/>
      <c r="D417" s="353"/>
    </row>
    <row r="418" spans="1:4" x14ac:dyDescent="0.25">
      <c r="A418" s="15"/>
      <c r="B418" s="28"/>
      <c r="C418" s="353"/>
      <c r="D418" s="353"/>
    </row>
    <row r="419" spans="1:4" x14ac:dyDescent="0.25">
      <c r="A419" s="15"/>
      <c r="B419" s="28"/>
      <c r="C419" s="353"/>
      <c r="D419" s="353"/>
    </row>
    <row r="420" spans="1:4" x14ac:dyDescent="0.25">
      <c r="A420" s="15"/>
      <c r="B420" s="28"/>
      <c r="C420" s="353"/>
      <c r="D420" s="353"/>
    </row>
    <row r="421" spans="1:4" x14ac:dyDescent="0.25">
      <c r="A421" s="15"/>
      <c r="B421" s="28"/>
      <c r="C421" s="353"/>
      <c r="D421" s="353"/>
    </row>
    <row r="422" spans="1:4" x14ac:dyDescent="0.25">
      <c r="A422" s="15"/>
      <c r="B422" s="28"/>
      <c r="C422" s="353"/>
      <c r="D422" s="353"/>
    </row>
    <row r="423" spans="1:4" x14ac:dyDescent="0.25">
      <c r="A423" s="15"/>
      <c r="B423" s="28"/>
      <c r="C423" s="353"/>
      <c r="D423" s="353"/>
    </row>
    <row r="424" spans="1:4" x14ac:dyDescent="0.25">
      <c r="A424" s="15"/>
      <c r="B424" s="28"/>
      <c r="C424" s="353"/>
      <c r="D424" s="353"/>
    </row>
    <row r="425" spans="1:4" x14ac:dyDescent="0.25">
      <c r="A425" s="15"/>
      <c r="B425" s="28"/>
      <c r="C425" s="353"/>
      <c r="D425" s="353"/>
    </row>
    <row r="426" spans="1:4" x14ac:dyDescent="0.25">
      <c r="A426" s="15"/>
      <c r="B426" s="28"/>
      <c r="C426" s="353"/>
      <c r="D426" s="353"/>
    </row>
    <row r="427" spans="1:4" x14ac:dyDescent="0.25">
      <c r="A427" s="15"/>
      <c r="B427" s="28"/>
      <c r="C427" s="353"/>
      <c r="D427" s="353"/>
    </row>
    <row r="428" spans="1:4" x14ac:dyDescent="0.25">
      <c r="A428" s="15"/>
      <c r="B428" s="28"/>
      <c r="C428" s="353"/>
      <c r="D428" s="353"/>
    </row>
    <row r="429" spans="1:4" x14ac:dyDescent="0.25">
      <c r="A429" s="15"/>
      <c r="B429" s="28"/>
      <c r="C429" s="353"/>
      <c r="D429" s="353"/>
    </row>
    <row r="430" spans="1:4" x14ac:dyDescent="0.25">
      <c r="A430" s="15"/>
      <c r="B430" s="28"/>
      <c r="C430" s="353"/>
      <c r="D430" s="353"/>
    </row>
    <row r="431" spans="1:4" x14ac:dyDescent="0.25">
      <c r="A431" s="15"/>
      <c r="B431" s="28"/>
      <c r="C431" s="353"/>
      <c r="D431" s="353"/>
    </row>
    <row r="432" spans="1:4" x14ac:dyDescent="0.25">
      <c r="A432" s="15"/>
      <c r="B432" s="28"/>
      <c r="C432" s="353"/>
      <c r="D432" s="353"/>
    </row>
    <row r="433" spans="1:4" x14ac:dyDescent="0.25">
      <c r="A433" s="15"/>
      <c r="B433" s="28"/>
      <c r="C433" s="353"/>
      <c r="D433" s="353"/>
    </row>
    <row r="434" spans="1:4" x14ac:dyDescent="0.25">
      <c r="A434" s="15"/>
      <c r="B434" s="28"/>
      <c r="C434" s="353"/>
      <c r="D434" s="353"/>
    </row>
    <row r="435" spans="1:4" x14ac:dyDescent="0.25">
      <c r="A435" s="15"/>
      <c r="B435" s="28"/>
      <c r="C435" s="353"/>
      <c r="D435" s="353"/>
    </row>
    <row r="436" spans="1:4" x14ac:dyDescent="0.25">
      <c r="A436" s="15"/>
      <c r="B436" s="28"/>
      <c r="C436" s="353"/>
      <c r="D436" s="353"/>
    </row>
    <row r="437" spans="1:4" x14ac:dyDescent="0.25">
      <c r="A437" s="15"/>
      <c r="B437" s="28"/>
      <c r="C437" s="353"/>
      <c r="D437" s="353"/>
    </row>
    <row r="438" spans="1:4" x14ac:dyDescent="0.25">
      <c r="A438" s="15"/>
      <c r="B438" s="28"/>
      <c r="C438" s="353"/>
      <c r="D438" s="353"/>
    </row>
    <row r="439" spans="1:4" x14ac:dyDescent="0.25">
      <c r="A439" s="15"/>
      <c r="B439" s="28"/>
      <c r="C439" s="353"/>
      <c r="D439" s="353"/>
    </row>
    <row r="440" spans="1:4" x14ac:dyDescent="0.25">
      <c r="A440" s="15"/>
      <c r="B440" s="28"/>
      <c r="C440" s="353"/>
      <c r="D440" s="353"/>
    </row>
    <row r="441" spans="1:4" x14ac:dyDescent="0.25">
      <c r="A441" s="15"/>
      <c r="B441" s="28"/>
      <c r="C441" s="353"/>
      <c r="D441" s="353"/>
    </row>
    <row r="442" spans="1:4" x14ac:dyDescent="0.25">
      <c r="A442" s="15"/>
      <c r="B442" s="28"/>
      <c r="C442" s="353"/>
      <c r="D442" s="353"/>
    </row>
    <row r="443" spans="1:4" x14ac:dyDescent="0.25">
      <c r="A443" s="15"/>
      <c r="B443" s="28"/>
      <c r="C443" s="353"/>
      <c r="D443" s="353"/>
    </row>
    <row r="444" spans="1:4" x14ac:dyDescent="0.25">
      <c r="A444" s="15"/>
      <c r="B444" s="28"/>
      <c r="C444" s="353"/>
      <c r="D444" s="353"/>
    </row>
    <row r="445" spans="1:4" x14ac:dyDescent="0.25">
      <c r="A445" s="15"/>
      <c r="B445" s="28"/>
      <c r="C445" s="353"/>
      <c r="D445" s="353"/>
    </row>
    <row r="446" spans="1:4" x14ac:dyDescent="0.25">
      <c r="A446" s="15"/>
      <c r="B446" s="28"/>
      <c r="C446" s="353"/>
      <c r="D446" s="353"/>
    </row>
    <row r="447" spans="1:4" x14ac:dyDescent="0.25">
      <c r="A447" s="15"/>
      <c r="B447" s="28"/>
      <c r="C447" s="353"/>
      <c r="D447" s="353"/>
    </row>
    <row r="448" spans="1:4" x14ac:dyDescent="0.25">
      <c r="A448" s="15"/>
      <c r="B448" s="28"/>
      <c r="C448" s="353"/>
      <c r="D448" s="353"/>
    </row>
    <row r="449" spans="1:4" x14ac:dyDescent="0.25">
      <c r="A449" s="15"/>
      <c r="B449" s="28"/>
      <c r="C449" s="353"/>
      <c r="D449" s="353"/>
    </row>
    <row r="450" spans="1:4" x14ac:dyDescent="0.25">
      <c r="A450" s="15"/>
      <c r="B450" s="28"/>
      <c r="C450" s="353"/>
      <c r="D450" s="353"/>
    </row>
    <row r="451" spans="1:4" x14ac:dyDescent="0.25">
      <c r="A451" s="15"/>
      <c r="B451" s="28"/>
      <c r="C451" s="353"/>
      <c r="D451" s="353"/>
    </row>
    <row r="452" spans="1:4" x14ac:dyDescent="0.25">
      <c r="A452" s="15"/>
      <c r="B452" s="28"/>
      <c r="C452" s="353"/>
      <c r="D452" s="353"/>
    </row>
    <row r="453" spans="1:4" x14ac:dyDescent="0.25">
      <c r="A453" s="15"/>
      <c r="B453" s="28"/>
      <c r="C453" s="353"/>
      <c r="D453" s="353"/>
    </row>
    <row r="454" spans="1:4" x14ac:dyDescent="0.25">
      <c r="A454" s="15"/>
      <c r="B454" s="28"/>
      <c r="C454" s="353"/>
      <c r="D454" s="353"/>
    </row>
    <row r="455" spans="1:4" x14ac:dyDescent="0.25">
      <c r="A455" s="15"/>
      <c r="B455" s="28"/>
      <c r="C455" s="353"/>
      <c r="D455" s="353"/>
    </row>
    <row r="456" spans="1:4" x14ac:dyDescent="0.25">
      <c r="A456" s="15"/>
      <c r="B456" s="28"/>
      <c r="C456" s="353"/>
      <c r="D456" s="353"/>
    </row>
    <row r="457" spans="1:4" x14ac:dyDescent="0.25">
      <c r="A457" s="15"/>
      <c r="B457" s="28"/>
      <c r="C457" s="353"/>
      <c r="D457" s="353"/>
    </row>
    <row r="458" spans="1:4" x14ac:dyDescent="0.25">
      <c r="A458" s="15"/>
      <c r="B458" s="28"/>
      <c r="C458" s="353"/>
      <c r="D458" s="353"/>
    </row>
    <row r="459" spans="1:4" x14ac:dyDescent="0.25">
      <c r="A459" s="15"/>
      <c r="B459" s="28"/>
      <c r="C459" s="353"/>
      <c r="D459" s="353"/>
    </row>
    <row r="460" spans="1:4" x14ac:dyDescent="0.25">
      <c r="A460" s="15"/>
      <c r="B460" s="28"/>
      <c r="C460" s="353"/>
      <c r="D460" s="353"/>
    </row>
    <row r="461" spans="1:4" x14ac:dyDescent="0.25">
      <c r="A461" s="15"/>
      <c r="B461" s="28"/>
      <c r="C461" s="353"/>
      <c r="D461" s="353"/>
    </row>
    <row r="462" spans="1:4" x14ac:dyDescent="0.25">
      <c r="A462" s="15"/>
      <c r="B462" s="28"/>
      <c r="C462" s="353"/>
      <c r="D462" s="353"/>
    </row>
    <row r="463" spans="1:4" x14ac:dyDescent="0.25">
      <c r="A463" s="15"/>
      <c r="B463" s="28"/>
      <c r="C463" s="353"/>
      <c r="D463" s="353"/>
    </row>
    <row r="464" spans="1:4" x14ac:dyDescent="0.25">
      <c r="A464" s="15"/>
      <c r="B464" s="28"/>
      <c r="C464" s="353"/>
      <c r="D464" s="353"/>
    </row>
    <row r="465" spans="1:4" x14ac:dyDescent="0.25">
      <c r="A465" s="15"/>
      <c r="B465" s="28"/>
      <c r="C465" s="353"/>
      <c r="D465" s="353"/>
    </row>
    <row r="466" spans="1:4" x14ac:dyDescent="0.25">
      <c r="A466" s="15"/>
      <c r="B466" s="28"/>
      <c r="C466" s="353"/>
      <c r="D466" s="353"/>
    </row>
    <row r="467" spans="1:4" x14ac:dyDescent="0.25">
      <c r="A467" s="15"/>
      <c r="B467" s="28"/>
      <c r="C467" s="353"/>
      <c r="D467" s="353"/>
    </row>
    <row r="468" spans="1:4" x14ac:dyDescent="0.25">
      <c r="A468" s="15"/>
      <c r="B468" s="28"/>
      <c r="C468" s="353"/>
      <c r="D468" s="353"/>
    </row>
    <row r="469" spans="1:4" x14ac:dyDescent="0.25">
      <c r="A469" s="15"/>
      <c r="B469" s="28"/>
      <c r="C469" s="353"/>
      <c r="D469" s="353"/>
    </row>
    <row r="470" spans="1:4" x14ac:dyDescent="0.25">
      <c r="A470" s="15"/>
      <c r="B470" s="28"/>
      <c r="C470" s="353"/>
      <c r="D470" s="353"/>
    </row>
    <row r="471" spans="1:4" x14ac:dyDescent="0.25">
      <c r="A471" s="15"/>
      <c r="B471" s="28"/>
      <c r="C471" s="353"/>
      <c r="D471" s="353"/>
    </row>
    <row r="472" spans="1:4" x14ac:dyDescent="0.25">
      <c r="A472" s="15"/>
      <c r="B472" s="28"/>
      <c r="C472" s="353"/>
      <c r="D472" s="353"/>
    </row>
    <row r="473" spans="1:4" x14ac:dyDescent="0.25">
      <c r="A473" s="15"/>
      <c r="B473" s="28"/>
      <c r="C473" s="353"/>
      <c r="D473" s="353"/>
    </row>
    <row r="474" spans="1:4" x14ac:dyDescent="0.25">
      <c r="A474" s="15"/>
      <c r="B474" s="28"/>
      <c r="C474" s="353"/>
      <c r="D474" s="353"/>
    </row>
    <row r="475" spans="1:4" x14ac:dyDescent="0.25">
      <c r="A475" s="15"/>
      <c r="B475" s="28"/>
      <c r="C475" s="353"/>
      <c r="D475" s="353"/>
    </row>
    <row r="476" spans="1:4" x14ac:dyDescent="0.25">
      <c r="A476" s="15"/>
      <c r="B476" s="28"/>
      <c r="C476" s="353"/>
      <c r="D476" s="353"/>
    </row>
    <row r="477" spans="1:4" x14ac:dyDescent="0.25">
      <c r="A477" s="15"/>
      <c r="B477" s="28"/>
      <c r="C477" s="353"/>
      <c r="D477" s="353"/>
    </row>
    <row r="478" spans="1:4" x14ac:dyDescent="0.25">
      <c r="A478" s="15"/>
      <c r="B478" s="28"/>
      <c r="C478" s="353"/>
      <c r="D478" s="353"/>
    </row>
    <row r="479" spans="1:4" x14ac:dyDescent="0.25">
      <c r="A479" s="15"/>
      <c r="B479" s="28"/>
      <c r="C479" s="353"/>
      <c r="D479" s="353"/>
    </row>
    <row r="480" spans="1:4" x14ac:dyDescent="0.25">
      <c r="A480" s="15"/>
      <c r="B480" s="28"/>
      <c r="C480" s="353"/>
      <c r="D480" s="353"/>
    </row>
    <row r="481" spans="1:4" x14ac:dyDescent="0.25">
      <c r="A481" s="15"/>
      <c r="B481" s="28"/>
      <c r="C481" s="353"/>
      <c r="D481" s="353"/>
    </row>
    <row r="482" spans="1:4" x14ac:dyDescent="0.25">
      <c r="A482" s="15"/>
      <c r="B482" s="28"/>
      <c r="C482" s="353"/>
      <c r="D482" s="353"/>
    </row>
    <row r="483" spans="1:4" x14ac:dyDescent="0.25">
      <c r="A483" s="15"/>
      <c r="B483" s="28"/>
      <c r="C483" s="353"/>
      <c r="D483" s="353"/>
    </row>
    <row r="484" spans="1:4" x14ac:dyDescent="0.25">
      <c r="A484" s="15"/>
      <c r="B484" s="28"/>
      <c r="C484" s="353"/>
      <c r="D484" s="353"/>
    </row>
    <row r="485" spans="1:4" x14ac:dyDescent="0.25">
      <c r="A485" s="15"/>
      <c r="B485" s="28"/>
      <c r="C485" s="353"/>
      <c r="D485" s="353"/>
    </row>
    <row r="486" spans="1:4" x14ac:dyDescent="0.25">
      <c r="A486" s="15"/>
      <c r="B486" s="28"/>
      <c r="C486" s="353"/>
      <c r="D486" s="353"/>
    </row>
    <row r="487" spans="1:4" x14ac:dyDescent="0.25">
      <c r="A487" s="15"/>
      <c r="B487" s="28"/>
      <c r="C487" s="353"/>
      <c r="D487" s="353"/>
    </row>
    <row r="488" spans="1:4" x14ac:dyDescent="0.25">
      <c r="A488" s="15"/>
      <c r="B488" s="28"/>
      <c r="C488" s="353"/>
      <c r="D488" s="353"/>
    </row>
    <row r="489" spans="1:4" x14ac:dyDescent="0.25">
      <c r="A489" s="15"/>
      <c r="B489" s="28"/>
      <c r="C489" s="353"/>
      <c r="D489" s="353"/>
    </row>
    <row r="490" spans="1:4" x14ac:dyDescent="0.25">
      <c r="A490" s="15"/>
      <c r="B490" s="28"/>
      <c r="C490" s="353"/>
      <c r="D490" s="353"/>
    </row>
    <row r="491" spans="1:4" x14ac:dyDescent="0.25">
      <c r="A491" s="15"/>
      <c r="B491" s="28"/>
      <c r="C491" s="353"/>
      <c r="D491" s="353"/>
    </row>
    <row r="492" spans="1:4" x14ac:dyDescent="0.25">
      <c r="A492" s="15"/>
      <c r="B492" s="28"/>
      <c r="C492" s="353"/>
      <c r="D492" s="353"/>
    </row>
    <row r="493" spans="1:4" x14ac:dyDescent="0.25">
      <c r="A493" s="15"/>
      <c r="B493" s="28"/>
      <c r="C493" s="353"/>
      <c r="D493" s="353"/>
    </row>
    <row r="494" spans="1:4" x14ac:dyDescent="0.25">
      <c r="A494" s="15"/>
      <c r="B494" s="28"/>
      <c r="C494" s="353"/>
      <c r="D494" s="353"/>
    </row>
    <row r="495" spans="1:4" x14ac:dyDescent="0.25">
      <c r="A495" s="15"/>
      <c r="B495" s="28"/>
      <c r="C495" s="353"/>
      <c r="D495" s="353"/>
    </row>
    <row r="496" spans="1:4" x14ac:dyDescent="0.25">
      <c r="A496" s="15"/>
      <c r="B496" s="28"/>
      <c r="C496" s="353"/>
      <c r="D496" s="353"/>
    </row>
    <row r="497" spans="1:4" x14ac:dyDescent="0.25">
      <c r="A497" s="15"/>
      <c r="B497" s="28"/>
      <c r="C497" s="353"/>
      <c r="D497" s="353"/>
    </row>
    <row r="498" spans="1:4" x14ac:dyDescent="0.25">
      <c r="A498" s="15"/>
      <c r="B498" s="28"/>
      <c r="C498" s="353"/>
      <c r="D498" s="353"/>
    </row>
    <row r="499" spans="1:4" x14ac:dyDescent="0.25">
      <c r="A499" s="15"/>
      <c r="B499" s="28"/>
      <c r="C499" s="353"/>
      <c r="D499" s="353"/>
    </row>
    <row r="500" spans="1:4" x14ac:dyDescent="0.25">
      <c r="A500" s="15"/>
      <c r="B500" s="28"/>
      <c r="C500" s="353"/>
      <c r="D500" s="353"/>
    </row>
    <row r="501" spans="1:4" x14ac:dyDescent="0.25">
      <c r="A501" s="15"/>
      <c r="B501" s="28"/>
      <c r="C501" s="353"/>
      <c r="D501" s="353"/>
    </row>
    <row r="502" spans="1:4" x14ac:dyDescent="0.25">
      <c r="A502" s="15"/>
      <c r="B502" s="28"/>
      <c r="C502" s="353"/>
      <c r="D502" s="353"/>
    </row>
    <row r="503" spans="1:4" x14ac:dyDescent="0.25">
      <c r="A503" s="15"/>
      <c r="B503" s="28"/>
      <c r="C503" s="353"/>
      <c r="D503" s="353"/>
    </row>
    <row r="504" spans="1:4" x14ac:dyDescent="0.25">
      <c r="A504" s="15"/>
      <c r="B504" s="28"/>
      <c r="C504" s="353"/>
      <c r="D504" s="353"/>
    </row>
    <row r="505" spans="1:4" x14ac:dyDescent="0.25">
      <c r="A505" s="15"/>
      <c r="B505" s="28"/>
      <c r="C505" s="353"/>
      <c r="D505" s="353"/>
    </row>
    <row r="506" spans="1:4" x14ac:dyDescent="0.25">
      <c r="A506" s="15"/>
      <c r="B506" s="28"/>
      <c r="C506" s="353"/>
      <c r="D506" s="353"/>
    </row>
    <row r="507" spans="1:4" x14ac:dyDescent="0.25">
      <c r="A507" s="15"/>
      <c r="B507" s="28"/>
      <c r="C507" s="353"/>
      <c r="D507" s="353"/>
    </row>
    <row r="508" spans="1:4" x14ac:dyDescent="0.25">
      <c r="A508" s="15"/>
      <c r="B508" s="28"/>
      <c r="C508" s="353"/>
      <c r="D508" s="353"/>
    </row>
    <row r="509" spans="1:4" x14ac:dyDescent="0.25">
      <c r="A509" s="15"/>
      <c r="B509" s="28"/>
      <c r="C509" s="353"/>
      <c r="D509" s="353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299" workbookViewId="0">
      <selection activeCell="C248" sqref="C248"/>
    </sheetView>
  </sheetViews>
  <sheetFormatPr defaultColWidth="9.140625" defaultRowHeight="15" x14ac:dyDescent="0.25"/>
  <cols>
    <col min="1" max="1" width="9.140625" style="10" customWidth="1"/>
    <col min="2" max="2" width="66.140625" style="22" customWidth="1"/>
    <col min="3" max="3" width="18.7109375" style="187" customWidth="1"/>
    <col min="4" max="4" width="14.42578125" style="187" customWidth="1"/>
    <col min="5" max="16384" width="9.140625" style="10"/>
  </cols>
  <sheetData>
    <row r="1" spans="1:4" ht="15.75" x14ac:dyDescent="0.25">
      <c r="A1" s="322" t="s">
        <v>1257</v>
      </c>
      <c r="D1" s="186" t="s">
        <v>452</v>
      </c>
    </row>
    <row r="3" spans="1:4" x14ac:dyDescent="0.25">
      <c r="A3" s="412" t="s">
        <v>6</v>
      </c>
      <c r="B3" s="412"/>
      <c r="C3" s="412"/>
      <c r="D3" s="412"/>
    </row>
    <row r="4" spans="1:4" x14ac:dyDescent="0.25">
      <c r="A4" s="76"/>
      <c r="B4" s="76"/>
      <c r="C4" s="204"/>
      <c r="D4" s="204"/>
    </row>
    <row r="5" spans="1:4" x14ac:dyDescent="0.25">
      <c r="A5" s="11"/>
      <c r="B5" s="23"/>
      <c r="D5" s="205" t="s">
        <v>808</v>
      </c>
    </row>
    <row r="6" spans="1:4" x14ac:dyDescent="0.25">
      <c r="A6" s="11"/>
      <c r="B6" s="23"/>
      <c r="D6" s="206"/>
    </row>
    <row r="7" spans="1:4" ht="33.75" customHeight="1" x14ac:dyDescent="0.25">
      <c r="A7" s="153" t="s">
        <v>61</v>
      </c>
      <c r="B7" s="153" t="s">
        <v>11</v>
      </c>
      <c r="C7" s="182" t="s">
        <v>63</v>
      </c>
      <c r="D7" s="182" t="s">
        <v>62</v>
      </c>
    </row>
    <row r="8" spans="1:4" ht="26.25" customHeight="1" x14ac:dyDescent="0.25">
      <c r="A8" s="154"/>
      <c r="B8" s="166" t="s">
        <v>643</v>
      </c>
      <c r="C8" s="207"/>
      <c r="D8" s="207"/>
    </row>
    <row r="9" spans="1:4" ht="16.5" x14ac:dyDescent="0.35">
      <c r="A9" s="144">
        <v>1</v>
      </c>
      <c r="B9" s="48" t="s">
        <v>1110</v>
      </c>
      <c r="C9" s="208">
        <f>C10+C84+C116</f>
        <v>301675993</v>
      </c>
      <c r="D9" s="208">
        <f>D10+D84+D116</f>
        <v>318035602</v>
      </c>
    </row>
    <row r="10" spans="1:4" x14ac:dyDescent="0.25">
      <c r="A10" s="271">
        <v>11</v>
      </c>
      <c r="B10" s="48" t="s">
        <v>287</v>
      </c>
      <c r="C10" s="209">
        <f>SUM(C11,C29,C35,C40,C44,C53,C55,C58)</f>
        <v>0</v>
      </c>
      <c r="D10" s="209">
        <f>SUM(D11,D29,D35,D40,D44,D53,D55,D58)</f>
        <v>0</v>
      </c>
    </row>
    <row r="11" spans="1:4" x14ac:dyDescent="0.25">
      <c r="A11" s="271">
        <v>110</v>
      </c>
      <c r="B11" s="48" t="s">
        <v>288</v>
      </c>
      <c r="C11" s="210">
        <f>SUM(C12,C21,C23,C25,C27)</f>
        <v>0</v>
      </c>
      <c r="D11" s="210">
        <f>SUM(D12,D21,D23,D25,D27)</f>
        <v>0</v>
      </c>
    </row>
    <row r="12" spans="1:4" x14ac:dyDescent="0.25">
      <c r="A12" s="271">
        <v>1100</v>
      </c>
      <c r="B12" s="48" t="s">
        <v>289</v>
      </c>
      <c r="C12" s="210">
        <f>SUM(C13:C20)</f>
        <v>0</v>
      </c>
      <c r="D12" s="210">
        <f>SUM(D13:D20)</f>
        <v>0</v>
      </c>
    </row>
    <row r="13" spans="1:4" ht="30" x14ac:dyDescent="0.25">
      <c r="A13" s="155">
        <v>110001</v>
      </c>
      <c r="B13" s="47" t="s">
        <v>290</v>
      </c>
      <c r="C13" s="211"/>
      <c r="D13" s="211"/>
    </row>
    <row r="14" spans="1:4" x14ac:dyDescent="0.25">
      <c r="A14" s="155">
        <v>110002</v>
      </c>
      <c r="B14" s="47" t="s">
        <v>291</v>
      </c>
      <c r="C14" s="211"/>
      <c r="D14" s="211"/>
    </row>
    <row r="15" spans="1:4" x14ac:dyDescent="0.25">
      <c r="A15" s="155">
        <v>110003</v>
      </c>
      <c r="B15" s="47" t="s">
        <v>292</v>
      </c>
      <c r="C15" s="211"/>
      <c r="D15" s="211"/>
    </row>
    <row r="16" spans="1:4" x14ac:dyDescent="0.25">
      <c r="A16" s="155">
        <v>110004</v>
      </c>
      <c r="B16" s="47" t="s">
        <v>293</v>
      </c>
      <c r="C16" s="211"/>
      <c r="D16" s="211"/>
    </row>
    <row r="17" spans="1:4" ht="45" x14ac:dyDescent="0.25">
      <c r="A17" s="155">
        <v>110005</v>
      </c>
      <c r="B17" s="156" t="s">
        <v>632</v>
      </c>
      <c r="C17" s="211"/>
      <c r="D17" s="211"/>
    </row>
    <row r="18" spans="1:4" ht="30" x14ac:dyDescent="0.25">
      <c r="A18" s="155">
        <v>110006</v>
      </c>
      <c r="B18" s="47" t="s">
        <v>294</v>
      </c>
      <c r="C18" s="211"/>
      <c r="D18" s="211"/>
    </row>
    <row r="19" spans="1:4" ht="30" x14ac:dyDescent="0.25">
      <c r="A19" s="155">
        <v>110007</v>
      </c>
      <c r="B19" s="47" t="s">
        <v>295</v>
      </c>
      <c r="C19" s="211"/>
      <c r="D19" s="211"/>
    </row>
    <row r="20" spans="1:4" x14ac:dyDescent="0.25">
      <c r="A20" s="155">
        <v>110008</v>
      </c>
      <c r="B20" s="47" t="s">
        <v>296</v>
      </c>
      <c r="C20" s="211"/>
      <c r="D20" s="211"/>
    </row>
    <row r="21" spans="1:4" x14ac:dyDescent="0.25">
      <c r="A21" s="271">
        <v>1101</v>
      </c>
      <c r="B21" s="48" t="s">
        <v>297</v>
      </c>
      <c r="C21" s="212">
        <f>+C22</f>
        <v>0</v>
      </c>
      <c r="D21" s="212">
        <f>+D22</f>
        <v>0</v>
      </c>
    </row>
    <row r="22" spans="1:4" x14ac:dyDescent="0.25">
      <c r="A22" s="155">
        <v>110101</v>
      </c>
      <c r="B22" s="47" t="s">
        <v>298</v>
      </c>
      <c r="C22" s="213"/>
      <c r="D22" s="213"/>
    </row>
    <row r="23" spans="1:4" ht="28.5" x14ac:dyDescent="0.25">
      <c r="A23" s="271">
        <v>1102</v>
      </c>
      <c r="B23" s="48" t="s">
        <v>299</v>
      </c>
      <c r="C23" s="212">
        <f>+C24</f>
        <v>0</v>
      </c>
      <c r="D23" s="212">
        <f>+D24</f>
        <v>0</v>
      </c>
    </row>
    <row r="24" spans="1:4" ht="30" x14ac:dyDescent="0.25">
      <c r="A24" s="272">
        <v>110201</v>
      </c>
      <c r="B24" s="47" t="s">
        <v>300</v>
      </c>
      <c r="C24" s="213"/>
      <c r="D24" s="213"/>
    </row>
    <row r="25" spans="1:4" x14ac:dyDescent="0.25">
      <c r="A25" s="271">
        <v>1103</v>
      </c>
      <c r="B25" s="48" t="s">
        <v>301</v>
      </c>
      <c r="C25" s="212">
        <f>+C26</f>
        <v>0</v>
      </c>
      <c r="D25" s="212">
        <f>+D26</f>
        <v>0</v>
      </c>
    </row>
    <row r="26" spans="1:4" x14ac:dyDescent="0.25">
      <c r="A26" s="155">
        <v>110301</v>
      </c>
      <c r="B26" s="47" t="s">
        <v>302</v>
      </c>
      <c r="C26" s="213"/>
      <c r="D26" s="213"/>
    </row>
    <row r="27" spans="1:4" x14ac:dyDescent="0.25">
      <c r="A27" s="271">
        <v>1104</v>
      </c>
      <c r="B27" s="48" t="s">
        <v>303</v>
      </c>
      <c r="C27" s="212">
        <f>+C28</f>
        <v>0</v>
      </c>
      <c r="D27" s="212">
        <f>+D28</f>
        <v>0</v>
      </c>
    </row>
    <row r="28" spans="1:4" x14ac:dyDescent="0.25">
      <c r="A28" s="155">
        <v>110401</v>
      </c>
      <c r="B28" s="47" t="s">
        <v>304</v>
      </c>
      <c r="C28" s="213"/>
      <c r="D28" s="213"/>
    </row>
    <row r="29" spans="1:4" x14ac:dyDescent="0.25">
      <c r="A29" s="271">
        <v>112</v>
      </c>
      <c r="B29" s="48" t="s">
        <v>305</v>
      </c>
      <c r="C29" s="210">
        <f>SUM(C30:C34)</f>
        <v>0</v>
      </c>
      <c r="D29" s="210">
        <f>SUM(D30:D34)</f>
        <v>0</v>
      </c>
    </row>
    <row r="30" spans="1:4" x14ac:dyDescent="0.25">
      <c r="A30" s="155">
        <v>112001</v>
      </c>
      <c r="B30" s="47" t="s">
        <v>306</v>
      </c>
      <c r="C30" s="213"/>
      <c r="D30" s="213"/>
    </row>
    <row r="31" spans="1:4" x14ac:dyDescent="0.25">
      <c r="A31" s="155">
        <v>112002</v>
      </c>
      <c r="B31" s="47" t="s">
        <v>307</v>
      </c>
      <c r="C31" s="213"/>
      <c r="D31" s="213"/>
    </row>
    <row r="32" spans="1:4" x14ac:dyDescent="0.25">
      <c r="A32" s="155">
        <v>112003</v>
      </c>
      <c r="B32" s="47" t="s">
        <v>308</v>
      </c>
      <c r="C32" s="213"/>
      <c r="D32" s="213"/>
    </row>
    <row r="33" spans="1:4" x14ac:dyDescent="0.25">
      <c r="A33" s="155">
        <v>112004</v>
      </c>
      <c r="B33" s="47" t="s">
        <v>309</v>
      </c>
      <c r="C33" s="213"/>
      <c r="D33" s="213"/>
    </row>
    <row r="34" spans="1:4" x14ac:dyDescent="0.25">
      <c r="A34" s="155">
        <v>112005</v>
      </c>
      <c r="B34" s="47" t="s">
        <v>310</v>
      </c>
      <c r="C34" s="213"/>
      <c r="D34" s="213"/>
    </row>
    <row r="35" spans="1:4" x14ac:dyDescent="0.25">
      <c r="A35" s="271">
        <v>113</v>
      </c>
      <c r="B35" s="48" t="s">
        <v>311</v>
      </c>
      <c r="C35" s="210">
        <f>SUM(C36:C39)</f>
        <v>0</v>
      </c>
      <c r="D35" s="210">
        <f>SUM(D36:D39)</f>
        <v>0</v>
      </c>
    </row>
    <row r="36" spans="1:4" x14ac:dyDescent="0.25">
      <c r="A36" s="155">
        <v>113001</v>
      </c>
      <c r="B36" s="47" t="s">
        <v>312</v>
      </c>
      <c r="C36" s="213"/>
      <c r="D36" s="213"/>
    </row>
    <row r="37" spans="1:4" x14ac:dyDescent="0.25">
      <c r="A37" s="155">
        <v>113002</v>
      </c>
      <c r="B37" s="47" t="s">
        <v>313</v>
      </c>
      <c r="C37" s="213"/>
      <c r="D37" s="213"/>
    </row>
    <row r="38" spans="1:4" x14ac:dyDescent="0.25">
      <c r="A38" s="155">
        <v>113003</v>
      </c>
      <c r="B38" s="47" t="s">
        <v>314</v>
      </c>
      <c r="C38" s="213"/>
      <c r="D38" s="213"/>
    </row>
    <row r="39" spans="1:4" x14ac:dyDescent="0.25">
      <c r="A39" s="155">
        <v>113004</v>
      </c>
      <c r="B39" s="47" t="s">
        <v>315</v>
      </c>
      <c r="C39" s="213"/>
      <c r="D39" s="213"/>
    </row>
    <row r="40" spans="1:4" x14ac:dyDescent="0.25">
      <c r="A40" s="271">
        <v>114</v>
      </c>
      <c r="B40" s="48" t="s">
        <v>316</v>
      </c>
      <c r="C40" s="210">
        <f>SUM(C41:C43)</f>
        <v>0</v>
      </c>
      <c r="D40" s="210">
        <f>SUM(D41:D43)</f>
        <v>0</v>
      </c>
    </row>
    <row r="41" spans="1:4" x14ac:dyDescent="0.25">
      <c r="A41" s="155">
        <v>114001</v>
      </c>
      <c r="B41" s="47" t="s">
        <v>317</v>
      </c>
      <c r="C41" s="213"/>
      <c r="D41" s="213"/>
    </row>
    <row r="42" spans="1:4" x14ac:dyDescent="0.25">
      <c r="A42" s="155">
        <v>114002</v>
      </c>
      <c r="B42" s="47" t="s">
        <v>318</v>
      </c>
      <c r="C42" s="213"/>
      <c r="D42" s="213"/>
    </row>
    <row r="43" spans="1:4" x14ac:dyDescent="0.25">
      <c r="A43" s="155">
        <v>114003</v>
      </c>
      <c r="B43" s="47" t="s">
        <v>319</v>
      </c>
      <c r="C43" s="213"/>
      <c r="D43" s="213"/>
    </row>
    <row r="44" spans="1:4" x14ac:dyDescent="0.25">
      <c r="A44" s="271">
        <v>115</v>
      </c>
      <c r="B44" s="48" t="s">
        <v>320</v>
      </c>
      <c r="C44" s="210">
        <f>SUM(C45:C52)</f>
        <v>0</v>
      </c>
      <c r="D44" s="210">
        <f>SUM(D45:D52)</f>
        <v>0</v>
      </c>
    </row>
    <row r="45" spans="1:4" x14ac:dyDescent="0.25">
      <c r="A45" s="155">
        <v>115001</v>
      </c>
      <c r="B45" s="47" t="s">
        <v>321</v>
      </c>
      <c r="C45" s="213"/>
      <c r="D45" s="213"/>
    </row>
    <row r="46" spans="1:4" x14ac:dyDescent="0.25">
      <c r="A46" s="155">
        <v>115002</v>
      </c>
      <c r="B46" s="47" t="s">
        <v>322</v>
      </c>
      <c r="C46" s="213"/>
      <c r="D46" s="213"/>
    </row>
    <row r="47" spans="1:4" x14ac:dyDescent="0.25">
      <c r="A47" s="155">
        <v>115003</v>
      </c>
      <c r="B47" s="47" t="s">
        <v>323</v>
      </c>
      <c r="C47" s="213"/>
      <c r="D47" s="213"/>
    </row>
    <row r="48" spans="1:4" x14ac:dyDescent="0.25">
      <c r="A48" s="155">
        <v>115004</v>
      </c>
      <c r="B48" s="47" t="s">
        <v>324</v>
      </c>
      <c r="C48" s="213"/>
      <c r="D48" s="213"/>
    </row>
    <row r="49" spans="1:4" x14ac:dyDescent="0.25">
      <c r="A49" s="155">
        <v>115005</v>
      </c>
      <c r="B49" s="47" t="s">
        <v>325</v>
      </c>
      <c r="C49" s="213"/>
      <c r="D49" s="213"/>
    </row>
    <row r="50" spans="1:4" x14ac:dyDescent="0.25">
      <c r="A50" s="155">
        <v>115006</v>
      </c>
      <c r="B50" s="47" t="s">
        <v>326</v>
      </c>
      <c r="C50" s="213"/>
      <c r="D50" s="213"/>
    </row>
    <row r="51" spans="1:4" x14ac:dyDescent="0.25">
      <c r="A51" s="155">
        <v>115007</v>
      </c>
      <c r="B51" s="47" t="s">
        <v>327</v>
      </c>
      <c r="C51" s="213"/>
      <c r="D51" s="213"/>
    </row>
    <row r="52" spans="1:4" x14ac:dyDescent="0.25">
      <c r="A52" s="155">
        <v>115008</v>
      </c>
      <c r="B52" s="47" t="s">
        <v>328</v>
      </c>
      <c r="C52" s="213"/>
      <c r="D52" s="213"/>
    </row>
    <row r="53" spans="1:4" x14ac:dyDescent="0.25">
      <c r="A53" s="271">
        <v>116</v>
      </c>
      <c r="B53" s="48" t="s">
        <v>329</v>
      </c>
      <c r="C53" s="210">
        <f>+C54</f>
        <v>0</v>
      </c>
      <c r="D53" s="210">
        <f>+D54</f>
        <v>0</v>
      </c>
    </row>
    <row r="54" spans="1:4" x14ac:dyDescent="0.25">
      <c r="A54" s="155">
        <v>116001</v>
      </c>
      <c r="B54" s="47" t="s">
        <v>330</v>
      </c>
      <c r="C54" s="213"/>
      <c r="D54" s="213"/>
    </row>
    <row r="55" spans="1:4" x14ac:dyDescent="0.25">
      <c r="A55" s="271">
        <v>117</v>
      </c>
      <c r="B55" s="48" t="s">
        <v>331</v>
      </c>
      <c r="C55" s="210">
        <f>SUM(C56:C57)</f>
        <v>0</v>
      </c>
      <c r="D55" s="210">
        <f>SUM(D56:D57)</f>
        <v>0</v>
      </c>
    </row>
    <row r="56" spans="1:4" x14ac:dyDescent="0.25">
      <c r="A56" s="155">
        <v>117001</v>
      </c>
      <c r="B56" s="47" t="s">
        <v>332</v>
      </c>
      <c r="C56" s="213"/>
      <c r="D56" s="213"/>
    </row>
    <row r="57" spans="1:4" x14ac:dyDescent="0.25">
      <c r="A57" s="155">
        <v>117002</v>
      </c>
      <c r="B57" s="47" t="s">
        <v>333</v>
      </c>
      <c r="C57" s="213"/>
      <c r="D57" s="213"/>
    </row>
    <row r="58" spans="1:4" x14ac:dyDescent="0.25">
      <c r="A58" s="271">
        <v>118</v>
      </c>
      <c r="B58" s="48" t="s">
        <v>334</v>
      </c>
      <c r="C58" s="210">
        <f>SUM(C59,C71,C74,C79)</f>
        <v>0</v>
      </c>
      <c r="D58" s="210">
        <f>SUM(D59,D71,D74,D79)</f>
        <v>0</v>
      </c>
    </row>
    <row r="59" spans="1:4" x14ac:dyDescent="0.25">
      <c r="A59" s="271">
        <v>1180</v>
      </c>
      <c r="B59" s="48" t="s">
        <v>1116</v>
      </c>
      <c r="C59" s="210">
        <f>SUM(C60:C70)</f>
        <v>0</v>
      </c>
      <c r="D59" s="210">
        <f>SUM(D60:D70)</f>
        <v>0</v>
      </c>
    </row>
    <row r="60" spans="1:4" x14ac:dyDescent="0.25">
      <c r="A60" s="155">
        <v>118001</v>
      </c>
      <c r="B60" s="47" t="s">
        <v>1117</v>
      </c>
      <c r="C60" s="213"/>
      <c r="D60" s="213"/>
    </row>
    <row r="61" spans="1:4" ht="30" x14ac:dyDescent="0.25">
      <c r="A61" s="155">
        <v>118002</v>
      </c>
      <c r="B61" s="47" t="s">
        <v>1118</v>
      </c>
      <c r="C61" s="213"/>
      <c r="D61" s="213"/>
    </row>
    <row r="62" spans="1:4" x14ac:dyDescent="0.25">
      <c r="A62" s="155">
        <v>118003</v>
      </c>
      <c r="B62" s="47" t="s">
        <v>1119</v>
      </c>
      <c r="C62" s="213"/>
      <c r="D62" s="213"/>
    </row>
    <row r="63" spans="1:4" x14ac:dyDescent="0.25">
      <c r="A63" s="155">
        <v>118004</v>
      </c>
      <c r="B63" s="47" t="s">
        <v>1120</v>
      </c>
      <c r="C63" s="213"/>
      <c r="D63" s="213"/>
    </row>
    <row r="64" spans="1:4" x14ac:dyDescent="0.25">
      <c r="A64" s="155">
        <v>118005</v>
      </c>
      <c r="B64" s="47" t="s">
        <v>1121</v>
      </c>
      <c r="C64" s="213"/>
      <c r="D64" s="213"/>
    </row>
    <row r="65" spans="1:4" x14ac:dyDescent="0.25">
      <c r="A65" s="155">
        <v>118006</v>
      </c>
      <c r="B65" s="47" t="s">
        <v>1122</v>
      </c>
      <c r="C65" s="213"/>
      <c r="D65" s="213"/>
    </row>
    <row r="66" spans="1:4" x14ac:dyDescent="0.25">
      <c r="A66" s="155">
        <v>118007</v>
      </c>
      <c r="B66" s="47" t="s">
        <v>1123</v>
      </c>
      <c r="C66" s="213"/>
      <c r="D66" s="213"/>
    </row>
    <row r="67" spans="1:4" ht="30" x14ac:dyDescent="0.25">
      <c r="A67" s="155">
        <v>118008</v>
      </c>
      <c r="B67" s="47" t="s">
        <v>1124</v>
      </c>
      <c r="C67" s="213"/>
      <c r="D67" s="213"/>
    </row>
    <row r="68" spans="1:4" x14ac:dyDescent="0.25">
      <c r="A68" s="155">
        <v>118009</v>
      </c>
      <c r="B68" s="47" t="s">
        <v>1125</v>
      </c>
      <c r="C68" s="213"/>
      <c r="D68" s="213"/>
    </row>
    <row r="69" spans="1:4" ht="30" x14ac:dyDescent="0.25">
      <c r="A69" s="155">
        <v>118010</v>
      </c>
      <c r="B69" s="47" t="s">
        <v>1126</v>
      </c>
      <c r="C69" s="213"/>
      <c r="D69" s="213"/>
    </row>
    <row r="70" spans="1:4" x14ac:dyDescent="0.25">
      <c r="A70" s="155">
        <v>118011</v>
      </c>
      <c r="B70" s="47" t="s">
        <v>1238</v>
      </c>
      <c r="C70" s="213"/>
      <c r="D70" s="213"/>
    </row>
    <row r="71" spans="1:4" x14ac:dyDescent="0.25">
      <c r="A71" s="271">
        <v>1181</v>
      </c>
      <c r="B71" s="48" t="s">
        <v>872</v>
      </c>
      <c r="C71" s="210">
        <f>SUM(C72:C73)</f>
        <v>0</v>
      </c>
      <c r="D71" s="210">
        <f>SUM(D72:D73)</f>
        <v>0</v>
      </c>
    </row>
    <row r="72" spans="1:4" x14ac:dyDescent="0.25">
      <c r="A72" s="155">
        <v>118101</v>
      </c>
      <c r="B72" s="47" t="s">
        <v>1128</v>
      </c>
      <c r="C72" s="213"/>
      <c r="D72" s="213"/>
    </row>
    <row r="73" spans="1:4" x14ac:dyDescent="0.25">
      <c r="A73" s="155">
        <v>118102</v>
      </c>
      <c r="B73" s="47" t="s">
        <v>1129</v>
      </c>
      <c r="C73" s="213"/>
      <c r="D73" s="213"/>
    </row>
    <row r="74" spans="1:4" x14ac:dyDescent="0.25">
      <c r="A74" s="271">
        <v>1182</v>
      </c>
      <c r="B74" s="48" t="s">
        <v>1130</v>
      </c>
      <c r="C74" s="210">
        <f>SUM(C75:C78)</f>
        <v>0</v>
      </c>
      <c r="D74" s="210">
        <f>SUM(D75:D78)</f>
        <v>0</v>
      </c>
    </row>
    <row r="75" spans="1:4" x14ac:dyDescent="0.25">
      <c r="A75" s="155">
        <v>118201</v>
      </c>
      <c r="B75" s="47" t="s">
        <v>1131</v>
      </c>
      <c r="C75" s="213"/>
      <c r="D75" s="213"/>
    </row>
    <row r="76" spans="1:4" x14ac:dyDescent="0.25">
      <c r="A76" s="155">
        <v>118202</v>
      </c>
      <c r="B76" s="47" t="s">
        <v>1132</v>
      </c>
      <c r="C76" s="213"/>
      <c r="D76" s="213"/>
    </row>
    <row r="77" spans="1:4" x14ac:dyDescent="0.25">
      <c r="A77" s="155">
        <v>118203</v>
      </c>
      <c r="B77" s="47" t="s">
        <v>1133</v>
      </c>
      <c r="C77" s="213"/>
      <c r="D77" s="213"/>
    </row>
    <row r="78" spans="1:4" x14ac:dyDescent="0.25">
      <c r="A78" s="155">
        <v>118204</v>
      </c>
      <c r="B78" s="47" t="s">
        <v>1134</v>
      </c>
      <c r="C78" s="213"/>
      <c r="D78" s="213"/>
    </row>
    <row r="79" spans="1:4" x14ac:dyDescent="0.25">
      <c r="A79" s="271">
        <v>1183</v>
      </c>
      <c r="B79" s="48" t="s">
        <v>1135</v>
      </c>
      <c r="C79" s="210">
        <f>SUM(C80:C83)</f>
        <v>0</v>
      </c>
      <c r="D79" s="210">
        <f>SUM(D80:D83)</f>
        <v>0</v>
      </c>
    </row>
    <row r="80" spans="1:4" x14ac:dyDescent="0.25">
      <c r="A80" s="155">
        <v>118301</v>
      </c>
      <c r="B80" s="47" t="s">
        <v>335</v>
      </c>
      <c r="C80" s="213"/>
      <c r="D80" s="213"/>
    </row>
    <row r="81" spans="1:4" x14ac:dyDescent="0.25">
      <c r="A81" s="155">
        <v>118302</v>
      </c>
      <c r="B81" s="47" t="s">
        <v>337</v>
      </c>
      <c r="C81" s="213"/>
      <c r="D81" s="213"/>
    </row>
    <row r="82" spans="1:4" x14ac:dyDescent="0.25">
      <c r="A82" s="155">
        <v>118303</v>
      </c>
      <c r="B82" s="47" t="s">
        <v>338</v>
      </c>
      <c r="C82" s="213"/>
      <c r="D82" s="213"/>
    </row>
    <row r="83" spans="1:4" x14ac:dyDescent="0.25">
      <c r="A83" s="155">
        <v>118304</v>
      </c>
      <c r="B83" s="47" t="s">
        <v>339</v>
      </c>
      <c r="C83" s="213"/>
      <c r="D83" s="213"/>
    </row>
    <row r="84" spans="1:4" x14ac:dyDescent="0.25">
      <c r="A84" s="271">
        <v>12</v>
      </c>
      <c r="B84" s="48" t="s">
        <v>340</v>
      </c>
      <c r="C84" s="209">
        <f>SUM(C85,C103,C106,C109,C114)</f>
        <v>0</v>
      </c>
      <c r="D84" s="209">
        <f>SUM(D85,D103,D106,D109,D114)</f>
        <v>617000</v>
      </c>
    </row>
    <row r="85" spans="1:4" x14ac:dyDescent="0.25">
      <c r="A85" s="271">
        <v>120</v>
      </c>
      <c r="B85" s="48" t="s">
        <v>341</v>
      </c>
      <c r="C85" s="210"/>
      <c r="D85" s="210">
        <f>D86+D87+D88+D89+D94+D95+D96+D97+D98+D99+D100+D101+D102</f>
        <v>617000</v>
      </c>
    </row>
    <row r="86" spans="1:4" x14ac:dyDescent="0.25">
      <c r="A86" s="155">
        <v>120001</v>
      </c>
      <c r="B86" s="47" t="s">
        <v>1136</v>
      </c>
      <c r="C86" s="213"/>
      <c r="D86" s="213"/>
    </row>
    <row r="87" spans="1:4" x14ac:dyDescent="0.25">
      <c r="A87" s="155">
        <v>120002</v>
      </c>
      <c r="B87" s="47" t="s">
        <v>1137</v>
      </c>
      <c r="C87" s="213"/>
      <c r="D87" s="213"/>
    </row>
    <row r="88" spans="1:4" x14ac:dyDescent="0.25">
      <c r="A88" s="155">
        <v>120003</v>
      </c>
      <c r="B88" s="47" t="s">
        <v>1138</v>
      </c>
      <c r="C88" s="213"/>
      <c r="D88" s="213"/>
    </row>
    <row r="89" spans="1:4" x14ac:dyDescent="0.25">
      <c r="A89" s="273">
        <v>120004</v>
      </c>
      <c r="B89" s="48" t="s">
        <v>1139</v>
      </c>
      <c r="C89" s="210"/>
      <c r="D89" s="210">
        <f>SUM(D90:D93)</f>
        <v>617000</v>
      </c>
    </row>
    <row r="90" spans="1:4" x14ac:dyDescent="0.25">
      <c r="A90" s="155">
        <v>1200041</v>
      </c>
      <c r="B90" s="47" t="s">
        <v>1140</v>
      </c>
      <c r="C90" s="213"/>
      <c r="D90" s="213"/>
    </row>
    <row r="91" spans="1:4" x14ac:dyDescent="0.25">
      <c r="A91" s="155">
        <v>1200042</v>
      </c>
      <c r="B91" s="47" t="s">
        <v>1141</v>
      </c>
      <c r="C91" s="213"/>
      <c r="D91" s="213">
        <v>617000</v>
      </c>
    </row>
    <row r="92" spans="1:4" x14ac:dyDescent="0.25">
      <c r="A92" s="155">
        <v>1200043</v>
      </c>
      <c r="B92" s="47" t="s">
        <v>1142</v>
      </c>
      <c r="C92" s="213"/>
      <c r="D92" s="213"/>
    </row>
    <row r="93" spans="1:4" x14ac:dyDescent="0.25">
      <c r="A93" s="155">
        <v>1200044</v>
      </c>
      <c r="B93" s="47" t="s">
        <v>892</v>
      </c>
      <c r="C93" s="213"/>
      <c r="D93" s="213"/>
    </row>
    <row r="94" spans="1:4" x14ac:dyDescent="0.25">
      <c r="A94" s="155">
        <v>120005</v>
      </c>
      <c r="B94" s="47" t="s">
        <v>894</v>
      </c>
      <c r="C94" s="213"/>
      <c r="D94" s="213"/>
    </row>
    <row r="95" spans="1:4" x14ac:dyDescent="0.25">
      <c r="A95" s="155">
        <v>120006</v>
      </c>
      <c r="B95" s="47" t="s">
        <v>895</v>
      </c>
      <c r="C95" s="213"/>
      <c r="D95" s="213"/>
    </row>
    <row r="96" spans="1:4" x14ac:dyDescent="0.25">
      <c r="A96" s="155">
        <v>120007</v>
      </c>
      <c r="B96" s="47" t="s">
        <v>896</v>
      </c>
      <c r="C96" s="213"/>
      <c r="D96" s="213"/>
    </row>
    <row r="97" spans="1:4" x14ac:dyDescent="0.25">
      <c r="A97" s="155">
        <v>120008</v>
      </c>
      <c r="B97" s="47" t="s">
        <v>897</v>
      </c>
      <c r="C97" s="213"/>
      <c r="D97" s="213"/>
    </row>
    <row r="98" spans="1:4" x14ac:dyDescent="0.25">
      <c r="A98" s="155">
        <v>120009</v>
      </c>
      <c r="B98" s="47" t="s">
        <v>898</v>
      </c>
      <c r="C98" s="213"/>
      <c r="D98" s="213"/>
    </row>
    <row r="99" spans="1:4" x14ac:dyDescent="0.25">
      <c r="A99" s="157">
        <v>120013</v>
      </c>
      <c r="B99" s="47" t="s">
        <v>1143</v>
      </c>
      <c r="C99" s="213"/>
      <c r="D99" s="213"/>
    </row>
    <row r="100" spans="1:4" x14ac:dyDescent="0.25">
      <c r="A100" s="157">
        <v>120014</v>
      </c>
      <c r="B100" s="47" t="s">
        <v>1144</v>
      </c>
      <c r="C100" s="213"/>
      <c r="D100" s="213"/>
    </row>
    <row r="101" spans="1:4" x14ac:dyDescent="0.25">
      <c r="A101" s="157">
        <v>120015</v>
      </c>
      <c r="B101" s="47" t="s">
        <v>1145</v>
      </c>
      <c r="C101" s="213"/>
      <c r="D101" s="213"/>
    </row>
    <row r="102" spans="1:4" x14ac:dyDescent="0.25">
      <c r="A102" s="157">
        <v>120016</v>
      </c>
      <c r="B102" s="47" t="s">
        <v>1146</v>
      </c>
      <c r="C102" s="213"/>
      <c r="D102" s="213"/>
    </row>
    <row r="103" spans="1:4" x14ac:dyDescent="0.25">
      <c r="A103" s="271">
        <v>121</v>
      </c>
      <c r="B103" s="48" t="s">
        <v>899</v>
      </c>
      <c r="C103" s="210">
        <f>SUM(C104:C105)</f>
        <v>0</v>
      </c>
      <c r="D103" s="210">
        <f>SUM(D104:D105)</f>
        <v>0</v>
      </c>
    </row>
    <row r="104" spans="1:4" ht="30" x14ac:dyDescent="0.25">
      <c r="A104" s="155">
        <v>121001</v>
      </c>
      <c r="B104" s="47" t="s">
        <v>1147</v>
      </c>
      <c r="C104" s="213"/>
      <c r="D104" s="213"/>
    </row>
    <row r="105" spans="1:4" x14ac:dyDescent="0.25">
      <c r="A105" s="155">
        <v>121002</v>
      </c>
      <c r="B105" s="47" t="s">
        <v>1148</v>
      </c>
      <c r="C105" s="213"/>
      <c r="D105" s="213"/>
    </row>
    <row r="106" spans="1:4" x14ac:dyDescent="0.25">
      <c r="A106" s="271">
        <v>122</v>
      </c>
      <c r="B106" s="48" t="s">
        <v>1149</v>
      </c>
      <c r="C106" s="210">
        <f>SUM(C107:C108)</f>
        <v>0</v>
      </c>
      <c r="D106" s="210">
        <f>SUM(D107:D108)</f>
        <v>0</v>
      </c>
    </row>
    <row r="107" spans="1:4" x14ac:dyDescent="0.25">
      <c r="A107" s="155">
        <v>122001</v>
      </c>
      <c r="B107" s="47" t="s">
        <v>1150</v>
      </c>
      <c r="C107" s="213"/>
      <c r="D107" s="213"/>
    </row>
    <row r="108" spans="1:4" x14ac:dyDescent="0.25">
      <c r="A108" s="155">
        <v>122002</v>
      </c>
      <c r="B108" s="47" t="s">
        <v>1151</v>
      </c>
      <c r="C108" s="213"/>
      <c r="D108" s="213"/>
    </row>
    <row r="109" spans="1:4" x14ac:dyDescent="0.25">
      <c r="A109" s="271">
        <v>123</v>
      </c>
      <c r="B109" s="48" t="s">
        <v>1152</v>
      </c>
      <c r="C109" s="210">
        <f>SUM(C110:C113)</f>
        <v>0</v>
      </c>
      <c r="D109" s="210">
        <f>SUM(D110:D113)</f>
        <v>0</v>
      </c>
    </row>
    <row r="110" spans="1:4" x14ac:dyDescent="0.25">
      <c r="A110" s="155">
        <v>123001</v>
      </c>
      <c r="B110" s="47" t="s">
        <v>1153</v>
      </c>
      <c r="C110" s="213"/>
      <c r="D110" s="213"/>
    </row>
    <row r="111" spans="1:4" x14ac:dyDescent="0.25">
      <c r="A111" s="155">
        <v>123002</v>
      </c>
      <c r="B111" s="47" t="s">
        <v>1154</v>
      </c>
      <c r="C111" s="213"/>
      <c r="D111" s="213"/>
    </row>
    <row r="112" spans="1:4" x14ac:dyDescent="0.25">
      <c r="A112" s="155">
        <v>123003</v>
      </c>
      <c r="B112" s="47" t="s">
        <v>1155</v>
      </c>
      <c r="C112" s="213"/>
      <c r="D112" s="213"/>
    </row>
    <row r="113" spans="1:4" x14ac:dyDescent="0.25">
      <c r="A113" s="155">
        <v>123004</v>
      </c>
      <c r="B113" s="47" t="s">
        <v>1156</v>
      </c>
      <c r="C113" s="213"/>
      <c r="D113" s="213"/>
    </row>
    <row r="114" spans="1:4" x14ac:dyDescent="0.25">
      <c r="A114" s="18">
        <v>124</v>
      </c>
      <c r="B114" s="29" t="s">
        <v>1157</v>
      </c>
      <c r="C114" s="69">
        <f>SUM(C115:C115)</f>
        <v>0</v>
      </c>
      <c r="D114" s="69">
        <f>SUM(D115:D115)</f>
        <v>0</v>
      </c>
    </row>
    <row r="115" spans="1:4" x14ac:dyDescent="0.25">
      <c r="A115" s="19">
        <v>141001</v>
      </c>
      <c r="B115" s="30" t="s">
        <v>1158</v>
      </c>
      <c r="C115" s="70"/>
      <c r="D115" s="70"/>
    </row>
    <row r="116" spans="1:4" x14ac:dyDescent="0.25">
      <c r="A116" s="271">
        <v>13</v>
      </c>
      <c r="B116" s="48" t="s">
        <v>902</v>
      </c>
      <c r="C116" s="209">
        <f>SUM(C117,C127,C134,C142,C148)</f>
        <v>301675993</v>
      </c>
      <c r="D116" s="209">
        <f>SUM(D117,D127,D134,D142,D148)</f>
        <v>317418602</v>
      </c>
    </row>
    <row r="117" spans="1:4" x14ac:dyDescent="0.25">
      <c r="A117" s="271">
        <v>1310</v>
      </c>
      <c r="B117" s="48" t="s">
        <v>1159</v>
      </c>
      <c r="C117" s="210">
        <f>SUM(C118:C126)</f>
        <v>2504296</v>
      </c>
      <c r="D117" s="210">
        <f>SUM(D118:D126)</f>
        <v>814202</v>
      </c>
    </row>
    <row r="118" spans="1:4" x14ac:dyDescent="0.25">
      <c r="A118" s="155">
        <v>131001</v>
      </c>
      <c r="B118" s="47" t="s">
        <v>1160</v>
      </c>
      <c r="C118" s="213">
        <v>1992548</v>
      </c>
      <c r="D118" s="213">
        <v>814202</v>
      </c>
    </row>
    <row r="119" spans="1:4" x14ac:dyDescent="0.25">
      <c r="A119" s="155">
        <v>131002</v>
      </c>
      <c r="B119" s="47" t="s">
        <v>1161</v>
      </c>
      <c r="C119" s="213">
        <v>511748</v>
      </c>
      <c r="D119" s="213"/>
    </row>
    <row r="120" spans="1:4" x14ac:dyDescent="0.25">
      <c r="A120" s="155">
        <v>131003</v>
      </c>
      <c r="B120" s="47" t="s">
        <v>1162</v>
      </c>
      <c r="C120" s="213"/>
      <c r="D120" s="213"/>
    </row>
    <row r="121" spans="1:4" x14ac:dyDescent="0.25">
      <c r="A121" s="155">
        <v>131004</v>
      </c>
      <c r="B121" s="47" t="s">
        <v>1163</v>
      </c>
      <c r="C121" s="213"/>
      <c r="D121" s="213"/>
    </row>
    <row r="122" spans="1:4" x14ac:dyDescent="0.25">
      <c r="A122" s="155">
        <v>131005</v>
      </c>
      <c r="B122" s="47" t="s">
        <v>1164</v>
      </c>
      <c r="C122" s="213"/>
      <c r="D122" s="213"/>
    </row>
    <row r="123" spans="1:4" x14ac:dyDescent="0.25">
      <c r="A123" s="155">
        <v>131006</v>
      </c>
      <c r="B123" s="47" t="s">
        <v>1165</v>
      </c>
      <c r="C123" s="213"/>
      <c r="D123" s="213"/>
    </row>
    <row r="124" spans="1:4" x14ac:dyDescent="0.25">
      <c r="A124" s="155">
        <v>131007</v>
      </c>
      <c r="B124" s="47" t="s">
        <v>1166</v>
      </c>
      <c r="C124" s="213"/>
      <c r="D124" s="213"/>
    </row>
    <row r="125" spans="1:4" x14ac:dyDescent="0.25">
      <c r="A125" s="155">
        <v>131008</v>
      </c>
      <c r="B125" s="47" t="s">
        <v>1167</v>
      </c>
      <c r="C125" s="213"/>
      <c r="D125" s="213"/>
    </row>
    <row r="126" spans="1:4" x14ac:dyDescent="0.25">
      <c r="A126" s="155">
        <v>131009</v>
      </c>
      <c r="B126" s="47" t="s">
        <v>1168</v>
      </c>
      <c r="C126" s="213"/>
      <c r="D126" s="213"/>
    </row>
    <row r="127" spans="1:4" x14ac:dyDescent="0.25">
      <c r="A127" s="271">
        <v>1311</v>
      </c>
      <c r="B127" s="48" t="s">
        <v>1169</v>
      </c>
      <c r="C127" s="210">
        <f>SUM(C128:C133)</f>
        <v>500000</v>
      </c>
      <c r="D127" s="210">
        <f>SUM(D128:D133)</f>
        <v>0</v>
      </c>
    </row>
    <row r="128" spans="1:4" ht="30" x14ac:dyDescent="0.25">
      <c r="A128" s="155">
        <v>131101</v>
      </c>
      <c r="B128" s="47" t="s">
        <v>1170</v>
      </c>
      <c r="C128" s="213"/>
      <c r="D128" s="213"/>
    </row>
    <row r="129" spans="1:4" ht="30" x14ac:dyDescent="0.25">
      <c r="A129" s="155">
        <v>131102</v>
      </c>
      <c r="B129" s="47" t="s">
        <v>1171</v>
      </c>
      <c r="C129" s="213"/>
      <c r="D129" s="213"/>
    </row>
    <row r="130" spans="1:4" ht="30" x14ac:dyDescent="0.25">
      <c r="A130" s="155">
        <v>131103</v>
      </c>
      <c r="B130" s="47" t="s">
        <v>1172</v>
      </c>
      <c r="C130" s="213">
        <v>500000</v>
      </c>
      <c r="D130" s="213"/>
    </row>
    <row r="131" spans="1:4" ht="30" x14ac:dyDescent="0.25">
      <c r="A131" s="155">
        <v>131104</v>
      </c>
      <c r="B131" s="47" t="s">
        <v>1173</v>
      </c>
      <c r="C131" s="213"/>
      <c r="D131" s="213"/>
    </row>
    <row r="132" spans="1:4" ht="30" x14ac:dyDescent="0.25">
      <c r="A132" s="155">
        <v>131105</v>
      </c>
      <c r="B132" s="47" t="s">
        <v>1174</v>
      </c>
      <c r="C132" s="213"/>
      <c r="D132" s="213"/>
    </row>
    <row r="133" spans="1:4" x14ac:dyDescent="0.25">
      <c r="A133" s="155">
        <v>131106</v>
      </c>
      <c r="B133" s="47" t="s">
        <v>1175</v>
      </c>
      <c r="C133" s="213"/>
      <c r="D133" s="213"/>
    </row>
    <row r="134" spans="1:4" x14ac:dyDescent="0.25">
      <c r="A134" s="271">
        <v>1320</v>
      </c>
      <c r="B134" s="48" t="s">
        <v>1176</v>
      </c>
      <c r="C134" s="210">
        <f>SUM(C135:C141)</f>
        <v>296251100</v>
      </c>
      <c r="D134" s="210">
        <f>SUM(D135:D141)</f>
        <v>316604400</v>
      </c>
    </row>
    <row r="135" spans="1:4" ht="30" x14ac:dyDescent="0.25">
      <c r="A135" s="155">
        <v>132001</v>
      </c>
      <c r="B135" s="47" t="s">
        <v>1177</v>
      </c>
      <c r="C135" s="213">
        <v>296251100</v>
      </c>
      <c r="D135" s="213">
        <v>316604400</v>
      </c>
    </row>
    <row r="136" spans="1:4" x14ac:dyDescent="0.25">
      <c r="A136" s="155">
        <v>132002</v>
      </c>
      <c r="B136" s="47" t="s">
        <v>1161</v>
      </c>
      <c r="C136" s="213"/>
      <c r="D136" s="213"/>
    </row>
    <row r="137" spans="1:4" ht="30" x14ac:dyDescent="0.25">
      <c r="A137" s="155">
        <v>132003</v>
      </c>
      <c r="B137" s="47" t="s">
        <v>1178</v>
      </c>
      <c r="C137" s="213"/>
      <c r="D137" s="213"/>
    </row>
    <row r="138" spans="1:4" x14ac:dyDescent="0.25">
      <c r="A138" s="155">
        <v>132004</v>
      </c>
      <c r="B138" s="47" t="s">
        <v>1179</v>
      </c>
      <c r="C138" s="213"/>
      <c r="D138" s="213"/>
    </row>
    <row r="139" spans="1:4" x14ac:dyDescent="0.25">
      <c r="A139" s="155">
        <v>132005</v>
      </c>
      <c r="B139" s="47" t="s">
        <v>1180</v>
      </c>
      <c r="C139" s="213"/>
      <c r="D139" s="213"/>
    </row>
    <row r="140" spans="1:4" ht="30" x14ac:dyDescent="0.25">
      <c r="A140" s="155">
        <v>132006</v>
      </c>
      <c r="B140" s="47" t="s">
        <v>1181</v>
      </c>
      <c r="C140" s="213"/>
      <c r="D140" s="213"/>
    </row>
    <row r="141" spans="1:4" x14ac:dyDescent="0.25">
      <c r="A141" s="155">
        <v>132007</v>
      </c>
      <c r="B141" s="47" t="s">
        <v>1182</v>
      </c>
      <c r="C141" s="213"/>
      <c r="D141" s="213"/>
    </row>
    <row r="142" spans="1:4" x14ac:dyDescent="0.25">
      <c r="A142" s="271">
        <v>1330</v>
      </c>
      <c r="B142" s="48" t="s">
        <v>1183</v>
      </c>
      <c r="C142" s="210">
        <f>SUM(C143:C147)</f>
        <v>0</v>
      </c>
      <c r="D142" s="210">
        <f>SUM(D143:D147)</f>
        <v>0</v>
      </c>
    </row>
    <row r="143" spans="1:4" x14ac:dyDescent="0.25">
      <c r="A143" s="155">
        <v>133001</v>
      </c>
      <c r="B143" s="47" t="s">
        <v>1160</v>
      </c>
      <c r="C143" s="213"/>
      <c r="D143" s="213"/>
    </row>
    <row r="144" spans="1:4" x14ac:dyDescent="0.25">
      <c r="A144" s="155">
        <v>133002</v>
      </c>
      <c r="B144" s="47" t="s">
        <v>1162</v>
      </c>
      <c r="C144" s="213"/>
      <c r="D144" s="213"/>
    </row>
    <row r="145" spans="1:4" x14ac:dyDescent="0.25">
      <c r="A145" s="155">
        <v>133003</v>
      </c>
      <c r="B145" s="47" t="s">
        <v>1184</v>
      </c>
      <c r="C145" s="213"/>
      <c r="D145" s="213"/>
    </row>
    <row r="146" spans="1:4" x14ac:dyDescent="0.25">
      <c r="A146" s="155">
        <v>133004</v>
      </c>
      <c r="B146" s="47" t="s">
        <v>1185</v>
      </c>
      <c r="C146" s="213"/>
      <c r="D146" s="213"/>
    </row>
    <row r="147" spans="1:4" x14ac:dyDescent="0.25">
      <c r="A147" s="155">
        <v>133005</v>
      </c>
      <c r="B147" s="47" t="s">
        <v>1186</v>
      </c>
      <c r="C147" s="213"/>
      <c r="D147" s="213"/>
    </row>
    <row r="148" spans="1:4" x14ac:dyDescent="0.25">
      <c r="A148" s="271">
        <v>1340</v>
      </c>
      <c r="B148" s="48" t="s">
        <v>1187</v>
      </c>
      <c r="C148" s="210">
        <f>SUM(C149:C151)</f>
        <v>2420597</v>
      </c>
      <c r="D148" s="210">
        <f>SUM(D149:D151)</f>
        <v>0</v>
      </c>
    </row>
    <row r="149" spans="1:4" x14ac:dyDescent="0.25">
      <c r="A149" s="155">
        <v>134001</v>
      </c>
      <c r="B149" s="47" t="s">
        <v>1188</v>
      </c>
      <c r="C149" s="213">
        <v>2420597</v>
      </c>
      <c r="D149" s="213"/>
    </row>
    <row r="150" spans="1:4" x14ac:dyDescent="0.25">
      <c r="A150" s="155">
        <v>134002</v>
      </c>
      <c r="B150" s="47" t="s">
        <v>1189</v>
      </c>
      <c r="C150" s="213"/>
      <c r="D150" s="213"/>
    </row>
    <row r="151" spans="1:4" x14ac:dyDescent="0.25">
      <c r="A151" s="155">
        <v>134003</v>
      </c>
      <c r="B151" s="47" t="s">
        <v>1190</v>
      </c>
      <c r="C151" s="213"/>
      <c r="D151" s="213"/>
    </row>
    <row r="152" spans="1:4" ht="16.5" x14ac:dyDescent="0.35">
      <c r="A152" s="144">
        <v>2</v>
      </c>
      <c r="B152" s="48" t="s">
        <v>1111</v>
      </c>
      <c r="C152" s="208">
        <f>C153</f>
        <v>301675993</v>
      </c>
      <c r="D152" s="208">
        <f>D153</f>
        <v>313335602</v>
      </c>
    </row>
    <row r="153" spans="1:4" x14ac:dyDescent="0.25">
      <c r="A153" s="271">
        <v>21</v>
      </c>
      <c r="B153" s="48" t="s">
        <v>369</v>
      </c>
      <c r="C153" s="209">
        <f>SUM(C154,C216,C221,C226)</f>
        <v>301675993</v>
      </c>
      <c r="D153" s="209">
        <f>SUM(D154,D216,D221,D226)</f>
        <v>313335602</v>
      </c>
    </row>
    <row r="154" spans="1:4" x14ac:dyDescent="0.25">
      <c r="A154" s="271">
        <v>210</v>
      </c>
      <c r="B154" s="48" t="s">
        <v>370</v>
      </c>
      <c r="C154" s="209">
        <f>SUM(C155,C162,C169,C175,C186,C190,C195,C199,C213)</f>
        <v>271731556</v>
      </c>
      <c r="D154" s="209">
        <f>SUM(D155,D162,D169,D175,D186,D190,D195,D199,D213)</f>
        <v>285232074.75999999</v>
      </c>
    </row>
    <row r="155" spans="1:4" x14ac:dyDescent="0.25">
      <c r="A155" s="271">
        <v>2101</v>
      </c>
      <c r="B155" s="48" t="s">
        <v>937</v>
      </c>
      <c r="C155" s="210">
        <f>SUM(C156:C161)</f>
        <v>194325087</v>
      </c>
      <c r="D155" s="210">
        <f>SUM(D156:D161)</f>
        <v>199268240.75999999</v>
      </c>
    </row>
    <row r="156" spans="1:4" x14ac:dyDescent="0.25">
      <c r="A156" s="155">
        <v>210101</v>
      </c>
      <c r="B156" s="47" t="s">
        <v>1209</v>
      </c>
      <c r="C156" s="213">
        <v>172045844</v>
      </c>
      <c r="D156" s="213">
        <v>175340046.75999999</v>
      </c>
    </row>
    <row r="157" spans="1:4" x14ac:dyDescent="0.25">
      <c r="A157" s="155">
        <v>210102</v>
      </c>
      <c r="B157" s="47" t="s">
        <v>1208</v>
      </c>
      <c r="C157" s="213"/>
      <c r="D157" s="213"/>
    </row>
    <row r="158" spans="1:4" x14ac:dyDescent="0.25">
      <c r="A158" s="155">
        <v>210103</v>
      </c>
      <c r="B158" s="47" t="s">
        <v>1207</v>
      </c>
      <c r="C158" s="213"/>
      <c r="D158" s="213"/>
    </row>
    <row r="159" spans="1:4" x14ac:dyDescent="0.25">
      <c r="A159" s="155">
        <v>210104</v>
      </c>
      <c r="B159" s="47" t="s">
        <v>1206</v>
      </c>
      <c r="C159" s="213"/>
      <c r="D159" s="213"/>
    </row>
    <row r="160" spans="1:4" x14ac:dyDescent="0.25">
      <c r="A160" s="155">
        <v>210105</v>
      </c>
      <c r="B160" s="47" t="s">
        <v>1205</v>
      </c>
      <c r="C160" s="213">
        <v>22279243</v>
      </c>
      <c r="D160" s="213">
        <v>23928194</v>
      </c>
    </row>
    <row r="161" spans="1:4" x14ac:dyDescent="0.25">
      <c r="A161" s="155">
        <v>210106</v>
      </c>
      <c r="B161" s="47" t="s">
        <v>1204</v>
      </c>
      <c r="C161" s="213"/>
      <c r="D161" s="213"/>
    </row>
    <row r="162" spans="1:4" x14ac:dyDescent="0.25">
      <c r="A162" s="271">
        <v>2102</v>
      </c>
      <c r="B162" s="48" t="s">
        <v>1203</v>
      </c>
      <c r="C162" s="210">
        <f>SUM(C163:C168)</f>
        <v>21786914</v>
      </c>
      <c r="D162" s="210">
        <f>SUM(D163:D168)</f>
        <v>21592514</v>
      </c>
    </row>
    <row r="163" spans="1:4" x14ac:dyDescent="0.25">
      <c r="A163" s="155">
        <v>210201</v>
      </c>
      <c r="B163" s="47" t="s">
        <v>946</v>
      </c>
      <c r="C163" s="213">
        <v>21786914</v>
      </c>
      <c r="D163" s="213">
        <v>21592514</v>
      </c>
    </row>
    <row r="164" spans="1:4" x14ac:dyDescent="0.25">
      <c r="A164" s="155">
        <v>210202</v>
      </c>
      <c r="B164" s="47" t="s">
        <v>947</v>
      </c>
      <c r="C164" s="213"/>
      <c r="D164" s="213"/>
    </row>
    <row r="165" spans="1:4" x14ac:dyDescent="0.25">
      <c r="A165" s="155">
        <v>210203</v>
      </c>
      <c r="B165" s="47" t="s">
        <v>948</v>
      </c>
      <c r="C165" s="213"/>
      <c r="D165" s="213"/>
    </row>
    <row r="166" spans="1:4" x14ac:dyDescent="0.25">
      <c r="A166" s="155">
        <v>210204</v>
      </c>
      <c r="B166" s="47" t="s">
        <v>949</v>
      </c>
      <c r="C166" s="213"/>
      <c r="D166" s="213"/>
    </row>
    <row r="167" spans="1:4" x14ac:dyDescent="0.25">
      <c r="A167" s="155">
        <v>210205</v>
      </c>
      <c r="B167" s="47" t="s">
        <v>950</v>
      </c>
      <c r="C167" s="213"/>
      <c r="D167" s="213"/>
    </row>
    <row r="168" spans="1:4" x14ac:dyDescent="0.25">
      <c r="A168" s="155">
        <v>210206</v>
      </c>
      <c r="B168" s="47" t="s">
        <v>1076</v>
      </c>
      <c r="C168" s="213"/>
      <c r="D168" s="213"/>
    </row>
    <row r="169" spans="1:4" x14ac:dyDescent="0.25">
      <c r="A169" s="271">
        <v>2103</v>
      </c>
      <c r="B169" s="48" t="s">
        <v>944</v>
      </c>
      <c r="C169" s="210">
        <f>SUM(C170:C174)</f>
        <v>19945587</v>
      </c>
      <c r="D169" s="210">
        <f>SUM(D170:D174)</f>
        <v>19389578</v>
      </c>
    </row>
    <row r="170" spans="1:4" x14ac:dyDescent="0.25">
      <c r="A170" s="155">
        <v>210301</v>
      </c>
      <c r="B170" s="47" t="s">
        <v>1202</v>
      </c>
      <c r="C170" s="213">
        <v>1445587</v>
      </c>
      <c r="D170" s="213">
        <v>1816578</v>
      </c>
    </row>
    <row r="171" spans="1:4" x14ac:dyDescent="0.25">
      <c r="A171" s="155">
        <v>210302</v>
      </c>
      <c r="B171" s="47" t="s">
        <v>1201</v>
      </c>
      <c r="C171" s="213">
        <v>18500000</v>
      </c>
      <c r="D171" s="213">
        <v>17500000</v>
      </c>
    </row>
    <row r="172" spans="1:4" x14ac:dyDescent="0.25">
      <c r="A172" s="155">
        <v>210303</v>
      </c>
      <c r="B172" s="47" t="s">
        <v>1200</v>
      </c>
      <c r="C172" s="213">
        <v>0</v>
      </c>
      <c r="D172" s="213">
        <v>73000</v>
      </c>
    </row>
    <row r="173" spans="1:4" x14ac:dyDescent="0.25">
      <c r="A173" s="155">
        <v>210304</v>
      </c>
      <c r="B173" s="47" t="s">
        <v>1199</v>
      </c>
      <c r="C173" s="213"/>
      <c r="D173" s="213"/>
    </row>
    <row r="174" spans="1:4" x14ac:dyDescent="0.25">
      <c r="A174" s="155">
        <v>210305</v>
      </c>
      <c r="B174" s="47" t="s">
        <v>1198</v>
      </c>
      <c r="C174" s="213"/>
      <c r="D174" s="213"/>
    </row>
    <row r="175" spans="1:4" x14ac:dyDescent="0.25">
      <c r="A175" s="271">
        <v>2104</v>
      </c>
      <c r="B175" s="48" t="s">
        <v>945</v>
      </c>
      <c r="C175" s="210">
        <f>SUM(C176:C185)</f>
        <v>20441948</v>
      </c>
      <c r="D175" s="210">
        <f>SUM(D176:D185)</f>
        <v>23217447</v>
      </c>
    </row>
    <row r="176" spans="1:4" x14ac:dyDescent="0.25">
      <c r="A176" s="155">
        <v>210401</v>
      </c>
      <c r="B176" s="47" t="s">
        <v>1197</v>
      </c>
      <c r="C176" s="213">
        <v>1337550</v>
      </c>
      <c r="D176" s="213">
        <v>2923430</v>
      </c>
    </row>
    <row r="177" spans="1:4" x14ac:dyDescent="0.25">
      <c r="A177" s="155">
        <v>210402</v>
      </c>
      <c r="B177" s="47" t="s">
        <v>1196</v>
      </c>
      <c r="C177" s="213">
        <v>16686248</v>
      </c>
      <c r="D177" s="213">
        <v>16153317</v>
      </c>
    </row>
    <row r="178" spans="1:4" x14ac:dyDescent="0.25">
      <c r="A178" s="155">
        <v>210403</v>
      </c>
      <c r="B178" s="47" t="s">
        <v>1195</v>
      </c>
      <c r="C178" s="213">
        <v>1962800</v>
      </c>
      <c r="D178" s="213">
        <v>2380300</v>
      </c>
    </row>
    <row r="179" spans="1:4" x14ac:dyDescent="0.25">
      <c r="A179" s="155">
        <v>210404</v>
      </c>
      <c r="B179" s="47" t="s">
        <v>1194</v>
      </c>
      <c r="C179" s="213">
        <v>142100</v>
      </c>
      <c r="D179" s="213"/>
    </row>
    <row r="180" spans="1:4" x14ac:dyDescent="0.25">
      <c r="A180" s="155">
        <v>210405</v>
      </c>
      <c r="B180" s="47" t="s">
        <v>1193</v>
      </c>
      <c r="C180" s="213">
        <v>55000</v>
      </c>
      <c r="D180" s="213">
        <v>403400</v>
      </c>
    </row>
    <row r="181" spans="1:4" x14ac:dyDescent="0.25">
      <c r="A181" s="155">
        <v>210406</v>
      </c>
      <c r="B181" s="47" t="s">
        <v>1192</v>
      </c>
      <c r="C181" s="213">
        <v>258250</v>
      </c>
      <c r="D181" s="213">
        <v>1357000</v>
      </c>
    </row>
    <row r="182" spans="1:4" x14ac:dyDescent="0.25">
      <c r="A182" s="155">
        <v>210407</v>
      </c>
      <c r="B182" s="47" t="s">
        <v>1191</v>
      </c>
      <c r="C182" s="213"/>
      <c r="D182" s="213"/>
    </row>
    <row r="183" spans="1:4" x14ac:dyDescent="0.25">
      <c r="A183" s="155">
        <v>210408</v>
      </c>
      <c r="B183" s="47" t="s">
        <v>961</v>
      </c>
      <c r="C183" s="213"/>
      <c r="D183" s="213"/>
    </row>
    <row r="184" spans="1:4" x14ac:dyDescent="0.25">
      <c r="A184" s="157">
        <v>210409</v>
      </c>
      <c r="B184" s="47" t="s">
        <v>1078</v>
      </c>
      <c r="C184" s="213"/>
      <c r="D184" s="213"/>
    </row>
    <row r="185" spans="1:4" x14ac:dyDescent="0.25">
      <c r="A185" s="157">
        <v>210410</v>
      </c>
      <c r="B185" s="47" t="s">
        <v>1068</v>
      </c>
      <c r="C185" s="213"/>
      <c r="D185" s="213"/>
    </row>
    <row r="186" spans="1:4" x14ac:dyDescent="0.25">
      <c r="A186" s="271">
        <v>2105</v>
      </c>
      <c r="B186" s="48" t="s">
        <v>392</v>
      </c>
      <c r="C186" s="210">
        <f>SUM(C187:C189)</f>
        <v>150000</v>
      </c>
      <c r="D186" s="210">
        <f>SUM(D187:D189)</f>
        <v>1550000</v>
      </c>
    </row>
    <row r="187" spans="1:4" x14ac:dyDescent="0.25">
      <c r="A187" s="155">
        <v>210501</v>
      </c>
      <c r="B187" s="47" t="s">
        <v>393</v>
      </c>
      <c r="C187" s="213"/>
      <c r="D187" s="213"/>
    </row>
    <row r="188" spans="1:4" x14ac:dyDescent="0.25">
      <c r="A188" s="155">
        <v>210502</v>
      </c>
      <c r="B188" s="47" t="s">
        <v>394</v>
      </c>
      <c r="C188" s="213"/>
      <c r="D188" s="213"/>
    </row>
    <row r="189" spans="1:4" x14ac:dyDescent="0.25">
      <c r="A189" s="155">
        <v>210503</v>
      </c>
      <c r="B189" s="47" t="s">
        <v>395</v>
      </c>
      <c r="C189" s="213">
        <v>150000</v>
      </c>
      <c r="D189" s="213">
        <v>1550000</v>
      </c>
    </row>
    <row r="190" spans="1:4" x14ac:dyDescent="0.25">
      <c r="A190" s="271">
        <v>2106</v>
      </c>
      <c r="B190" s="48" t="s">
        <v>396</v>
      </c>
      <c r="C190" s="210">
        <f>SUM(C191:C194)</f>
        <v>1247000</v>
      </c>
      <c r="D190" s="210">
        <f>SUM(D191:D194)</f>
        <v>3429000</v>
      </c>
    </row>
    <row r="191" spans="1:4" x14ac:dyDescent="0.25">
      <c r="A191" s="155">
        <v>210601</v>
      </c>
      <c r="B191" s="47" t="s">
        <v>397</v>
      </c>
      <c r="C191" s="213">
        <v>0</v>
      </c>
      <c r="D191" s="213">
        <v>950000</v>
      </c>
    </row>
    <row r="192" spans="1:4" x14ac:dyDescent="0.25">
      <c r="A192" s="155">
        <v>210602</v>
      </c>
      <c r="B192" s="47" t="s">
        <v>398</v>
      </c>
      <c r="C192" s="213"/>
      <c r="D192" s="213"/>
    </row>
    <row r="193" spans="1:4" x14ac:dyDescent="0.25">
      <c r="A193" s="155">
        <v>210603</v>
      </c>
      <c r="B193" s="47" t="s">
        <v>399</v>
      </c>
      <c r="C193" s="213">
        <v>0</v>
      </c>
      <c r="D193" s="213">
        <v>700000</v>
      </c>
    </row>
    <row r="194" spans="1:4" x14ac:dyDescent="0.25">
      <c r="A194" s="155">
        <v>210604</v>
      </c>
      <c r="B194" s="47" t="s">
        <v>400</v>
      </c>
      <c r="C194" s="213">
        <v>1247000</v>
      </c>
      <c r="D194" s="213">
        <v>1779000</v>
      </c>
    </row>
    <row r="195" spans="1:4" x14ac:dyDescent="0.25">
      <c r="A195" s="144">
        <v>2107</v>
      </c>
      <c r="B195" s="48" t="s">
        <v>401</v>
      </c>
      <c r="C195" s="210">
        <f>SUM(C196:C198)</f>
        <v>6211700</v>
      </c>
      <c r="D195" s="210">
        <f>SUM(D196:D198)</f>
        <v>7866500</v>
      </c>
    </row>
    <row r="196" spans="1:4" x14ac:dyDescent="0.25">
      <c r="A196" s="155">
        <v>210701</v>
      </c>
      <c r="B196" s="47" t="s">
        <v>402</v>
      </c>
      <c r="C196" s="213"/>
      <c r="D196" s="213"/>
    </row>
    <row r="197" spans="1:4" x14ac:dyDescent="0.25">
      <c r="A197" s="155">
        <v>210702</v>
      </c>
      <c r="B197" s="47" t="s">
        <v>403</v>
      </c>
      <c r="C197" s="213">
        <v>6211700</v>
      </c>
      <c r="D197" s="213">
        <v>7866500</v>
      </c>
    </row>
    <row r="198" spans="1:4" x14ac:dyDescent="0.25">
      <c r="A198" s="155">
        <v>210703</v>
      </c>
      <c r="B198" s="47" t="s">
        <v>404</v>
      </c>
      <c r="C198" s="213"/>
      <c r="D198" s="213"/>
    </row>
    <row r="199" spans="1:4" ht="28.5" x14ac:dyDescent="0.25">
      <c r="A199" s="271">
        <v>2108</v>
      </c>
      <c r="B199" s="48" t="s">
        <v>405</v>
      </c>
      <c r="C199" s="210">
        <f>SUM(C200:C212)</f>
        <v>781820</v>
      </c>
      <c r="D199" s="210">
        <f>SUM(D200:D212)</f>
        <v>1746795</v>
      </c>
    </row>
    <row r="200" spans="1:4" ht="30" x14ac:dyDescent="0.25">
      <c r="A200" s="155">
        <v>210801</v>
      </c>
      <c r="B200" s="47" t="s">
        <v>406</v>
      </c>
      <c r="C200" s="213">
        <v>441200</v>
      </c>
      <c r="D200" s="213">
        <v>780000</v>
      </c>
    </row>
    <row r="201" spans="1:4" x14ac:dyDescent="0.25">
      <c r="A201" s="155">
        <v>210802</v>
      </c>
      <c r="B201" s="47" t="s">
        <v>459</v>
      </c>
      <c r="C201" s="213">
        <v>240000</v>
      </c>
      <c r="D201" s="213"/>
    </row>
    <row r="202" spans="1:4" x14ac:dyDescent="0.25">
      <c r="A202" s="155">
        <v>210803</v>
      </c>
      <c r="B202" s="47" t="s">
        <v>407</v>
      </c>
      <c r="C202" s="213">
        <v>0</v>
      </c>
      <c r="D202" s="213">
        <v>194550</v>
      </c>
    </row>
    <row r="203" spans="1:4" x14ac:dyDescent="0.25">
      <c r="A203" s="155">
        <v>210804</v>
      </c>
      <c r="B203" s="47" t="s">
        <v>408</v>
      </c>
      <c r="C203" s="213">
        <v>73120</v>
      </c>
      <c r="D203" s="213">
        <v>183245</v>
      </c>
    </row>
    <row r="204" spans="1:4" x14ac:dyDescent="0.25">
      <c r="A204" s="155">
        <v>210805</v>
      </c>
      <c r="B204" s="47" t="s">
        <v>409</v>
      </c>
      <c r="C204" s="213">
        <v>27500</v>
      </c>
      <c r="D204" s="213">
        <v>69000</v>
      </c>
    </row>
    <row r="205" spans="1:4" x14ac:dyDescent="0.25">
      <c r="A205" s="155">
        <v>210806</v>
      </c>
      <c r="B205" s="47" t="s">
        <v>410</v>
      </c>
      <c r="C205" s="213">
        <v>0</v>
      </c>
      <c r="D205" s="213">
        <v>490000</v>
      </c>
    </row>
    <row r="206" spans="1:4" x14ac:dyDescent="0.25">
      <c r="A206" s="155">
        <v>210807</v>
      </c>
      <c r="B206" s="47" t="s">
        <v>460</v>
      </c>
      <c r="C206" s="213">
        <v>0</v>
      </c>
      <c r="D206" s="213">
        <v>30000</v>
      </c>
    </row>
    <row r="207" spans="1:4" x14ac:dyDescent="0.25">
      <c r="A207" s="155">
        <v>210808</v>
      </c>
      <c r="B207" s="47" t="s">
        <v>411</v>
      </c>
      <c r="C207" s="213"/>
      <c r="D207" s="213"/>
    </row>
    <row r="208" spans="1:4" x14ac:dyDescent="0.25">
      <c r="A208" s="155">
        <v>210809</v>
      </c>
      <c r="B208" s="47" t="s">
        <v>412</v>
      </c>
      <c r="C208" s="213"/>
      <c r="D208" s="213"/>
    </row>
    <row r="209" spans="1:4" x14ac:dyDescent="0.25">
      <c r="A209" s="157">
        <v>210815</v>
      </c>
      <c r="B209" s="47" t="s">
        <v>667</v>
      </c>
      <c r="C209" s="213"/>
      <c r="D209" s="213"/>
    </row>
    <row r="210" spans="1:4" x14ac:dyDescent="0.25">
      <c r="A210" s="157">
        <v>210816</v>
      </c>
      <c r="B210" s="47" t="s">
        <v>668</v>
      </c>
      <c r="C210" s="213"/>
      <c r="D210" s="213"/>
    </row>
    <row r="211" spans="1:4" x14ac:dyDescent="0.25">
      <c r="A211" s="157">
        <v>210817</v>
      </c>
      <c r="B211" s="47" t="s">
        <v>669</v>
      </c>
      <c r="C211" s="213"/>
      <c r="D211" s="213"/>
    </row>
    <row r="212" spans="1:4" x14ac:dyDescent="0.25">
      <c r="A212" s="157">
        <v>210818</v>
      </c>
      <c r="B212" s="47" t="s">
        <v>670</v>
      </c>
      <c r="C212" s="213"/>
      <c r="D212" s="213"/>
    </row>
    <row r="213" spans="1:4" x14ac:dyDescent="0.25">
      <c r="A213" s="271">
        <v>2109</v>
      </c>
      <c r="B213" s="48" t="s">
        <v>413</v>
      </c>
      <c r="C213" s="210">
        <f>SUM(C214:C215)</f>
        <v>6841500</v>
      </c>
      <c r="D213" s="210">
        <f>SUM(D214:D215)</f>
        <v>7172000</v>
      </c>
    </row>
    <row r="214" spans="1:4" x14ac:dyDescent="0.25">
      <c r="A214" s="155">
        <v>210901</v>
      </c>
      <c r="B214" s="47" t="s">
        <v>414</v>
      </c>
      <c r="C214" s="213">
        <v>6841500</v>
      </c>
      <c r="D214" s="213">
        <v>7172000</v>
      </c>
    </row>
    <row r="215" spans="1:4" x14ac:dyDescent="0.25">
      <c r="A215" s="155">
        <v>210902</v>
      </c>
      <c r="B215" s="47" t="s">
        <v>461</v>
      </c>
      <c r="C215" s="213"/>
      <c r="D215" s="213"/>
    </row>
    <row r="216" spans="1:4" x14ac:dyDescent="0.25">
      <c r="A216" s="271">
        <v>211</v>
      </c>
      <c r="B216" s="48" t="s">
        <v>415</v>
      </c>
      <c r="C216" s="209">
        <f>C217+C219</f>
        <v>0</v>
      </c>
      <c r="D216" s="209">
        <f>D217+D219</f>
        <v>0</v>
      </c>
    </row>
    <row r="217" spans="1:4" x14ac:dyDescent="0.25">
      <c r="A217" s="271">
        <v>2111</v>
      </c>
      <c r="B217" s="48" t="s">
        <v>416</v>
      </c>
      <c r="C217" s="210">
        <f>+C218</f>
        <v>0</v>
      </c>
      <c r="D217" s="210">
        <f>+D218</f>
        <v>0</v>
      </c>
    </row>
    <row r="218" spans="1:4" x14ac:dyDescent="0.25">
      <c r="A218" s="155">
        <v>211101</v>
      </c>
      <c r="B218" s="47" t="s">
        <v>417</v>
      </c>
      <c r="C218" s="213"/>
      <c r="D218" s="213"/>
    </row>
    <row r="219" spans="1:4" x14ac:dyDescent="0.25">
      <c r="A219" s="271">
        <v>2112</v>
      </c>
      <c r="B219" s="48" t="s">
        <v>418</v>
      </c>
      <c r="C219" s="210">
        <f>+C220</f>
        <v>0</v>
      </c>
      <c r="D219" s="210">
        <f>+D220</f>
        <v>0</v>
      </c>
    </row>
    <row r="220" spans="1:4" x14ac:dyDescent="0.25">
      <c r="A220" s="155">
        <v>211201</v>
      </c>
      <c r="B220" s="47" t="s">
        <v>419</v>
      </c>
      <c r="C220" s="213"/>
      <c r="D220" s="213"/>
    </row>
    <row r="221" spans="1:4" x14ac:dyDescent="0.25">
      <c r="A221" s="271">
        <v>212</v>
      </c>
      <c r="B221" s="48" t="s">
        <v>420</v>
      </c>
      <c r="C221" s="209">
        <f>C222+C224</f>
        <v>0</v>
      </c>
      <c r="D221" s="209">
        <f>D222+D224</f>
        <v>0</v>
      </c>
    </row>
    <row r="222" spans="1:4" x14ac:dyDescent="0.25">
      <c r="A222" s="271">
        <v>2121</v>
      </c>
      <c r="B222" s="48" t="s">
        <v>421</v>
      </c>
      <c r="C222" s="210">
        <f>+C223</f>
        <v>0</v>
      </c>
      <c r="D222" s="210">
        <f>+D223</f>
        <v>0</v>
      </c>
    </row>
    <row r="223" spans="1:4" x14ac:dyDescent="0.25">
      <c r="A223" s="155">
        <v>212101</v>
      </c>
      <c r="B223" s="47" t="s">
        <v>422</v>
      </c>
      <c r="C223" s="213"/>
      <c r="D223" s="213"/>
    </row>
    <row r="224" spans="1:4" x14ac:dyDescent="0.25">
      <c r="A224" s="271">
        <v>2122</v>
      </c>
      <c r="B224" s="48" t="s">
        <v>423</v>
      </c>
      <c r="C224" s="210">
        <f>+C225</f>
        <v>0</v>
      </c>
      <c r="D224" s="210">
        <f>+D225</f>
        <v>0</v>
      </c>
    </row>
    <row r="225" spans="1:4" x14ac:dyDescent="0.25">
      <c r="A225" s="155">
        <v>212201</v>
      </c>
      <c r="B225" s="47" t="s">
        <v>424</v>
      </c>
      <c r="C225" s="213"/>
      <c r="D225" s="213"/>
    </row>
    <row r="226" spans="1:4" x14ac:dyDescent="0.25">
      <c r="A226" s="271">
        <v>213</v>
      </c>
      <c r="B226" s="48" t="s">
        <v>425</v>
      </c>
      <c r="C226" s="209">
        <f>SUM(C227,C230,C239,C244,C249)</f>
        <v>29944437</v>
      </c>
      <c r="D226" s="209">
        <f>SUM(D227,D230,D239,D244,D249)</f>
        <v>28103527.240000002</v>
      </c>
    </row>
    <row r="227" spans="1:4" x14ac:dyDescent="0.25">
      <c r="A227" s="271">
        <v>2131</v>
      </c>
      <c r="B227" s="48" t="s">
        <v>426</v>
      </c>
      <c r="C227" s="210">
        <f>SUM(C228:C229)</f>
        <v>0</v>
      </c>
      <c r="D227" s="210">
        <f>SUM(D228:D229)</f>
        <v>0</v>
      </c>
    </row>
    <row r="228" spans="1:4" x14ac:dyDescent="0.25">
      <c r="A228" s="155">
        <v>213101</v>
      </c>
      <c r="B228" s="47" t="s">
        <v>427</v>
      </c>
      <c r="C228" s="213"/>
      <c r="D228" s="213"/>
    </row>
    <row r="229" spans="1:4" x14ac:dyDescent="0.25">
      <c r="A229" s="155">
        <v>213102</v>
      </c>
      <c r="B229" s="47" t="s">
        <v>428</v>
      </c>
      <c r="C229" s="213"/>
      <c r="D229" s="213"/>
    </row>
    <row r="230" spans="1:4" x14ac:dyDescent="0.25">
      <c r="A230" s="271">
        <v>2132</v>
      </c>
      <c r="B230" s="48" t="s">
        <v>429</v>
      </c>
      <c r="C230" s="210">
        <f>SUM(C231:C238)</f>
        <v>12891284</v>
      </c>
      <c r="D230" s="210">
        <f>SUM(D231:D238)</f>
        <v>21620515</v>
      </c>
    </row>
    <row r="231" spans="1:4" x14ac:dyDescent="0.25">
      <c r="A231" s="155">
        <v>213202</v>
      </c>
      <c r="B231" s="47" t="s">
        <v>430</v>
      </c>
      <c r="C231" s="213">
        <v>2420597</v>
      </c>
      <c r="D231" s="213"/>
    </row>
    <row r="232" spans="1:4" x14ac:dyDescent="0.25">
      <c r="A232" s="155">
        <v>213203</v>
      </c>
      <c r="B232" s="47" t="s">
        <v>431</v>
      </c>
      <c r="C232" s="213"/>
      <c r="D232" s="213"/>
    </row>
    <row r="233" spans="1:4" x14ac:dyDescent="0.25">
      <c r="A233" s="155">
        <v>213204</v>
      </c>
      <c r="B233" s="47" t="s">
        <v>462</v>
      </c>
      <c r="C233" s="213">
        <v>3418200</v>
      </c>
      <c r="D233" s="213"/>
    </row>
    <row r="234" spans="1:4" x14ac:dyDescent="0.25">
      <c r="A234" s="155">
        <v>213205</v>
      </c>
      <c r="B234" s="47" t="s">
        <v>432</v>
      </c>
      <c r="C234" s="213">
        <v>5944987</v>
      </c>
      <c r="D234" s="213"/>
    </row>
    <row r="235" spans="1:4" x14ac:dyDescent="0.25">
      <c r="A235" s="155">
        <v>213206</v>
      </c>
      <c r="B235" s="47" t="s">
        <v>433</v>
      </c>
      <c r="C235" s="213"/>
      <c r="D235" s="213"/>
    </row>
    <row r="236" spans="1:4" x14ac:dyDescent="0.25">
      <c r="A236" s="155">
        <v>213207</v>
      </c>
      <c r="B236" s="47" t="s">
        <v>434</v>
      </c>
      <c r="C236" s="213">
        <v>0</v>
      </c>
      <c r="D236" s="213">
        <v>13000000</v>
      </c>
    </row>
    <row r="237" spans="1:4" ht="30" x14ac:dyDescent="0.25">
      <c r="A237" s="155">
        <v>213208</v>
      </c>
      <c r="B237" s="47" t="s">
        <v>463</v>
      </c>
      <c r="C237" s="213"/>
      <c r="D237" s="213"/>
    </row>
    <row r="238" spans="1:4" x14ac:dyDescent="0.25">
      <c r="A238" s="155">
        <v>213209</v>
      </c>
      <c r="B238" s="47" t="s">
        <v>464</v>
      </c>
      <c r="C238" s="213">
        <v>1107500</v>
      </c>
      <c r="D238" s="213">
        <v>8620515</v>
      </c>
    </row>
    <row r="239" spans="1:4" x14ac:dyDescent="0.25">
      <c r="A239" s="271">
        <v>2133</v>
      </c>
      <c r="B239" s="48" t="s">
        <v>435</v>
      </c>
      <c r="C239" s="210">
        <f>SUM(C240:C243)</f>
        <v>0</v>
      </c>
      <c r="D239" s="210">
        <f>SUM(D240:D243)</f>
        <v>0</v>
      </c>
    </row>
    <row r="240" spans="1:4" x14ac:dyDescent="0.25">
      <c r="A240" s="155">
        <v>213301</v>
      </c>
      <c r="B240" s="47" t="s">
        <v>350</v>
      </c>
      <c r="C240" s="213"/>
      <c r="D240" s="213"/>
    </row>
    <row r="241" spans="1:4" x14ac:dyDescent="0.25">
      <c r="A241" s="155">
        <v>213302</v>
      </c>
      <c r="B241" s="47" t="s">
        <v>436</v>
      </c>
      <c r="C241" s="213"/>
      <c r="D241" s="213"/>
    </row>
    <row r="242" spans="1:4" x14ac:dyDescent="0.25">
      <c r="A242" s="155">
        <v>213303</v>
      </c>
      <c r="B242" s="47" t="s">
        <v>351</v>
      </c>
      <c r="C242" s="213"/>
      <c r="D242" s="213"/>
    </row>
    <row r="243" spans="1:4" x14ac:dyDescent="0.25">
      <c r="A243" s="155">
        <v>213304</v>
      </c>
      <c r="B243" s="47" t="s">
        <v>363</v>
      </c>
      <c r="C243" s="213"/>
      <c r="D243" s="213"/>
    </row>
    <row r="244" spans="1:4" ht="28.5" x14ac:dyDescent="0.25">
      <c r="A244" s="271">
        <v>2134</v>
      </c>
      <c r="B244" s="48" t="s">
        <v>437</v>
      </c>
      <c r="C244" s="210">
        <f>SUM(C245:C248)</f>
        <v>17053153</v>
      </c>
      <c r="D244" s="210">
        <f>SUM(D245:D248)</f>
        <v>6483012.2400000002</v>
      </c>
    </row>
    <row r="245" spans="1:4" x14ac:dyDescent="0.25">
      <c r="A245" s="155">
        <v>213401</v>
      </c>
      <c r="B245" s="47" t="s">
        <v>438</v>
      </c>
      <c r="C245" s="213"/>
      <c r="D245" s="213"/>
    </row>
    <row r="246" spans="1:4" x14ac:dyDescent="0.25">
      <c r="A246" s="155">
        <v>213402</v>
      </c>
      <c r="B246" s="47" t="s">
        <v>439</v>
      </c>
      <c r="C246" s="213"/>
      <c r="D246" s="213"/>
    </row>
    <row r="247" spans="1:4" x14ac:dyDescent="0.25">
      <c r="A247" s="155">
        <v>213403</v>
      </c>
      <c r="B247" s="47" t="s">
        <v>351</v>
      </c>
      <c r="C247" s="213">
        <f>17103153-50000</f>
        <v>17053153</v>
      </c>
      <c r="D247" s="213">
        <v>6483012.2400000002</v>
      </c>
    </row>
    <row r="248" spans="1:4" x14ac:dyDescent="0.25">
      <c r="A248" s="155">
        <v>213404</v>
      </c>
      <c r="B248" s="47" t="s">
        <v>363</v>
      </c>
      <c r="C248" s="213"/>
      <c r="D248" s="213"/>
    </row>
    <row r="249" spans="1:4" x14ac:dyDescent="0.25">
      <c r="A249" s="271">
        <v>2135</v>
      </c>
      <c r="B249" s="48" t="s">
        <v>440</v>
      </c>
      <c r="C249" s="210">
        <f>SUM(C250:C254)</f>
        <v>0</v>
      </c>
      <c r="D249" s="210">
        <f>SUM(D250:D254)</f>
        <v>0</v>
      </c>
    </row>
    <row r="250" spans="1:4" x14ac:dyDescent="0.25">
      <c r="A250" s="155">
        <v>213501</v>
      </c>
      <c r="B250" s="47" t="s">
        <v>350</v>
      </c>
      <c r="C250" s="213"/>
      <c r="D250" s="213"/>
    </row>
    <row r="251" spans="1:4" x14ac:dyDescent="0.25">
      <c r="A251" s="155">
        <v>213502</v>
      </c>
      <c r="B251" s="47" t="s">
        <v>436</v>
      </c>
      <c r="C251" s="213"/>
      <c r="D251" s="213"/>
    </row>
    <row r="252" spans="1:4" x14ac:dyDescent="0.25">
      <c r="A252" s="155">
        <v>213503</v>
      </c>
      <c r="B252" s="47" t="s">
        <v>351</v>
      </c>
      <c r="C252" s="213"/>
      <c r="D252" s="213"/>
    </row>
    <row r="253" spans="1:4" x14ac:dyDescent="0.25">
      <c r="A253" s="155">
        <v>213504</v>
      </c>
      <c r="B253" s="47" t="s">
        <v>363</v>
      </c>
      <c r="C253" s="213"/>
      <c r="D253" s="213"/>
    </row>
    <row r="254" spans="1:4" x14ac:dyDescent="0.25">
      <c r="A254" s="155">
        <v>213505</v>
      </c>
      <c r="B254" s="47" t="s">
        <v>364</v>
      </c>
      <c r="C254" s="213"/>
      <c r="D254" s="213"/>
    </row>
    <row r="255" spans="1:4" ht="28.5" x14ac:dyDescent="0.35">
      <c r="A255" s="144">
        <v>3</v>
      </c>
      <c r="B255" s="48" t="s">
        <v>1106</v>
      </c>
      <c r="C255" s="214">
        <f>C9-C152</f>
        <v>0</v>
      </c>
      <c r="D255" s="214">
        <f>D9-D152</f>
        <v>4700000</v>
      </c>
    </row>
    <row r="256" spans="1:4" ht="28.5" x14ac:dyDescent="0.35">
      <c r="A256" s="158"/>
      <c r="B256" s="165" t="s">
        <v>642</v>
      </c>
      <c r="C256" s="215"/>
      <c r="D256" s="215"/>
    </row>
    <row r="257" spans="1:4" x14ac:dyDescent="0.25">
      <c r="A257" s="144">
        <v>4</v>
      </c>
      <c r="B257" s="48" t="s">
        <v>1107</v>
      </c>
      <c r="C257" s="209">
        <f>SUM(C258:C265)</f>
        <v>0</v>
      </c>
      <c r="D257" s="209">
        <f>SUM(D258:D265)</f>
        <v>0</v>
      </c>
    </row>
    <row r="258" spans="1:4" x14ac:dyDescent="0.25">
      <c r="A258" s="155">
        <v>140001</v>
      </c>
      <c r="B258" s="47" t="s">
        <v>465</v>
      </c>
      <c r="C258" s="213"/>
      <c r="D258" s="213"/>
    </row>
    <row r="259" spans="1:4" x14ac:dyDescent="0.25">
      <c r="A259" s="155">
        <v>140002</v>
      </c>
      <c r="B259" s="47" t="s">
        <v>466</v>
      </c>
      <c r="C259" s="213"/>
      <c r="D259" s="213"/>
    </row>
    <row r="260" spans="1:4" x14ac:dyDescent="0.25">
      <c r="A260" s="155">
        <v>140003</v>
      </c>
      <c r="B260" s="47" t="s">
        <v>467</v>
      </c>
      <c r="C260" s="213"/>
      <c r="D260" s="213"/>
    </row>
    <row r="261" spans="1:4" x14ac:dyDescent="0.25">
      <c r="A261" s="155">
        <v>140004</v>
      </c>
      <c r="B261" s="47" t="s">
        <v>449</v>
      </c>
      <c r="C261" s="213"/>
      <c r="D261" s="213"/>
    </row>
    <row r="262" spans="1:4" x14ac:dyDescent="0.25">
      <c r="A262" s="155">
        <v>140005</v>
      </c>
      <c r="B262" s="47" t="s">
        <v>650</v>
      </c>
      <c r="C262" s="213"/>
      <c r="D262" s="213"/>
    </row>
    <row r="263" spans="1:4" x14ac:dyDescent="0.25">
      <c r="A263" s="155">
        <v>140006</v>
      </c>
      <c r="B263" s="47" t="s">
        <v>651</v>
      </c>
      <c r="C263" s="213"/>
      <c r="D263" s="213"/>
    </row>
    <row r="264" spans="1:4" x14ac:dyDescent="0.25">
      <c r="A264" s="157">
        <v>140007</v>
      </c>
      <c r="B264" s="47" t="s">
        <v>652</v>
      </c>
      <c r="C264" s="213"/>
      <c r="D264" s="213"/>
    </row>
    <row r="265" spans="1:4" x14ac:dyDescent="0.25">
      <c r="A265" s="157">
        <v>140008</v>
      </c>
      <c r="B265" s="47" t="s">
        <v>653</v>
      </c>
      <c r="C265" s="213"/>
      <c r="D265" s="213"/>
    </row>
    <row r="266" spans="1:4" x14ac:dyDescent="0.25">
      <c r="A266" s="144">
        <v>5</v>
      </c>
      <c r="B266" s="48" t="s">
        <v>1108</v>
      </c>
      <c r="C266" s="209">
        <f>SUM(C267)</f>
        <v>0</v>
      </c>
      <c r="D266" s="209">
        <f>SUM(D267)</f>
        <v>4700000</v>
      </c>
    </row>
    <row r="267" spans="1:4" x14ac:dyDescent="0.25">
      <c r="A267" s="144">
        <v>22</v>
      </c>
      <c r="B267" s="48" t="s">
        <v>441</v>
      </c>
      <c r="C267" s="209">
        <f>SUM(C268,C280)</f>
        <v>0</v>
      </c>
      <c r="D267" s="209">
        <f>SUM(D268,D280)</f>
        <v>4700000</v>
      </c>
    </row>
    <row r="268" spans="1:4" x14ac:dyDescent="0.25">
      <c r="A268" s="271">
        <v>2200</v>
      </c>
      <c r="B268" s="48" t="s">
        <v>1090</v>
      </c>
      <c r="C268" s="210">
        <f>SUM(C269:C279)</f>
        <v>0</v>
      </c>
      <c r="D268" s="210">
        <f>SUM(D269:D279)</f>
        <v>4700000</v>
      </c>
    </row>
    <row r="269" spans="1:4" x14ac:dyDescent="0.25">
      <c r="A269" s="155">
        <v>220001</v>
      </c>
      <c r="B269" s="47" t="s">
        <v>1091</v>
      </c>
      <c r="C269" s="213"/>
      <c r="D269" s="213"/>
    </row>
    <row r="270" spans="1:4" x14ac:dyDescent="0.25">
      <c r="A270" s="155">
        <v>221001</v>
      </c>
      <c r="B270" s="47" t="s">
        <v>1092</v>
      </c>
      <c r="C270" s="213"/>
      <c r="D270" s="213"/>
    </row>
    <row r="271" spans="1:4" x14ac:dyDescent="0.25">
      <c r="A271" s="155">
        <v>222001</v>
      </c>
      <c r="B271" s="47" t="s">
        <v>1093</v>
      </c>
      <c r="C271" s="213"/>
      <c r="D271" s="213"/>
    </row>
    <row r="272" spans="1:4" x14ac:dyDescent="0.25">
      <c r="A272" s="155">
        <v>223001</v>
      </c>
      <c r="B272" s="47" t="s">
        <v>1094</v>
      </c>
      <c r="C272" s="213"/>
      <c r="D272" s="213"/>
    </row>
    <row r="273" spans="1:4" x14ac:dyDescent="0.25">
      <c r="A273" s="155">
        <v>224001</v>
      </c>
      <c r="B273" s="47" t="s">
        <v>1095</v>
      </c>
      <c r="C273" s="213"/>
      <c r="D273" s="213"/>
    </row>
    <row r="274" spans="1:4" x14ac:dyDescent="0.25">
      <c r="A274" s="157">
        <v>225101</v>
      </c>
      <c r="B274" s="47" t="s">
        <v>1097</v>
      </c>
      <c r="C274" s="213"/>
      <c r="D274" s="213"/>
    </row>
    <row r="275" spans="1:4" x14ac:dyDescent="0.25">
      <c r="A275" s="157">
        <v>225102</v>
      </c>
      <c r="B275" s="47" t="s">
        <v>1098</v>
      </c>
      <c r="C275" s="213"/>
      <c r="D275" s="213"/>
    </row>
    <row r="276" spans="1:4" x14ac:dyDescent="0.25">
      <c r="A276" s="157">
        <v>225103</v>
      </c>
      <c r="B276" s="47" t="s">
        <v>1099</v>
      </c>
      <c r="C276" s="213"/>
      <c r="D276" s="213"/>
    </row>
    <row r="277" spans="1:4" x14ac:dyDescent="0.25">
      <c r="A277" s="157">
        <v>225104</v>
      </c>
      <c r="B277" s="47" t="s">
        <v>1100</v>
      </c>
      <c r="C277" s="213"/>
      <c r="D277" s="213"/>
    </row>
    <row r="278" spans="1:4" x14ac:dyDescent="0.25">
      <c r="A278" s="157">
        <v>225105</v>
      </c>
      <c r="B278" s="47" t="s">
        <v>1101</v>
      </c>
      <c r="C278" s="213"/>
      <c r="D278" s="213"/>
    </row>
    <row r="279" spans="1:4" x14ac:dyDescent="0.25">
      <c r="A279" s="157">
        <v>225106</v>
      </c>
      <c r="B279" s="47" t="s">
        <v>1096</v>
      </c>
      <c r="C279" s="213"/>
      <c r="D279" s="213">
        <v>4700000</v>
      </c>
    </row>
    <row r="280" spans="1:4" x14ac:dyDescent="0.25">
      <c r="A280" s="271">
        <v>2260</v>
      </c>
      <c r="B280" s="48" t="s">
        <v>1036</v>
      </c>
      <c r="C280" s="210">
        <f>+C281</f>
        <v>0</v>
      </c>
      <c r="D280" s="210">
        <f>+D281</f>
        <v>0</v>
      </c>
    </row>
    <row r="281" spans="1:4" x14ac:dyDescent="0.25">
      <c r="A281" s="274">
        <v>226001</v>
      </c>
      <c r="B281" s="156" t="s">
        <v>1102</v>
      </c>
      <c r="C281" s="213"/>
      <c r="D281" s="213"/>
    </row>
    <row r="282" spans="1:4" ht="28.5" x14ac:dyDescent="0.35">
      <c r="A282" s="144">
        <v>6</v>
      </c>
      <c r="B282" s="48" t="s">
        <v>1109</v>
      </c>
      <c r="C282" s="214">
        <f>C257-C266</f>
        <v>0</v>
      </c>
      <c r="D282" s="214">
        <f>D257-D266</f>
        <v>-4700000</v>
      </c>
    </row>
    <row r="283" spans="1:4" ht="16.5" x14ac:dyDescent="0.35">
      <c r="A283" s="159"/>
      <c r="B283" s="164" t="s">
        <v>1069</v>
      </c>
      <c r="C283" s="215"/>
      <c r="D283" s="215"/>
    </row>
    <row r="284" spans="1:4" x14ac:dyDescent="0.25">
      <c r="A284" s="275">
        <v>14</v>
      </c>
      <c r="B284" s="160" t="s">
        <v>633</v>
      </c>
      <c r="C284" s="210">
        <f>SUM(C285:C290)</f>
        <v>0</v>
      </c>
      <c r="D284" s="210">
        <f>SUM(D285:D290)</f>
        <v>0</v>
      </c>
    </row>
    <row r="285" spans="1:4" x14ac:dyDescent="0.25">
      <c r="A285" s="157">
        <v>145004</v>
      </c>
      <c r="B285" s="47" t="s">
        <v>1084</v>
      </c>
      <c r="C285" s="213"/>
      <c r="D285" s="213"/>
    </row>
    <row r="286" spans="1:4" x14ac:dyDescent="0.25">
      <c r="A286" s="155">
        <v>145005</v>
      </c>
      <c r="B286" s="47" t="s">
        <v>1085</v>
      </c>
      <c r="C286" s="213"/>
      <c r="D286" s="213"/>
    </row>
    <row r="287" spans="1:4" x14ac:dyDescent="0.25">
      <c r="A287" s="155">
        <v>145006</v>
      </c>
      <c r="B287" s="47" t="s">
        <v>1086</v>
      </c>
      <c r="C287" s="213"/>
      <c r="D287" s="213"/>
    </row>
    <row r="288" spans="1:4" x14ac:dyDescent="0.25">
      <c r="A288" s="157">
        <v>145007</v>
      </c>
      <c r="B288" s="47" t="s">
        <v>1087</v>
      </c>
      <c r="C288" s="213"/>
      <c r="D288" s="213"/>
    </row>
    <row r="289" spans="1:4" x14ac:dyDescent="0.25">
      <c r="A289" s="155">
        <v>145008</v>
      </c>
      <c r="B289" s="47" t="s">
        <v>1088</v>
      </c>
      <c r="C289" s="213"/>
      <c r="D289" s="213"/>
    </row>
    <row r="290" spans="1:4" x14ac:dyDescent="0.25">
      <c r="A290" s="155">
        <v>145009</v>
      </c>
      <c r="B290" s="47" t="s">
        <v>1089</v>
      </c>
      <c r="C290" s="213"/>
      <c r="D290" s="213"/>
    </row>
    <row r="291" spans="1:4" x14ac:dyDescent="0.25">
      <c r="A291" s="271">
        <v>23</v>
      </c>
      <c r="B291" s="48" t="s">
        <v>468</v>
      </c>
      <c r="C291" s="210">
        <f>SUM(C292:C294)</f>
        <v>0</v>
      </c>
      <c r="D291" s="210">
        <f>SUM(D292:D294)</f>
        <v>0</v>
      </c>
    </row>
    <row r="292" spans="1:4" x14ac:dyDescent="0.25">
      <c r="A292" s="155">
        <v>230001</v>
      </c>
      <c r="B292" s="47" t="s">
        <v>469</v>
      </c>
      <c r="C292" s="213"/>
      <c r="D292" s="213"/>
    </row>
    <row r="293" spans="1:4" x14ac:dyDescent="0.25">
      <c r="A293" s="155">
        <v>231001</v>
      </c>
      <c r="B293" s="47" t="s">
        <v>470</v>
      </c>
      <c r="C293" s="213"/>
      <c r="D293" s="213"/>
    </row>
    <row r="294" spans="1:4" x14ac:dyDescent="0.25">
      <c r="A294" s="155">
        <v>232001</v>
      </c>
      <c r="B294" s="47" t="s">
        <v>471</v>
      </c>
      <c r="C294" s="213"/>
      <c r="D294" s="213"/>
    </row>
    <row r="295" spans="1:4" x14ac:dyDescent="0.25">
      <c r="A295" s="271">
        <v>24</v>
      </c>
      <c r="B295" s="48" t="s">
        <v>472</v>
      </c>
      <c r="C295" s="210">
        <f>SUM(C296:C298)</f>
        <v>0</v>
      </c>
      <c r="D295" s="210">
        <f>SUM(D296:D298)</f>
        <v>0</v>
      </c>
    </row>
    <row r="296" spans="1:4" x14ac:dyDescent="0.25">
      <c r="A296" s="155">
        <v>240001</v>
      </c>
      <c r="B296" s="47" t="s">
        <v>473</v>
      </c>
      <c r="C296" s="213"/>
      <c r="D296" s="213"/>
    </row>
    <row r="297" spans="1:4" x14ac:dyDescent="0.25">
      <c r="A297" s="155">
        <v>241001</v>
      </c>
      <c r="B297" s="47" t="s">
        <v>474</v>
      </c>
      <c r="C297" s="213"/>
      <c r="D297" s="213"/>
    </row>
    <row r="298" spans="1:4" x14ac:dyDescent="0.25">
      <c r="A298" s="155">
        <v>242001</v>
      </c>
      <c r="B298" s="47" t="s">
        <v>475</v>
      </c>
      <c r="C298" s="213"/>
      <c r="D298" s="213"/>
    </row>
    <row r="299" spans="1:4" x14ac:dyDescent="0.25">
      <c r="A299" s="275">
        <v>25</v>
      </c>
      <c r="B299" s="160" t="s">
        <v>654</v>
      </c>
      <c r="C299" s="210">
        <f>SUM(C300:C304)</f>
        <v>0</v>
      </c>
      <c r="D299" s="210">
        <f>SUM(D300:D304)</f>
        <v>0</v>
      </c>
    </row>
    <row r="300" spans="1:4" x14ac:dyDescent="0.25">
      <c r="A300" s="155">
        <v>250001</v>
      </c>
      <c r="B300" s="47" t="s">
        <v>476</v>
      </c>
      <c r="C300" s="213"/>
      <c r="D300" s="213"/>
    </row>
    <row r="301" spans="1:4" x14ac:dyDescent="0.25">
      <c r="A301" s="155">
        <v>250002</v>
      </c>
      <c r="B301" s="47" t="s">
        <v>655</v>
      </c>
      <c r="C301" s="213"/>
      <c r="D301" s="213"/>
    </row>
    <row r="302" spans="1:4" x14ac:dyDescent="0.25">
      <c r="A302" s="155">
        <v>250003</v>
      </c>
      <c r="B302" s="47" t="s">
        <v>656</v>
      </c>
      <c r="C302" s="213"/>
      <c r="D302" s="213"/>
    </row>
    <row r="303" spans="1:4" x14ac:dyDescent="0.25">
      <c r="A303" s="155">
        <v>250004</v>
      </c>
      <c r="B303" s="47" t="s">
        <v>657</v>
      </c>
      <c r="C303" s="213"/>
      <c r="D303" s="213"/>
    </row>
    <row r="304" spans="1:4" x14ac:dyDescent="0.25">
      <c r="A304" s="155">
        <v>250005</v>
      </c>
      <c r="B304" s="47" t="s">
        <v>658</v>
      </c>
      <c r="C304" s="213"/>
      <c r="D304" s="213"/>
    </row>
    <row r="305" spans="1:4" ht="28.5" x14ac:dyDescent="0.35">
      <c r="A305" s="161">
        <v>7</v>
      </c>
      <c r="B305" s="162" t="s">
        <v>641</v>
      </c>
      <c r="C305" s="216">
        <f>C284+C291+C295+C299</f>
        <v>0</v>
      </c>
      <c r="D305" s="216">
        <f>D284+D291+D295+D299</f>
        <v>0</v>
      </c>
    </row>
    <row r="306" spans="1:4" x14ac:dyDescent="0.25">
      <c r="A306" s="217">
        <v>8</v>
      </c>
      <c r="B306" s="163" t="s">
        <v>1112</v>
      </c>
      <c r="C306" s="210">
        <f>C255+C282+C305</f>
        <v>0</v>
      </c>
      <c r="D306" s="210">
        <f>D255+D282+D305</f>
        <v>0</v>
      </c>
    </row>
    <row r="307" spans="1:4" x14ac:dyDescent="0.25">
      <c r="A307" s="217">
        <v>9</v>
      </c>
      <c r="B307" s="163" t="s">
        <v>477</v>
      </c>
      <c r="C307" s="210"/>
      <c r="D307" s="210"/>
    </row>
    <row r="308" spans="1:4" x14ac:dyDescent="0.25">
      <c r="A308" s="217">
        <v>10</v>
      </c>
      <c r="B308" s="163" t="s">
        <v>478</v>
      </c>
      <c r="C308" s="210"/>
      <c r="D308" s="210"/>
    </row>
    <row r="309" spans="1:4" x14ac:dyDescent="0.25">
      <c r="A309" s="15"/>
      <c r="B309" s="28"/>
    </row>
    <row r="310" spans="1:4" x14ac:dyDescent="0.25">
      <c r="A310" s="15"/>
      <c r="B310" s="28"/>
    </row>
    <row r="311" spans="1:4" x14ac:dyDescent="0.25">
      <c r="A311" s="15"/>
      <c r="B311" s="28"/>
    </row>
    <row r="312" spans="1:4" x14ac:dyDescent="0.25">
      <c r="A312" s="15"/>
      <c r="B312" s="28"/>
    </row>
    <row r="313" spans="1:4" x14ac:dyDescent="0.25">
      <c r="A313" s="15"/>
      <c r="B313" s="28"/>
    </row>
    <row r="314" spans="1:4" x14ac:dyDescent="0.25">
      <c r="A314" s="15"/>
      <c r="B314" s="28"/>
    </row>
    <row r="315" spans="1:4" x14ac:dyDescent="0.25">
      <c r="A315" s="15"/>
      <c r="B315" s="28"/>
    </row>
    <row r="316" spans="1:4" x14ac:dyDescent="0.25">
      <c r="A316" s="15"/>
      <c r="B316" s="28"/>
    </row>
    <row r="317" spans="1:4" x14ac:dyDescent="0.25">
      <c r="A317" s="15"/>
      <c r="B317" s="28"/>
    </row>
    <row r="318" spans="1:4" x14ac:dyDescent="0.25">
      <c r="A318" s="15"/>
      <c r="B318" s="28"/>
    </row>
    <row r="319" spans="1:4" x14ac:dyDescent="0.25">
      <c r="A319" s="15"/>
      <c r="B319" s="28"/>
    </row>
    <row r="320" spans="1:4" x14ac:dyDescent="0.25">
      <c r="A320" s="15"/>
      <c r="B320" s="28"/>
    </row>
    <row r="321" spans="1:2" x14ac:dyDescent="0.25">
      <c r="A321" s="15"/>
      <c r="B321" s="28"/>
    </row>
    <row r="322" spans="1:2" x14ac:dyDescent="0.25">
      <c r="A322" s="15"/>
      <c r="B322" s="28"/>
    </row>
    <row r="323" spans="1:2" x14ac:dyDescent="0.25">
      <c r="A323" s="15"/>
      <c r="B323" s="28"/>
    </row>
    <row r="324" spans="1:2" x14ac:dyDescent="0.25">
      <c r="A324" s="15"/>
      <c r="B324" s="28"/>
    </row>
    <row r="325" spans="1:2" x14ac:dyDescent="0.25">
      <c r="A325" s="15"/>
      <c r="B325" s="28"/>
    </row>
    <row r="326" spans="1:2" x14ac:dyDescent="0.25">
      <c r="A326" s="15"/>
      <c r="B326" s="28"/>
    </row>
    <row r="327" spans="1:2" x14ac:dyDescent="0.25">
      <c r="A327" s="15"/>
      <c r="B327" s="28"/>
    </row>
    <row r="328" spans="1:2" x14ac:dyDescent="0.25">
      <c r="A328" s="15"/>
      <c r="B328" s="28"/>
    </row>
    <row r="329" spans="1:2" x14ac:dyDescent="0.25">
      <c r="A329" s="15"/>
      <c r="B329" s="28"/>
    </row>
    <row r="330" spans="1:2" x14ac:dyDescent="0.25">
      <c r="A330" s="15"/>
      <c r="B330" s="28"/>
    </row>
    <row r="331" spans="1:2" x14ac:dyDescent="0.25">
      <c r="A331" s="15"/>
      <c r="B331" s="28"/>
    </row>
    <row r="332" spans="1:2" x14ac:dyDescent="0.25">
      <c r="A332" s="15"/>
      <c r="B332" s="28"/>
    </row>
    <row r="333" spans="1:2" x14ac:dyDescent="0.25">
      <c r="A333" s="15"/>
      <c r="B333" s="28"/>
    </row>
    <row r="334" spans="1:2" x14ac:dyDescent="0.25">
      <c r="A334" s="15"/>
      <c r="B334" s="28"/>
    </row>
    <row r="335" spans="1:2" x14ac:dyDescent="0.25">
      <c r="A335" s="15"/>
      <c r="B335" s="28"/>
    </row>
    <row r="336" spans="1:2" x14ac:dyDescent="0.25">
      <c r="A336" s="15"/>
      <c r="B336" s="28"/>
    </row>
    <row r="337" spans="1:2" x14ac:dyDescent="0.25">
      <c r="A337" s="15"/>
      <c r="B337" s="28"/>
    </row>
    <row r="338" spans="1:2" x14ac:dyDescent="0.25">
      <c r="A338" s="15"/>
      <c r="B338" s="28"/>
    </row>
    <row r="339" spans="1:2" x14ac:dyDescent="0.25">
      <c r="A339" s="15"/>
      <c r="B339" s="28"/>
    </row>
    <row r="340" spans="1:2" x14ac:dyDescent="0.25">
      <c r="A340" s="15"/>
      <c r="B340" s="28"/>
    </row>
    <row r="341" spans="1:2" x14ac:dyDescent="0.25">
      <c r="A341" s="15"/>
      <c r="B341" s="28"/>
    </row>
    <row r="342" spans="1:2" x14ac:dyDescent="0.25">
      <c r="A342" s="15"/>
      <c r="B342" s="28"/>
    </row>
    <row r="343" spans="1:2" x14ac:dyDescent="0.25">
      <c r="A343" s="15"/>
      <c r="B343" s="28"/>
    </row>
    <row r="344" spans="1:2" x14ac:dyDescent="0.25">
      <c r="A344" s="15"/>
      <c r="B344" s="28"/>
    </row>
    <row r="345" spans="1:2" x14ac:dyDescent="0.25">
      <c r="A345" s="15"/>
      <c r="B345" s="28"/>
    </row>
    <row r="346" spans="1:2" x14ac:dyDescent="0.25">
      <c r="A346" s="15"/>
      <c r="B346" s="28"/>
    </row>
    <row r="347" spans="1:2" x14ac:dyDescent="0.25">
      <c r="A347" s="15"/>
      <c r="B347" s="28"/>
    </row>
    <row r="348" spans="1:2" x14ac:dyDescent="0.25">
      <c r="A348" s="15"/>
      <c r="B348" s="28"/>
    </row>
    <row r="349" spans="1:2" x14ac:dyDescent="0.25">
      <c r="A349" s="15"/>
      <c r="B349" s="28"/>
    </row>
    <row r="350" spans="1:2" x14ac:dyDescent="0.25">
      <c r="A350" s="15"/>
      <c r="B350" s="28"/>
    </row>
    <row r="351" spans="1:2" x14ac:dyDescent="0.25">
      <c r="A351" s="15"/>
      <c r="B351" s="28"/>
    </row>
    <row r="352" spans="1:2" x14ac:dyDescent="0.25">
      <c r="A352" s="15"/>
      <c r="B352" s="28"/>
    </row>
    <row r="353" spans="1:2" x14ac:dyDescent="0.25">
      <c r="A353" s="15"/>
      <c r="B353" s="28"/>
    </row>
    <row r="354" spans="1:2" x14ac:dyDescent="0.25">
      <c r="A354" s="15"/>
      <c r="B354" s="28"/>
    </row>
    <row r="355" spans="1:2" x14ac:dyDescent="0.25">
      <c r="A355" s="15"/>
      <c r="B355" s="28"/>
    </row>
    <row r="356" spans="1:2" x14ac:dyDescent="0.25">
      <c r="A356" s="15"/>
      <c r="B356" s="28"/>
    </row>
    <row r="357" spans="1:2" x14ac:dyDescent="0.25">
      <c r="A357" s="15"/>
      <c r="B357" s="28"/>
    </row>
    <row r="358" spans="1:2" x14ac:dyDescent="0.25">
      <c r="A358" s="15"/>
      <c r="B358" s="28"/>
    </row>
    <row r="359" spans="1:2" x14ac:dyDescent="0.25">
      <c r="A359" s="15"/>
      <c r="B359" s="28"/>
    </row>
    <row r="360" spans="1:2" x14ac:dyDescent="0.25">
      <c r="A360" s="15"/>
      <c r="B360" s="28"/>
    </row>
    <row r="361" spans="1:2" x14ac:dyDescent="0.25">
      <c r="A361" s="15"/>
      <c r="B361" s="28"/>
    </row>
    <row r="362" spans="1:2" x14ac:dyDescent="0.25">
      <c r="A362" s="15"/>
      <c r="B362" s="28"/>
    </row>
    <row r="363" spans="1:2" x14ac:dyDescent="0.25">
      <c r="A363" s="15"/>
      <c r="B363" s="28"/>
    </row>
    <row r="364" spans="1:2" x14ac:dyDescent="0.25">
      <c r="A364" s="15"/>
      <c r="B364" s="28"/>
    </row>
    <row r="365" spans="1:2" x14ac:dyDescent="0.25">
      <c r="A365" s="15"/>
      <c r="B365" s="28"/>
    </row>
    <row r="366" spans="1:2" x14ac:dyDescent="0.25">
      <c r="A366" s="15"/>
      <c r="B366" s="28"/>
    </row>
    <row r="367" spans="1:2" x14ac:dyDescent="0.25">
      <c r="A367" s="15"/>
      <c r="B367" s="28"/>
    </row>
    <row r="368" spans="1:2" x14ac:dyDescent="0.25">
      <c r="A368" s="15"/>
      <c r="B368" s="28"/>
    </row>
    <row r="369" spans="1:2" x14ac:dyDescent="0.25">
      <c r="A369" s="15"/>
      <c r="B369" s="28"/>
    </row>
    <row r="370" spans="1:2" x14ac:dyDescent="0.25">
      <c r="A370" s="15"/>
      <c r="B370" s="28"/>
    </row>
    <row r="371" spans="1:2" x14ac:dyDescent="0.25">
      <c r="A371" s="15"/>
      <c r="B371" s="28"/>
    </row>
    <row r="372" spans="1:2" x14ac:dyDescent="0.25">
      <c r="A372" s="15"/>
      <c r="B372" s="28"/>
    </row>
    <row r="373" spans="1:2" x14ac:dyDescent="0.25">
      <c r="A373" s="15"/>
      <c r="B373" s="28"/>
    </row>
    <row r="374" spans="1:2" x14ac:dyDescent="0.25">
      <c r="A374" s="15"/>
      <c r="B374" s="28"/>
    </row>
    <row r="375" spans="1:2" x14ac:dyDescent="0.25">
      <c r="A375" s="15"/>
      <c r="B375" s="28"/>
    </row>
    <row r="376" spans="1:2" x14ac:dyDescent="0.25">
      <c r="A376" s="15"/>
      <c r="B376" s="28"/>
    </row>
    <row r="377" spans="1:2" x14ac:dyDescent="0.25">
      <c r="A377" s="15"/>
      <c r="B377" s="28"/>
    </row>
    <row r="378" spans="1:2" x14ac:dyDescent="0.25">
      <c r="A378" s="15"/>
      <c r="B378" s="28"/>
    </row>
    <row r="379" spans="1:2" x14ac:dyDescent="0.25">
      <c r="A379" s="15"/>
      <c r="B379" s="28"/>
    </row>
    <row r="380" spans="1:2" x14ac:dyDescent="0.25">
      <c r="A380" s="15"/>
      <c r="B380" s="28"/>
    </row>
    <row r="381" spans="1:2" x14ac:dyDescent="0.25">
      <c r="A381" s="15"/>
      <c r="B381" s="28"/>
    </row>
    <row r="382" spans="1:2" x14ac:dyDescent="0.25">
      <c r="A382" s="15"/>
      <c r="B382" s="28"/>
    </row>
    <row r="383" spans="1:2" x14ac:dyDescent="0.25">
      <c r="A383" s="15"/>
      <c r="B383" s="28"/>
    </row>
    <row r="384" spans="1:2" x14ac:dyDescent="0.25">
      <c r="A384" s="15"/>
      <c r="B384" s="28"/>
    </row>
    <row r="385" spans="1:2" x14ac:dyDescent="0.25">
      <c r="A385" s="15"/>
      <c r="B385" s="28"/>
    </row>
    <row r="386" spans="1:2" x14ac:dyDescent="0.25">
      <c r="A386" s="15"/>
      <c r="B386" s="28"/>
    </row>
    <row r="387" spans="1:2" x14ac:dyDescent="0.25">
      <c r="A387" s="15"/>
      <c r="B387" s="28"/>
    </row>
    <row r="388" spans="1:2" x14ac:dyDescent="0.25">
      <c r="A388" s="15"/>
      <c r="B388" s="28"/>
    </row>
    <row r="389" spans="1:2" x14ac:dyDescent="0.25">
      <c r="A389" s="15"/>
      <c r="B389" s="28"/>
    </row>
    <row r="390" spans="1:2" x14ac:dyDescent="0.25">
      <c r="A390" s="15"/>
      <c r="B390" s="28"/>
    </row>
    <row r="391" spans="1:2" x14ac:dyDescent="0.25">
      <c r="A391" s="15"/>
      <c r="B391" s="28"/>
    </row>
    <row r="392" spans="1:2" x14ac:dyDescent="0.25">
      <c r="A392" s="15"/>
      <c r="B392" s="28"/>
    </row>
    <row r="393" spans="1:2" x14ac:dyDescent="0.25">
      <c r="A393" s="15"/>
      <c r="B393" s="28"/>
    </row>
    <row r="394" spans="1:2" x14ac:dyDescent="0.25">
      <c r="A394" s="15"/>
      <c r="B394" s="28"/>
    </row>
    <row r="395" spans="1:2" x14ac:dyDescent="0.25">
      <c r="A395" s="15"/>
      <c r="B395" s="28"/>
    </row>
    <row r="396" spans="1:2" x14ac:dyDescent="0.25">
      <c r="A396" s="15"/>
      <c r="B396" s="28"/>
    </row>
    <row r="397" spans="1:2" x14ac:dyDescent="0.25">
      <c r="A397" s="15"/>
      <c r="B397" s="28"/>
    </row>
    <row r="398" spans="1:2" x14ac:dyDescent="0.25">
      <c r="A398" s="15"/>
      <c r="B398" s="28"/>
    </row>
    <row r="399" spans="1:2" x14ac:dyDescent="0.25">
      <c r="A399" s="15"/>
      <c r="B399" s="28"/>
    </row>
    <row r="400" spans="1:2" x14ac:dyDescent="0.25">
      <c r="A400" s="15"/>
      <c r="B400" s="28"/>
    </row>
    <row r="401" spans="1:2" x14ac:dyDescent="0.25">
      <c r="A401" s="15"/>
      <c r="B401" s="28"/>
    </row>
    <row r="402" spans="1:2" x14ac:dyDescent="0.25">
      <c r="A402" s="15"/>
      <c r="B402" s="28"/>
    </row>
    <row r="403" spans="1:2" x14ac:dyDescent="0.25">
      <c r="A403" s="15"/>
      <c r="B403" s="28"/>
    </row>
    <row r="404" spans="1:2" x14ac:dyDescent="0.25">
      <c r="A404" s="15"/>
      <c r="B404" s="28"/>
    </row>
    <row r="405" spans="1:2" x14ac:dyDescent="0.25">
      <c r="A405" s="15"/>
      <c r="B405" s="28"/>
    </row>
    <row r="406" spans="1:2" x14ac:dyDescent="0.25">
      <c r="A406" s="15"/>
      <c r="B406" s="28"/>
    </row>
    <row r="407" spans="1:2" x14ac:dyDescent="0.25">
      <c r="A407" s="15"/>
      <c r="B407" s="28"/>
    </row>
    <row r="408" spans="1:2" x14ac:dyDescent="0.25">
      <c r="A408" s="15"/>
      <c r="B408" s="28"/>
    </row>
    <row r="409" spans="1:2" x14ac:dyDescent="0.25">
      <c r="A409" s="15"/>
      <c r="B409" s="28"/>
    </row>
    <row r="410" spans="1:2" x14ac:dyDescent="0.25">
      <c r="A410" s="15"/>
      <c r="B410" s="28"/>
    </row>
    <row r="411" spans="1:2" x14ac:dyDescent="0.25">
      <c r="A411" s="15"/>
      <c r="B411" s="28"/>
    </row>
    <row r="412" spans="1:2" x14ac:dyDescent="0.25">
      <c r="A412" s="15"/>
      <c r="B412" s="28"/>
    </row>
    <row r="413" spans="1:2" x14ac:dyDescent="0.25">
      <c r="A413" s="15"/>
      <c r="B413" s="28"/>
    </row>
    <row r="414" spans="1:2" x14ac:dyDescent="0.25">
      <c r="A414" s="15"/>
      <c r="B414" s="28"/>
    </row>
    <row r="415" spans="1:2" x14ac:dyDescent="0.25">
      <c r="A415" s="15"/>
      <c r="B415" s="28"/>
    </row>
    <row r="416" spans="1:2" x14ac:dyDescent="0.25">
      <c r="A416" s="15"/>
      <c r="B416" s="28"/>
    </row>
    <row r="417" spans="1:2" x14ac:dyDescent="0.25">
      <c r="A417" s="15"/>
      <c r="B417" s="28"/>
    </row>
    <row r="418" spans="1:2" x14ac:dyDescent="0.25">
      <c r="A418" s="15"/>
      <c r="B418" s="28"/>
    </row>
    <row r="419" spans="1:2" x14ac:dyDescent="0.25">
      <c r="A419" s="15"/>
      <c r="B419" s="28"/>
    </row>
    <row r="420" spans="1:2" x14ac:dyDescent="0.25">
      <c r="A420" s="15"/>
      <c r="B420" s="28"/>
    </row>
    <row r="421" spans="1:2" x14ac:dyDescent="0.25">
      <c r="A421" s="15"/>
      <c r="B421" s="28"/>
    </row>
    <row r="422" spans="1:2" x14ac:dyDescent="0.25">
      <c r="A422" s="15"/>
      <c r="B422" s="28"/>
    </row>
    <row r="423" spans="1:2" x14ac:dyDescent="0.25">
      <c r="A423" s="15"/>
      <c r="B423" s="28"/>
    </row>
    <row r="424" spans="1:2" x14ac:dyDescent="0.25">
      <c r="A424" s="15"/>
      <c r="B424" s="28"/>
    </row>
    <row r="425" spans="1:2" x14ac:dyDescent="0.25">
      <c r="A425" s="15"/>
      <c r="B425" s="28"/>
    </row>
    <row r="426" spans="1:2" x14ac:dyDescent="0.25">
      <c r="A426" s="15"/>
      <c r="B426" s="28"/>
    </row>
    <row r="427" spans="1:2" x14ac:dyDescent="0.25">
      <c r="A427" s="15"/>
      <c r="B427" s="28"/>
    </row>
    <row r="428" spans="1:2" x14ac:dyDescent="0.25">
      <c r="A428" s="15"/>
      <c r="B428" s="28"/>
    </row>
    <row r="429" spans="1:2" x14ac:dyDescent="0.25">
      <c r="A429" s="15"/>
      <c r="B429" s="28"/>
    </row>
    <row r="430" spans="1:2" x14ac:dyDescent="0.25">
      <c r="A430" s="15"/>
      <c r="B430" s="28"/>
    </row>
    <row r="431" spans="1:2" x14ac:dyDescent="0.25">
      <c r="A431" s="15"/>
      <c r="B431" s="28"/>
    </row>
    <row r="432" spans="1:2" x14ac:dyDescent="0.25">
      <c r="A432" s="15"/>
      <c r="B432" s="28"/>
    </row>
    <row r="433" spans="1:2" x14ac:dyDescent="0.25">
      <c r="A433" s="15"/>
      <c r="B433" s="28"/>
    </row>
    <row r="434" spans="1:2" x14ac:dyDescent="0.25">
      <c r="A434" s="15"/>
      <c r="B434" s="28"/>
    </row>
    <row r="435" spans="1:2" x14ac:dyDescent="0.25">
      <c r="A435" s="15"/>
      <c r="B435" s="28"/>
    </row>
    <row r="436" spans="1:2" x14ac:dyDescent="0.25">
      <c r="A436" s="15"/>
      <c r="B436" s="28"/>
    </row>
    <row r="437" spans="1:2" x14ac:dyDescent="0.25">
      <c r="A437" s="15"/>
      <c r="B437" s="28"/>
    </row>
    <row r="438" spans="1:2" x14ac:dyDescent="0.25">
      <c r="A438" s="15"/>
      <c r="B438" s="28"/>
    </row>
    <row r="439" spans="1:2" x14ac:dyDescent="0.25">
      <c r="A439" s="15"/>
      <c r="B439" s="28"/>
    </row>
    <row r="440" spans="1:2" x14ac:dyDescent="0.25">
      <c r="A440" s="15"/>
      <c r="B440" s="28"/>
    </row>
    <row r="441" spans="1:2" x14ac:dyDescent="0.25">
      <c r="A441" s="15"/>
      <c r="B441" s="28"/>
    </row>
    <row r="442" spans="1:2" x14ac:dyDescent="0.25">
      <c r="A442" s="15"/>
      <c r="B442" s="28"/>
    </row>
    <row r="443" spans="1:2" x14ac:dyDescent="0.25">
      <c r="A443" s="15"/>
      <c r="B443" s="28"/>
    </row>
    <row r="444" spans="1:2" x14ac:dyDescent="0.25">
      <c r="A444" s="15"/>
      <c r="B444" s="28"/>
    </row>
    <row r="445" spans="1:2" x14ac:dyDescent="0.25">
      <c r="A445" s="15"/>
      <c r="B445" s="28"/>
    </row>
    <row r="446" spans="1:2" x14ac:dyDescent="0.25">
      <c r="A446" s="15"/>
      <c r="B446" s="28"/>
    </row>
    <row r="447" spans="1:2" x14ac:dyDescent="0.25">
      <c r="A447" s="15"/>
      <c r="B447" s="28"/>
    </row>
    <row r="448" spans="1:2" x14ac:dyDescent="0.25">
      <c r="A448" s="15"/>
      <c r="B448" s="28"/>
    </row>
    <row r="449" spans="1:2" x14ac:dyDescent="0.25">
      <c r="A449" s="15"/>
      <c r="B449" s="28"/>
    </row>
    <row r="450" spans="1:2" x14ac:dyDescent="0.25">
      <c r="A450" s="15"/>
      <c r="B450" s="28"/>
    </row>
    <row r="451" spans="1:2" x14ac:dyDescent="0.25">
      <c r="A451" s="15"/>
      <c r="B451" s="28"/>
    </row>
    <row r="452" spans="1:2" x14ac:dyDescent="0.25">
      <c r="A452" s="15"/>
      <c r="B452" s="28"/>
    </row>
    <row r="453" spans="1:2" x14ac:dyDescent="0.25">
      <c r="A453" s="15"/>
      <c r="B453" s="28"/>
    </row>
    <row r="454" spans="1:2" x14ac:dyDescent="0.25">
      <c r="A454" s="15"/>
      <c r="B454" s="28"/>
    </row>
    <row r="455" spans="1:2" x14ac:dyDescent="0.25">
      <c r="A455" s="15"/>
      <c r="B455" s="28"/>
    </row>
    <row r="456" spans="1:2" x14ac:dyDescent="0.25">
      <c r="A456" s="15"/>
      <c r="B456" s="28"/>
    </row>
    <row r="457" spans="1:2" x14ac:dyDescent="0.25">
      <c r="A457" s="15"/>
      <c r="B457" s="28"/>
    </row>
    <row r="458" spans="1:2" x14ac:dyDescent="0.25">
      <c r="A458" s="15"/>
      <c r="B458" s="28"/>
    </row>
    <row r="459" spans="1:2" x14ac:dyDescent="0.25">
      <c r="A459" s="15"/>
      <c r="B459" s="28"/>
    </row>
    <row r="460" spans="1:2" x14ac:dyDescent="0.25">
      <c r="A460" s="15"/>
      <c r="B460" s="28"/>
    </row>
    <row r="461" spans="1:2" x14ac:dyDescent="0.25">
      <c r="A461" s="15"/>
      <c r="B461" s="28"/>
    </row>
    <row r="462" spans="1:2" x14ac:dyDescent="0.25">
      <c r="A462" s="15"/>
      <c r="B462" s="28"/>
    </row>
    <row r="463" spans="1:2" x14ac:dyDescent="0.25">
      <c r="A463" s="15"/>
      <c r="B463" s="28"/>
    </row>
    <row r="464" spans="1:2" x14ac:dyDescent="0.25">
      <c r="A464" s="15"/>
      <c r="B464" s="28"/>
    </row>
    <row r="465" spans="1:2" x14ac:dyDescent="0.25">
      <c r="A465" s="15"/>
      <c r="B465" s="28"/>
    </row>
    <row r="466" spans="1:2" x14ac:dyDescent="0.25">
      <c r="A466" s="15"/>
      <c r="B466" s="28"/>
    </row>
    <row r="467" spans="1:2" x14ac:dyDescent="0.25">
      <c r="A467" s="15"/>
      <c r="B467" s="28"/>
    </row>
    <row r="468" spans="1:2" x14ac:dyDescent="0.25">
      <c r="A468" s="15"/>
      <c r="B468" s="28"/>
    </row>
    <row r="469" spans="1:2" x14ac:dyDescent="0.25">
      <c r="A469" s="15"/>
      <c r="B469" s="28"/>
    </row>
    <row r="470" spans="1:2" x14ac:dyDescent="0.25">
      <c r="A470" s="15"/>
      <c r="B470" s="28"/>
    </row>
    <row r="471" spans="1:2" x14ac:dyDescent="0.25">
      <c r="A471" s="15"/>
      <c r="B471" s="28"/>
    </row>
    <row r="472" spans="1:2" x14ac:dyDescent="0.25">
      <c r="A472" s="15"/>
      <c r="B472" s="28"/>
    </row>
    <row r="473" spans="1:2" x14ac:dyDescent="0.25">
      <c r="A473" s="15"/>
      <c r="B473" s="28"/>
    </row>
    <row r="474" spans="1:2" x14ac:dyDescent="0.25">
      <c r="A474" s="15"/>
      <c r="B474" s="28"/>
    </row>
    <row r="475" spans="1:2" x14ac:dyDescent="0.25">
      <c r="A475" s="15"/>
      <c r="B475" s="28"/>
    </row>
    <row r="476" spans="1:2" x14ac:dyDescent="0.25">
      <c r="A476" s="15"/>
      <c r="B476" s="28"/>
    </row>
    <row r="477" spans="1:2" x14ac:dyDescent="0.25">
      <c r="A477" s="15"/>
      <c r="B477" s="28"/>
    </row>
    <row r="478" spans="1:2" x14ac:dyDescent="0.25">
      <c r="A478" s="15"/>
      <c r="B478" s="28"/>
    </row>
    <row r="479" spans="1:2" x14ac:dyDescent="0.25">
      <c r="A479" s="15"/>
      <c r="B479" s="28"/>
    </row>
    <row r="480" spans="1:2" x14ac:dyDescent="0.25">
      <c r="A480" s="15"/>
      <c r="B480" s="28"/>
    </row>
    <row r="481" spans="1:2" x14ac:dyDescent="0.25">
      <c r="A481" s="15"/>
      <c r="B481" s="28"/>
    </row>
    <row r="482" spans="1:2" x14ac:dyDescent="0.25">
      <c r="A482" s="15"/>
      <c r="B482" s="28"/>
    </row>
    <row r="483" spans="1:2" x14ac:dyDescent="0.25">
      <c r="A483" s="15"/>
      <c r="B483" s="28"/>
    </row>
    <row r="484" spans="1:2" x14ac:dyDescent="0.25">
      <c r="A484" s="15"/>
      <c r="B484" s="28"/>
    </row>
    <row r="485" spans="1:2" x14ac:dyDescent="0.25">
      <c r="A485" s="15"/>
      <c r="B485" s="28"/>
    </row>
    <row r="486" spans="1:2" x14ac:dyDescent="0.25">
      <c r="A486" s="15"/>
      <c r="B486" s="28"/>
    </row>
    <row r="487" spans="1:2" x14ac:dyDescent="0.25">
      <c r="A487" s="15"/>
      <c r="B487" s="28"/>
    </row>
    <row r="488" spans="1:2" x14ac:dyDescent="0.25">
      <c r="A488" s="15"/>
      <c r="B488" s="28"/>
    </row>
    <row r="489" spans="1:2" x14ac:dyDescent="0.25">
      <c r="A489" s="15"/>
      <c r="B489" s="28"/>
    </row>
    <row r="490" spans="1:2" x14ac:dyDescent="0.25">
      <c r="A490" s="15"/>
      <c r="B490" s="28"/>
    </row>
    <row r="491" spans="1:2" x14ac:dyDescent="0.25">
      <c r="A491" s="15"/>
      <c r="B491" s="28"/>
    </row>
    <row r="492" spans="1:2" x14ac:dyDescent="0.25">
      <c r="A492" s="15"/>
      <c r="B492" s="28"/>
    </row>
    <row r="493" spans="1:2" x14ac:dyDescent="0.25">
      <c r="A493" s="15"/>
      <c r="B493" s="28"/>
    </row>
    <row r="494" spans="1:2" x14ac:dyDescent="0.25">
      <c r="A494" s="15"/>
      <c r="B494" s="28"/>
    </row>
    <row r="495" spans="1:2" x14ac:dyDescent="0.25">
      <c r="A495" s="15"/>
      <c r="B495" s="28"/>
    </row>
    <row r="496" spans="1:2" x14ac:dyDescent="0.25">
      <c r="A496" s="15"/>
      <c r="B496" s="28"/>
    </row>
    <row r="497" spans="1:2" x14ac:dyDescent="0.25">
      <c r="A497" s="15"/>
      <c r="B497" s="28"/>
    </row>
    <row r="498" spans="1:2" x14ac:dyDescent="0.25">
      <c r="A498" s="15"/>
      <c r="B498" s="28"/>
    </row>
    <row r="499" spans="1:2" x14ac:dyDescent="0.25">
      <c r="A499" s="15"/>
      <c r="B499" s="28"/>
    </row>
    <row r="500" spans="1:2" x14ac:dyDescent="0.25">
      <c r="A500" s="15"/>
      <c r="B500" s="28"/>
    </row>
    <row r="501" spans="1:2" x14ac:dyDescent="0.25">
      <c r="A501" s="15"/>
      <c r="B501" s="28"/>
    </row>
    <row r="502" spans="1:2" x14ac:dyDescent="0.25">
      <c r="A502" s="15"/>
      <c r="B502" s="28"/>
    </row>
    <row r="503" spans="1:2" x14ac:dyDescent="0.25">
      <c r="A503" s="15"/>
      <c r="B503" s="28"/>
    </row>
    <row r="504" spans="1:2" x14ac:dyDescent="0.25">
      <c r="A504" s="15"/>
      <c r="B504" s="28"/>
    </row>
    <row r="505" spans="1:2" x14ac:dyDescent="0.25">
      <c r="A505" s="15"/>
      <c r="B505" s="28"/>
    </row>
    <row r="506" spans="1:2" x14ac:dyDescent="0.25">
      <c r="A506" s="15"/>
      <c r="B506" s="28"/>
    </row>
    <row r="507" spans="1:2" x14ac:dyDescent="0.25">
      <c r="A507" s="15"/>
      <c r="B507" s="28"/>
    </row>
    <row r="508" spans="1:2" x14ac:dyDescent="0.25">
      <c r="A508" s="15"/>
      <c r="B508" s="28"/>
    </row>
    <row r="509" spans="1:2" x14ac:dyDescent="0.25">
      <c r="A509" s="15"/>
      <c r="B509" s="28"/>
    </row>
    <row r="510" spans="1:2" x14ac:dyDescent="0.25">
      <c r="A510" s="15"/>
      <c r="B510" s="28"/>
    </row>
    <row r="511" spans="1:2" x14ac:dyDescent="0.25">
      <c r="A511" s="15"/>
      <c r="B511" s="28"/>
    </row>
    <row r="512" spans="1:2" x14ac:dyDescent="0.25">
      <c r="A512" s="15"/>
      <c r="B512" s="28"/>
    </row>
  </sheetData>
  <mergeCells count="1">
    <mergeCell ref="A3:D3"/>
  </mergeCells>
  <dataValidations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4"/>
  <sheetViews>
    <sheetView topLeftCell="A15" workbookViewId="0">
      <selection activeCell="E24" sqref="E24"/>
    </sheetView>
  </sheetViews>
  <sheetFormatPr defaultColWidth="9.140625" defaultRowHeight="15" x14ac:dyDescent="0.25"/>
  <cols>
    <col min="1" max="1" width="9.140625" style="10" bestFit="1" customWidth="1"/>
    <col min="2" max="2" width="49.42578125" style="10" bestFit="1" customWidth="1"/>
    <col min="3" max="6" width="19.140625" style="10" customWidth="1"/>
    <col min="7" max="7" width="18" style="10" bestFit="1" customWidth="1"/>
    <col min="8" max="16384" width="9.140625" style="10"/>
  </cols>
  <sheetData>
    <row r="1" spans="1:7" ht="15.75" x14ac:dyDescent="0.25">
      <c r="A1" s="323" t="s">
        <v>1257</v>
      </c>
      <c r="G1" s="31" t="s">
        <v>479</v>
      </c>
    </row>
    <row r="3" spans="1:7" x14ac:dyDescent="0.25">
      <c r="A3" s="413" t="s">
        <v>480</v>
      </c>
      <c r="B3" s="413"/>
      <c r="C3" s="413"/>
      <c r="D3" s="413"/>
      <c r="E3" s="413"/>
      <c r="F3" s="413"/>
      <c r="G3" s="413"/>
    </row>
    <row r="4" spans="1:7" x14ac:dyDescent="0.25">
      <c r="A4" s="239"/>
      <c r="B4" s="239"/>
      <c r="C4" s="239"/>
      <c r="D4" s="239"/>
      <c r="E4" s="239"/>
      <c r="F4" s="239"/>
      <c r="G4" s="239"/>
    </row>
    <row r="5" spans="1:7" x14ac:dyDescent="0.25">
      <c r="G5" s="39" t="s">
        <v>481</v>
      </c>
    </row>
    <row r="6" spans="1:7" x14ac:dyDescent="0.25">
      <c r="G6" s="39"/>
    </row>
    <row r="7" spans="1:7" ht="57" x14ac:dyDescent="0.25">
      <c r="A7" s="40" t="s">
        <v>10</v>
      </c>
      <c r="B7" s="41" t="s">
        <v>11</v>
      </c>
      <c r="C7" s="42" t="s">
        <v>483</v>
      </c>
      <c r="D7" s="41" t="s">
        <v>484</v>
      </c>
      <c r="E7" s="41" t="s">
        <v>485</v>
      </c>
      <c r="F7" s="41" t="s">
        <v>80</v>
      </c>
      <c r="G7" s="41" t="s">
        <v>486</v>
      </c>
    </row>
    <row r="8" spans="1:7" x14ac:dyDescent="0.25">
      <c r="A8" s="46" t="s">
        <v>1240</v>
      </c>
      <c r="B8" s="43" t="s">
        <v>487</v>
      </c>
      <c r="C8" s="44">
        <v>514240046</v>
      </c>
      <c r="D8" s="44">
        <v>696399221.73000002</v>
      </c>
      <c r="E8" s="44">
        <v>-230429766.5</v>
      </c>
      <c r="F8" s="44">
        <v>0</v>
      </c>
      <c r="G8" s="45">
        <f>SUM(C8:F8)</f>
        <v>980209501.23000002</v>
      </c>
    </row>
    <row r="9" spans="1:7" x14ac:dyDescent="0.25">
      <c r="A9" s="46" t="s">
        <v>1241</v>
      </c>
      <c r="B9" s="47" t="s">
        <v>102</v>
      </c>
      <c r="C9" s="44"/>
      <c r="D9" s="44"/>
      <c r="E9" s="44"/>
      <c r="F9" s="44"/>
      <c r="G9" s="45">
        <f t="shared" ref="G9:G23" si="0">SUM(C9:F9)</f>
        <v>0</v>
      </c>
    </row>
    <row r="10" spans="1:7" x14ac:dyDescent="0.25">
      <c r="A10" s="251" t="s">
        <v>1242</v>
      </c>
      <c r="B10" s="48" t="s">
        <v>103</v>
      </c>
      <c r="C10" s="49">
        <f>C8+C9</f>
        <v>514240046</v>
      </c>
      <c r="D10" s="49">
        <f t="shared" ref="D10:F10" si="1">D8+D9</f>
        <v>696399221.73000002</v>
      </c>
      <c r="E10" s="49">
        <f t="shared" si="1"/>
        <v>-230429766.5</v>
      </c>
      <c r="F10" s="49">
        <f t="shared" si="1"/>
        <v>0</v>
      </c>
      <c r="G10" s="45">
        <f t="shared" si="0"/>
        <v>980209501.23000002</v>
      </c>
    </row>
    <row r="11" spans="1:7" x14ac:dyDescent="0.25">
      <c r="A11" s="46" t="s">
        <v>1243</v>
      </c>
      <c r="B11" s="47" t="s">
        <v>1235</v>
      </c>
      <c r="C11" s="44"/>
      <c r="D11" s="44"/>
      <c r="E11" s="44"/>
      <c r="F11" s="44"/>
      <c r="G11" s="45">
        <f t="shared" si="0"/>
        <v>0</v>
      </c>
    </row>
    <row r="12" spans="1:7" x14ac:dyDescent="0.25">
      <c r="A12" s="46" t="s">
        <v>1244</v>
      </c>
      <c r="B12" s="47" t="s">
        <v>1236</v>
      </c>
      <c r="C12" s="44"/>
      <c r="D12" s="44"/>
      <c r="E12" s="44"/>
      <c r="F12" s="44"/>
      <c r="G12" s="45">
        <f t="shared" si="0"/>
        <v>0</v>
      </c>
    </row>
    <row r="13" spans="1:7" x14ac:dyDescent="0.25">
      <c r="A13" s="46" t="s">
        <v>1245</v>
      </c>
      <c r="B13" s="47" t="s">
        <v>104</v>
      </c>
      <c r="C13" s="44"/>
      <c r="D13" s="44"/>
      <c r="E13" s="44"/>
      <c r="F13" s="44"/>
      <c r="G13" s="45">
        <f t="shared" si="0"/>
        <v>0</v>
      </c>
    </row>
    <row r="14" spans="1:7" x14ac:dyDescent="0.25">
      <c r="A14" s="46" t="s">
        <v>1246</v>
      </c>
      <c r="B14" s="47" t="s">
        <v>101</v>
      </c>
      <c r="C14" s="44"/>
      <c r="D14" s="44"/>
      <c r="E14" s="44"/>
      <c r="F14" s="44"/>
      <c r="G14" s="45">
        <f t="shared" si="0"/>
        <v>0</v>
      </c>
    </row>
    <row r="15" spans="1:7" x14ac:dyDescent="0.25">
      <c r="A15" s="251" t="s">
        <v>1247</v>
      </c>
      <c r="B15" s="48" t="s">
        <v>488</v>
      </c>
      <c r="C15" s="49">
        <f>C10+C11+C12+C13+C14</f>
        <v>514240046</v>
      </c>
      <c r="D15" s="49">
        <f t="shared" ref="D15:G16" si="2">D10+D11+D12+D13+D14</f>
        <v>696399221.73000002</v>
      </c>
      <c r="E15" s="49">
        <f t="shared" si="2"/>
        <v>-230429766.5</v>
      </c>
      <c r="F15" s="49">
        <f t="shared" si="2"/>
        <v>0</v>
      </c>
      <c r="G15" s="45">
        <f t="shared" si="0"/>
        <v>980209501.23000002</v>
      </c>
    </row>
    <row r="16" spans="1:7" x14ac:dyDescent="0.25">
      <c r="A16" s="251" t="s">
        <v>1248</v>
      </c>
      <c r="B16" s="48" t="s">
        <v>489</v>
      </c>
      <c r="C16" s="49">
        <f>C11+C12+C13+C14+C15</f>
        <v>514240046</v>
      </c>
      <c r="D16" s="49">
        <f t="shared" si="2"/>
        <v>696399221.73000002</v>
      </c>
      <c r="E16" s="49">
        <f t="shared" si="2"/>
        <v>-230429766.5</v>
      </c>
      <c r="F16" s="49">
        <f t="shared" si="2"/>
        <v>0</v>
      </c>
      <c r="G16" s="49">
        <f t="shared" si="2"/>
        <v>980209501.23000002</v>
      </c>
    </row>
    <row r="17" spans="1:7" x14ac:dyDescent="0.25">
      <c r="A17" s="46" t="s">
        <v>1249</v>
      </c>
      <c r="B17" s="47" t="s">
        <v>102</v>
      </c>
      <c r="C17" s="44">
        <v>0</v>
      </c>
      <c r="D17" s="44">
        <v>0</v>
      </c>
      <c r="E17" s="44">
        <v>0</v>
      </c>
      <c r="F17" s="44">
        <v>0</v>
      </c>
      <c r="G17" s="45">
        <f t="shared" si="0"/>
        <v>0</v>
      </c>
    </row>
    <row r="18" spans="1:7" x14ac:dyDescent="0.25">
      <c r="A18" s="251" t="s">
        <v>1250</v>
      </c>
      <c r="B18" s="48" t="s">
        <v>103</v>
      </c>
      <c r="C18" s="49">
        <f>C15+C17</f>
        <v>514240046</v>
      </c>
      <c r="D18" s="49">
        <f>D15+D17</f>
        <v>696399221.73000002</v>
      </c>
      <c r="E18" s="49">
        <f>E15+E17</f>
        <v>-230429766.5</v>
      </c>
      <c r="F18" s="49">
        <f>F15+F17</f>
        <v>0</v>
      </c>
      <c r="G18" s="45">
        <f t="shared" si="0"/>
        <v>980209501.23000002</v>
      </c>
    </row>
    <row r="19" spans="1:7" ht="21.75" customHeight="1" x14ac:dyDescent="0.25">
      <c r="A19" s="46" t="s">
        <v>1251</v>
      </c>
      <c r="B19" s="47" t="s">
        <v>1070</v>
      </c>
      <c r="C19" s="44">
        <v>0</v>
      </c>
      <c r="D19" s="44">
        <v>0</v>
      </c>
      <c r="E19" s="44">
        <v>0</v>
      </c>
      <c r="F19" s="44">
        <v>0</v>
      </c>
      <c r="G19" s="45">
        <f t="shared" si="0"/>
        <v>0</v>
      </c>
    </row>
    <row r="20" spans="1:7" x14ac:dyDescent="0.25">
      <c r="A20" s="46" t="s">
        <v>1252</v>
      </c>
      <c r="B20" s="47" t="s">
        <v>1071</v>
      </c>
      <c r="C20" s="44">
        <v>0</v>
      </c>
      <c r="D20" s="44">
        <v>0</v>
      </c>
      <c r="E20" s="44">
        <v>0</v>
      </c>
      <c r="F20" s="44">
        <v>0</v>
      </c>
      <c r="G20" s="45">
        <f t="shared" si="0"/>
        <v>0</v>
      </c>
    </row>
    <row r="21" spans="1:7" x14ac:dyDescent="0.25">
      <c r="A21" s="46" t="s">
        <v>1253</v>
      </c>
      <c r="B21" s="47" t="s">
        <v>104</v>
      </c>
      <c r="C21" s="44">
        <v>0</v>
      </c>
      <c r="D21" s="44">
        <v>0</v>
      </c>
      <c r="E21" s="44">
        <v>0</v>
      </c>
      <c r="F21" s="44">
        <v>0</v>
      </c>
      <c r="G21" s="45">
        <f t="shared" si="0"/>
        <v>0</v>
      </c>
    </row>
    <row r="22" spans="1:7" x14ac:dyDescent="0.25">
      <c r="A22" s="46" t="s">
        <v>1254</v>
      </c>
      <c r="B22" s="47" t="s">
        <v>628</v>
      </c>
      <c r="C22" s="64">
        <v>0</v>
      </c>
      <c r="D22" s="64">
        <v>0</v>
      </c>
      <c r="E22" s="64">
        <v>0</v>
      </c>
      <c r="F22" s="64">
        <v>0</v>
      </c>
      <c r="G22" s="65">
        <f t="shared" si="0"/>
        <v>0</v>
      </c>
    </row>
    <row r="23" spans="1:7" x14ac:dyDescent="0.25">
      <c r="A23" s="46" t="s">
        <v>1255</v>
      </c>
      <c r="B23" s="47" t="s">
        <v>101</v>
      </c>
      <c r="C23" s="44">
        <v>0</v>
      </c>
      <c r="D23" s="44">
        <v>0</v>
      </c>
      <c r="E23" s="44">
        <f>+'2.CT1A'!D232</f>
        <v>-25044964.646857023</v>
      </c>
      <c r="F23" s="44">
        <v>0</v>
      </c>
      <c r="G23" s="45">
        <f t="shared" si="0"/>
        <v>-25044964.646857023</v>
      </c>
    </row>
    <row r="24" spans="1:7" x14ac:dyDescent="0.25">
      <c r="A24" s="251" t="s">
        <v>1256</v>
      </c>
      <c r="B24" s="48" t="s">
        <v>489</v>
      </c>
      <c r="C24" s="49">
        <f>C18+C19+C20+C21+C22+C23</f>
        <v>514240046</v>
      </c>
      <c r="D24" s="49">
        <f t="shared" ref="D24:F24" si="3">D18+D19+D20+D21+D22+D23</f>
        <v>696399221.73000002</v>
      </c>
      <c r="E24" s="49">
        <f t="shared" si="3"/>
        <v>-255474731.14685702</v>
      </c>
      <c r="F24" s="49">
        <f t="shared" si="3"/>
        <v>0</v>
      </c>
      <c r="G24" s="45">
        <f t="shared" ref="G24" si="4">SUM(C24:F24)</f>
        <v>955164536.583143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topLeftCell="A14" workbookViewId="0">
      <selection activeCell="A29" sqref="A29"/>
    </sheetView>
  </sheetViews>
  <sheetFormatPr defaultColWidth="9" defaultRowHeight="15" x14ac:dyDescent="0.25"/>
  <cols>
    <col min="1" max="1" width="9" style="103"/>
    <col min="2" max="2" width="40.7109375" style="104" customWidth="1"/>
    <col min="3" max="3" width="12.7109375" style="104" customWidth="1"/>
    <col min="4" max="4" width="16.7109375" style="104" customWidth="1"/>
    <col min="5" max="5" width="18.5703125" style="104" customWidth="1"/>
    <col min="6" max="6" width="15.7109375" style="104" customWidth="1"/>
    <col min="7" max="16384" width="9" style="104"/>
  </cols>
  <sheetData>
    <row r="1" spans="1:6" ht="15.75" x14ac:dyDescent="0.25">
      <c r="A1" s="324" t="s">
        <v>1257</v>
      </c>
      <c r="F1" s="129" t="s">
        <v>1057</v>
      </c>
    </row>
    <row r="3" spans="1:6" x14ac:dyDescent="0.25">
      <c r="A3" s="413" t="s">
        <v>1058</v>
      </c>
      <c r="B3" s="413"/>
      <c r="C3" s="413"/>
      <c r="D3" s="413"/>
      <c r="E3" s="413"/>
      <c r="F3" s="413"/>
    </row>
    <row r="4" spans="1:6" x14ac:dyDescent="0.25">
      <c r="A4" s="77"/>
      <c r="B4" s="77"/>
      <c r="C4" s="77"/>
      <c r="D4" s="77"/>
      <c r="E4" s="77"/>
      <c r="F4" s="77"/>
    </row>
    <row r="5" spans="1:6" ht="15" customHeight="1" x14ac:dyDescent="0.25">
      <c r="F5" s="105" t="s">
        <v>808</v>
      </c>
    </row>
    <row r="7" spans="1:6" ht="49.5" customHeight="1" x14ac:dyDescent="0.25">
      <c r="A7" s="106" t="s">
        <v>10</v>
      </c>
      <c r="B7" s="106" t="s">
        <v>11</v>
      </c>
      <c r="C7" s="106" t="s">
        <v>47</v>
      </c>
      <c r="D7" s="106" t="s">
        <v>809</v>
      </c>
      <c r="E7" s="106" t="s">
        <v>810</v>
      </c>
      <c r="F7" s="106" t="s">
        <v>48</v>
      </c>
    </row>
    <row r="8" spans="1:6" x14ac:dyDescent="0.25">
      <c r="A8" s="107">
        <v>31</v>
      </c>
      <c r="B8" s="108" t="s">
        <v>121</v>
      </c>
      <c r="C8" s="218">
        <f>C9+C14+C27+C28</f>
        <v>0</v>
      </c>
      <c r="D8" s="218">
        <f t="shared" ref="D8:F8" si="0">D9+D14+D27+D28</f>
        <v>318035602</v>
      </c>
      <c r="E8" s="218">
        <f t="shared" si="0"/>
        <v>318035602</v>
      </c>
      <c r="F8" s="218">
        <f t="shared" si="0"/>
        <v>0</v>
      </c>
    </row>
    <row r="9" spans="1:6" x14ac:dyDescent="0.25">
      <c r="A9" s="276">
        <v>311</v>
      </c>
      <c r="B9" s="108" t="s">
        <v>122</v>
      </c>
      <c r="C9" s="218">
        <f>SUM(C10:C13)</f>
        <v>0</v>
      </c>
      <c r="D9" s="218">
        <f t="shared" ref="D9:F9" si="1">SUM(D10:D13)</f>
        <v>0</v>
      </c>
      <c r="E9" s="218">
        <f t="shared" si="1"/>
        <v>0</v>
      </c>
      <c r="F9" s="218">
        <f t="shared" si="1"/>
        <v>0</v>
      </c>
    </row>
    <row r="10" spans="1:6" x14ac:dyDescent="0.25">
      <c r="A10" s="277">
        <v>31110</v>
      </c>
      <c r="B10" s="110" t="s">
        <v>123</v>
      </c>
      <c r="C10" s="219">
        <v>0</v>
      </c>
      <c r="D10" s="219">
        <v>0</v>
      </c>
      <c r="E10" s="219">
        <v>0</v>
      </c>
      <c r="F10" s="219">
        <v>0</v>
      </c>
    </row>
    <row r="11" spans="1:6" x14ac:dyDescent="0.25">
      <c r="A11" s="277">
        <v>31120</v>
      </c>
      <c r="B11" s="110" t="s">
        <v>124</v>
      </c>
      <c r="C11" s="219">
        <v>0</v>
      </c>
      <c r="D11" s="219">
        <v>0</v>
      </c>
      <c r="E11" s="219">
        <v>0</v>
      </c>
      <c r="F11" s="219">
        <v>0</v>
      </c>
    </row>
    <row r="12" spans="1:6" x14ac:dyDescent="0.25">
      <c r="A12" s="277">
        <v>31130</v>
      </c>
      <c r="B12" s="110" t="s">
        <v>125</v>
      </c>
      <c r="C12" s="219">
        <v>0</v>
      </c>
      <c r="D12" s="219">
        <v>0</v>
      </c>
      <c r="E12" s="219">
        <v>0</v>
      </c>
      <c r="F12" s="219">
        <v>0</v>
      </c>
    </row>
    <row r="13" spans="1:6" x14ac:dyDescent="0.25">
      <c r="A13" s="109">
        <v>31140</v>
      </c>
      <c r="B13" s="110" t="s">
        <v>666</v>
      </c>
      <c r="C13" s="219"/>
      <c r="D13" s="219"/>
      <c r="E13" s="219"/>
      <c r="F13" s="219"/>
    </row>
    <row r="14" spans="1:6" x14ac:dyDescent="0.25">
      <c r="A14" s="276">
        <v>312</v>
      </c>
      <c r="B14" s="108" t="s">
        <v>126</v>
      </c>
      <c r="C14" s="218">
        <f>C15+C22</f>
        <v>0</v>
      </c>
      <c r="D14" s="218">
        <f t="shared" ref="D14:F14" si="2">D15+D22</f>
        <v>318035602</v>
      </c>
      <c r="E14" s="218">
        <f t="shared" si="2"/>
        <v>318035602</v>
      </c>
      <c r="F14" s="218">
        <f t="shared" si="2"/>
        <v>0</v>
      </c>
    </row>
    <row r="15" spans="1:6" x14ac:dyDescent="0.25">
      <c r="A15" s="276">
        <v>3121</v>
      </c>
      <c r="B15" s="108" t="s">
        <v>127</v>
      </c>
      <c r="C15" s="218">
        <f>SUM(C16:C21)</f>
        <v>0</v>
      </c>
      <c r="D15" s="218">
        <f t="shared" ref="D15:F15" si="3">SUM(D16:D21)</f>
        <v>318035602</v>
      </c>
      <c r="E15" s="218">
        <f t="shared" si="3"/>
        <v>318035602</v>
      </c>
      <c r="F15" s="218">
        <f t="shared" si="3"/>
        <v>0</v>
      </c>
    </row>
    <row r="16" spans="1:6" x14ac:dyDescent="0.25">
      <c r="A16" s="277">
        <v>31211</v>
      </c>
      <c r="B16" s="110" t="s">
        <v>128</v>
      </c>
      <c r="C16" s="219">
        <v>0</v>
      </c>
      <c r="D16" s="219">
        <v>317221400</v>
      </c>
      <c r="E16" s="219">
        <v>317221400</v>
      </c>
      <c r="F16" s="219">
        <v>0</v>
      </c>
    </row>
    <row r="17" spans="1:6" x14ac:dyDescent="0.25">
      <c r="A17" s="277">
        <v>31212</v>
      </c>
      <c r="B17" s="110" t="s">
        <v>129</v>
      </c>
      <c r="C17" s="219">
        <v>0</v>
      </c>
      <c r="D17" s="219">
        <v>0</v>
      </c>
      <c r="E17" s="219">
        <v>0</v>
      </c>
      <c r="F17" s="219">
        <v>0</v>
      </c>
    </row>
    <row r="18" spans="1:6" x14ac:dyDescent="0.25">
      <c r="A18" s="277">
        <v>31213</v>
      </c>
      <c r="B18" s="110" t="s">
        <v>130</v>
      </c>
      <c r="C18" s="219">
        <v>0</v>
      </c>
      <c r="D18" s="219">
        <v>0</v>
      </c>
      <c r="E18" s="219">
        <v>0</v>
      </c>
      <c r="F18" s="219">
        <v>0</v>
      </c>
    </row>
    <row r="19" spans="1:6" x14ac:dyDescent="0.25">
      <c r="A19" s="277">
        <v>31214</v>
      </c>
      <c r="B19" s="110" t="s">
        <v>131</v>
      </c>
      <c r="C19" s="219">
        <v>0</v>
      </c>
      <c r="D19" s="219">
        <v>0</v>
      </c>
      <c r="E19" s="219">
        <v>0</v>
      </c>
      <c r="F19" s="219">
        <v>0</v>
      </c>
    </row>
    <row r="20" spans="1:6" x14ac:dyDescent="0.25">
      <c r="A20" s="277">
        <v>31215</v>
      </c>
      <c r="B20" s="110" t="s">
        <v>132</v>
      </c>
      <c r="C20" s="219">
        <v>0</v>
      </c>
      <c r="D20" s="219">
        <v>814202</v>
      </c>
      <c r="E20" s="219">
        <v>814202</v>
      </c>
      <c r="F20" s="219">
        <v>0</v>
      </c>
    </row>
    <row r="21" spans="1:6" x14ac:dyDescent="0.25">
      <c r="A21" s="109">
        <v>31216</v>
      </c>
      <c r="B21" s="110" t="s">
        <v>665</v>
      </c>
      <c r="C21" s="219"/>
      <c r="D21" s="219"/>
      <c r="E21" s="219"/>
      <c r="F21" s="219"/>
    </row>
    <row r="22" spans="1:6" x14ac:dyDescent="0.25">
      <c r="A22" s="276">
        <v>3122</v>
      </c>
      <c r="B22" s="108" t="s">
        <v>133</v>
      </c>
      <c r="C22" s="218">
        <f>SUM(C23:C26)</f>
        <v>0</v>
      </c>
      <c r="D22" s="218">
        <f t="shared" ref="D22:F22" si="4">SUM(D23:D26)</f>
        <v>0</v>
      </c>
      <c r="E22" s="218">
        <f t="shared" si="4"/>
        <v>0</v>
      </c>
      <c r="F22" s="218">
        <f t="shared" si="4"/>
        <v>0</v>
      </c>
    </row>
    <row r="23" spans="1:6" x14ac:dyDescent="0.25">
      <c r="A23" s="277">
        <v>31221</v>
      </c>
      <c r="B23" s="110" t="s">
        <v>128</v>
      </c>
      <c r="C23" s="219">
        <v>0</v>
      </c>
      <c r="D23" s="219">
        <v>0</v>
      </c>
      <c r="E23" s="219">
        <v>0</v>
      </c>
      <c r="F23" s="219">
        <v>0</v>
      </c>
    </row>
    <row r="24" spans="1:6" x14ac:dyDescent="0.25">
      <c r="A24" s="277">
        <v>31222</v>
      </c>
      <c r="B24" s="110" t="s">
        <v>134</v>
      </c>
      <c r="C24" s="219"/>
      <c r="D24" s="219"/>
      <c r="E24" s="219"/>
      <c r="F24" s="219"/>
    </row>
    <row r="25" spans="1:6" x14ac:dyDescent="0.25">
      <c r="A25" s="277">
        <v>31223</v>
      </c>
      <c r="B25" s="110" t="s">
        <v>130</v>
      </c>
      <c r="C25" s="219"/>
      <c r="D25" s="219"/>
      <c r="E25" s="219"/>
      <c r="F25" s="219"/>
    </row>
    <row r="26" spans="1:6" x14ac:dyDescent="0.25">
      <c r="A26" s="277">
        <v>31224</v>
      </c>
      <c r="B26" s="110" t="s">
        <v>131</v>
      </c>
      <c r="C26" s="219"/>
      <c r="D26" s="219"/>
      <c r="E26" s="219"/>
      <c r="F26" s="219"/>
    </row>
    <row r="27" spans="1:6" x14ac:dyDescent="0.25">
      <c r="A27" s="278">
        <v>314</v>
      </c>
      <c r="B27" s="116" t="s">
        <v>135</v>
      </c>
      <c r="C27" s="220"/>
      <c r="D27" s="220"/>
      <c r="E27" s="220"/>
      <c r="F27" s="220"/>
    </row>
    <row r="28" spans="1:6" x14ac:dyDescent="0.25">
      <c r="A28" s="278">
        <v>315</v>
      </c>
      <c r="B28" s="116" t="s">
        <v>136</v>
      </c>
      <c r="C28" s="220"/>
      <c r="D28" s="220"/>
      <c r="E28" s="220"/>
      <c r="F28" s="220"/>
    </row>
    <row r="31" spans="1:6" ht="30.75" customHeight="1" x14ac:dyDescent="0.25">
      <c r="B31" s="414" t="s">
        <v>1220</v>
      </c>
      <c r="C31" s="414"/>
      <c r="D31" s="414"/>
      <c r="E31" s="414"/>
      <c r="F31" s="414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44"/>
  <sheetViews>
    <sheetView tabSelected="1" topLeftCell="A34" workbookViewId="0">
      <selection activeCell="F14" sqref="F14"/>
    </sheetView>
  </sheetViews>
  <sheetFormatPr defaultColWidth="9" defaultRowHeight="15" x14ac:dyDescent="0.25"/>
  <cols>
    <col min="1" max="1" width="8.5703125" style="104" customWidth="1"/>
    <col min="2" max="2" width="65.85546875" style="104" bestFit="1" customWidth="1"/>
    <col min="3" max="6" width="18.5703125" style="104" customWidth="1"/>
    <col min="7" max="7" width="11.42578125" style="104" bestFit="1" customWidth="1"/>
    <col min="8" max="16384" width="9" style="104"/>
  </cols>
  <sheetData>
    <row r="1" spans="1:6" ht="15.75" x14ac:dyDescent="0.25">
      <c r="A1" s="324" t="s">
        <v>1257</v>
      </c>
      <c r="F1" s="129" t="s">
        <v>1062</v>
      </c>
    </row>
    <row r="2" spans="1:6" x14ac:dyDescent="0.25">
      <c r="A2" s="103"/>
    </row>
    <row r="3" spans="1:6" x14ac:dyDescent="0.25">
      <c r="A3" s="413" t="s">
        <v>660</v>
      </c>
      <c r="B3" s="413"/>
      <c r="C3" s="413"/>
      <c r="D3" s="413"/>
      <c r="E3" s="413"/>
      <c r="F3" s="413"/>
    </row>
    <row r="4" spans="1:6" x14ac:dyDescent="0.25">
      <c r="A4" s="77"/>
      <c r="B4" s="77"/>
      <c r="C4" s="77"/>
      <c r="D4" s="77"/>
      <c r="E4" s="77"/>
      <c r="F4" s="77"/>
    </row>
    <row r="5" spans="1:6" x14ac:dyDescent="0.25">
      <c r="A5" s="103"/>
      <c r="F5" s="105" t="s">
        <v>808</v>
      </c>
    </row>
    <row r="6" spans="1:6" x14ac:dyDescent="0.25">
      <c r="A6" s="103"/>
    </row>
    <row r="7" spans="1:6" ht="28.5" x14ac:dyDescent="0.25">
      <c r="A7" s="106" t="s">
        <v>10</v>
      </c>
      <c r="B7" s="106" t="s">
        <v>11</v>
      </c>
      <c r="C7" s="106" t="s">
        <v>47</v>
      </c>
      <c r="D7" s="106" t="s">
        <v>809</v>
      </c>
      <c r="E7" s="106" t="s">
        <v>810</v>
      </c>
      <c r="F7" s="106" t="s">
        <v>48</v>
      </c>
    </row>
    <row r="8" spans="1:6" x14ac:dyDescent="0.25">
      <c r="A8" s="279">
        <v>33</v>
      </c>
      <c r="B8" s="120" t="s">
        <v>1059</v>
      </c>
      <c r="C8" s="121">
        <f>C9+C10+C11+C12+C13+C14+C15+C31</f>
        <v>6784544</v>
      </c>
      <c r="D8" s="121">
        <f t="shared" ref="D8:F8" si="0">D9+D10+D11+D12+D13+D14+D15+D31</f>
        <v>39067028</v>
      </c>
      <c r="E8" s="121">
        <f t="shared" si="0"/>
        <v>31451900</v>
      </c>
      <c r="F8" s="121">
        <f t="shared" si="0"/>
        <v>14399672</v>
      </c>
    </row>
    <row r="9" spans="1:6" x14ac:dyDescent="0.25">
      <c r="A9" s="280">
        <v>33100</v>
      </c>
      <c r="B9" s="126" t="s">
        <v>140</v>
      </c>
      <c r="C9" s="127">
        <v>0</v>
      </c>
      <c r="D9" s="127">
        <v>31451900</v>
      </c>
      <c r="E9" s="127">
        <v>31451900</v>
      </c>
      <c r="F9" s="127">
        <v>0</v>
      </c>
    </row>
    <row r="10" spans="1:6" x14ac:dyDescent="0.25">
      <c r="A10" s="280">
        <v>33200</v>
      </c>
      <c r="B10" s="126" t="s">
        <v>141</v>
      </c>
      <c r="C10" s="127">
        <v>0</v>
      </c>
      <c r="D10" s="127">
        <v>0</v>
      </c>
      <c r="E10" s="127">
        <v>0</v>
      </c>
      <c r="F10" s="127">
        <v>0</v>
      </c>
    </row>
    <row r="11" spans="1:6" x14ac:dyDescent="0.25">
      <c r="A11" s="280">
        <v>33300</v>
      </c>
      <c r="B11" s="126" t="s">
        <v>142</v>
      </c>
      <c r="C11" s="127">
        <v>0</v>
      </c>
      <c r="D11" s="127">
        <v>0</v>
      </c>
      <c r="E11" s="127">
        <v>0</v>
      </c>
      <c r="F11" s="127">
        <v>0</v>
      </c>
    </row>
    <row r="12" spans="1:6" x14ac:dyDescent="0.25">
      <c r="A12" s="280">
        <v>33400</v>
      </c>
      <c r="B12" s="126" t="s">
        <v>143</v>
      </c>
      <c r="C12" s="127">
        <v>0</v>
      </c>
      <c r="D12" s="127">
        <v>0</v>
      </c>
      <c r="E12" s="127">
        <v>0</v>
      </c>
      <c r="F12" s="127">
        <v>0</v>
      </c>
    </row>
    <row r="13" spans="1:6" x14ac:dyDescent="0.25">
      <c r="A13" s="125">
        <v>33401</v>
      </c>
      <c r="B13" s="126" t="s">
        <v>644</v>
      </c>
      <c r="C13" s="127">
        <v>0</v>
      </c>
      <c r="D13" s="127">
        <v>0</v>
      </c>
      <c r="E13" s="127">
        <v>0</v>
      </c>
      <c r="F13" s="127">
        <v>0</v>
      </c>
    </row>
    <row r="14" spans="1:6" x14ac:dyDescent="0.25">
      <c r="A14" s="125">
        <v>33402</v>
      </c>
      <c r="B14" s="126" t="s">
        <v>1060</v>
      </c>
      <c r="C14" s="127">
        <v>0</v>
      </c>
      <c r="D14" s="127">
        <v>0</v>
      </c>
      <c r="E14" s="127">
        <v>0</v>
      </c>
      <c r="F14" s="127">
        <v>0</v>
      </c>
    </row>
    <row r="15" spans="1:6" x14ac:dyDescent="0.25">
      <c r="A15" s="279">
        <v>335</v>
      </c>
      <c r="B15" s="120" t="s">
        <v>1061</v>
      </c>
      <c r="C15" s="122">
        <f>C16+C30</f>
        <v>6784544</v>
      </c>
      <c r="D15" s="122">
        <f t="shared" ref="D15:F15" si="1">D16+D30</f>
        <v>7615128</v>
      </c>
      <c r="E15" s="122">
        <f t="shared" si="1"/>
        <v>0</v>
      </c>
      <c r="F15" s="122">
        <f t="shared" si="1"/>
        <v>14399672</v>
      </c>
    </row>
    <row r="16" spans="1:6" x14ac:dyDescent="0.25">
      <c r="A16" s="279">
        <v>33510</v>
      </c>
      <c r="B16" s="120" t="s">
        <v>145</v>
      </c>
      <c r="C16" s="122">
        <f>SUM(C17:C29)</f>
        <v>0</v>
      </c>
      <c r="D16" s="122">
        <f t="shared" ref="D16:F16" si="2">SUM(D17:D29)</f>
        <v>0</v>
      </c>
      <c r="E16" s="122">
        <f t="shared" si="2"/>
        <v>0</v>
      </c>
      <c r="F16" s="122">
        <f t="shared" si="2"/>
        <v>0</v>
      </c>
    </row>
    <row r="17" spans="1:7" x14ac:dyDescent="0.25">
      <c r="A17" s="280">
        <v>335101</v>
      </c>
      <c r="B17" s="128" t="s">
        <v>565</v>
      </c>
      <c r="C17" s="127"/>
      <c r="D17" s="127"/>
      <c r="E17" s="127"/>
      <c r="F17" s="127"/>
    </row>
    <row r="18" spans="1:7" x14ac:dyDescent="0.25">
      <c r="A18" s="280">
        <v>335102</v>
      </c>
      <c r="B18" s="128" t="s">
        <v>566</v>
      </c>
      <c r="C18" s="127"/>
      <c r="D18" s="127"/>
      <c r="E18" s="127"/>
      <c r="F18" s="127"/>
    </row>
    <row r="19" spans="1:7" x14ac:dyDescent="0.25">
      <c r="A19" s="280">
        <v>335103</v>
      </c>
      <c r="B19" s="128" t="s">
        <v>567</v>
      </c>
      <c r="C19" s="127"/>
      <c r="D19" s="127"/>
      <c r="E19" s="127"/>
      <c r="F19" s="127"/>
    </row>
    <row r="20" spans="1:7" x14ac:dyDescent="0.25">
      <c r="A20" s="280">
        <v>335104</v>
      </c>
      <c r="B20" s="128" t="s">
        <v>568</v>
      </c>
      <c r="C20" s="127"/>
      <c r="D20" s="127"/>
      <c r="E20" s="127"/>
      <c r="F20" s="127"/>
    </row>
    <row r="21" spans="1:7" x14ac:dyDescent="0.25">
      <c r="A21" s="280">
        <v>335105</v>
      </c>
      <c r="B21" s="128" t="s">
        <v>569</v>
      </c>
      <c r="C21" s="127"/>
      <c r="D21" s="127"/>
      <c r="E21" s="127"/>
      <c r="F21" s="127"/>
    </row>
    <row r="22" spans="1:7" x14ac:dyDescent="0.25">
      <c r="A22" s="280">
        <v>335106</v>
      </c>
      <c r="B22" s="128" t="s">
        <v>570</v>
      </c>
      <c r="C22" s="127"/>
      <c r="D22" s="127"/>
      <c r="E22" s="127"/>
      <c r="F22" s="127"/>
    </row>
    <row r="23" spans="1:7" x14ac:dyDescent="0.25">
      <c r="A23" s="280">
        <v>335107</v>
      </c>
      <c r="B23" s="128" t="s">
        <v>571</v>
      </c>
      <c r="C23" s="127"/>
      <c r="D23" s="127"/>
      <c r="E23" s="127"/>
      <c r="F23" s="127"/>
    </row>
    <row r="24" spans="1:7" x14ac:dyDescent="0.25">
      <c r="A24" s="280">
        <v>335108</v>
      </c>
      <c r="B24" s="128" t="s">
        <v>572</v>
      </c>
      <c r="C24" s="127"/>
      <c r="D24" s="127"/>
      <c r="E24" s="127"/>
      <c r="F24" s="127"/>
    </row>
    <row r="25" spans="1:7" x14ac:dyDescent="0.25">
      <c r="A25" s="280">
        <v>335109</v>
      </c>
      <c r="B25" s="128" t="s">
        <v>573</v>
      </c>
      <c r="C25" s="127"/>
      <c r="D25" s="127"/>
      <c r="E25" s="127"/>
      <c r="F25" s="127"/>
    </row>
    <row r="26" spans="1:7" x14ac:dyDescent="0.25">
      <c r="A26" s="280">
        <v>335110</v>
      </c>
      <c r="B26" s="128" t="s">
        <v>574</v>
      </c>
      <c r="C26" s="127"/>
      <c r="D26" s="127"/>
      <c r="E26" s="127"/>
      <c r="F26" s="127"/>
    </row>
    <row r="27" spans="1:7" x14ac:dyDescent="0.25">
      <c r="A27" s="280">
        <v>335111</v>
      </c>
      <c r="B27" s="128" t="s">
        <v>575</v>
      </c>
      <c r="C27" s="127"/>
      <c r="D27" s="127"/>
      <c r="E27" s="127"/>
      <c r="F27" s="127"/>
    </row>
    <row r="28" spans="1:7" x14ac:dyDescent="0.25">
      <c r="A28" s="280">
        <v>335112</v>
      </c>
      <c r="B28" s="128" t="s">
        <v>576</v>
      </c>
      <c r="C28" s="127"/>
      <c r="D28" s="127"/>
      <c r="E28" s="127"/>
      <c r="F28" s="127"/>
    </row>
    <row r="29" spans="1:7" x14ac:dyDescent="0.25">
      <c r="A29" s="280">
        <v>335113</v>
      </c>
      <c r="B29" s="128" t="s">
        <v>577</v>
      </c>
      <c r="C29" s="127"/>
      <c r="D29" s="127"/>
      <c r="E29" s="127"/>
      <c r="F29" s="127"/>
    </row>
    <row r="30" spans="1:7" x14ac:dyDescent="0.25">
      <c r="A30" s="281">
        <v>33520</v>
      </c>
      <c r="B30" s="221" t="s">
        <v>146</v>
      </c>
      <c r="C30" s="127">
        <v>6784544</v>
      </c>
      <c r="D30" s="127">
        <v>7615128</v>
      </c>
      <c r="E30" s="127">
        <v>0</v>
      </c>
      <c r="F30" s="127">
        <f>+C30+D30-E30</f>
        <v>14399672</v>
      </c>
    </row>
    <row r="31" spans="1:7" x14ac:dyDescent="0.25">
      <c r="A31" s="279">
        <v>336</v>
      </c>
      <c r="B31" s="120" t="s">
        <v>147</v>
      </c>
      <c r="C31" s="122">
        <f>C32+C38</f>
        <v>0</v>
      </c>
      <c r="D31" s="122">
        <f t="shared" ref="D31:F31" si="3">D32+D38</f>
        <v>0</v>
      </c>
      <c r="E31" s="122">
        <f t="shared" si="3"/>
        <v>0</v>
      </c>
      <c r="F31" s="122">
        <f t="shared" si="3"/>
        <v>0</v>
      </c>
    </row>
    <row r="32" spans="1:7" x14ac:dyDescent="0.25">
      <c r="A32" s="279">
        <v>3361</v>
      </c>
      <c r="B32" s="120" t="s">
        <v>148</v>
      </c>
      <c r="C32" s="122">
        <f>SUM(C33:C37)</f>
        <v>0</v>
      </c>
      <c r="D32" s="122">
        <f t="shared" ref="D32:F32" si="4">SUM(D33:D37)</f>
        <v>0</v>
      </c>
      <c r="E32" s="122">
        <f t="shared" si="4"/>
        <v>0</v>
      </c>
      <c r="F32" s="122">
        <f t="shared" si="4"/>
        <v>0</v>
      </c>
      <c r="G32" s="387"/>
    </row>
    <row r="33" spans="1:6" x14ac:dyDescent="0.25">
      <c r="A33" s="280">
        <v>33611</v>
      </c>
      <c r="B33" s="126" t="s">
        <v>149</v>
      </c>
      <c r="C33" s="127">
        <v>0</v>
      </c>
      <c r="D33" s="127">
        <v>0</v>
      </c>
      <c r="E33" s="127">
        <v>0</v>
      </c>
      <c r="F33" s="127">
        <v>0</v>
      </c>
    </row>
    <row r="34" spans="1:6" x14ac:dyDescent="0.25">
      <c r="A34" s="280">
        <v>33612</v>
      </c>
      <c r="B34" s="126" t="s">
        <v>150</v>
      </c>
      <c r="C34" s="127">
        <v>0</v>
      </c>
      <c r="D34" s="127">
        <v>0</v>
      </c>
      <c r="E34" s="127">
        <v>0</v>
      </c>
      <c r="F34" s="127">
        <v>0</v>
      </c>
    </row>
    <row r="35" spans="1:6" x14ac:dyDescent="0.25">
      <c r="A35" s="280">
        <v>33613</v>
      </c>
      <c r="B35" s="126" t="s">
        <v>151</v>
      </c>
      <c r="C35" s="127">
        <v>0</v>
      </c>
      <c r="D35" s="127">
        <v>0</v>
      </c>
      <c r="E35" s="127">
        <v>0</v>
      </c>
      <c r="F35" s="127">
        <v>0</v>
      </c>
    </row>
    <row r="36" spans="1:6" x14ac:dyDescent="0.25">
      <c r="A36" s="280">
        <v>33614</v>
      </c>
      <c r="B36" s="126" t="s">
        <v>152</v>
      </c>
      <c r="C36" s="127">
        <v>0</v>
      </c>
      <c r="D36" s="127">
        <v>0</v>
      </c>
      <c r="E36" s="127">
        <v>0</v>
      </c>
      <c r="F36" s="127">
        <v>0</v>
      </c>
    </row>
    <row r="37" spans="1:6" x14ac:dyDescent="0.25">
      <c r="A37" s="280">
        <v>33615</v>
      </c>
      <c r="B37" s="126" t="s">
        <v>153</v>
      </c>
      <c r="C37" s="127">
        <v>0</v>
      </c>
      <c r="D37" s="127">
        <v>0</v>
      </c>
      <c r="E37" s="127">
        <v>0</v>
      </c>
      <c r="F37" s="127">
        <v>0</v>
      </c>
    </row>
    <row r="38" spans="1:6" x14ac:dyDescent="0.25">
      <c r="A38" s="279">
        <v>3362</v>
      </c>
      <c r="B38" s="120" t="s">
        <v>154</v>
      </c>
      <c r="C38" s="122">
        <f>SUM(C39:C41)</f>
        <v>0</v>
      </c>
      <c r="D38" s="122">
        <f t="shared" ref="D38:F38" si="5">SUM(D39:D41)</f>
        <v>0</v>
      </c>
      <c r="E38" s="122">
        <f t="shared" si="5"/>
        <v>0</v>
      </c>
      <c r="F38" s="122">
        <f t="shared" si="5"/>
        <v>0</v>
      </c>
    </row>
    <row r="39" spans="1:6" x14ac:dyDescent="0.25">
      <c r="A39" s="280">
        <v>33621</v>
      </c>
      <c r="B39" s="126" t="s">
        <v>149</v>
      </c>
      <c r="C39" s="127">
        <v>0</v>
      </c>
      <c r="D39" s="127">
        <v>0</v>
      </c>
      <c r="E39" s="127">
        <v>0</v>
      </c>
      <c r="F39" s="127">
        <v>0</v>
      </c>
    </row>
    <row r="40" spans="1:6" x14ac:dyDescent="0.25">
      <c r="A40" s="280">
        <v>33622</v>
      </c>
      <c r="B40" s="126" t="s">
        <v>152</v>
      </c>
      <c r="C40" s="127">
        <v>0</v>
      </c>
      <c r="D40" s="127">
        <v>0</v>
      </c>
      <c r="E40" s="127">
        <v>0</v>
      </c>
      <c r="F40" s="127">
        <v>0</v>
      </c>
    </row>
    <row r="41" spans="1:6" x14ac:dyDescent="0.25">
      <c r="A41" s="280">
        <v>33623</v>
      </c>
      <c r="B41" s="126" t="s">
        <v>153</v>
      </c>
      <c r="C41" s="127">
        <v>0</v>
      </c>
      <c r="D41" s="127">
        <v>0</v>
      </c>
      <c r="E41" s="127">
        <v>0</v>
      </c>
      <c r="F41" s="127">
        <v>0</v>
      </c>
    </row>
    <row r="44" spans="1:6" ht="33" customHeight="1" x14ac:dyDescent="0.25">
      <c r="B44" s="414" t="s">
        <v>1221</v>
      </c>
      <c r="C44" s="414"/>
      <c r="D44" s="414"/>
      <c r="E44" s="414"/>
      <c r="F44" s="414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topLeftCell="A8" workbookViewId="0">
      <selection activeCell="D18" sqref="D18"/>
    </sheetView>
  </sheetViews>
  <sheetFormatPr defaultColWidth="9.140625" defaultRowHeight="15" x14ac:dyDescent="0.25"/>
  <cols>
    <col min="1" max="1" width="4.140625" style="10" customWidth="1"/>
    <col min="2" max="2" width="22.85546875" style="22" customWidth="1"/>
    <col min="3" max="17" width="15.140625" style="10" customWidth="1"/>
    <col min="18" max="18" width="10.28515625" style="10" bestFit="1" customWidth="1"/>
    <col min="19" max="16384" width="9.140625" style="133"/>
  </cols>
  <sheetData>
    <row r="1" spans="1:17" ht="15.75" x14ac:dyDescent="0.25">
      <c r="A1" s="322" t="s">
        <v>1257</v>
      </c>
      <c r="G1" s="133"/>
      <c r="Q1" s="138" t="s">
        <v>1064</v>
      </c>
    </row>
    <row r="3" spans="1:17" x14ac:dyDescent="0.25">
      <c r="A3" s="417" t="s">
        <v>661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</row>
    <row r="5" spans="1:17" s="10" customFormat="1" x14ac:dyDescent="0.25">
      <c r="A5" s="10" t="s">
        <v>100</v>
      </c>
      <c r="B5" s="22" t="s">
        <v>100</v>
      </c>
      <c r="C5" s="10" t="s">
        <v>100</v>
      </c>
      <c r="D5" s="10" t="s">
        <v>100</v>
      </c>
      <c r="E5" s="10" t="s">
        <v>100</v>
      </c>
      <c r="Q5" s="117" t="s">
        <v>1063</v>
      </c>
    </row>
    <row r="6" spans="1:17" s="10" customFormat="1" x14ac:dyDescent="0.25">
      <c r="B6" s="22"/>
    </row>
    <row r="7" spans="1:17" s="10" customFormat="1" ht="52.5" customHeight="1" x14ac:dyDescent="0.25">
      <c r="A7" s="415" t="s">
        <v>659</v>
      </c>
      <c r="B7" s="118" t="s">
        <v>11</v>
      </c>
      <c r="C7" s="118" t="s">
        <v>557</v>
      </c>
      <c r="D7" s="118" t="s">
        <v>558</v>
      </c>
      <c r="E7" s="118" t="s">
        <v>559</v>
      </c>
      <c r="F7" s="118" t="s">
        <v>560</v>
      </c>
      <c r="G7" s="118" t="s">
        <v>561</v>
      </c>
      <c r="H7" s="118" t="s">
        <v>562</v>
      </c>
      <c r="I7" s="118" t="s">
        <v>68</v>
      </c>
      <c r="J7" s="118" t="s">
        <v>69</v>
      </c>
      <c r="K7" s="118" t="s">
        <v>70</v>
      </c>
      <c r="L7" s="118" t="s">
        <v>71</v>
      </c>
      <c r="M7" s="118" t="s">
        <v>72</v>
      </c>
      <c r="N7" s="118" t="s">
        <v>563</v>
      </c>
      <c r="O7" s="118" t="s">
        <v>73</v>
      </c>
      <c r="P7" s="118" t="s">
        <v>76</v>
      </c>
      <c r="Q7" s="118" t="s">
        <v>34</v>
      </c>
    </row>
    <row r="8" spans="1:17" s="240" customFormat="1" ht="21.75" customHeight="1" x14ac:dyDescent="0.25">
      <c r="A8" s="416"/>
      <c r="B8" s="241" t="s">
        <v>61</v>
      </c>
      <c r="C8" s="242" t="s">
        <v>168</v>
      </c>
      <c r="D8" s="242" t="s">
        <v>170</v>
      </c>
      <c r="E8" s="242" t="s">
        <v>172</v>
      </c>
      <c r="F8" s="242" t="s">
        <v>174</v>
      </c>
      <c r="G8" s="242" t="s">
        <v>177</v>
      </c>
      <c r="H8" s="242" t="s">
        <v>179</v>
      </c>
      <c r="I8" s="242" t="s">
        <v>181</v>
      </c>
      <c r="J8" s="242" t="s">
        <v>183</v>
      </c>
      <c r="K8" s="242" t="s">
        <v>185</v>
      </c>
      <c r="L8" s="242" t="s">
        <v>187</v>
      </c>
      <c r="M8" s="242" t="s">
        <v>189</v>
      </c>
      <c r="N8" s="242" t="s">
        <v>191</v>
      </c>
      <c r="O8" s="242" t="s">
        <v>193</v>
      </c>
      <c r="P8" s="243">
        <v>36</v>
      </c>
      <c r="Q8" s="243"/>
    </row>
    <row r="9" spans="1:17" s="10" customFormat="1" ht="17.25" customHeight="1" x14ac:dyDescent="0.25">
      <c r="A9" s="282">
        <v>1</v>
      </c>
      <c r="B9" s="136" t="s">
        <v>109</v>
      </c>
      <c r="C9" s="131">
        <v>0</v>
      </c>
      <c r="D9" s="131">
        <v>0</v>
      </c>
      <c r="E9" s="131">
        <v>0</v>
      </c>
      <c r="F9" s="131">
        <v>0</v>
      </c>
      <c r="G9" s="131">
        <v>71800</v>
      </c>
      <c r="H9" s="131">
        <v>177800</v>
      </c>
      <c r="I9" s="131">
        <v>0</v>
      </c>
      <c r="J9" s="131">
        <v>3080000</v>
      </c>
      <c r="K9" s="131">
        <v>0</v>
      </c>
      <c r="L9" s="131">
        <v>0</v>
      </c>
      <c r="M9" s="131">
        <v>0</v>
      </c>
      <c r="N9" s="131">
        <v>0</v>
      </c>
      <c r="O9" s="131">
        <v>0</v>
      </c>
      <c r="P9" s="131">
        <v>0</v>
      </c>
      <c r="Q9" s="222">
        <f>SUM(C9:P9)</f>
        <v>3329600</v>
      </c>
    </row>
    <row r="10" spans="1:17" s="10" customFormat="1" ht="17.25" customHeight="1" x14ac:dyDescent="0.25">
      <c r="A10" s="282">
        <v>2</v>
      </c>
      <c r="B10" s="136" t="s">
        <v>74</v>
      </c>
      <c r="C10" s="131">
        <f>SUM(C11:C15)</f>
        <v>0</v>
      </c>
      <c r="D10" s="131">
        <f t="shared" ref="D10:P10" si="0">SUM(D11:D15)</f>
        <v>0</v>
      </c>
      <c r="E10" s="131">
        <f t="shared" si="0"/>
        <v>0</v>
      </c>
      <c r="F10" s="131">
        <f t="shared" si="0"/>
        <v>0</v>
      </c>
      <c r="G10" s="131">
        <f t="shared" si="0"/>
        <v>2213350</v>
      </c>
      <c r="H10" s="131">
        <f t="shared" si="0"/>
        <v>1160000</v>
      </c>
      <c r="I10" s="131">
        <f t="shared" si="0"/>
        <v>729000</v>
      </c>
      <c r="J10" s="131">
        <f t="shared" si="0"/>
        <v>33324100</v>
      </c>
      <c r="K10" s="131">
        <f t="shared" si="0"/>
        <v>270000</v>
      </c>
      <c r="L10" s="131">
        <f t="shared" si="0"/>
        <v>0</v>
      </c>
      <c r="M10" s="131">
        <f t="shared" si="0"/>
        <v>700000</v>
      </c>
      <c r="N10" s="131">
        <f t="shared" si="0"/>
        <v>0</v>
      </c>
      <c r="O10" s="131">
        <f t="shared" si="0"/>
        <v>0</v>
      </c>
      <c r="P10" s="131">
        <f t="shared" si="0"/>
        <v>9700000</v>
      </c>
      <c r="Q10" s="222">
        <f t="shared" ref="Q10:Q21" si="1">SUM(C10:P10)</f>
        <v>48096450</v>
      </c>
    </row>
    <row r="11" spans="1:17" s="10" customFormat="1" ht="17.25" customHeight="1" x14ac:dyDescent="0.25">
      <c r="A11" s="134">
        <v>201</v>
      </c>
      <c r="B11" s="137" t="s">
        <v>543</v>
      </c>
      <c r="C11" s="135">
        <v>0</v>
      </c>
      <c r="D11" s="135">
        <v>0</v>
      </c>
      <c r="E11" s="135">
        <v>0</v>
      </c>
      <c r="F11" s="135">
        <v>0</v>
      </c>
      <c r="G11" s="135">
        <v>2213350</v>
      </c>
      <c r="H11" s="135">
        <v>1160000</v>
      </c>
      <c r="I11" s="135">
        <v>729000</v>
      </c>
      <c r="J11" s="135">
        <v>33324100</v>
      </c>
      <c r="K11" s="135">
        <v>270000</v>
      </c>
      <c r="L11" s="135">
        <v>0</v>
      </c>
      <c r="M11" s="135">
        <v>700000</v>
      </c>
      <c r="N11" s="135">
        <v>0</v>
      </c>
      <c r="O11" s="135">
        <v>0</v>
      </c>
      <c r="P11" s="135">
        <v>9700000</v>
      </c>
      <c r="Q11" s="222">
        <f t="shared" si="1"/>
        <v>48096450</v>
      </c>
    </row>
    <row r="12" spans="1:17" s="10" customFormat="1" ht="17.25" customHeight="1" x14ac:dyDescent="0.25">
      <c r="A12" s="134">
        <v>202</v>
      </c>
      <c r="B12" s="137" t="s">
        <v>544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5">
        <v>0</v>
      </c>
      <c r="K12" s="135">
        <v>0</v>
      </c>
      <c r="L12" s="135">
        <v>0</v>
      </c>
      <c r="M12" s="135">
        <v>0</v>
      </c>
      <c r="N12" s="135">
        <v>0</v>
      </c>
      <c r="O12" s="135">
        <v>0</v>
      </c>
      <c r="P12" s="135">
        <v>0</v>
      </c>
      <c r="Q12" s="222">
        <f t="shared" si="1"/>
        <v>0</v>
      </c>
    </row>
    <row r="13" spans="1:17" s="10" customFormat="1" ht="17.25" customHeight="1" x14ac:dyDescent="0.25">
      <c r="A13" s="134">
        <v>203</v>
      </c>
      <c r="B13" s="137" t="s">
        <v>105</v>
      </c>
      <c r="C13" s="135">
        <v>0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5">
        <v>0</v>
      </c>
      <c r="K13" s="135">
        <v>0</v>
      </c>
      <c r="L13" s="135">
        <v>0</v>
      </c>
      <c r="M13" s="135">
        <v>0</v>
      </c>
      <c r="N13" s="135">
        <v>0</v>
      </c>
      <c r="O13" s="135">
        <v>0</v>
      </c>
      <c r="P13" s="135">
        <v>0</v>
      </c>
      <c r="Q13" s="222">
        <f t="shared" si="1"/>
        <v>0</v>
      </c>
    </row>
    <row r="14" spans="1:17" s="10" customFormat="1" ht="29.25" customHeight="1" x14ac:dyDescent="0.25">
      <c r="A14" s="134">
        <v>204</v>
      </c>
      <c r="B14" s="137" t="s">
        <v>545</v>
      </c>
      <c r="C14" s="135">
        <v>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0</v>
      </c>
      <c r="O14" s="135">
        <v>0</v>
      </c>
      <c r="P14" s="135">
        <v>0</v>
      </c>
      <c r="Q14" s="222">
        <f t="shared" si="1"/>
        <v>0</v>
      </c>
    </row>
    <row r="15" spans="1:17" s="10" customFormat="1" ht="20.25" customHeight="1" x14ac:dyDescent="0.25">
      <c r="A15" s="134">
        <v>205</v>
      </c>
      <c r="B15" s="137" t="s">
        <v>80</v>
      </c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222">
        <f t="shared" si="1"/>
        <v>0</v>
      </c>
    </row>
    <row r="16" spans="1:17" s="10" customFormat="1" ht="20.25" customHeight="1" x14ac:dyDescent="0.25">
      <c r="A16" s="130">
        <v>3</v>
      </c>
      <c r="B16" s="136" t="s">
        <v>75</v>
      </c>
      <c r="C16" s="131">
        <f>SUM(C17:C20)</f>
        <v>0</v>
      </c>
      <c r="D16" s="131">
        <f t="shared" ref="D16:P16" si="2">SUM(D17:D20)</f>
        <v>0</v>
      </c>
      <c r="E16" s="131">
        <f t="shared" si="2"/>
        <v>0</v>
      </c>
      <c r="F16" s="131">
        <f t="shared" si="2"/>
        <v>0</v>
      </c>
      <c r="G16" s="131">
        <f t="shared" si="2"/>
        <v>2168450</v>
      </c>
      <c r="H16" s="131">
        <f t="shared" si="2"/>
        <v>1247800</v>
      </c>
      <c r="I16" s="131">
        <f t="shared" si="2"/>
        <v>729000</v>
      </c>
      <c r="J16" s="131">
        <f t="shared" si="2"/>
        <v>35004100</v>
      </c>
      <c r="K16" s="131">
        <f t="shared" si="2"/>
        <v>270000</v>
      </c>
      <c r="L16" s="131">
        <f t="shared" si="2"/>
        <v>0</v>
      </c>
      <c r="M16" s="131">
        <f t="shared" si="2"/>
        <v>552000</v>
      </c>
      <c r="N16" s="131">
        <f t="shared" si="2"/>
        <v>0</v>
      </c>
      <c r="O16" s="131">
        <f t="shared" si="2"/>
        <v>0</v>
      </c>
      <c r="P16" s="131">
        <f t="shared" si="2"/>
        <v>0</v>
      </c>
      <c r="Q16" s="222">
        <f t="shared" si="1"/>
        <v>39971350</v>
      </c>
    </row>
    <row r="17" spans="1:18" s="10" customFormat="1" ht="20.25" customHeight="1" x14ac:dyDescent="0.25">
      <c r="A17" s="134">
        <v>301</v>
      </c>
      <c r="B17" s="137" t="s">
        <v>564</v>
      </c>
      <c r="C17" s="135">
        <v>0</v>
      </c>
      <c r="D17" s="135">
        <v>0</v>
      </c>
      <c r="E17" s="135">
        <v>0</v>
      </c>
      <c r="F17" s="135">
        <v>0</v>
      </c>
      <c r="G17" s="135">
        <v>2168450</v>
      </c>
      <c r="H17" s="135">
        <v>1247800</v>
      </c>
      <c r="I17" s="135">
        <v>729000</v>
      </c>
      <c r="J17" s="135">
        <v>35004100</v>
      </c>
      <c r="K17" s="135">
        <v>270000</v>
      </c>
      <c r="L17" s="135">
        <v>0</v>
      </c>
      <c r="M17" s="135">
        <v>552000</v>
      </c>
      <c r="N17" s="135">
        <v>0</v>
      </c>
      <c r="O17" s="135">
        <v>0</v>
      </c>
      <c r="P17" s="135">
        <v>0</v>
      </c>
      <c r="Q17" s="222">
        <f t="shared" si="1"/>
        <v>39971350</v>
      </c>
    </row>
    <row r="18" spans="1:18" s="10" customFormat="1" ht="20.25" customHeight="1" x14ac:dyDescent="0.25">
      <c r="A18" s="134">
        <v>302</v>
      </c>
      <c r="B18" s="137" t="s">
        <v>547</v>
      </c>
      <c r="C18" s="135">
        <v>0</v>
      </c>
      <c r="D18" s="135">
        <v>0</v>
      </c>
      <c r="E18" s="135">
        <v>0</v>
      </c>
      <c r="F18" s="135">
        <v>0</v>
      </c>
      <c r="G18" s="135">
        <v>0</v>
      </c>
      <c r="H18" s="135">
        <v>0</v>
      </c>
      <c r="I18" s="135">
        <v>0</v>
      </c>
      <c r="J18" s="135">
        <v>0</v>
      </c>
      <c r="K18" s="135">
        <v>0</v>
      </c>
      <c r="L18" s="135">
        <v>0</v>
      </c>
      <c r="M18" s="135">
        <v>0</v>
      </c>
      <c r="N18" s="135">
        <v>0</v>
      </c>
      <c r="O18" s="135">
        <v>0</v>
      </c>
      <c r="P18" s="135">
        <v>0</v>
      </c>
      <c r="Q18" s="222">
        <f t="shared" si="1"/>
        <v>0</v>
      </c>
    </row>
    <row r="19" spans="1:18" s="10" customFormat="1" ht="29.25" customHeight="1" x14ac:dyDescent="0.25">
      <c r="A19" s="134">
        <v>303</v>
      </c>
      <c r="B19" s="137" t="s">
        <v>548</v>
      </c>
      <c r="C19" s="135">
        <v>0</v>
      </c>
      <c r="D19" s="135">
        <v>0</v>
      </c>
      <c r="E19" s="135">
        <v>0</v>
      </c>
      <c r="F19" s="135">
        <v>0</v>
      </c>
      <c r="G19" s="135">
        <v>0</v>
      </c>
      <c r="H19" s="135">
        <v>0</v>
      </c>
      <c r="I19" s="135">
        <v>0</v>
      </c>
      <c r="J19" s="135">
        <v>0</v>
      </c>
      <c r="K19" s="135">
        <v>0</v>
      </c>
      <c r="L19" s="135">
        <v>0</v>
      </c>
      <c r="M19" s="135">
        <v>0</v>
      </c>
      <c r="N19" s="135">
        <v>0</v>
      </c>
      <c r="O19" s="135">
        <v>0</v>
      </c>
      <c r="P19" s="135">
        <v>0</v>
      </c>
      <c r="Q19" s="222">
        <f t="shared" si="1"/>
        <v>0</v>
      </c>
    </row>
    <row r="20" spans="1:18" s="10" customFormat="1" ht="21" customHeight="1" x14ac:dyDescent="0.25">
      <c r="A20" s="134">
        <v>304</v>
      </c>
      <c r="B20" s="137" t="s">
        <v>80</v>
      </c>
      <c r="C20" s="135">
        <v>0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5">
        <v>0</v>
      </c>
      <c r="P20" s="135">
        <v>0</v>
      </c>
      <c r="Q20" s="222">
        <f t="shared" si="1"/>
        <v>0</v>
      </c>
    </row>
    <row r="21" spans="1:18" s="10" customFormat="1" ht="17.25" customHeight="1" x14ac:dyDescent="0.25">
      <c r="A21" s="130">
        <v>4</v>
      </c>
      <c r="B21" s="136" t="s">
        <v>48</v>
      </c>
      <c r="C21" s="131">
        <f>C9+C10-C16</f>
        <v>0</v>
      </c>
      <c r="D21" s="131">
        <f t="shared" ref="D21:P21" si="3">D9+D10-D16</f>
        <v>0</v>
      </c>
      <c r="E21" s="131">
        <f t="shared" si="3"/>
        <v>0</v>
      </c>
      <c r="F21" s="131">
        <f t="shared" si="3"/>
        <v>0</v>
      </c>
      <c r="G21" s="131">
        <f t="shared" si="3"/>
        <v>116700</v>
      </c>
      <c r="H21" s="131">
        <f t="shared" si="3"/>
        <v>90000</v>
      </c>
      <c r="I21" s="131">
        <f t="shared" si="3"/>
        <v>0</v>
      </c>
      <c r="J21" s="131">
        <f t="shared" si="3"/>
        <v>1400000</v>
      </c>
      <c r="K21" s="131">
        <f t="shared" si="3"/>
        <v>0</v>
      </c>
      <c r="L21" s="131">
        <f t="shared" si="3"/>
        <v>0</v>
      </c>
      <c r="M21" s="131">
        <f t="shared" si="3"/>
        <v>148000</v>
      </c>
      <c r="N21" s="131">
        <f t="shared" si="3"/>
        <v>0</v>
      </c>
      <c r="O21" s="131">
        <f t="shared" si="3"/>
        <v>0</v>
      </c>
      <c r="P21" s="131">
        <f t="shared" si="3"/>
        <v>9700000</v>
      </c>
      <c r="Q21" s="222">
        <f t="shared" si="1"/>
        <v>11454700</v>
      </c>
    </row>
    <row r="22" spans="1:18" x14ac:dyDescent="0.25">
      <c r="A22" s="132"/>
      <c r="B22" s="2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132"/>
      <c r="B23" s="2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35"/>
  <sheetViews>
    <sheetView topLeftCell="A25" workbookViewId="0">
      <selection activeCell="H21" sqref="H21"/>
    </sheetView>
  </sheetViews>
  <sheetFormatPr defaultColWidth="9.140625" defaultRowHeight="15" x14ac:dyDescent="0.25"/>
  <cols>
    <col min="1" max="1" width="6.28515625" style="32" customWidth="1"/>
    <col min="2" max="2" width="36.42578125" style="143" customWidth="1"/>
    <col min="3" max="3" width="17" style="32" customWidth="1"/>
    <col min="4" max="4" width="14.28515625" style="32" customWidth="1"/>
    <col min="5" max="5" width="19.42578125" style="32" customWidth="1"/>
    <col min="6" max="16" width="14.28515625" style="32" customWidth="1"/>
    <col min="17" max="16384" width="9.140625" style="32"/>
  </cols>
  <sheetData>
    <row r="1" spans="1:16" ht="15.75" x14ac:dyDescent="0.25">
      <c r="A1" s="322" t="s">
        <v>1257</v>
      </c>
      <c r="B1" s="22"/>
      <c r="C1" s="10"/>
      <c r="D1" s="10"/>
      <c r="E1" s="10"/>
      <c r="F1" s="10"/>
      <c r="G1" s="133"/>
      <c r="H1" s="10"/>
      <c r="I1" s="10"/>
      <c r="J1" s="10"/>
      <c r="K1" s="10"/>
      <c r="L1" s="10"/>
      <c r="M1" s="10"/>
      <c r="N1" s="10"/>
      <c r="O1" s="10"/>
      <c r="P1" s="138" t="s">
        <v>1065</v>
      </c>
    </row>
    <row r="2" spans="1:16" x14ac:dyDescent="0.25">
      <c r="A2" s="10"/>
      <c r="B2" s="2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" customHeight="1" x14ac:dyDescent="0.25">
      <c r="A3" s="417" t="s">
        <v>662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</row>
    <row r="4" spans="1:16" x14ac:dyDescent="0.25">
      <c r="A4" s="10"/>
      <c r="B4" s="2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s="10" t="s">
        <v>100</v>
      </c>
      <c r="B5" s="22" t="s">
        <v>100</v>
      </c>
      <c r="C5" s="10" t="s">
        <v>100</v>
      </c>
      <c r="D5" s="10" t="s">
        <v>100</v>
      </c>
      <c r="E5" s="10" t="s">
        <v>100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17" t="s">
        <v>1063</v>
      </c>
    </row>
    <row r="7" spans="1:16" s="82" customFormat="1" ht="19.5" customHeight="1" x14ac:dyDescent="0.25">
      <c r="A7" s="420" t="s">
        <v>659</v>
      </c>
      <c r="B7" s="420" t="s">
        <v>11</v>
      </c>
      <c r="C7" s="421" t="s">
        <v>530</v>
      </c>
      <c r="D7" s="421"/>
      <c r="E7" s="421"/>
      <c r="F7" s="421"/>
      <c r="G7" s="421"/>
      <c r="H7" s="421"/>
      <c r="I7" s="421"/>
      <c r="J7" s="421"/>
      <c r="K7" s="421"/>
      <c r="L7" s="421"/>
      <c r="M7" s="421" t="s">
        <v>531</v>
      </c>
      <c r="N7" s="421"/>
      <c r="O7" s="418" t="s">
        <v>631</v>
      </c>
      <c r="P7" s="418" t="s">
        <v>34</v>
      </c>
    </row>
    <row r="8" spans="1:16" s="10" customFormat="1" ht="57" x14ac:dyDescent="0.25">
      <c r="A8" s="420"/>
      <c r="B8" s="420"/>
      <c r="C8" s="106" t="s">
        <v>532</v>
      </c>
      <c r="D8" s="106" t="s">
        <v>533</v>
      </c>
      <c r="E8" s="106" t="s">
        <v>534</v>
      </c>
      <c r="F8" s="106" t="s">
        <v>535</v>
      </c>
      <c r="G8" s="106" t="s">
        <v>536</v>
      </c>
      <c r="H8" s="106" t="s">
        <v>537</v>
      </c>
      <c r="I8" s="106" t="s">
        <v>538</v>
      </c>
      <c r="J8" s="106" t="s">
        <v>540</v>
      </c>
      <c r="K8" s="106" t="s">
        <v>66</v>
      </c>
      <c r="L8" s="106" t="s">
        <v>539</v>
      </c>
      <c r="M8" s="106" t="s">
        <v>67</v>
      </c>
      <c r="N8" s="106" t="s">
        <v>541</v>
      </c>
      <c r="O8" s="419"/>
      <c r="P8" s="419"/>
    </row>
    <row r="9" spans="1:16" s="142" customFormat="1" ht="20.25" customHeight="1" x14ac:dyDescent="0.25">
      <c r="A9" s="420"/>
      <c r="B9" s="140" t="s">
        <v>61</v>
      </c>
      <c r="C9" s="141" t="s">
        <v>210</v>
      </c>
      <c r="D9" s="141" t="s">
        <v>213</v>
      </c>
      <c r="E9" s="141" t="s">
        <v>215</v>
      </c>
      <c r="F9" s="141" t="s">
        <v>216</v>
      </c>
      <c r="G9" s="141" t="s">
        <v>218</v>
      </c>
      <c r="H9" s="141" t="s">
        <v>220</v>
      </c>
      <c r="I9" s="141" t="s">
        <v>222</v>
      </c>
      <c r="J9" s="141" t="s">
        <v>226</v>
      </c>
      <c r="K9" s="141" t="s">
        <v>228</v>
      </c>
      <c r="L9" s="141" t="s">
        <v>224</v>
      </c>
      <c r="M9" s="141" t="s">
        <v>231</v>
      </c>
      <c r="N9" s="141" t="s">
        <v>233</v>
      </c>
      <c r="O9" s="141">
        <v>39400</v>
      </c>
      <c r="P9" s="140"/>
    </row>
    <row r="10" spans="1:16" s="10" customFormat="1" ht="28.5" x14ac:dyDescent="0.25">
      <c r="A10" s="279">
        <v>1</v>
      </c>
      <c r="B10" s="223" t="s">
        <v>542</v>
      </c>
      <c r="C10" s="224">
        <v>1456572501</v>
      </c>
      <c r="D10" s="224">
        <v>98665500</v>
      </c>
      <c r="E10" s="224">
        <v>116364880</v>
      </c>
      <c r="F10" s="224">
        <v>66409449</v>
      </c>
      <c r="G10" s="224">
        <v>0</v>
      </c>
      <c r="H10" s="224">
        <v>0</v>
      </c>
      <c r="I10" s="224">
        <v>9430000</v>
      </c>
      <c r="J10" s="224">
        <v>0</v>
      </c>
      <c r="K10" s="224">
        <v>800000</v>
      </c>
      <c r="L10" s="224">
        <v>0</v>
      </c>
      <c r="M10" s="224">
        <v>1230000</v>
      </c>
      <c r="N10" s="224">
        <v>0</v>
      </c>
      <c r="O10" s="224"/>
      <c r="P10" s="225">
        <f>SUM(C10:O10)</f>
        <v>1749472330</v>
      </c>
    </row>
    <row r="11" spans="1:16" s="10" customFormat="1" x14ac:dyDescent="0.25">
      <c r="A11" s="279">
        <v>2</v>
      </c>
      <c r="B11" s="48" t="s">
        <v>74</v>
      </c>
      <c r="C11" s="49">
        <f>SUM(C12:C17)</f>
        <v>40000000</v>
      </c>
      <c r="D11" s="49">
        <f t="shared" ref="D11:O11" si="0">SUM(D12:D17)</f>
        <v>0</v>
      </c>
      <c r="E11" s="49">
        <f t="shared" si="0"/>
        <v>10450000</v>
      </c>
      <c r="F11" s="49">
        <f t="shared" si="0"/>
        <v>1500000</v>
      </c>
      <c r="G11" s="49">
        <f t="shared" si="0"/>
        <v>0</v>
      </c>
      <c r="H11" s="49">
        <f t="shared" si="0"/>
        <v>0</v>
      </c>
      <c r="I11" s="49">
        <f t="shared" si="0"/>
        <v>0</v>
      </c>
      <c r="J11" s="49">
        <f t="shared" si="0"/>
        <v>0</v>
      </c>
      <c r="K11" s="49">
        <f t="shared" si="0"/>
        <v>0</v>
      </c>
      <c r="L11" s="49">
        <f t="shared" si="0"/>
        <v>0</v>
      </c>
      <c r="M11" s="49">
        <f t="shared" si="0"/>
        <v>490000</v>
      </c>
      <c r="N11" s="49">
        <f t="shared" si="0"/>
        <v>0</v>
      </c>
      <c r="O11" s="49">
        <f t="shared" si="0"/>
        <v>0</v>
      </c>
      <c r="P11" s="225">
        <f t="shared" ref="P11:P35" si="1">SUM(C11:O11)</f>
        <v>52440000</v>
      </c>
    </row>
    <row r="12" spans="1:16" s="10" customFormat="1" x14ac:dyDescent="0.25">
      <c r="A12" s="125">
        <v>201</v>
      </c>
      <c r="B12" s="149" t="s">
        <v>543</v>
      </c>
      <c r="C12" s="150">
        <v>0</v>
      </c>
      <c r="D12" s="150">
        <v>0</v>
      </c>
      <c r="E12" s="150">
        <v>4700000</v>
      </c>
      <c r="F12" s="150">
        <v>0</v>
      </c>
      <c r="G12" s="150">
        <v>0</v>
      </c>
      <c r="H12" s="150">
        <v>0</v>
      </c>
      <c r="I12" s="150">
        <v>0</v>
      </c>
      <c r="J12" s="150">
        <v>0</v>
      </c>
      <c r="K12" s="150">
        <v>0</v>
      </c>
      <c r="L12" s="150">
        <v>0</v>
      </c>
      <c r="M12" s="150">
        <v>490000</v>
      </c>
      <c r="N12" s="150">
        <v>0</v>
      </c>
      <c r="O12" s="150"/>
      <c r="P12" s="225">
        <f t="shared" si="1"/>
        <v>5190000</v>
      </c>
    </row>
    <row r="13" spans="1:16" s="10" customFormat="1" x14ac:dyDescent="0.25">
      <c r="A13" s="125">
        <v>202</v>
      </c>
      <c r="B13" s="149" t="s">
        <v>544</v>
      </c>
      <c r="C13" s="150">
        <v>0</v>
      </c>
      <c r="D13" s="150">
        <v>0</v>
      </c>
      <c r="E13" s="150">
        <v>0</v>
      </c>
      <c r="F13" s="150">
        <v>1500000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/>
      <c r="P13" s="225">
        <f t="shared" si="1"/>
        <v>1500000</v>
      </c>
    </row>
    <row r="14" spans="1:16" s="10" customFormat="1" x14ac:dyDescent="0.25">
      <c r="A14" s="125">
        <v>203</v>
      </c>
      <c r="B14" s="149" t="s">
        <v>105</v>
      </c>
      <c r="C14" s="150">
        <v>0</v>
      </c>
      <c r="D14" s="150">
        <v>0</v>
      </c>
      <c r="E14" s="150">
        <v>0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/>
      <c r="P14" s="225">
        <f t="shared" si="1"/>
        <v>0</v>
      </c>
    </row>
    <row r="15" spans="1:16" s="10" customFormat="1" ht="30" x14ac:dyDescent="0.25">
      <c r="A15" s="125">
        <v>204</v>
      </c>
      <c r="B15" s="149" t="s">
        <v>545</v>
      </c>
      <c r="C15" s="150">
        <v>0</v>
      </c>
      <c r="D15" s="150">
        <v>0</v>
      </c>
      <c r="E15" s="150">
        <v>0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/>
      <c r="P15" s="225">
        <f t="shared" si="1"/>
        <v>0</v>
      </c>
    </row>
    <row r="16" spans="1:16" s="10" customFormat="1" x14ac:dyDescent="0.25">
      <c r="A16" s="125">
        <v>205</v>
      </c>
      <c r="B16" s="149" t="s">
        <v>80</v>
      </c>
      <c r="C16" s="150">
        <v>40000000</v>
      </c>
      <c r="D16" s="150">
        <v>0</v>
      </c>
      <c r="E16" s="150">
        <v>5750000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/>
      <c r="P16" s="225">
        <f t="shared" si="1"/>
        <v>45750000</v>
      </c>
    </row>
    <row r="17" spans="1:16" s="10" customFormat="1" x14ac:dyDescent="0.25">
      <c r="A17" s="125">
        <v>206</v>
      </c>
      <c r="B17" s="149" t="s">
        <v>106</v>
      </c>
      <c r="C17" s="150">
        <v>0</v>
      </c>
      <c r="D17" s="150">
        <v>0</v>
      </c>
      <c r="E17" s="150">
        <v>0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/>
      <c r="P17" s="225">
        <f t="shared" si="1"/>
        <v>0</v>
      </c>
    </row>
    <row r="18" spans="1:16" s="10" customFormat="1" x14ac:dyDescent="0.25">
      <c r="A18" s="279">
        <v>3</v>
      </c>
      <c r="B18" s="48" t="s">
        <v>75</v>
      </c>
      <c r="C18" s="49">
        <f>SUM(C19:C24)</f>
        <v>0</v>
      </c>
      <c r="D18" s="49">
        <f t="shared" ref="D18:O18" si="2">SUM(D19:D24)</f>
        <v>0</v>
      </c>
      <c r="E18" s="49">
        <f t="shared" si="2"/>
        <v>0</v>
      </c>
      <c r="F18" s="49">
        <f t="shared" si="2"/>
        <v>0</v>
      </c>
      <c r="G18" s="49">
        <f t="shared" si="2"/>
        <v>0</v>
      </c>
      <c r="H18" s="49">
        <f t="shared" si="2"/>
        <v>0</v>
      </c>
      <c r="I18" s="49">
        <f t="shared" si="2"/>
        <v>0</v>
      </c>
      <c r="J18" s="49">
        <f t="shared" si="2"/>
        <v>0</v>
      </c>
      <c r="K18" s="49">
        <f t="shared" si="2"/>
        <v>0</v>
      </c>
      <c r="L18" s="49">
        <f t="shared" si="2"/>
        <v>0</v>
      </c>
      <c r="M18" s="49">
        <f t="shared" si="2"/>
        <v>0</v>
      </c>
      <c r="N18" s="49">
        <f t="shared" si="2"/>
        <v>0</v>
      </c>
      <c r="O18" s="49">
        <f t="shared" si="2"/>
        <v>0</v>
      </c>
      <c r="P18" s="225">
        <f t="shared" si="1"/>
        <v>0</v>
      </c>
    </row>
    <row r="19" spans="1:16" s="10" customFormat="1" x14ac:dyDescent="0.25">
      <c r="A19" s="280">
        <v>301</v>
      </c>
      <c r="B19" s="149" t="s">
        <v>107</v>
      </c>
      <c r="C19" s="150">
        <v>0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/>
      <c r="P19" s="225">
        <f t="shared" si="1"/>
        <v>0</v>
      </c>
    </row>
    <row r="20" spans="1:16" s="10" customFormat="1" x14ac:dyDescent="0.25">
      <c r="A20" s="280">
        <v>302</v>
      </c>
      <c r="B20" s="149" t="s">
        <v>546</v>
      </c>
      <c r="C20" s="150">
        <v>0</v>
      </c>
      <c r="D20" s="150">
        <v>0</v>
      </c>
      <c r="E20" s="150">
        <v>0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/>
      <c r="P20" s="225">
        <f t="shared" si="1"/>
        <v>0</v>
      </c>
    </row>
    <row r="21" spans="1:16" s="10" customFormat="1" x14ac:dyDescent="0.25">
      <c r="A21" s="280">
        <v>303</v>
      </c>
      <c r="B21" s="149" t="s">
        <v>547</v>
      </c>
      <c r="C21" s="150">
        <v>0</v>
      </c>
      <c r="D21" s="150">
        <v>0</v>
      </c>
      <c r="E21" s="150">
        <v>0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/>
      <c r="P21" s="225">
        <f t="shared" si="1"/>
        <v>0</v>
      </c>
    </row>
    <row r="22" spans="1:16" s="10" customFormat="1" x14ac:dyDescent="0.25">
      <c r="A22" s="280">
        <v>304</v>
      </c>
      <c r="B22" s="149" t="s">
        <v>548</v>
      </c>
      <c r="C22" s="150">
        <v>0</v>
      </c>
      <c r="D22" s="150">
        <v>0</v>
      </c>
      <c r="E22" s="150">
        <v>0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/>
      <c r="P22" s="225">
        <f t="shared" si="1"/>
        <v>0</v>
      </c>
    </row>
    <row r="23" spans="1:16" s="10" customFormat="1" x14ac:dyDescent="0.25">
      <c r="A23" s="280">
        <v>305</v>
      </c>
      <c r="B23" s="149" t="s">
        <v>80</v>
      </c>
      <c r="C23" s="150">
        <v>0</v>
      </c>
      <c r="D23" s="150">
        <v>0</v>
      </c>
      <c r="E23" s="150">
        <v>0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/>
      <c r="P23" s="225">
        <f t="shared" si="1"/>
        <v>0</v>
      </c>
    </row>
    <row r="24" spans="1:16" s="10" customFormat="1" x14ac:dyDescent="0.25">
      <c r="A24" s="280">
        <v>306</v>
      </c>
      <c r="B24" s="149" t="s">
        <v>108</v>
      </c>
      <c r="C24" s="150">
        <v>0</v>
      </c>
      <c r="D24" s="150">
        <v>0</v>
      </c>
      <c r="E24" s="150">
        <v>0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/>
      <c r="P24" s="225">
        <f t="shared" si="1"/>
        <v>0</v>
      </c>
    </row>
    <row r="25" spans="1:16" s="10" customFormat="1" ht="28.5" x14ac:dyDescent="0.25">
      <c r="A25" s="279">
        <v>4</v>
      </c>
      <c r="B25" s="48" t="s">
        <v>549</v>
      </c>
      <c r="C25" s="49">
        <f>C10+C11-C18</f>
        <v>1496572501</v>
      </c>
      <c r="D25" s="49">
        <f t="shared" ref="D25:O25" si="3">D10+D11-D18</f>
        <v>98665500</v>
      </c>
      <c r="E25" s="49">
        <f t="shared" si="3"/>
        <v>126814880</v>
      </c>
      <c r="F25" s="49">
        <f t="shared" si="3"/>
        <v>67909449</v>
      </c>
      <c r="G25" s="49">
        <f t="shared" si="3"/>
        <v>0</v>
      </c>
      <c r="H25" s="49">
        <f t="shared" si="3"/>
        <v>0</v>
      </c>
      <c r="I25" s="49">
        <f t="shared" si="3"/>
        <v>9430000</v>
      </c>
      <c r="J25" s="49">
        <f t="shared" si="3"/>
        <v>0</v>
      </c>
      <c r="K25" s="49">
        <f t="shared" si="3"/>
        <v>800000</v>
      </c>
      <c r="L25" s="49">
        <f t="shared" si="3"/>
        <v>0</v>
      </c>
      <c r="M25" s="49">
        <f t="shared" si="3"/>
        <v>1720000</v>
      </c>
      <c r="N25" s="49">
        <f t="shared" si="3"/>
        <v>0</v>
      </c>
      <c r="O25" s="49">
        <f t="shared" si="3"/>
        <v>0</v>
      </c>
      <c r="P25" s="225">
        <f t="shared" si="1"/>
        <v>1801912330</v>
      </c>
    </row>
    <row r="26" spans="1:16" s="10" customFormat="1" ht="28.5" x14ac:dyDescent="0.25">
      <c r="A26" s="279">
        <v>6</v>
      </c>
      <c r="B26" s="223" t="s">
        <v>550</v>
      </c>
      <c r="C26" s="224">
        <v>623326660.70000005</v>
      </c>
      <c r="D26" s="224">
        <v>68654991.680000007</v>
      </c>
      <c r="E26" s="224">
        <v>39116397.159999996</v>
      </c>
      <c r="F26" s="224">
        <v>36816323.229999997</v>
      </c>
      <c r="G26" s="224">
        <v>0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  <c r="M26" s="224">
        <v>1230000</v>
      </c>
      <c r="N26" s="224">
        <v>0</v>
      </c>
      <c r="O26" s="224"/>
      <c r="P26" s="225">
        <f t="shared" si="1"/>
        <v>769144372.7700001</v>
      </c>
    </row>
    <row r="27" spans="1:16" s="10" customFormat="1" x14ac:dyDescent="0.25">
      <c r="A27" s="280">
        <v>7</v>
      </c>
      <c r="B27" s="149" t="s">
        <v>110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/>
      <c r="P27" s="225">
        <f t="shared" si="1"/>
        <v>0</v>
      </c>
    </row>
    <row r="28" spans="1:16" s="10" customFormat="1" x14ac:dyDescent="0.25">
      <c r="A28" s="279">
        <v>8</v>
      </c>
      <c r="B28" s="48" t="s">
        <v>90</v>
      </c>
      <c r="C28" s="49">
        <f>SUM(C29:C30)</f>
        <v>53626656.200000003</v>
      </c>
      <c r="D28" s="49">
        <f t="shared" ref="D28:O28" si="4">SUM(D29:D30)</f>
        <v>19251099.84</v>
      </c>
      <c r="E28" s="49">
        <f t="shared" si="4"/>
        <v>22434306.289999999</v>
      </c>
      <c r="F28" s="49">
        <f t="shared" si="4"/>
        <v>8064063.6799999997</v>
      </c>
      <c r="G28" s="49">
        <f t="shared" si="4"/>
        <v>0</v>
      </c>
      <c r="H28" s="49">
        <f t="shared" si="4"/>
        <v>0</v>
      </c>
      <c r="I28" s="49">
        <f t="shared" si="4"/>
        <v>0</v>
      </c>
      <c r="J28" s="49">
        <f t="shared" si="4"/>
        <v>0</v>
      </c>
      <c r="K28" s="49">
        <f t="shared" si="4"/>
        <v>0</v>
      </c>
      <c r="L28" s="49">
        <f t="shared" si="4"/>
        <v>0</v>
      </c>
      <c r="M28" s="49">
        <f t="shared" si="4"/>
        <v>81666.64</v>
      </c>
      <c r="N28" s="49">
        <f t="shared" si="4"/>
        <v>0</v>
      </c>
      <c r="O28" s="49">
        <f t="shared" si="4"/>
        <v>0</v>
      </c>
      <c r="P28" s="225">
        <f t="shared" si="1"/>
        <v>103457792.65000002</v>
      </c>
    </row>
    <row r="29" spans="1:16" s="10" customFormat="1" x14ac:dyDescent="0.25">
      <c r="A29" s="280">
        <v>801</v>
      </c>
      <c r="B29" s="149" t="s">
        <v>551</v>
      </c>
      <c r="C29" s="150">
        <v>53626656.200000003</v>
      </c>
      <c r="D29" s="150">
        <v>19251099.84</v>
      </c>
      <c r="E29" s="150">
        <v>22434306.289999999</v>
      </c>
      <c r="F29" s="150">
        <v>8064063.6799999997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81666.64</v>
      </c>
      <c r="N29" s="150">
        <v>0</v>
      </c>
      <c r="O29" s="150"/>
      <c r="P29" s="225">
        <f t="shared" si="1"/>
        <v>103457792.65000002</v>
      </c>
    </row>
    <row r="30" spans="1:16" s="10" customFormat="1" x14ac:dyDescent="0.25">
      <c r="A30" s="280">
        <v>802</v>
      </c>
      <c r="B30" s="149" t="s">
        <v>552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/>
      <c r="P30" s="225">
        <f t="shared" si="1"/>
        <v>0</v>
      </c>
    </row>
    <row r="31" spans="1:16" s="10" customFormat="1" x14ac:dyDescent="0.25">
      <c r="A31" s="279">
        <v>9</v>
      </c>
      <c r="B31" s="48" t="s">
        <v>553</v>
      </c>
      <c r="C31" s="49">
        <f>SUM(C32:C33)</f>
        <v>0</v>
      </c>
      <c r="D31" s="49">
        <f t="shared" ref="D31:O31" si="5">SUM(D32:D33)</f>
        <v>0</v>
      </c>
      <c r="E31" s="49">
        <f t="shared" si="5"/>
        <v>0</v>
      </c>
      <c r="F31" s="49">
        <f t="shared" si="5"/>
        <v>0</v>
      </c>
      <c r="G31" s="49">
        <f t="shared" si="5"/>
        <v>0</v>
      </c>
      <c r="H31" s="49">
        <f t="shared" si="5"/>
        <v>0</v>
      </c>
      <c r="I31" s="49">
        <f t="shared" si="5"/>
        <v>0</v>
      </c>
      <c r="J31" s="49">
        <f t="shared" si="5"/>
        <v>0</v>
      </c>
      <c r="K31" s="49">
        <f t="shared" si="5"/>
        <v>0</v>
      </c>
      <c r="L31" s="49">
        <f t="shared" si="5"/>
        <v>0</v>
      </c>
      <c r="M31" s="49">
        <f t="shared" si="5"/>
        <v>0</v>
      </c>
      <c r="N31" s="49">
        <f t="shared" si="5"/>
        <v>0</v>
      </c>
      <c r="O31" s="49">
        <f t="shared" si="5"/>
        <v>0</v>
      </c>
      <c r="P31" s="225">
        <f t="shared" si="1"/>
        <v>0</v>
      </c>
    </row>
    <row r="32" spans="1:16" s="10" customFormat="1" x14ac:dyDescent="0.25">
      <c r="A32" s="280">
        <v>901</v>
      </c>
      <c r="B32" s="149" t="s">
        <v>80</v>
      </c>
      <c r="C32" s="150">
        <v>0</v>
      </c>
      <c r="D32" s="150">
        <v>0</v>
      </c>
      <c r="E32" s="150">
        <v>0</v>
      </c>
      <c r="F32" s="150">
        <v>0</v>
      </c>
      <c r="G32" s="150">
        <v>0</v>
      </c>
      <c r="H32" s="150">
        <v>0</v>
      </c>
      <c r="I32" s="150">
        <v>0</v>
      </c>
      <c r="J32" s="150">
        <v>0</v>
      </c>
      <c r="K32" s="150">
        <v>0</v>
      </c>
      <c r="L32" s="150">
        <v>0</v>
      </c>
      <c r="M32" s="150">
        <v>0</v>
      </c>
      <c r="N32" s="150">
        <v>0</v>
      </c>
      <c r="O32" s="150"/>
      <c r="P32" s="225">
        <f t="shared" si="1"/>
        <v>0</v>
      </c>
    </row>
    <row r="33" spans="1:16" s="10" customFormat="1" x14ac:dyDescent="0.25">
      <c r="A33" s="280">
        <v>902</v>
      </c>
      <c r="B33" s="149" t="s">
        <v>554</v>
      </c>
      <c r="C33" s="150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/>
      <c r="P33" s="225">
        <f t="shared" si="1"/>
        <v>0</v>
      </c>
    </row>
    <row r="34" spans="1:16" s="10" customFormat="1" ht="28.5" x14ac:dyDescent="0.25">
      <c r="A34" s="279">
        <v>10</v>
      </c>
      <c r="B34" s="48" t="s">
        <v>555</v>
      </c>
      <c r="C34" s="49">
        <f>C26+C27+C28-C31</f>
        <v>676953316.9000001</v>
      </c>
      <c r="D34" s="49">
        <f t="shared" ref="D34:O34" si="6">D26+D27+D28-D31</f>
        <v>87906091.520000011</v>
      </c>
      <c r="E34" s="49">
        <f t="shared" si="6"/>
        <v>61550703.449999996</v>
      </c>
      <c r="F34" s="49">
        <f t="shared" si="6"/>
        <v>44880386.909999996</v>
      </c>
      <c r="G34" s="49">
        <f t="shared" si="6"/>
        <v>0</v>
      </c>
      <c r="H34" s="49">
        <f t="shared" si="6"/>
        <v>0</v>
      </c>
      <c r="I34" s="49">
        <f t="shared" si="6"/>
        <v>0</v>
      </c>
      <c r="J34" s="49">
        <f t="shared" si="6"/>
        <v>0</v>
      </c>
      <c r="K34" s="49">
        <f t="shared" si="6"/>
        <v>0</v>
      </c>
      <c r="L34" s="49">
        <f t="shared" si="6"/>
        <v>0</v>
      </c>
      <c r="M34" s="49">
        <f t="shared" si="6"/>
        <v>1311666.6399999999</v>
      </c>
      <c r="N34" s="49">
        <f t="shared" si="6"/>
        <v>0</v>
      </c>
      <c r="O34" s="49">
        <f t="shared" si="6"/>
        <v>0</v>
      </c>
      <c r="P34" s="225">
        <f t="shared" si="1"/>
        <v>872602165.42000008</v>
      </c>
    </row>
    <row r="35" spans="1:16" s="10" customFormat="1" x14ac:dyDescent="0.25">
      <c r="A35" s="279">
        <v>11</v>
      </c>
      <c r="B35" s="48" t="s">
        <v>556</v>
      </c>
      <c r="C35" s="49">
        <f>C25-C34</f>
        <v>819619184.0999999</v>
      </c>
      <c r="D35" s="49">
        <f t="shared" ref="D35:O35" si="7">D25-D34</f>
        <v>10759408.479999989</v>
      </c>
      <c r="E35" s="49">
        <f t="shared" si="7"/>
        <v>65264176.550000004</v>
      </c>
      <c r="F35" s="49">
        <f t="shared" si="7"/>
        <v>23029062.090000004</v>
      </c>
      <c r="G35" s="49">
        <f t="shared" si="7"/>
        <v>0</v>
      </c>
      <c r="H35" s="49">
        <f t="shared" si="7"/>
        <v>0</v>
      </c>
      <c r="I35" s="49">
        <f t="shared" si="7"/>
        <v>9430000</v>
      </c>
      <c r="J35" s="49">
        <f t="shared" si="7"/>
        <v>0</v>
      </c>
      <c r="K35" s="49">
        <f t="shared" si="7"/>
        <v>800000</v>
      </c>
      <c r="L35" s="49">
        <f t="shared" si="7"/>
        <v>0</v>
      </c>
      <c r="M35" s="49">
        <f t="shared" si="7"/>
        <v>408333.3600000001</v>
      </c>
      <c r="N35" s="49">
        <f t="shared" si="7"/>
        <v>0</v>
      </c>
      <c r="O35" s="49">
        <f t="shared" si="7"/>
        <v>0</v>
      </c>
      <c r="P35" s="225">
        <f t="shared" si="1"/>
        <v>929310164.57999992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1.Info</vt:lpstr>
      <vt:lpstr>2.CT1A</vt:lpstr>
      <vt:lpstr>3.CT2A</vt:lpstr>
      <vt:lpstr>4.CT3A</vt:lpstr>
      <vt:lpstr>5.CT4A</vt:lpstr>
      <vt:lpstr>6.CTT1</vt:lpstr>
      <vt:lpstr>8.CTT3</vt:lpstr>
      <vt:lpstr>10.CTT5</vt:lpstr>
      <vt:lpstr>12.CTT7</vt:lpstr>
      <vt:lpstr>13.CTT8</vt:lpstr>
      <vt:lpstr>15.Journal</vt:lpstr>
      <vt:lpstr>16.Assets</vt:lpstr>
      <vt:lpstr>17.Inventory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Uuganbayar</dc:creator>
  <cp:lastModifiedBy>Tserenkhand</cp:lastModifiedBy>
  <cp:lastPrinted>2017-01-09T07:30:57Z</cp:lastPrinted>
  <dcterms:created xsi:type="dcterms:W3CDTF">2014-11-25T02:06:10Z</dcterms:created>
  <dcterms:modified xsi:type="dcterms:W3CDTF">2017-03-07T04:14:36Z</dcterms:modified>
</cp:coreProperties>
</file>