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0"/>
  <workbookPr/>
  <xr:revisionPtr revIDLastSave="0" documentId="8_{3AC089F0-411B-4F14-A78E-97F6B33F5ED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  <sheet name="Planilha2" sheetId="2" r:id="rId2"/>
  </sheets>
  <definedNames>
    <definedName name="aporte">Planilha1!$D$16:$D$16</definedName>
    <definedName name="patrimonio">Planilha1!$B$19:$B$19</definedName>
    <definedName name="patrimonio_2">Planilha1!$D$19:$D$19</definedName>
    <definedName name="qtd_anos">Planilha1!$D$17:$D$17</definedName>
    <definedName name="rendimento_carteira">Planilha1!$D$11:$D$11</definedName>
    <definedName name="salario">Planilha1!$D$10:$D$10</definedName>
    <definedName name="sugestao_investimento">Planilha1!$D$12:$D$12</definedName>
    <definedName name="taxa_mensal">Planilha1!$D$18:$D$18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" i="1" l="1"/>
  <c r="D39" i="1"/>
  <c r="D38" i="1"/>
  <c r="D37" i="1"/>
  <c r="D36" i="1"/>
  <c r="Q36" i="1" s="1"/>
  <c r="D35" i="1"/>
  <c r="L4" i="2"/>
  <c r="H4" i="2"/>
  <c r="A7" i="2"/>
  <c r="A6" i="2"/>
  <c r="A16" i="2"/>
  <c r="A17" i="2"/>
  <c r="A18" i="2"/>
  <c r="A19" i="2"/>
  <c r="A20" i="2"/>
  <c r="A15" i="2"/>
  <c r="A14" i="2"/>
  <c r="A13" i="2"/>
  <c r="A12" i="2"/>
  <c r="A11" i="2"/>
  <c r="A10" i="2"/>
  <c r="A9" i="2"/>
  <c r="A3" i="2"/>
  <c r="A8" i="2"/>
  <c r="A5" i="2"/>
  <c r="A4" i="2"/>
  <c r="Q37" i="1"/>
  <c r="Q38" i="1"/>
  <c r="Q39" i="1"/>
  <c r="Q40" i="1"/>
  <c r="Q35" i="1"/>
  <c r="D19" i="1" a="1"/>
  <c r="D19" i="1"/>
  <c r="D20" i="1" s="1" a="1"/>
  <c r="D20" i="1" s="1"/>
  <c r="C28" i="1"/>
  <c r="D28" i="1" s="1"/>
  <c r="C27" i="1"/>
  <c r="D27" i="1" s="1"/>
  <c r="C26" i="1"/>
  <c r="D26" i="1" s="1"/>
  <c r="C25" i="1"/>
  <c r="D25" i="1" s="1"/>
  <c r="C24" i="1"/>
  <c r="D24" i="1" s="1"/>
  <c r="Q4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<sst xmlns="http://schemas.openxmlformats.org/spreadsheetml/2006/main" count="71" uniqueCount="36">
  <si>
    <t xml:space="preserve">   CONFIGURAÇÕES</t>
  </si>
  <si>
    <t>Salário</t>
  </si>
  <si>
    <t>Rendimento Carteira</t>
  </si>
  <si>
    <t>Sugestão de Investimento</t>
  </si>
  <si>
    <t>INVESTIMENTO MENSAL</t>
  </si>
  <si>
    <t xml:space="preserve">  </t>
  </si>
  <si>
    <t>Quanto investir por mês?</t>
  </si>
  <si>
    <t>Por quantos anos?</t>
  </si>
  <si>
    <t>Taxa de rendimento mensal?</t>
  </si>
  <si>
    <t>Patrimônio acumulado?</t>
  </si>
  <si>
    <t>Dividendos mensais?</t>
  </si>
  <si>
    <t>Cenários</t>
  </si>
  <si>
    <t>Dividendos</t>
  </si>
  <si>
    <t>Quanto em 2 anos?</t>
  </si>
  <si>
    <t>Quanto em 5 anos?</t>
  </si>
  <si>
    <t>Quanto em 10 anos?</t>
  </si>
  <si>
    <t>Quanto em 20 anos?</t>
  </si>
  <si>
    <t>Quanto em  30 anos?</t>
  </si>
  <si>
    <t>Perfil</t>
  </si>
  <si>
    <t>Moderado</t>
  </si>
  <si>
    <t>VALOR A SER INVESTIDO POR MÊS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</si>
  <si>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</si>
  <si>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</si>
  <si>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</si>
  <si>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</si>
  <si>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</si>
  <si>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</si>
  <si>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</si>
  <si>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</si>
  <si>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TOTAL</t>
  </si>
  <si>
    <t>CHAVES</t>
  </si>
  <si>
    <t>PERFIL</t>
  </si>
  <si>
    <t>TIPO DE FII</t>
  </si>
  <si>
    <t>%</t>
  </si>
  <si>
    <t>Conservador</t>
  </si>
  <si>
    <t>Agressivo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</si>
</sst>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16">
    <font>
      <sz val="11"/>
      <color theme="1"/>
      <name val="Aptos Narrow"/>
      <family val="2"/>
      <scheme val="minor"/>
    </font>
    <font>
      <b/>
      <sz val="20"/>
      <color rgb="FFFFFFFF"/>
      <name val="Aptos Narrow"/>
      <scheme val="minor"/>
    </font>
    <font>
      <sz val="11"/>
      <color theme="0"/>
      <name val="Aptos Narrow"/>
      <family val="2"/>
      <scheme val="minor"/>
    </font>
    <font>
      <sz val="11"/>
      <color rgb="FFFFFFFF"/>
      <name val="Aptos Narrow"/>
      <scheme val="minor"/>
    </font>
    <font>
      <b/>
      <sz val="12"/>
      <color rgb="FFFFFFFF"/>
      <name val="Calibri"/>
    </font>
    <font>
      <b/>
      <sz val="12"/>
      <color theme="1"/>
      <name val="Calibri"/>
    </font>
    <font>
      <sz val="11"/>
      <color rgb="FF006100"/>
      <name val="Calibri"/>
      <scheme val="minor"/>
    </font>
    <font>
      <sz val="11"/>
      <color rgb="FF9C5700"/>
      <name val="Calibri"/>
      <scheme val="minor"/>
    </font>
    <font>
      <sz val="12"/>
      <color theme="1"/>
      <name val="Calibri"/>
    </font>
    <font>
      <b/>
      <sz val="18"/>
      <color rgb="FFFFFFFF"/>
      <name val="Aptos Narrow"/>
      <scheme val="minor"/>
    </font>
    <font>
      <b/>
      <sz val="20"/>
      <color rgb="FFFFFFFF"/>
      <name val="Segoe UI"/>
    </font>
    <font>
      <b/>
      <sz val="20"/>
      <color theme="1"/>
      <name val="Segoe UI"/>
    </font>
    <font>
      <sz val="12"/>
      <color theme="1"/>
      <name val="Segoe UI"/>
    </font>
    <font>
      <b/>
      <sz val="12"/>
      <color rgb="FF000000"/>
      <name val="Segoe UI"/>
    </font>
    <font>
      <sz val="11"/>
      <color theme="1"/>
      <name val="Segoe UI"/>
    </font>
    <font>
      <b/>
      <sz val="12"/>
      <color rgb="FF000000"/>
      <name val="Aptos Narrow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</fills>
  <borders count="4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 style="thin">
        <color theme="1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thin">
        <color theme="2" tint="-9.9978637043366805E-2"/>
      </right>
      <top/>
      <bottom style="medium">
        <color theme="1"/>
      </bottom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9.9978637043366805E-2"/>
      </left>
      <right style="medium">
        <color theme="1"/>
      </right>
      <top/>
      <bottom style="medium">
        <color theme="1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medium">
        <color theme="1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medium">
        <color theme="1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theme="1"/>
      </right>
      <top/>
      <bottom style="thin">
        <color theme="2" tint="-0.249977111117893"/>
      </bottom>
      <diagonal/>
    </border>
    <border>
      <left style="medium">
        <color theme="1"/>
      </left>
      <right/>
      <top style="thin">
        <color theme="1" tint="0.499984740745262"/>
      </top>
      <bottom style="medium">
        <color theme="1"/>
      </bottom>
      <diagonal/>
    </border>
    <border>
      <left/>
      <right style="thin">
        <color theme="2" tint="-0.249977111117893"/>
      </right>
      <top style="thin">
        <color theme="1" tint="0.499984740745262"/>
      </top>
      <bottom style="medium">
        <color theme="1"/>
      </bottom>
      <diagonal/>
    </border>
    <border>
      <left style="medium">
        <color theme="1"/>
      </left>
      <right/>
      <top style="thin">
        <color theme="2" tint="-0.249977111117893"/>
      </top>
      <bottom/>
      <diagonal/>
    </border>
    <border>
      <left style="thin">
        <color theme="2" tint="-0.249977111117893"/>
      </left>
      <right style="medium">
        <color theme="1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theme="1"/>
      </left>
      <right/>
      <top/>
      <bottom style="thin">
        <color theme="2" tint="-0.249977111117893"/>
      </bottom>
      <diagonal/>
    </border>
    <border>
      <left/>
      <right style="medium">
        <color theme="1"/>
      </right>
      <top/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/>
      <top style="thin">
        <color theme="0" tint="-4.9989318521683403E-2"/>
      </top>
      <bottom/>
      <diagonal/>
    </border>
    <border>
      <left style="thin">
        <color theme="0" tint="-4.9989318521683403E-2"/>
      </left>
      <right style="medium">
        <color theme="1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medium">
        <color theme="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medium">
        <color theme="1"/>
      </right>
      <top/>
      <bottom/>
      <diagonal/>
    </border>
    <border>
      <left style="medium">
        <color theme="1"/>
      </left>
      <right/>
      <top style="thin">
        <color theme="0" tint="-4.9989318521683403E-2"/>
      </top>
      <bottom style="medium">
        <color theme="1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medium">
        <color theme="1"/>
      </bottom>
      <diagonal/>
    </border>
    <border>
      <left style="thin">
        <color theme="0" tint="-4.9989318521683403E-2"/>
      </left>
      <right style="medium">
        <color theme="1"/>
      </right>
      <top style="thin">
        <color theme="0" tint="-4.9989318521683403E-2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</borders>
  <cellStyleXfs count="3">
    <xf numFmtId="0" fontId="0" fillId="0" borderId="0"/>
    <xf numFmtId="0" fontId="6" fillId="7" borderId="0" applyNumberFormat="0" applyBorder="0" applyAlignment="0" applyProtection="0"/>
    <xf numFmtId="0" fontId="7" fillId="8" borderId="0" applyNumberFormat="0" applyBorder="0" applyAlignment="0" applyProtection="0"/>
  </cellStyleXfs>
  <cellXfs count="76">
    <xf numFmtId="0" fontId="0" fillId="0" borderId="0" xfId="0"/>
    <xf numFmtId="0" fontId="2" fillId="0" borderId="0" xfId="0" applyFont="1"/>
    <xf numFmtId="0" fontId="0" fillId="6" borderId="0" xfId="0" applyFill="1"/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0" fillId="0" borderId="0" xfId="0" applyAlignment="1">
      <alignment horizontal="center"/>
    </xf>
    <xf numFmtId="164" fontId="8" fillId="4" borderId="2" xfId="0" applyNumberFormat="1" applyFont="1" applyFill="1" applyBorder="1" applyAlignment="1">
      <alignment horizontal="center"/>
    </xf>
    <xf numFmtId="0" fontId="8" fillId="4" borderId="24" xfId="0" applyFont="1" applyFill="1" applyBorder="1" applyAlignment="1">
      <alignment horizontal="center"/>
    </xf>
    <xf numFmtId="10" fontId="8" fillId="4" borderId="20" xfId="0" applyNumberFormat="1" applyFont="1" applyFill="1" applyBorder="1" applyAlignment="1">
      <alignment horizontal="center"/>
    </xf>
    <xf numFmtId="0" fontId="9" fillId="6" borderId="6" xfId="0" applyFont="1" applyFill="1" applyBorder="1" applyAlignment="1">
      <alignment horizontal="center"/>
    </xf>
    <xf numFmtId="0" fontId="9" fillId="6" borderId="26" xfId="0" applyFont="1" applyFill="1" applyBorder="1" applyAlignment="1">
      <alignment horizontal="center"/>
    </xf>
    <xf numFmtId="8" fontId="5" fillId="5" borderId="26" xfId="0" applyNumberFormat="1" applyFont="1" applyFill="1" applyBorder="1" applyAlignment="1">
      <alignment horizontal="center"/>
    </xf>
    <xf numFmtId="8" fontId="5" fillId="5" borderId="16" xfId="0" applyNumberFormat="1" applyFont="1" applyFill="1" applyBorder="1" applyAlignment="1">
      <alignment horizontal="center"/>
    </xf>
    <xf numFmtId="0" fontId="12" fillId="5" borderId="33" xfId="0" applyFont="1" applyFill="1" applyBorder="1" applyAlignment="1">
      <alignment horizontal="left" indent="4"/>
    </xf>
    <xf numFmtId="8" fontId="12" fillId="5" borderId="4" xfId="0" applyNumberFormat="1" applyFont="1" applyFill="1" applyBorder="1" applyAlignment="1">
      <alignment horizontal="center" indent="4"/>
    </xf>
    <xf numFmtId="8" fontId="12" fillId="5" borderId="34" xfId="0" applyNumberFormat="1" applyFont="1" applyFill="1" applyBorder="1" applyAlignment="1">
      <alignment horizontal="center"/>
    </xf>
    <xf numFmtId="8" fontId="12" fillId="5" borderId="35" xfId="0" applyNumberFormat="1" applyFont="1" applyFill="1" applyBorder="1" applyAlignment="1">
      <alignment horizontal="center"/>
    </xf>
    <xf numFmtId="0" fontId="12" fillId="5" borderId="36" xfId="0" applyFont="1" applyFill="1" applyBorder="1" applyAlignment="1">
      <alignment horizontal="left" indent="4"/>
    </xf>
    <xf numFmtId="8" fontId="12" fillId="5" borderId="37" xfId="0" applyNumberFormat="1" applyFont="1" applyFill="1" applyBorder="1" applyAlignment="1">
      <alignment horizontal="center"/>
    </xf>
    <xf numFmtId="0" fontId="12" fillId="5" borderId="3" xfId="0" applyFont="1" applyFill="1" applyBorder="1" applyAlignment="1">
      <alignment horizontal="left" indent="4"/>
    </xf>
    <xf numFmtId="0" fontId="12" fillId="5" borderId="38" xfId="0" applyFont="1" applyFill="1" applyBorder="1" applyAlignment="1">
      <alignment horizontal="left" indent="4"/>
    </xf>
    <xf numFmtId="8" fontId="12" fillId="5" borderId="39" xfId="0" applyNumberFormat="1" applyFont="1" applyFill="1" applyBorder="1" applyAlignment="1">
      <alignment horizontal="center" indent="4"/>
    </xf>
    <xf numFmtId="8" fontId="12" fillId="5" borderId="40" xfId="0" applyNumberFormat="1" applyFont="1" applyFill="1" applyBorder="1" applyAlignment="1">
      <alignment horizontal="center"/>
    </xf>
    <xf numFmtId="164" fontId="14" fillId="0" borderId="19" xfId="0" applyNumberFormat="1" applyFont="1" applyBorder="1" applyAlignment="1">
      <alignment horizontal="center"/>
    </xf>
    <xf numFmtId="9" fontId="14" fillId="0" borderId="20" xfId="0" applyNumberFormat="1" applyFont="1" applyBorder="1" applyAlignment="1">
      <alignment horizontal="center"/>
    </xf>
    <xf numFmtId="164" fontId="14" fillId="9" borderId="13" xfId="0" applyNumberFormat="1" applyFont="1" applyFill="1" applyBorder="1" applyAlignment="1">
      <alignment horizontal="center"/>
    </xf>
    <xf numFmtId="0" fontId="7" fillId="8" borderId="0" xfId="2"/>
    <xf numFmtId="9" fontId="0" fillId="0" borderId="0" xfId="0" applyNumberFormat="1" applyAlignment="1">
      <alignment horizontal="center"/>
    </xf>
    <xf numFmtId="0" fontId="0" fillId="10" borderId="0" xfId="0" applyFill="1"/>
    <xf numFmtId="0" fontId="15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0" borderId="41" xfId="0" applyBorder="1"/>
    <xf numFmtId="0" fontId="0" fillId="0" borderId="41" xfId="0" applyBorder="1" applyAlignment="1">
      <alignment horizontal="center"/>
    </xf>
    <xf numFmtId="9" fontId="0" fillId="0" borderId="41" xfId="0" applyNumberFormat="1" applyBorder="1" applyAlignment="1">
      <alignment horizontal="center"/>
    </xf>
    <xf numFmtId="0" fontId="0" fillId="0" borderId="42" xfId="0" applyBorder="1"/>
    <xf numFmtId="0" fontId="0" fillId="0" borderId="42" xfId="0" applyBorder="1" applyAlignment="1">
      <alignment horizontal="center"/>
    </xf>
    <xf numFmtId="9" fontId="7" fillId="8" borderId="0" xfId="2" applyNumberFormat="1" applyAlignment="1">
      <alignment horizontal="center"/>
    </xf>
    <xf numFmtId="0" fontId="7" fillId="8" borderId="0" xfId="2" applyAlignment="1">
      <alignment horizontal="center"/>
    </xf>
    <xf numFmtId="9" fontId="0" fillId="0" borderId="42" xfId="0" applyNumberFormat="1" applyBorder="1" applyAlignment="1">
      <alignment horizontal="center"/>
    </xf>
    <xf numFmtId="164" fontId="0" fillId="0" borderId="0" xfId="0" applyNumberFormat="1" applyAlignment="1"/>
    <xf numFmtId="164" fontId="0" fillId="10" borderId="0" xfId="0" applyNumberFormat="1" applyFill="1" applyAlignment="1"/>
    <xf numFmtId="0" fontId="5" fillId="5" borderId="0" xfId="0" applyFont="1" applyFill="1" applyAlignment="1"/>
    <xf numFmtId="0" fontId="0" fillId="5" borderId="0" xfId="0" applyFill="1" applyAlignment="1">
      <alignment horizontal="center"/>
    </xf>
    <xf numFmtId="164" fontId="8" fillId="5" borderId="0" xfId="0" applyNumberFormat="1" applyFont="1" applyFill="1" applyAlignment="1">
      <alignment horizontal="center"/>
    </xf>
    <xf numFmtId="0" fontId="6" fillId="11" borderId="0" xfId="1" applyFill="1"/>
    <xf numFmtId="0" fontId="3" fillId="11" borderId="0" xfId="0" applyFont="1" applyFill="1"/>
    <xf numFmtId="0" fontId="3" fillId="11" borderId="0" xfId="1" applyFont="1" applyFill="1"/>
    <xf numFmtId="0" fontId="10" fillId="6" borderId="5" xfId="0" applyFont="1" applyFill="1" applyBorder="1" applyAlignment="1">
      <alignment horizontal="center"/>
    </xf>
    <xf numFmtId="0" fontId="10" fillId="6" borderId="8" xfId="0" applyFont="1" applyFill="1" applyBorder="1" applyAlignment="1">
      <alignment horizontal="center"/>
    </xf>
    <xf numFmtId="0" fontId="10" fillId="6" borderId="25" xfId="0" applyFont="1" applyFill="1" applyBorder="1" applyAlignment="1">
      <alignment horizontal="center"/>
    </xf>
    <xf numFmtId="0" fontId="10" fillId="6" borderId="27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10" fillId="2" borderId="28" xfId="0" applyFont="1" applyFill="1" applyBorder="1" applyAlignment="1">
      <alignment horizontal="center"/>
    </xf>
    <xf numFmtId="0" fontId="11" fillId="2" borderId="29" xfId="0" applyFont="1" applyFill="1" applyBorder="1" applyAlignment="1">
      <alignment horizontal="center"/>
    </xf>
    <xf numFmtId="0" fontId="11" fillId="2" borderId="3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4" fillId="2" borderId="30" xfId="0" applyFont="1" applyFill="1" applyBorder="1" applyAlignment="1">
      <alignment horizontal="left"/>
    </xf>
    <xf numFmtId="0" fontId="5" fillId="2" borderId="32" xfId="0" applyFont="1" applyFill="1" applyBorder="1" applyAlignment="1">
      <alignment horizontal="left"/>
    </xf>
    <xf numFmtId="0" fontId="12" fillId="4" borderId="23" xfId="0" applyFont="1" applyFill="1" applyBorder="1" applyAlignment="1">
      <alignment horizontal="left" indent="5"/>
    </xf>
    <xf numFmtId="0" fontId="12" fillId="4" borderId="11" xfId="0" applyFont="1" applyFill="1" applyBorder="1" applyAlignment="1">
      <alignment horizontal="left" indent="5"/>
    </xf>
    <xf numFmtId="0" fontId="12" fillId="4" borderId="12" xfId="0" applyFont="1" applyFill="1" applyBorder="1" applyAlignment="1">
      <alignment horizontal="left" indent="5"/>
    </xf>
    <xf numFmtId="0" fontId="12" fillId="4" borderId="18" xfId="0" applyFont="1" applyFill="1" applyBorder="1" applyAlignment="1">
      <alignment horizontal="left" indent="5"/>
    </xf>
    <xf numFmtId="0" fontId="12" fillId="4" borderId="14" xfId="0" applyFont="1" applyFill="1" applyBorder="1" applyAlignment="1">
      <alignment horizontal="left" indent="5"/>
    </xf>
    <xf numFmtId="0" fontId="13" fillId="3" borderId="25" xfId="0" applyFont="1" applyFill="1" applyBorder="1" applyAlignment="1">
      <alignment horizontal="left" indent="5"/>
    </xf>
    <xf numFmtId="0" fontId="13" fillId="3" borderId="17" xfId="0" applyFont="1" applyFill="1" applyBorder="1" applyAlignment="1">
      <alignment horizontal="left" indent="5"/>
    </xf>
    <xf numFmtId="0" fontId="13" fillId="3" borderId="9" xfId="0" applyFont="1" applyFill="1" applyBorder="1" applyAlignment="1">
      <alignment horizontal="left" indent="5"/>
    </xf>
    <xf numFmtId="0" fontId="13" fillId="3" borderId="10" xfId="0" applyFont="1" applyFill="1" applyBorder="1" applyAlignment="1">
      <alignment horizontal="left" indent="5"/>
    </xf>
    <xf numFmtId="0" fontId="12" fillId="4" borderId="15" xfId="0" applyFont="1" applyFill="1" applyBorder="1" applyAlignment="1">
      <alignment horizontal="left" indent="5"/>
    </xf>
    <xf numFmtId="0" fontId="12" fillId="4" borderId="3" xfId="0" applyFont="1" applyFill="1" applyBorder="1" applyAlignment="1">
      <alignment horizontal="left" indent="5"/>
    </xf>
    <xf numFmtId="0" fontId="12" fillId="4" borderId="0" xfId="0" applyFont="1" applyFill="1" applyBorder="1" applyAlignment="1">
      <alignment horizontal="left" indent="5"/>
    </xf>
    <xf numFmtId="0" fontId="12" fillId="9" borderId="21" xfId="0" applyFont="1" applyFill="1" applyBorder="1" applyAlignment="1">
      <alignment horizontal="left" indent="5"/>
    </xf>
    <xf numFmtId="0" fontId="12" fillId="9" borderId="22" xfId="0" applyFont="1" applyFill="1" applyBorder="1" applyAlignment="1">
      <alignment horizontal="left" indent="5"/>
    </xf>
    <xf numFmtId="0" fontId="7" fillId="8" borderId="0" xfId="2" applyAlignment="1">
      <alignment horizontal="center"/>
    </xf>
  </cellXfs>
  <cellStyles count="3">
    <cellStyle name="Bom" xfId="1" builtinId="26"/>
    <cellStyle name="Neutro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F7-4201-938A-734ADC209F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F7-4201-938A-734ADC209F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F7-4201-938A-734ADC209F4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F7-4201-938A-734ADC209F4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F7-4201-938A-734ADC209F4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F7-4201-938A-734ADC209F4F}"/>
              </c:ext>
            </c:extLst>
          </c:dPt>
          <c:cat>
            <c:multiLvlStrRef>
              <c:f>Planilha1!$B$35:$B$40,Planilha1!$C$35:$C$40</c:f>
              <c:multiLvlStrCache>
                <c:ptCount val="6"/>
                <c:lvl/>
                <c:lvl>
                  <c:pt idx="0">
                    <c:v>PAPEL</c:v>
                  </c:pt>
                  <c:pt idx="1">
                    <c:v>TIJOLO</c:v>
                  </c:pt>
                  <c:pt idx="2">
                    <c:v>HÍBRIDOS</c:v>
                  </c:pt>
                  <c:pt idx="3">
                    <c:v>FOFs</c:v>
                  </c:pt>
                  <c:pt idx="4">
                    <c:v>DESENVOLVIMENTO</c:v>
                  </c:pt>
                  <c:pt idx="5">
                    <c:v>HOTELARIAS</c:v>
                  </c:pt>
                </c:lvl>
              </c:multiLvlStrCache>
            </c:multiLvlStrRef>
          </c:cat>
          <c:val>
            <c:numRef>
              <c:f>Planilha1!$D$35:$D$40</c:f>
              <c:numCache>
                <c:formatCode>0%</c:formatCode>
                <c:ptCount val="6"/>
                <c:pt idx="0">
                  <c:v>0.32</c:v>
                </c:pt>
                <c:pt idx="1">
                  <c:v>0.35</c:v>
                </c:pt>
                <c:pt idx="2">
                  <c:v>0.08</c:v>
                </c:pt>
                <c:pt idx="3">
                  <c:v>0.05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73-415C-B524-9F9D177F40DA}"/>
            </c:ext>
          </c:extLst>
        </c:ser>
        <c:ser>
          <c:idx val="0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2F7-4201-938A-734ADC209F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2F7-4201-938A-734ADC209F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32F7-4201-938A-734ADC209F4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32F7-4201-938A-734ADC209F4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32F7-4201-938A-734ADC209F4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32F7-4201-938A-734ADC209F4F}"/>
              </c:ext>
            </c:extLst>
          </c:dPt>
          <c:cat>
            <c:multiLvlStrRef>
              <c:f>Planilha1!$B$35:$B$40,Planilha1!$C$35:$C$40</c:f>
              <c:multiLvlStrCache>
                <c:ptCount val="6"/>
                <c:lvl/>
                <c:lvl>
                  <c:pt idx="0">
                    <c:v>PAPEL</c:v>
                  </c:pt>
                  <c:pt idx="1">
                    <c:v>TIJOLO</c:v>
                  </c:pt>
                  <c:pt idx="2">
                    <c:v>HÍBRIDOS</c:v>
                  </c:pt>
                  <c:pt idx="3">
                    <c:v>FOFs</c:v>
                  </c:pt>
                  <c:pt idx="4">
                    <c:v>DESENVOLVIMENTO</c:v>
                  </c:pt>
                  <c:pt idx="5">
                    <c:v>HOTELARIAS</c:v>
                  </c:pt>
                </c:lvl>
              </c:multiLvlStrCache>
            </c:multiLvlStrRef>
          </c:cat>
          <c:val>
            <c:numRef>
              <c:f>Planilha1!$C$35:$C$40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1-7673-415C-B524-9F9D177F40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0</xdr:row>
      <xdr:rowOff>47625</xdr:rowOff>
    </xdr:from>
    <xdr:to>
      <xdr:col>18</xdr:col>
      <xdr:colOff>9525</xdr:colOff>
      <xdr:row>6</xdr:row>
      <xdr:rowOff>47625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EB05C89F-3AC9-4406-9E81-92ACF3B76CCC}"/>
            </a:ext>
            <a:ext uri="{147F2762-F138-4A5C-976F-8EAC2B608ADB}">
              <a16:predDERef xmlns:a16="http://schemas.microsoft.com/office/drawing/2014/main" pred="{43A88408-30B8-A743-A76B-D0A00DEC61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425" y="47625"/>
          <a:ext cx="5638800" cy="1143000"/>
        </a:xfrm>
        <a:prstGeom prst="rect">
          <a:avLst/>
        </a:prstGeom>
      </xdr:spPr>
    </xdr:pic>
    <xdr:clientData/>
  </xdr:twoCellAnchor>
  <xdr:twoCellAnchor>
    <xdr:from>
      <xdr:col>1</xdr:col>
      <xdr:colOff>523875</xdr:colOff>
      <xdr:row>43</xdr:row>
      <xdr:rowOff>9525</xdr:rowOff>
    </xdr:from>
    <xdr:to>
      <xdr:col>16</xdr:col>
      <xdr:colOff>342900</xdr:colOff>
      <xdr:row>57</xdr:row>
      <xdr:rowOff>85725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8A75A83C-C487-780C-626D-0EB8D3C6D0BD}"/>
            </a:ext>
            <a:ext uri="{147F2762-F138-4A5C-976F-8EAC2B608ADB}">
              <a16:predDERef xmlns:a16="http://schemas.microsoft.com/office/drawing/2014/main" pred="{EB05C89F-3AC9-4406-9E81-92ACF3B76C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R41"/>
  <sheetViews>
    <sheetView showGridLines="0" showRowColHeaders="0" tabSelected="1" workbookViewId="0">
      <selection activeCell="S11" sqref="S11"/>
    </sheetView>
  </sheetViews>
  <sheetFormatPr defaultColWidth="9.140625" defaultRowHeight="15"/>
  <cols>
    <col min="2" max="2" width="32.28515625" customWidth="1"/>
    <col min="3" max="3" width="21" customWidth="1"/>
    <col min="4" max="4" width="14.28515625" customWidth="1"/>
    <col min="5" max="14" width="0" hidden="1" customWidth="1"/>
    <col min="15" max="15" width="2" customWidth="1"/>
    <col min="16" max="16" width="1.7109375" customWidth="1"/>
    <col min="17" max="17" width="9.28515625" customWidth="1"/>
    <col min="18" max="18" width="25.42578125" hidden="1" customWidth="1"/>
    <col min="19" max="19" width="22.7109375" customWidth="1"/>
  </cols>
  <sheetData>
    <row r="8" spans="2:5" ht="15" customHeight="1">
      <c r="B8" s="47" t="s">
        <v>0</v>
      </c>
      <c r="C8" s="48"/>
      <c r="D8" s="9"/>
      <c r="E8" s="2"/>
    </row>
    <row r="9" spans="2:5" ht="15" customHeight="1">
      <c r="B9" s="49"/>
      <c r="C9" s="50"/>
      <c r="D9" s="10"/>
      <c r="E9" s="2"/>
    </row>
    <row r="10" spans="2:5" ht="17.25" customHeight="1">
      <c r="B10" s="64" t="s">
        <v>1</v>
      </c>
      <c r="C10" s="70"/>
      <c r="D10" s="23">
        <v>5000</v>
      </c>
    </row>
    <row r="11" spans="2:5" ht="17.25" customHeight="1">
      <c r="B11" s="71" t="s">
        <v>2</v>
      </c>
      <c r="C11" s="72"/>
      <c r="D11" s="24">
        <v>6.0000000000000001E-3</v>
      </c>
    </row>
    <row r="12" spans="2:5" ht="25.5" customHeight="1">
      <c r="B12" s="73" t="s">
        <v>3</v>
      </c>
      <c r="C12" s="74"/>
      <c r="D12" s="25">
        <v>1500</v>
      </c>
    </row>
    <row r="13" spans="2:5" ht="17.25" customHeight="1"/>
    <row r="14" spans="2:5" ht="15" customHeight="1">
      <c r="B14" s="51" t="s">
        <v>4</v>
      </c>
      <c r="C14" s="52"/>
      <c r="D14" s="3" t="s">
        <v>5</v>
      </c>
    </row>
    <row r="15" spans="2:5" ht="15" customHeight="1">
      <c r="B15" s="53"/>
      <c r="C15" s="54"/>
      <c r="D15" s="4"/>
    </row>
    <row r="16" spans="2:5" ht="17.25">
      <c r="B16" s="61" t="s">
        <v>6</v>
      </c>
      <c r="C16" s="62"/>
      <c r="D16" s="6">
        <v>500</v>
      </c>
    </row>
    <row r="17" spans="1:17" ht="15" customHeight="1">
      <c r="B17" s="61" t="s">
        <v>7</v>
      </c>
      <c r="C17" s="63"/>
      <c r="D17" s="7">
        <v>5</v>
      </c>
    </row>
    <row r="18" spans="1:17" ht="17.25">
      <c r="A18" s="1">
        <v>2</v>
      </c>
      <c r="B18" s="64" t="s">
        <v>8</v>
      </c>
      <c r="C18" s="65"/>
      <c r="D18" s="8">
        <v>1.0789999999999999E-2</v>
      </c>
    </row>
    <row r="19" spans="1:17" ht="17.25">
      <c r="A19" s="1">
        <v>5</v>
      </c>
      <c r="B19" s="66" t="s">
        <v>9</v>
      </c>
      <c r="C19" s="67"/>
      <c r="D19" s="11" cm="1">
        <f t="array" ref="D19">FV(taxa_mensal,qtd_anos*12,aporte*-1)</f>
        <v>41888.456999243819</v>
      </c>
    </row>
    <row r="20" spans="1:17" ht="17.25">
      <c r="A20" s="1">
        <v>10</v>
      </c>
      <c r="B20" s="68" t="s">
        <v>10</v>
      </c>
      <c r="C20" s="69"/>
      <c r="D20" s="12" cm="1">
        <f t="array" ref="D20">patrimonio_2*rendimento_carteira</f>
        <v>251.33074199546292</v>
      </c>
    </row>
    <row r="21" spans="1:17">
      <c r="A21" s="1">
        <v>20</v>
      </c>
    </row>
    <row r="22" spans="1:17">
      <c r="A22" s="1">
        <v>30</v>
      </c>
      <c r="B22" s="55" t="s">
        <v>11</v>
      </c>
      <c r="C22" s="56"/>
      <c r="D22" s="59" t="s">
        <v>12</v>
      </c>
    </row>
    <row r="23" spans="1:17">
      <c r="B23" s="57" t="s">
        <v>13</v>
      </c>
      <c r="C23" s="58"/>
      <c r="D23" s="60"/>
    </row>
    <row r="24" spans="1:17" ht="17.25">
      <c r="B24" s="13" t="s">
        <v>13</v>
      </c>
      <c r="C24" s="14">
        <f>FV(D18,2*12,D16*-1)</f>
        <v>13613.813648822608</v>
      </c>
      <c r="D24" s="15">
        <f>(C24*D11)</f>
        <v>81.682881892935654</v>
      </c>
    </row>
    <row r="25" spans="1:17" ht="17.25">
      <c r="B25" s="13" t="s">
        <v>14</v>
      </c>
      <c r="C25" s="14">
        <f>FV(D18,A19*12,D16*-1)</f>
        <v>41888.456999243819</v>
      </c>
      <c r="D25" s="16">
        <f>C25*D11</f>
        <v>251.33074199546292</v>
      </c>
    </row>
    <row r="26" spans="1:17" ht="17.25">
      <c r="B26" s="17" t="s">
        <v>15</v>
      </c>
      <c r="C26" s="14">
        <f>FV(D18,A20*12,D16*-1)</f>
        <v>121642.1062650861</v>
      </c>
      <c r="D26" s="18">
        <f>C26*D11</f>
        <v>729.85263759051657</v>
      </c>
    </row>
    <row r="27" spans="1:17" ht="17.25">
      <c r="B27" s="19" t="s">
        <v>16</v>
      </c>
      <c r="C27" s="14">
        <f>FV(D18,A21*12,D16*-1)</f>
        <v>562599.20004854025</v>
      </c>
      <c r="D27" s="15">
        <f>C27*D11</f>
        <v>3375.5952002912418</v>
      </c>
    </row>
    <row r="28" spans="1:17" ht="17.25">
      <c r="B28" s="20" t="s">
        <v>17</v>
      </c>
      <c r="C28" s="21">
        <f>FV(D18,A22*12,D16*-1)</f>
        <v>2161084.8275023573</v>
      </c>
      <c r="D28" s="22">
        <f>C28*D11</f>
        <v>12966.508965014144</v>
      </c>
    </row>
    <row r="31" spans="1:17">
      <c r="B31" s="26" t="s">
        <v>18</v>
      </c>
      <c r="C31" s="26"/>
      <c r="D31" s="26" t="s">
        <v>19</v>
      </c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</row>
    <row r="32" spans="1:17" ht="15.75">
      <c r="B32" s="41" t="s">
        <v>20</v>
      </c>
      <c r="C32" s="42"/>
      <c r="D32" s="43">
        <v>500</v>
      </c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</row>
    <row r="33" spans="2:17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2:17" ht="15.75">
      <c r="B34" s="29"/>
      <c r="C34" s="30"/>
      <c r="D34" s="30" t="s">
        <v>21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 t="s">
        <v>22</v>
      </c>
    </row>
    <row r="35" spans="2:17">
      <c r="B35" s="5" t="s">
        <v>23</v>
      </c>
      <c r="D35" s="27">
        <f>VLOOKUP( D31&amp;"-"&amp;B35,Planilha2!A:D,4,FALSE)</f>
        <v>0.32</v>
      </c>
      <c r="Q35" s="39">
        <f>D35*D32</f>
        <v>160</v>
      </c>
    </row>
    <row r="36" spans="2:17">
      <c r="B36" s="5" t="s">
        <v>24</v>
      </c>
      <c r="D36" s="27">
        <f>VLOOKUP( D31&amp;"-"&amp;B36,Planilha2!A:D,4,FALSE)</f>
        <v>0.35</v>
      </c>
      <c r="Q36" s="39">
        <f>D36*D32</f>
        <v>175</v>
      </c>
    </row>
    <row r="37" spans="2:17">
      <c r="B37" s="5" t="s">
        <v>25</v>
      </c>
      <c r="D37" s="27">
        <f>VLOOKUP( D31&amp;"-"&amp;B37,Planilha2!A:D,4,FALSE)</f>
        <v>0.08</v>
      </c>
      <c r="Q37" s="39">
        <f>D37*D32</f>
        <v>40</v>
      </c>
    </row>
    <row r="38" spans="2:17">
      <c r="B38" s="5" t="s">
        <v>26</v>
      </c>
      <c r="D38" s="27">
        <f>VLOOKUP( D31&amp;"-"&amp;B38,Planilha2!A:D,4,FALSE)</f>
        <v>0.05</v>
      </c>
      <c r="Q38" s="39">
        <f>D38*D32</f>
        <v>25</v>
      </c>
    </row>
    <row r="39" spans="2:17">
      <c r="B39" s="5" t="s">
        <v>27</v>
      </c>
      <c r="D39" s="27">
        <f>VLOOKUP( D31&amp;"-"&amp;B39,Planilha2!A:D,4,FALSE)</f>
        <v>0.1</v>
      </c>
      <c r="Q39" s="39">
        <f>D39*D32</f>
        <v>50</v>
      </c>
    </row>
    <row r="40" spans="2:17">
      <c r="B40" s="5" t="s">
        <v>28</v>
      </c>
      <c r="D40" s="27">
        <f>VLOOKUP( D31&amp;"-"&amp;B40,Planilha2!A:D,4,FALSE)</f>
        <v>0.1</v>
      </c>
      <c r="Q40" s="39">
        <f>D40*D32</f>
        <v>50</v>
      </c>
    </row>
    <row r="41" spans="2:17">
      <c r="B41" s="28" t="s">
        <v>29</v>
      </c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40">
        <f>SUM(Q35,Q36:Q37:Q38:Q40)</f>
        <v>500</v>
      </c>
    </row>
  </sheetData>
  <mergeCells count="12">
    <mergeCell ref="B8:C9"/>
    <mergeCell ref="B14:C15"/>
    <mergeCell ref="B22:C23"/>
    <mergeCell ref="D22:D23"/>
    <mergeCell ref="B16:C16"/>
    <mergeCell ref="B17:C17"/>
    <mergeCell ref="B18:C18"/>
    <mergeCell ref="B19:C19"/>
    <mergeCell ref="B20:C20"/>
    <mergeCell ref="B10:C10"/>
    <mergeCell ref="B11:C11"/>
    <mergeCell ref="B12:C12"/>
  </mergeCells>
  <dataValidations count="2">
    <dataValidation allowBlank="1" showInputMessage="1" showErrorMessage="1" sqref="D32:D34" xr:uid="{EE7F42A2-AB25-480B-8F73-57B10D5A1A06}"/>
    <dataValidation type="list" allowBlank="1" showInputMessage="1" showErrorMessage="1" sqref="D31" xr:uid="{A73CA09E-11FF-47EE-AF31-7260F259A6E2}">
      <formula1>"Conservador,Moderado,Agressivo"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3E6C5-EA1B-453B-BBD2-D70FF05092C7}">
  <dimension ref="A2:L20"/>
  <sheetViews>
    <sheetView workbookViewId="0">
      <selection activeCell="C2" sqref="C2"/>
    </sheetView>
  </sheetViews>
  <sheetFormatPr defaultRowHeight="15"/>
  <cols>
    <col min="1" max="1" width="24.85546875" customWidth="1"/>
    <col min="2" max="2" width="16.42578125" customWidth="1"/>
    <col min="3" max="3" width="19.42578125" customWidth="1"/>
  </cols>
  <sheetData>
    <row r="2" spans="1:12">
      <c r="A2" s="45" t="s">
        <v>30</v>
      </c>
      <c r="B2" s="44" t="s">
        <v>31</v>
      </c>
      <c r="C2" s="46" t="s">
        <v>32</v>
      </c>
      <c r="D2" s="46" t="s">
        <v>33</v>
      </c>
    </row>
    <row r="3" spans="1:12">
      <c r="A3" t="str">
        <f>B3&amp;"-"&amp;C3</f>
        <v>Conservador-PAPEL</v>
      </c>
      <c r="B3" t="s">
        <v>34</v>
      </c>
      <c r="C3" s="5" t="s">
        <v>23</v>
      </c>
      <c r="D3" s="27">
        <v>0.3</v>
      </c>
    </row>
    <row r="4" spans="1:12">
      <c r="A4" t="str">
        <f>B3&amp;"-"&amp;C4</f>
        <v>Conservador-TIJOLO</v>
      </c>
      <c r="B4" t="s">
        <v>34</v>
      </c>
      <c r="C4" s="5" t="s">
        <v>24</v>
      </c>
      <c r="D4" s="27">
        <v>0.5</v>
      </c>
      <c r="H4" s="75" t="str">
        <f>B3&amp;"-"&amp;C7</f>
        <v>Conservador-DESENVOLVIMENTO</v>
      </c>
      <c r="I4" s="75"/>
      <c r="J4" s="75"/>
      <c r="K4" s="75"/>
      <c r="L4">
        <f>VLOOKUP(H4,A:D,4)</f>
        <v>0.1</v>
      </c>
    </row>
    <row r="5" spans="1:12">
      <c r="A5" t="str">
        <f>B3&amp;"-"&amp;C5</f>
        <v>Conservador-HÍBRIDOS</v>
      </c>
      <c r="B5" t="s">
        <v>34</v>
      </c>
      <c r="C5" s="5" t="s">
        <v>25</v>
      </c>
      <c r="D5" s="27">
        <v>0.1</v>
      </c>
    </row>
    <row r="6" spans="1:12">
      <c r="A6" s="26" t="str">
        <f>B3&amp;"-"&amp;C6</f>
        <v>Conservador-FOFs</v>
      </c>
      <c r="B6" s="26" t="s">
        <v>34</v>
      </c>
      <c r="C6" s="37" t="s">
        <v>26</v>
      </c>
      <c r="D6" s="36">
        <v>0.1</v>
      </c>
    </row>
    <row r="7" spans="1:12">
      <c r="A7" t="str">
        <f>B3&amp;"-"&amp;C7</f>
        <v>Conservador-DESENVOLVIMENTO</v>
      </c>
      <c r="B7" t="s">
        <v>34</v>
      </c>
      <c r="C7" s="5" t="s">
        <v>27</v>
      </c>
      <c r="D7" s="27">
        <v>0</v>
      </c>
    </row>
    <row r="8" spans="1:12">
      <c r="A8" s="31" t="str">
        <f>B3&amp;"-"&amp;C8</f>
        <v>Conservador-HOTELARIAS</v>
      </c>
      <c r="B8" s="31" t="s">
        <v>34</v>
      </c>
      <c r="C8" s="32" t="s">
        <v>28</v>
      </c>
      <c r="D8" s="33">
        <v>0</v>
      </c>
    </row>
    <row r="9" spans="1:12">
      <c r="A9" t="str">
        <f>B9&amp;"-"&amp;C9</f>
        <v>Moderado-PAPEL</v>
      </c>
      <c r="B9" t="s">
        <v>19</v>
      </c>
      <c r="C9" s="5" t="s">
        <v>23</v>
      </c>
      <c r="D9" s="27">
        <v>0.32</v>
      </c>
    </row>
    <row r="10" spans="1:12">
      <c r="A10" t="str">
        <f>B9&amp;"-"&amp;C10</f>
        <v>Moderado-TIJOLO</v>
      </c>
      <c r="B10" t="s">
        <v>19</v>
      </c>
      <c r="C10" s="5" t="s">
        <v>24</v>
      </c>
      <c r="D10" s="27">
        <v>0.35</v>
      </c>
    </row>
    <row r="11" spans="1:12">
      <c r="A11" t="str">
        <f>B9&amp;"-"&amp;C11</f>
        <v>Moderado-HÍBRIDOS</v>
      </c>
      <c r="B11" t="s">
        <v>19</v>
      </c>
      <c r="C11" s="5" t="s">
        <v>25</v>
      </c>
      <c r="D11" s="27">
        <v>0.08</v>
      </c>
    </row>
    <row r="12" spans="1:12">
      <c r="A12" t="str">
        <f>B9&amp;"-"&amp;C12</f>
        <v>Moderado-FOFs</v>
      </c>
      <c r="B12" t="s">
        <v>19</v>
      </c>
      <c r="C12" s="5" t="s">
        <v>26</v>
      </c>
      <c r="D12" s="27">
        <v>0.05</v>
      </c>
    </row>
    <row r="13" spans="1:12">
      <c r="A13" t="str">
        <f>B9&amp;"-"&amp;C13</f>
        <v>Moderado-DESENVOLVIMENTO</v>
      </c>
      <c r="B13" t="s">
        <v>19</v>
      </c>
      <c r="C13" s="5" t="s">
        <v>27</v>
      </c>
      <c r="D13" s="27">
        <v>0.1</v>
      </c>
    </row>
    <row r="14" spans="1:12">
      <c r="A14" s="34" t="str">
        <f>B9&amp;"-"&amp;C14</f>
        <v>Moderado-HOTELARIAS</v>
      </c>
      <c r="B14" s="34" t="s">
        <v>19</v>
      </c>
      <c r="C14" s="35" t="s">
        <v>28</v>
      </c>
      <c r="D14" s="38">
        <v>0.1</v>
      </c>
      <c r="E14" s="34"/>
    </row>
    <row r="15" spans="1:12">
      <c r="A15" t="str">
        <f>B15&amp;"-"&amp;C15</f>
        <v>Agressivo-PAPEL</v>
      </c>
      <c r="B15" t="s">
        <v>35</v>
      </c>
      <c r="C15" s="5" t="s">
        <v>23</v>
      </c>
      <c r="D15" s="27">
        <v>0.5</v>
      </c>
    </row>
    <row r="16" spans="1:12">
      <c r="A16" t="str">
        <f t="shared" ref="A16:A20" si="0">B16&amp;"-"&amp;C16</f>
        <v>Agressivo-TIJOLO</v>
      </c>
      <c r="B16" t="s">
        <v>35</v>
      </c>
      <c r="C16" s="5" t="s">
        <v>24</v>
      </c>
      <c r="D16" s="27">
        <v>0.1</v>
      </c>
    </row>
    <row r="17" spans="1:4">
      <c r="A17" t="str">
        <f t="shared" si="0"/>
        <v>Agressivo-HÍBRIDOS</v>
      </c>
      <c r="B17" t="s">
        <v>35</v>
      </c>
      <c r="C17" s="5" t="s">
        <v>25</v>
      </c>
      <c r="D17" s="27">
        <v>0.05</v>
      </c>
    </row>
    <row r="18" spans="1:4">
      <c r="A18" t="str">
        <f t="shared" si="0"/>
        <v>Agressivo-FOFs</v>
      </c>
      <c r="B18" t="s">
        <v>35</v>
      </c>
      <c r="C18" s="5" t="s">
        <v>26</v>
      </c>
      <c r="D18" s="27">
        <v>0.05</v>
      </c>
    </row>
    <row r="19" spans="1:4">
      <c r="A19" t="str">
        <f t="shared" si="0"/>
        <v>Agressivo-DESENVOLVIMENTO</v>
      </c>
      <c r="B19" t="s">
        <v>35</v>
      </c>
      <c r="C19" s="5" t="s">
        <v>27</v>
      </c>
      <c r="D19" s="27">
        <v>0.2</v>
      </c>
    </row>
    <row r="20" spans="1:4">
      <c r="A20" t="str">
        <f t="shared" si="0"/>
        <v>Agressivo-HOTELARIAS</v>
      </c>
      <c r="B20" t="s">
        <v>35</v>
      </c>
      <c r="C20" s="5" t="s">
        <v>28</v>
      </c>
      <c r="D20" s="27">
        <v>0.1</v>
      </c>
    </row>
  </sheetData>
  <mergeCells count="1">
    <mergeCell ref="H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2025-06-14T15:11:33Z</dcterms:created>
  <dcterms:modified xsi:type="dcterms:W3CDTF">2025-06-16T23:29:23Z</dcterms:modified>
  <cp:category/>
  <cp:contentStatus/>
</cp:coreProperties>
</file>