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ian\Desktop\Csv\"/>
    </mc:Choice>
  </mc:AlternateContent>
  <xr:revisionPtr revIDLastSave="0" documentId="8_{138E695E-AD01-4258-AF2D-78752F80C1DB}" xr6:coauthVersionLast="47" xr6:coauthVersionMax="47" xr10:uidLastSave="{00000000-0000-0000-0000-000000000000}"/>
  <bookViews>
    <workbookView xWindow="3252" yWindow="864" windowWidth="17280" windowHeight="8880" tabRatio="359" firstSheet="6" activeTab="6" xr2:uid="{00000000-000D-0000-FFFF-FFFF00000000}"/>
  </bookViews>
  <sheets>
    <sheet name="ForBingoAll" sheetId="1" r:id="rId1"/>
    <sheet name="Curves" sheetId="3" r:id="rId2"/>
    <sheet name="HonestBls" sheetId="2" r:id="rId3"/>
    <sheet name="DasComparisonn" sheetId="7" r:id="rId4"/>
    <sheet name="TimingBenchMarkBingo" sheetId="10" r:id="rId5"/>
    <sheet name="BingoShare" sheetId="12" r:id="rId6"/>
    <sheet name="Sheet1" sheetId="13" r:id="rId7"/>
    <sheet name="TimeBenchmarkinganythi" sheetId="11" r:id="rId8"/>
    <sheet name="NotHonest" sheetId="5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3" l="1"/>
  <c r="M4" i="13"/>
  <c r="Q4" i="13"/>
  <c r="Q3" i="13"/>
  <c r="M3" i="13"/>
  <c r="R3" i="13"/>
  <c r="R2" i="13"/>
  <c r="L2" i="13"/>
  <c r="H2" i="13"/>
  <c r="Q2" i="13"/>
  <c r="K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K3" i="13"/>
  <c r="N2" i="1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K2" i="13"/>
  <c r="L2" i="1"/>
  <c r="O2" i="1"/>
  <c r="C2" i="10"/>
  <c r="O5" i="1"/>
  <c r="I2" i="13"/>
  <c r="J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" i="12"/>
  <c r="M5" i="10"/>
  <c r="L5" i="10"/>
  <c r="K5" i="10"/>
  <c r="J5" i="10"/>
  <c r="J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2" i="10"/>
  <c r="E2" i="10"/>
  <c r="J2" i="3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P6" i="11"/>
  <c r="O6" i="11"/>
  <c r="N6" i="11"/>
  <c r="H6" i="11"/>
  <c r="G6" i="11"/>
  <c r="F6" i="11"/>
  <c r="P5" i="11"/>
  <c r="O5" i="11"/>
  <c r="N5" i="11"/>
  <c r="P4" i="11"/>
  <c r="O4" i="11"/>
  <c r="N4" i="11"/>
  <c r="H5" i="11"/>
  <c r="G5" i="11"/>
  <c r="F5" i="11"/>
  <c r="H4" i="11"/>
  <c r="G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4" i="11"/>
  <c r="F4" i="11" s="1"/>
  <c r="M4" i="10"/>
  <c r="L4" i="10"/>
  <c r="L3" i="10"/>
  <c r="K4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C99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100" i="10"/>
  <c r="C101" i="10"/>
  <c r="C102" i="10"/>
  <c r="C103" i="10"/>
  <c r="C4" i="10"/>
  <c r="J3" i="10"/>
  <c r="C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E7" i="7"/>
  <c r="D6" i="7"/>
  <c r="E6" i="7" s="1"/>
  <c r="Z16" i="3"/>
  <c r="M23" i="5"/>
  <c r="M16" i="5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6" i="2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1" i="3"/>
  <c r="W2" i="3"/>
  <c r="Z21" i="3"/>
  <c r="S2" i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20" i="3"/>
  <c r="Z19" i="3"/>
  <c r="Z18" i="3"/>
  <c r="Z17" i="3"/>
  <c r="Z1" i="3"/>
  <c r="Y26" i="2"/>
  <c r="Y6" i="2"/>
  <c r="Y7" i="2"/>
  <c r="Y8" i="2"/>
  <c r="Y9" i="2"/>
  <c r="Y10" i="2"/>
  <c r="Y11" i="2"/>
  <c r="Y12" i="2"/>
  <c r="Y13" i="2"/>
  <c r="Y14" i="2"/>
  <c r="Y15" i="2"/>
  <c r="Y16" i="2"/>
  <c r="Y17" i="2"/>
  <c r="Y21" i="2"/>
  <c r="Y19" i="2"/>
  <c r="Y20" i="2"/>
  <c r="Y18" i="2"/>
  <c r="Y24" i="2"/>
  <c r="Y23" i="2"/>
  <c r="Y22" i="2"/>
  <c r="Y25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M6" i="5"/>
  <c r="M7" i="5"/>
  <c r="M8" i="5"/>
  <c r="M9" i="5"/>
  <c r="M10" i="5"/>
  <c r="M11" i="5"/>
  <c r="M12" i="5"/>
  <c r="M13" i="5"/>
  <c r="M14" i="5"/>
  <c r="M15" i="5"/>
  <c r="M17" i="5"/>
  <c r="M18" i="5"/>
  <c r="M19" i="5"/>
  <c r="M21" i="5"/>
  <c r="M22" i="5"/>
  <c r="M20" i="5"/>
  <c r="M24" i="5"/>
  <c r="M25" i="5"/>
  <c r="M5" i="5"/>
  <c r="J5" i="5"/>
  <c r="E5" i="7"/>
  <c r="E4" i="7"/>
  <c r="J10" i="2"/>
  <c r="J9" i="3"/>
  <c r="J14" i="5"/>
  <c r="J13" i="5"/>
  <c r="J12" i="5"/>
  <c r="J11" i="5"/>
  <c r="J10" i="5"/>
  <c r="J9" i="5"/>
  <c r="J8" i="5"/>
  <c r="J7" i="5"/>
  <c r="J6" i="5"/>
  <c r="L11" i="3"/>
  <c r="K11" i="3"/>
  <c r="L10" i="3"/>
  <c r="K10" i="3"/>
  <c r="L9" i="3"/>
  <c r="K9" i="3"/>
  <c r="L6" i="2"/>
  <c r="L7" i="2"/>
  <c r="L8" i="2"/>
  <c r="L9" i="2"/>
  <c r="L10" i="2"/>
  <c r="L11" i="2"/>
  <c r="L12" i="2"/>
  <c r="L13" i="2"/>
  <c r="L14" i="2"/>
  <c r="L5" i="2"/>
  <c r="K6" i="2"/>
  <c r="K7" i="2"/>
  <c r="K8" i="2"/>
  <c r="K9" i="2"/>
  <c r="K10" i="2"/>
  <c r="K11" i="2"/>
  <c r="K12" i="2"/>
  <c r="K13" i="2"/>
  <c r="K14" i="2"/>
  <c r="K5" i="2"/>
  <c r="J6" i="2"/>
  <c r="J7" i="2"/>
  <c r="J8" i="2"/>
  <c r="J9" i="2"/>
  <c r="J11" i="2"/>
  <c r="J12" i="2"/>
  <c r="J13" i="2"/>
  <c r="J14" i="2"/>
  <c r="J5" i="2"/>
  <c r="J10" i="3"/>
  <c r="J11" i="3"/>
  <c r="L3" i="1"/>
  <c r="P2" i="1"/>
  <c r="N8" i="1"/>
  <c r="N9" i="1"/>
  <c r="N10" i="1"/>
  <c r="P16" i="1"/>
  <c r="P17" i="1"/>
  <c r="P18" i="1"/>
  <c r="N22" i="1"/>
  <c r="N15" i="1"/>
  <c r="N14" i="1"/>
  <c r="N13" i="1"/>
  <c r="P7" i="1"/>
  <c r="N6" i="1"/>
  <c r="N5" i="1"/>
  <c r="P4" i="1"/>
  <c r="P3" i="1"/>
  <c r="P5" i="1"/>
  <c r="P8" i="1"/>
  <c r="P11" i="1"/>
  <c r="P12" i="1"/>
  <c r="P13" i="1"/>
  <c r="P14" i="1"/>
  <c r="P19" i="1"/>
  <c r="P20" i="1"/>
  <c r="P21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3" i="1"/>
  <c r="N4" i="1"/>
  <c r="N11" i="1"/>
  <c r="N12" i="1"/>
  <c r="N16" i="1"/>
  <c r="N17" i="1"/>
  <c r="N19" i="1"/>
  <c r="N20" i="1"/>
  <c r="N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3" i="13" l="1"/>
  <c r="J4" i="13"/>
  <c r="I4" i="13"/>
  <c r="J3" i="13"/>
  <c r="M3" i="10"/>
  <c r="K3" i="10"/>
  <c r="P9" i="1"/>
  <c r="P10" i="1"/>
  <c r="N7" i="1"/>
  <c r="P15" i="1"/>
  <c r="N18" i="1"/>
  <c r="P22" i="1"/>
  <c r="P6" i="1"/>
</calcChain>
</file>

<file path=xl/sharedStrings.xml><?xml version="1.0" encoding="utf-8"?>
<sst xmlns="http://schemas.openxmlformats.org/spreadsheetml/2006/main" count="307" uniqueCount="80">
  <si>
    <t>goos:</t>
  </si>
  <si>
    <t>windows</t>
  </si>
  <si>
    <t>goarch:</t>
  </si>
  <si>
    <t>amd64</t>
  </si>
  <si>
    <t>pkg:</t>
  </si>
  <si>
    <t>BingoVSS/Bingo</t>
  </si>
  <si>
    <t>cpu:</t>
  </si>
  <si>
    <t>Intel(R)</t>
  </si>
  <si>
    <t>Core(TM)</t>
  </si>
  <si>
    <t>i7-8565U</t>
  </si>
  <si>
    <t>CPU</t>
  </si>
  <si>
    <t>@</t>
  </si>
  <si>
    <t>1.80GHz</t>
  </si>
  <si>
    <t>BenchmarkHonestCase/input_size_2-8</t>
  </si>
  <si>
    <t>ns/op</t>
  </si>
  <si>
    <t>B/op</t>
  </si>
  <si>
    <t>allocs/op</t>
  </si>
  <si>
    <t>BenchmarkHonestCase/input_size_4-8</t>
  </si>
  <si>
    <t>BenchmarkHonestCase/input_size_6-8</t>
  </si>
  <si>
    <t>BenchmarkHonestCase/input_size_8-8</t>
  </si>
  <si>
    <t>BenchmarkHonestCase/input_size_10-8</t>
  </si>
  <si>
    <t>BenchmarkHonestCase/input_size_12-8</t>
  </si>
  <si>
    <t>BenchmarkHonestCase/input_size_14-8</t>
  </si>
  <si>
    <t>BenchmarkHonestCase/input_size_16-8</t>
  </si>
  <si>
    <t>BenchmarkHonestCase/input_size_18-8</t>
  </si>
  <si>
    <t>BenchmarkHonestCase/input_size_20-8</t>
  </si>
  <si>
    <t>BenchmarkHonestCase/input_size_22-8</t>
  </si>
  <si>
    <t>BenchmarkHonestCase/input_size_24-8</t>
  </si>
  <si>
    <t>BenchmarkHonestCase/input_size_26-8</t>
  </si>
  <si>
    <t>BenchmarkHonestCase/input_size_28-8</t>
  </si>
  <si>
    <t>BenchmarkHonestCase/input_size_30-8</t>
  </si>
  <si>
    <t>BenchmarkHonestCase/input_size_32-8</t>
  </si>
  <si>
    <t>BenchmarkHonestCase/input_size_34-8</t>
  </si>
  <si>
    <t>BenchmarkHonestCase/input_size_36-8</t>
  </si>
  <si>
    <t>BenchmarkHonestCase/input_size_38-8</t>
  </si>
  <si>
    <t>BenchmarkHonestCase/input_size_40-8</t>
  </si>
  <si>
    <t>BenchmarkHonestCase/input_size_42-8</t>
  </si>
  <si>
    <t>2250.550s</t>
  </si>
  <si>
    <t>BingoVSS/BingoBls12381</t>
  </si>
  <si>
    <t>ok</t>
  </si>
  <si>
    <t>PASS</t>
  </si>
  <si>
    <t>BenchmarkNotHonestCase/input_size_2-8</t>
  </si>
  <si>
    <t>BenchmarkNotHonestCase/input_size_4-8</t>
  </si>
  <si>
    <t>BenchmarkNotHonestCase/input_size_6-8</t>
  </si>
  <si>
    <t>BenchmarkNotHonestCase/input_size_8-8</t>
  </si>
  <si>
    <t>BenchmarkNotHonestCase/input_size_10-8</t>
  </si>
  <si>
    <t>BenchmarkNotHonestCase/input_size_12-8</t>
  </si>
  <si>
    <t>BenchmarkNotHonestCase/input_size_14-8</t>
  </si>
  <si>
    <t>BenchmarkNotHonestCase/input_size_16-8</t>
  </si>
  <si>
    <t>BenchmarkNotHonestCase/input_size_18-8</t>
  </si>
  <si>
    <t>BenchmarkNotHonestCase/input_size_20-8</t>
  </si>
  <si>
    <t>2250.539s</t>
  </si>
  <si>
    <t>1568.491s</t>
  </si>
  <si>
    <t>First Run</t>
  </si>
  <si>
    <t>Second Run</t>
  </si>
  <si>
    <t>NotHonest</t>
  </si>
  <si>
    <t>Mine x4</t>
  </si>
  <si>
    <t>In seconds</t>
  </si>
  <si>
    <t>Third Run</t>
  </si>
  <si>
    <t>Standart Deviation</t>
  </si>
  <si>
    <t>Min</t>
  </si>
  <si>
    <t>Max</t>
  </si>
  <si>
    <t>Mean</t>
  </si>
  <si>
    <t>Case 8</t>
  </si>
  <si>
    <t>Bingo Share</t>
  </si>
  <si>
    <t>BingoReconstruct</t>
  </si>
  <si>
    <t>f</t>
  </si>
  <si>
    <t>n</t>
  </si>
  <si>
    <t>2f</t>
  </si>
  <si>
    <t>seconds</t>
  </si>
  <si>
    <t>Das</t>
  </si>
  <si>
    <t>Bls12381</t>
  </si>
  <si>
    <t>Bn256</t>
  </si>
  <si>
    <t>Bls12381H</t>
  </si>
  <si>
    <t>bn256H</t>
  </si>
  <si>
    <t>BingoDeal</t>
  </si>
  <si>
    <t>Deal</t>
  </si>
  <si>
    <t>BingoRec</t>
  </si>
  <si>
    <t>PVss 8</t>
  </si>
  <si>
    <t>Pvvs16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</si>
</sst>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onsolas"/>
      <family val="3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AA1DD"/>
      <color rgb="FFA2C5C4"/>
      <color rgb="FF448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2000" b="0"/>
            </a:pP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in terms of X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29421296296296295"/>
          <c:y val="1.9652156824211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322342519685038"/>
          <c:y val="0.24354433297491845"/>
          <c:w val="0.82402564281234758"/>
          <c:h val="0.51521909610180527"/>
        </c:manualLayout>
      </c:layout>
      <c:scatterChart>
        <c:scatterStyle val="lineMarker"/>
        <c:varyColors val="0"/>
        <c:ser>
          <c:idx val="0"/>
          <c:order val="0"/>
          <c:tx>
            <c:v>Honest Case</c:v>
          </c:tx>
          <c:spPr>
            <a:ln w="19050" cap="rnd">
              <a:solidFill>
                <a:srgbClr val="CAA1DD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CAA1DD"/>
                </a:solidFill>
                <a:round/>
              </a:ln>
              <a:effectLst/>
            </c:spPr>
          </c:marker>
          <c:xVal>
            <c:numRef>
              <c:f>ForBingoAll!$P$2:$P$22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xVal>
          <c:yVal>
            <c:numRef>
              <c:f>ForBingoAll!$S$2:$S$22</c:f>
              <c:numCache>
                <c:formatCode>General</c:formatCode>
                <c:ptCount val="21"/>
                <c:pt idx="0">
                  <c:v>1.2760198250000001</c:v>
                </c:pt>
                <c:pt idx="1">
                  <c:v>3.8481236750000001</c:v>
                </c:pt>
                <c:pt idx="2">
                  <c:v>11.112522275</c:v>
                </c:pt>
                <c:pt idx="3">
                  <c:v>22.737989550000002</c:v>
                </c:pt>
                <c:pt idx="4">
                  <c:v>36.300781975</c:v>
                </c:pt>
                <c:pt idx="5">
                  <c:v>58.292597174999997</c:v>
                </c:pt>
                <c:pt idx="6">
                  <c:v>86.892637475000001</c:v>
                </c:pt>
                <c:pt idx="7">
                  <c:v>122.65284195</c:v>
                </c:pt>
                <c:pt idx="8">
                  <c:v>170.26986059999999</c:v>
                </c:pt>
                <c:pt idx="9">
                  <c:v>222.3309275</c:v>
                </c:pt>
                <c:pt idx="10">
                  <c:v>290.42686642500001</c:v>
                </c:pt>
                <c:pt idx="11">
                  <c:v>363.58503157500002</c:v>
                </c:pt>
                <c:pt idx="12">
                  <c:v>453.715662925</c:v>
                </c:pt>
                <c:pt idx="13">
                  <c:v>510.53425717499999</c:v>
                </c:pt>
                <c:pt idx="14">
                  <c:v>500.24963769999999</c:v>
                </c:pt>
                <c:pt idx="15">
                  <c:v>515.08888630000001</c:v>
                </c:pt>
                <c:pt idx="16">
                  <c:v>537.07063432500001</c:v>
                </c:pt>
                <c:pt idx="17">
                  <c:v>593.37090354999998</c:v>
                </c:pt>
                <c:pt idx="18">
                  <c:v>567.65691604999995</c:v>
                </c:pt>
                <c:pt idx="19">
                  <c:v>635.58900315000005</c:v>
                </c:pt>
                <c:pt idx="20">
                  <c:v>740.05589622499997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0-4A9C-9365-6C83027DBEE1}"/>
            </c:ext>
          </c:extLst>
        </c:ser>
        <c:ser>
          <c:idx val="1"/>
          <c:order val="1"/>
          <c:tx>
            <c:v>Not Honest Case</c:v>
          </c:tx>
          <c:spPr>
            <a:ln w="12700" cap="rnd">
              <a:solidFill>
                <a:srgbClr val="A2C5C4">
                  <a:alpha val="50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ForBingoAll!$P$2:$P$22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C0-4A9C-9365-6C83027D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 - degree of the polynomial</a:t>
                </a:r>
              </a:p>
            </c:rich>
          </c:tx>
          <c:layout>
            <c:manualLayout>
              <c:xMode val="edge"/>
              <c:yMode val="edge"/>
              <c:x val="0.2811307961504812"/>
              <c:y val="0.8318345339975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1.4298811606882473E-2"/>
              <c:y val="0.30152520853336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51097258675996"/>
          <c:y val="0.92180040578351108"/>
          <c:w val="0.42801509186351705"/>
          <c:h val="5.5272077921575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Participants 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Curves!$X$1:$X$21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xVal>
          <c:yVal>
            <c:numRef>
              <c:f>Curves!$Z$1:$Z$21</c:f>
              <c:numCache>
                <c:formatCode>General</c:formatCode>
                <c:ptCount val="21"/>
                <c:pt idx="0">
                  <c:v>0.81775732499999998</c:v>
                </c:pt>
                <c:pt idx="1">
                  <c:v>3.3040425999999998</c:v>
                </c:pt>
                <c:pt idx="2">
                  <c:v>8.3319918000000008</c:v>
                </c:pt>
                <c:pt idx="3">
                  <c:v>17.961693125</c:v>
                </c:pt>
                <c:pt idx="4">
                  <c:v>26.47318005</c:v>
                </c:pt>
                <c:pt idx="5">
                  <c:v>37.331068000000002</c:v>
                </c:pt>
                <c:pt idx="6">
                  <c:v>56.968332050000001</c:v>
                </c:pt>
                <c:pt idx="7">
                  <c:v>79.247787825000003</c:v>
                </c:pt>
                <c:pt idx="8">
                  <c:v>102.555762925</c:v>
                </c:pt>
                <c:pt idx="9">
                  <c:v>131.0786851</c:v>
                </c:pt>
                <c:pt idx="10">
                  <c:v>165.31435597500001</c:v>
                </c:pt>
                <c:pt idx="11">
                  <c:v>209.0604328</c:v>
                </c:pt>
                <c:pt idx="12">
                  <c:v>256.29003112499998</c:v>
                </c:pt>
                <c:pt idx="13">
                  <c:v>308.88971677500001</c:v>
                </c:pt>
                <c:pt idx="14">
                  <c:v>371.39087645000001</c:v>
                </c:pt>
                <c:pt idx="15">
                  <c:v>397.98454255000001</c:v>
                </c:pt>
                <c:pt idx="16">
                  <c:v>404.32714672499998</c:v>
                </c:pt>
                <c:pt idx="17">
                  <c:v>421.032798625</c:v>
                </c:pt>
                <c:pt idx="18">
                  <c:v>421.18273110000001</c:v>
                </c:pt>
                <c:pt idx="19">
                  <c:v>439.97776192499998</c:v>
                </c:pt>
                <c:pt idx="20">
                  <c:v>463.13441072500001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Curves!#REF!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D8-42F3-9691-99F8345D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126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Participants</a:t>
                </a:r>
              </a:p>
            </c:rich>
          </c:tx>
          <c:layout>
            <c:manualLayout>
              <c:xMode val="edge"/>
              <c:yMode val="edge"/>
              <c:x val="0.3938922028685809"/>
              <c:y val="0.8968253222078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8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3569023569023569E-2"/>
              <c:y val="0.378150977396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Y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HonestBls!$O$5</c:f>
              <c:strCache>
                <c:ptCount val="1"/>
                <c:pt idx="0">
                  <c:v>1.129503525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HonestBls!$I$5:$I$14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HonestBls!$J$5:$J$14</c:f>
              <c:numCache>
                <c:formatCode>General</c:formatCode>
                <c:ptCount val="10"/>
                <c:pt idx="0">
                  <c:v>1.1295035250000001</c:v>
                </c:pt>
                <c:pt idx="1">
                  <c:v>2.9799820750000001</c:v>
                </c:pt>
                <c:pt idx="2">
                  <c:v>7.3206082500000003</c:v>
                </c:pt>
                <c:pt idx="3">
                  <c:v>14.810230199999999</c:v>
                </c:pt>
                <c:pt idx="4">
                  <c:v>26.508915174999998</c:v>
                </c:pt>
                <c:pt idx="5">
                  <c:v>43.970151000000001</c:v>
                </c:pt>
                <c:pt idx="6">
                  <c:v>66.097117549999993</c:v>
                </c:pt>
                <c:pt idx="7">
                  <c:v>94.149454849999998</c:v>
                </c:pt>
                <c:pt idx="8">
                  <c:v>132.41055445000001</c:v>
                </c:pt>
                <c:pt idx="9">
                  <c:v>173.092498425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4695-864C-0C3E8F43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f - Degree in Y</a:t>
                </a:r>
              </a:p>
            </c:rich>
          </c:tx>
          <c:layout>
            <c:manualLayout>
              <c:xMode val="edge"/>
              <c:yMode val="edge"/>
              <c:x val="0.34675422251607863"/>
              <c:y val="0.89682539682539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Participants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HonestBls!$O$5</c:f>
              <c:strCache>
                <c:ptCount val="1"/>
                <c:pt idx="0">
                  <c:v>1.129503525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HonestBls!$L$5:$L$14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HonestBls!$J$5:$J$14</c:f>
              <c:numCache>
                <c:formatCode>General</c:formatCode>
                <c:ptCount val="10"/>
                <c:pt idx="0">
                  <c:v>1.1295035250000001</c:v>
                </c:pt>
                <c:pt idx="1">
                  <c:v>2.9799820750000001</c:v>
                </c:pt>
                <c:pt idx="2">
                  <c:v>7.3206082500000003</c:v>
                </c:pt>
                <c:pt idx="3">
                  <c:v>14.810230199999999</c:v>
                </c:pt>
                <c:pt idx="4">
                  <c:v>26.508915174999998</c:v>
                </c:pt>
                <c:pt idx="5">
                  <c:v>43.970151000000001</c:v>
                </c:pt>
                <c:pt idx="6">
                  <c:v>66.097117549999993</c:v>
                </c:pt>
                <c:pt idx="7">
                  <c:v>94.149454849999998</c:v>
                </c:pt>
                <c:pt idx="8">
                  <c:v>132.41055445000001</c:v>
                </c:pt>
                <c:pt idx="9">
                  <c:v>173.092498425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4-45D9-A945-371D6D35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Number of participants</a:t>
                </a:r>
              </a:p>
            </c:rich>
          </c:tx>
          <c:layout>
            <c:manualLayout>
              <c:xMode val="edge"/>
              <c:yMode val="edge"/>
              <c:x val="0.34675422251607863"/>
              <c:y val="0.89682539682539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X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HonestBls!$O$5</c:f>
              <c:strCache>
                <c:ptCount val="1"/>
                <c:pt idx="0">
                  <c:v>1.129503525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HonestBls!$K$5:$K$14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HonestBls!$J$5:$J$14</c:f>
              <c:numCache>
                <c:formatCode>General</c:formatCode>
                <c:ptCount val="10"/>
                <c:pt idx="0">
                  <c:v>1.1295035250000001</c:v>
                </c:pt>
                <c:pt idx="1">
                  <c:v>2.9799820750000001</c:v>
                </c:pt>
                <c:pt idx="2">
                  <c:v>7.3206082500000003</c:v>
                </c:pt>
                <c:pt idx="3">
                  <c:v>14.810230199999999</c:v>
                </c:pt>
                <c:pt idx="4">
                  <c:v>26.508915174999998</c:v>
                </c:pt>
                <c:pt idx="5">
                  <c:v>43.970151000000001</c:v>
                </c:pt>
                <c:pt idx="6">
                  <c:v>66.097117549999993</c:v>
                </c:pt>
                <c:pt idx="7">
                  <c:v>94.149454849999998</c:v>
                </c:pt>
                <c:pt idx="8">
                  <c:v>132.41055445000001</c:v>
                </c:pt>
                <c:pt idx="9">
                  <c:v>173.092498425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1-44E1-8498-AE8168F2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 - Degree in X</a:t>
                </a:r>
              </a:p>
            </c:rich>
          </c:tx>
          <c:layout>
            <c:manualLayout>
              <c:xMode val="edge"/>
              <c:yMode val="edge"/>
              <c:x val="0.39446414618020076"/>
              <c:y val="0.8924162257495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 i="0" u="none" strike="noStrike" kern="1200" cap="none" spc="0" normalizeH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Comparison of Running Time per Curves (Honest Dealer)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638881346728208"/>
          <c:y val="0.22409909909909909"/>
          <c:w val="0.81059664702155643"/>
          <c:h val="0.51647868340781722"/>
        </c:manualLayout>
      </c:layout>
      <c:scatterChart>
        <c:scatterStyle val="lineMarker"/>
        <c:varyColors val="0"/>
        <c:ser>
          <c:idx val="0"/>
          <c:order val="0"/>
          <c:tx>
            <c:v>Bn256</c:v>
          </c:tx>
          <c:spPr>
            <a:ln w="9525" cap="rnd">
              <a:solidFill>
                <a:srgbClr val="4480B2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4480B2"/>
              </a:solidFill>
              <a:ln w="3175">
                <a:solidFill>
                  <a:srgbClr val="4480B2"/>
                </a:solidFill>
                <a:round/>
              </a:ln>
              <a:effectLst/>
            </c:spPr>
          </c:marker>
          <c:xVal>
            <c:numRef>
              <c:f>HonestBls!$L$5:$L$14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HonestBls!$N$5:$N$14</c:f>
              <c:numCache>
                <c:formatCode>General</c:formatCode>
                <c:ptCount val="10"/>
                <c:pt idx="0">
                  <c:v>2.6509999999999999E-10</c:v>
                </c:pt>
                <c:pt idx="1">
                  <c:v>2.332265E-3</c:v>
                </c:pt>
                <c:pt idx="2">
                  <c:v>2.4973342999999999</c:v>
                </c:pt>
                <c:pt idx="3">
                  <c:v>5.2572001000000004</c:v>
                </c:pt>
                <c:pt idx="4">
                  <c:v>8.3723375000000004</c:v>
                </c:pt>
                <c:pt idx="5">
                  <c:v>12.724925799999999</c:v>
                </c:pt>
                <c:pt idx="6">
                  <c:v>19.242519699999999</c:v>
                </c:pt>
                <c:pt idx="7">
                  <c:v>27.909562000000001</c:v>
                </c:pt>
                <c:pt idx="8">
                  <c:v>38.668671500000002</c:v>
                </c:pt>
                <c:pt idx="9">
                  <c:v>51.894938600000003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C68-9DDE-32FFBA6B0F5B}"/>
            </c:ext>
          </c:extLst>
        </c:ser>
        <c:ser>
          <c:idx val="1"/>
          <c:order val="1"/>
          <c:tx>
            <c:v>Bls12381</c:v>
          </c:tx>
          <c:spPr>
            <a:ln w="15875" cap="rnd">
              <a:solidFill>
                <a:srgbClr val="CAA1DD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AA1DD"/>
              </a:solidFill>
              <a:ln w="317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HonestBls!$L$5:$L$14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HonestBls!$O$5:$O$14</c:f>
              <c:numCache>
                <c:formatCode>General</c:formatCode>
                <c:ptCount val="10"/>
                <c:pt idx="0">
                  <c:v>1.1295035250000001</c:v>
                </c:pt>
                <c:pt idx="1">
                  <c:v>2.9799820750000001</c:v>
                </c:pt>
                <c:pt idx="2">
                  <c:v>7.3206082500000003</c:v>
                </c:pt>
                <c:pt idx="3">
                  <c:v>14.810230199999999</c:v>
                </c:pt>
                <c:pt idx="4">
                  <c:v>26.508915174999998</c:v>
                </c:pt>
                <c:pt idx="5">
                  <c:v>43.970151000000001</c:v>
                </c:pt>
                <c:pt idx="6">
                  <c:v>66.097117549999993</c:v>
                </c:pt>
                <c:pt idx="7">
                  <c:v>94.149454849999998</c:v>
                </c:pt>
                <c:pt idx="8">
                  <c:v>132.41055445000001</c:v>
                </c:pt>
                <c:pt idx="9">
                  <c:v>173.092498425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D-4C68-9DDE-32FFBA6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83744"/>
        <c:axId val="1437448768"/>
      </c:scatterChart>
      <c:valAx>
        <c:axId val="1456983744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Number of Participants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710816411106504"/>
              <c:y val="0.8390534989944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37448768"/>
        <c:crosses val="autoZero"/>
        <c:crossBetween val="midCat"/>
        <c:majorUnit val="6"/>
      </c:valAx>
      <c:valAx>
        <c:axId val="14374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69837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19740295620942"/>
          <c:y val="0.93223020417902303"/>
          <c:w val="0.40876310339503708"/>
          <c:h val="4.1535433070866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Participants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HonestBls!$Z$6:$Z$26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HonestBls!$Y$6:$Y$26</c:f>
              <c:numCache>
                <c:formatCode>General</c:formatCode>
                <c:ptCount val="21"/>
                <c:pt idx="0">
                  <c:v>1.1909539499999999</c:v>
                </c:pt>
                <c:pt idx="1">
                  <c:v>4.7459281999999998</c:v>
                </c:pt>
                <c:pt idx="2">
                  <c:v>12.496377450000001</c:v>
                </c:pt>
                <c:pt idx="3">
                  <c:v>28.004087500000001</c:v>
                </c:pt>
                <c:pt idx="4">
                  <c:v>46.43622525</c:v>
                </c:pt>
                <c:pt idx="5">
                  <c:v>70.907228649999993</c:v>
                </c:pt>
                <c:pt idx="6">
                  <c:v>105.306653375</c:v>
                </c:pt>
                <c:pt idx="7">
                  <c:v>142.58522590000001</c:v>
                </c:pt>
                <c:pt idx="8">
                  <c:v>199.50536455</c:v>
                </c:pt>
                <c:pt idx="9">
                  <c:v>255.16930780000001</c:v>
                </c:pt>
                <c:pt idx="10">
                  <c:v>332.86448457500001</c:v>
                </c:pt>
                <c:pt idx="11">
                  <c:v>420.11217412500002</c:v>
                </c:pt>
                <c:pt idx="12">
                  <c:v>511.55822007500001</c:v>
                </c:pt>
                <c:pt idx="13">
                  <c:v>520.56339255</c:v>
                </c:pt>
                <c:pt idx="14">
                  <c:v>522.24013305000005</c:v>
                </c:pt>
                <c:pt idx="15">
                  <c:v>525.29512902500005</c:v>
                </c:pt>
                <c:pt idx="16">
                  <c:v>538.52609974999996</c:v>
                </c:pt>
                <c:pt idx="17">
                  <c:v>541.21645154999999</c:v>
                </c:pt>
                <c:pt idx="18">
                  <c:v>555.09548925000001</c:v>
                </c:pt>
                <c:pt idx="19">
                  <c:v>628.38333362499998</c:v>
                </c:pt>
                <c:pt idx="20">
                  <c:v>689.87478695000004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6-4869-905F-E5E7AF69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Number of participants</a:t>
                </a:r>
              </a:p>
            </c:rich>
          </c:tx>
          <c:layout>
            <c:manualLayout>
              <c:xMode val="edge"/>
              <c:yMode val="edge"/>
              <c:x val="0.34675422251607863"/>
              <c:y val="0.89682539682539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chemeClr val="tx1"/>
                </a:solidFill>
                <a:latin typeface="Amasis MT Pro Medium" panose="02040604050005020304" pitchFamily="18" charset="0"/>
                <a:ea typeface="+mj-ea"/>
                <a:cs typeface="+mj-cs"/>
              </a:defRPr>
            </a:pPr>
            <a:r>
              <a:rPr lang="en-US" sz="2000" b="0" i="0" u="none" strike="noStrike" kern="1200" cap="none" spc="0" normalizeH="0" baseline="0">
                <a:solidFill>
                  <a:schemeClr val="tx1"/>
                </a:solidFill>
                <a:latin typeface="Amasis MT Pro Medium" panose="02040604050005020304" pitchFamily="18" charset="0"/>
                <a:ea typeface="+mj-ea"/>
                <a:cs typeface="+mj-cs"/>
              </a:rPr>
              <a:t>Bls12-381 Comparison with Das et.Al</a:t>
            </a:r>
          </a:p>
        </c:rich>
      </c:tx>
      <c:layout>
        <c:manualLayout>
          <c:xMode val="edge"/>
          <c:yMode val="edge"/>
          <c:x val="0.1223379629629629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chemeClr val="tx1"/>
              </a:solidFill>
              <a:latin typeface="Amasis MT Pro Medium" panose="02040604050005020304" pitchFamily="18" charset="0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Das et Al.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C6-4002-B464-E9F9F5496713}"/>
              </c:ext>
            </c:extLst>
          </c:dPt>
          <c:xVal>
            <c:numRef>
              <c:f>DasComparisonn!$B$4:$B$7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DasComparisonn!$C$4:$C$7</c:f>
              <c:numCache>
                <c:formatCode>General</c:formatCode>
                <c:ptCount val="4"/>
                <c:pt idx="0">
                  <c:v>8.9600000000000009</c:v>
                </c:pt>
                <c:pt idx="1">
                  <c:v>34.43</c:v>
                </c:pt>
                <c:pt idx="2">
                  <c:v>134.66</c:v>
                </c:pt>
                <c:pt idx="3">
                  <c:v>531.22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09E-BA9B-6EA88DE5917B}"/>
            </c:ext>
          </c:extLst>
        </c:ser>
        <c:ser>
          <c:idx val="1"/>
          <c:order val="1"/>
          <c:tx>
            <c:v>Bingo</c:v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DasComparisonn!$B$4:$B$7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DasComparisonn!$E$4:$E$7</c:f>
              <c:numCache>
                <c:formatCode>General</c:formatCode>
                <c:ptCount val="4"/>
                <c:pt idx="0">
                  <c:v>7.51595295</c:v>
                </c:pt>
                <c:pt idx="1">
                  <c:v>21.141947099999999</c:v>
                </c:pt>
                <c:pt idx="2">
                  <c:v>130.3003258</c:v>
                </c:pt>
                <c:pt idx="3">
                  <c:v>452.4436273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E-409E-BA9B-6EA88DE5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4528"/>
        <c:axId val="2081476656"/>
      </c:scatterChart>
      <c:valAx>
        <c:axId val="90395452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  <a:ea typeface="+mn-ea"/>
                    <a:cs typeface="+mn-cs"/>
                  </a:rPr>
                  <a:t>n - 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600" b="0" i="0" u="none" strike="noStrike" kern="1200" baseline="0">
                  <a:solidFill>
                    <a:schemeClr val="tx1"/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81476656"/>
        <c:crosses val="autoZero"/>
        <c:crossBetween val="midCat"/>
        <c:majorUnit val="16"/>
      </c:valAx>
      <c:valAx>
        <c:axId val="20814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600" b="0" i="0" u="none" strike="noStrike" kern="1200" baseline="0">
                  <a:solidFill>
                    <a:schemeClr val="tx1"/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03954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2000" b="0"/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Participants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21849291739295948"/>
          <c:y val="4.4872013634229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A2C5C4">
                  <a:alpha val="49804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ForBingoAll!$N$2:$N$22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9-4475-B3E7-E45C9746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16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Number of participants</a:t>
                </a:r>
              </a:p>
            </c:rich>
          </c:tx>
          <c:layout>
            <c:manualLayout>
              <c:xMode val="edge"/>
              <c:yMode val="edge"/>
              <c:x val="0.34675422251607863"/>
              <c:y val="0.89682539682539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2000" b="0"/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Y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19760490716168286"/>
          <c:y val="2.955082742316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rgbClr val="A2C5C4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ForBingoAll!$J$2:$J$22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7FE-B994-FCBA7CFA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f</a:t>
                </a:r>
                <a:r>
                  <a:rPr lang="en-US" sz="16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 - degree of the polynomial</a:t>
                </a:r>
                <a:endParaRPr lang="en-US" sz="1600" b="0">
                  <a:solidFill>
                    <a:schemeClr val="tx1"/>
                  </a:solidFill>
                  <a:latin typeface="Amasis MT Pro Medium" panose="020406040500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0803736308386648"/>
              <c:y val="0.89312657578559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1200" b="0"/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(Honest</a:t>
            </a: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X 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12935140786582563"/>
          <c:y val="1.8352833218628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rgbClr val="A2C5C4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ForBingoAll!$P$2:$P$22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7-4F06-BFE3-FD3E24A6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</a:t>
                </a:r>
                <a:r>
                  <a:rPr lang="en-US" sz="16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 - degree of the polynomial</a:t>
                </a:r>
                <a:endParaRPr lang="en-US" sz="1600" b="0">
                  <a:solidFill>
                    <a:schemeClr val="tx1"/>
                  </a:solidFill>
                  <a:latin typeface="Amasis MT Pro Medium" panose="020406040500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31753363506729"/>
              <c:y val="0.8964099710049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2000" b="0"/>
            </a:pP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in terms of Y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28726851851851848"/>
          <c:y val="2.620545073375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859383016216456"/>
          <c:y val="0.2435444528332362"/>
          <c:w val="0.82402564281234758"/>
          <c:h val="0.51521909610180527"/>
        </c:manualLayout>
      </c:layout>
      <c:scatterChart>
        <c:scatterStyle val="lineMarker"/>
        <c:varyColors val="0"/>
        <c:ser>
          <c:idx val="0"/>
          <c:order val="0"/>
          <c:tx>
            <c:v>Honest Case</c:v>
          </c:tx>
          <c:spPr>
            <a:ln w="19050" cap="rnd">
              <a:solidFill>
                <a:srgbClr val="CAA1DD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CAA1DD"/>
                </a:solidFill>
                <a:round/>
              </a:ln>
              <a:effectLst/>
            </c:spPr>
          </c:marker>
          <c:xVal>
            <c:numRef>
              <c:f>ForBingoAll!$J$2:$J$22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ForBingoAll!$S$2:$S$22</c:f>
              <c:numCache>
                <c:formatCode>General</c:formatCode>
                <c:ptCount val="21"/>
                <c:pt idx="0">
                  <c:v>1.2760198250000001</c:v>
                </c:pt>
                <c:pt idx="1">
                  <c:v>3.8481236750000001</c:v>
                </c:pt>
                <c:pt idx="2">
                  <c:v>11.112522275</c:v>
                </c:pt>
                <c:pt idx="3">
                  <c:v>22.737989550000002</c:v>
                </c:pt>
                <c:pt idx="4">
                  <c:v>36.300781975</c:v>
                </c:pt>
                <c:pt idx="5">
                  <c:v>58.292597174999997</c:v>
                </c:pt>
                <c:pt idx="6">
                  <c:v>86.892637475000001</c:v>
                </c:pt>
                <c:pt idx="7">
                  <c:v>122.65284195</c:v>
                </c:pt>
                <c:pt idx="8">
                  <c:v>170.26986059999999</c:v>
                </c:pt>
                <c:pt idx="9">
                  <c:v>222.3309275</c:v>
                </c:pt>
                <c:pt idx="10">
                  <c:v>290.42686642500001</c:v>
                </c:pt>
                <c:pt idx="11">
                  <c:v>363.58503157500002</c:v>
                </c:pt>
                <c:pt idx="12">
                  <c:v>453.715662925</c:v>
                </c:pt>
                <c:pt idx="13">
                  <c:v>510.53425717499999</c:v>
                </c:pt>
                <c:pt idx="14">
                  <c:v>500.24963769999999</c:v>
                </c:pt>
                <c:pt idx="15">
                  <c:v>515.08888630000001</c:v>
                </c:pt>
                <c:pt idx="16">
                  <c:v>537.07063432500001</c:v>
                </c:pt>
                <c:pt idx="17">
                  <c:v>593.37090354999998</c:v>
                </c:pt>
                <c:pt idx="18">
                  <c:v>567.65691604999995</c:v>
                </c:pt>
                <c:pt idx="19">
                  <c:v>635.58900315000005</c:v>
                </c:pt>
                <c:pt idx="20">
                  <c:v>740.05589622499997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C-423D-864B-061E9947DD80}"/>
            </c:ext>
          </c:extLst>
        </c:ser>
        <c:ser>
          <c:idx val="1"/>
          <c:order val="1"/>
          <c:tx>
            <c:v>Not Honest Case</c:v>
          </c:tx>
          <c:spPr>
            <a:ln w="12700" cap="rnd">
              <a:solidFill>
                <a:srgbClr val="A2C5C4">
                  <a:alpha val="50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ForBingoAll!$J$2:$J$22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C-423D-864B-061E9947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 - degree of the polynomial</a:t>
                </a:r>
              </a:p>
            </c:rich>
          </c:tx>
          <c:layout>
            <c:manualLayout>
              <c:xMode val="edge"/>
              <c:yMode val="edge"/>
              <c:x val="0.26029737607161713"/>
              <c:y val="0.82690882351534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3558103395715759E-2"/>
              <c:y val="0.3015252311064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</a:p>
          <a:p>
            <a:pPr>
              <a:defRPr sz="2000" b="0"/>
            </a:pPr>
            <a:r>
              <a:rPr lang="en-US" sz="20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in terms of Participants</a:t>
            </a:r>
            <a:endParaRPr lang="en-US" sz="20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layout>
        <c:manualLayout>
          <c:xMode val="edge"/>
          <c:yMode val="edge"/>
          <c:x val="0.29421296296296295"/>
          <c:y val="1.9652156824211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322342519685038"/>
          <c:y val="0.24354433297491845"/>
          <c:w val="0.82402564281234758"/>
          <c:h val="0.51521909610180527"/>
        </c:manualLayout>
      </c:layout>
      <c:scatterChart>
        <c:scatterStyle val="lineMarker"/>
        <c:varyColors val="0"/>
        <c:ser>
          <c:idx val="0"/>
          <c:order val="0"/>
          <c:tx>
            <c:v>Honest Case</c:v>
          </c:tx>
          <c:spPr>
            <a:ln w="19050" cap="rnd">
              <a:solidFill>
                <a:srgbClr val="CAA1DD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2225">
                <a:solidFill>
                  <a:srgbClr val="CAA1DD"/>
                </a:solidFill>
                <a:round/>
              </a:ln>
              <a:effectLst/>
            </c:spPr>
          </c:marker>
          <c:xVal>
            <c:numRef>
              <c:f>ForBingoAll!$N$2:$N$22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xVal>
          <c:yVal>
            <c:numRef>
              <c:f>ForBingoAll!$S$2:$S$22</c:f>
              <c:numCache>
                <c:formatCode>General</c:formatCode>
                <c:ptCount val="21"/>
                <c:pt idx="0">
                  <c:v>1.2760198250000001</c:v>
                </c:pt>
                <c:pt idx="1">
                  <c:v>3.8481236750000001</c:v>
                </c:pt>
                <c:pt idx="2">
                  <c:v>11.112522275</c:v>
                </c:pt>
                <c:pt idx="3">
                  <c:v>22.737989550000002</c:v>
                </c:pt>
                <c:pt idx="4">
                  <c:v>36.300781975</c:v>
                </c:pt>
                <c:pt idx="5">
                  <c:v>58.292597174999997</c:v>
                </c:pt>
                <c:pt idx="6">
                  <c:v>86.892637475000001</c:v>
                </c:pt>
                <c:pt idx="7">
                  <c:v>122.65284195</c:v>
                </c:pt>
                <c:pt idx="8">
                  <c:v>170.26986059999999</c:v>
                </c:pt>
                <c:pt idx="9">
                  <c:v>222.3309275</c:v>
                </c:pt>
                <c:pt idx="10">
                  <c:v>290.42686642500001</c:v>
                </c:pt>
                <c:pt idx="11">
                  <c:v>363.58503157500002</c:v>
                </c:pt>
                <c:pt idx="12">
                  <c:v>453.715662925</c:v>
                </c:pt>
                <c:pt idx="13">
                  <c:v>510.53425717499999</c:v>
                </c:pt>
                <c:pt idx="14">
                  <c:v>500.24963769999999</c:v>
                </c:pt>
                <c:pt idx="15">
                  <c:v>515.08888630000001</c:v>
                </c:pt>
                <c:pt idx="16">
                  <c:v>537.07063432500001</c:v>
                </c:pt>
                <c:pt idx="17">
                  <c:v>593.37090354999998</c:v>
                </c:pt>
                <c:pt idx="18">
                  <c:v>567.65691604999995</c:v>
                </c:pt>
                <c:pt idx="19">
                  <c:v>635.58900315000005</c:v>
                </c:pt>
                <c:pt idx="20">
                  <c:v>740.05589622499997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5-4E35-9307-D923886C8D7E}"/>
            </c:ext>
          </c:extLst>
        </c:ser>
        <c:ser>
          <c:idx val="1"/>
          <c:order val="1"/>
          <c:tx>
            <c:v>Not Honest Case</c:v>
          </c:tx>
          <c:spPr>
            <a:ln w="12700" cap="rnd">
              <a:solidFill>
                <a:srgbClr val="A2C5C4">
                  <a:alpha val="50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22225">
                <a:solidFill>
                  <a:srgbClr val="A2C5C4"/>
                </a:solidFill>
                <a:round/>
              </a:ln>
              <a:effectLst/>
            </c:spPr>
          </c:marker>
          <c:xVal>
            <c:numRef>
              <c:f>ForBingoAll!$N$2:$N$22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xVal>
          <c:yVal>
            <c:numRef>
              <c:f>NotHonest!$M$5:$M$25</c:f>
              <c:numCache>
                <c:formatCode>General</c:formatCode>
                <c:ptCount val="21"/>
                <c:pt idx="0">
                  <c:v>1.2691364999999999</c:v>
                </c:pt>
                <c:pt idx="1">
                  <c:v>4.6440739249999998</c:v>
                </c:pt>
                <c:pt idx="2">
                  <c:v>9.6459652499999997</c:v>
                </c:pt>
                <c:pt idx="3">
                  <c:v>21.167271700000001</c:v>
                </c:pt>
                <c:pt idx="4">
                  <c:v>28.248457075000001</c:v>
                </c:pt>
                <c:pt idx="5">
                  <c:v>44.430400349999999</c:v>
                </c:pt>
                <c:pt idx="6">
                  <c:v>65.073654875000003</c:v>
                </c:pt>
                <c:pt idx="7">
                  <c:v>89.521726599999994</c:v>
                </c:pt>
                <c:pt idx="8">
                  <c:v>114.790621075</c:v>
                </c:pt>
                <c:pt idx="9">
                  <c:v>147.5207541</c:v>
                </c:pt>
                <c:pt idx="10">
                  <c:v>184.86862865000001</c:v>
                </c:pt>
                <c:pt idx="11">
                  <c:v>225.97509429999999</c:v>
                </c:pt>
                <c:pt idx="12">
                  <c:v>280.20639942499997</c:v>
                </c:pt>
                <c:pt idx="13">
                  <c:v>342.51946720000001</c:v>
                </c:pt>
                <c:pt idx="14">
                  <c:v>411.53238107499999</c:v>
                </c:pt>
                <c:pt idx="15">
                  <c:v>417.56262622499997</c:v>
                </c:pt>
                <c:pt idx="16">
                  <c:v>422.51606032500001</c:v>
                </c:pt>
                <c:pt idx="17">
                  <c:v>426.33525337499998</c:v>
                </c:pt>
                <c:pt idx="18">
                  <c:v>439.916808425</c:v>
                </c:pt>
                <c:pt idx="19">
                  <c:v>479.26673397500002</c:v>
                </c:pt>
                <c:pt idx="20">
                  <c:v>498.89664015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5-4E35-9307-D923886C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number of Participants</a:t>
                </a:r>
              </a:p>
            </c:rich>
          </c:tx>
          <c:layout>
            <c:manualLayout>
              <c:xMode val="edge"/>
              <c:yMode val="edge"/>
              <c:x val="0.2811307961504812"/>
              <c:y val="0.8318345339975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1.4298811606882473E-2"/>
              <c:y val="0.30152520853336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51097258675996"/>
          <c:y val="0.92180040578351108"/>
          <c:w val="0.42801509186351705"/>
          <c:h val="5.5272077921575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Y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272435642514382"/>
          <c:y val="0.32437810945273632"/>
          <c:w val="0.78488507118428374"/>
          <c:h val="0.4716504093704704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HonestBls!$I$5:$I$14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Curves!$J$2:$J$11</c:f>
              <c:numCache>
                <c:formatCode>General</c:formatCode>
                <c:ptCount val="10"/>
                <c:pt idx="0">
                  <c:v>0.84733177500000001</c:v>
                </c:pt>
                <c:pt idx="1">
                  <c:v>2.9970538499999999</c:v>
                </c:pt>
                <c:pt idx="2">
                  <c:v>7.3326561999999997</c:v>
                </c:pt>
                <c:pt idx="3">
                  <c:v>14.917805825</c:v>
                </c:pt>
                <c:pt idx="4">
                  <c:v>26.676197575</c:v>
                </c:pt>
                <c:pt idx="5">
                  <c:v>43.977367074999997</c:v>
                </c:pt>
                <c:pt idx="6">
                  <c:v>65.546191774999997</c:v>
                </c:pt>
                <c:pt idx="7">
                  <c:v>94.671739799999997</c:v>
                </c:pt>
                <c:pt idx="8">
                  <c:v>132.38972337499999</c:v>
                </c:pt>
                <c:pt idx="9">
                  <c:v>173.20007355000001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Curves!#REF!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3B-44E1-920B-7CAA6AC5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f - Degree in Y</a:t>
                </a:r>
              </a:p>
            </c:rich>
          </c:tx>
          <c:layout>
            <c:manualLayout>
              <c:xMode val="edge"/>
              <c:yMode val="edge"/>
              <c:x val="0.37369018266656062"/>
              <c:y val="0.90180044658596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2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3569023569023569E-2"/>
              <c:y val="0.38810122615270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X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Curves!$K$2:$K$11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Curves!$J$2:$J$11</c:f>
              <c:numCache>
                <c:formatCode>General</c:formatCode>
                <c:ptCount val="10"/>
                <c:pt idx="0">
                  <c:v>0.84733177500000001</c:v>
                </c:pt>
                <c:pt idx="1">
                  <c:v>2.9970538499999999</c:v>
                </c:pt>
                <c:pt idx="2">
                  <c:v>7.3326561999999997</c:v>
                </c:pt>
                <c:pt idx="3">
                  <c:v>14.917805825</c:v>
                </c:pt>
                <c:pt idx="4">
                  <c:v>26.676197575</c:v>
                </c:pt>
                <c:pt idx="5">
                  <c:v>43.977367074999997</c:v>
                </c:pt>
                <c:pt idx="6">
                  <c:v>65.546191774999997</c:v>
                </c:pt>
                <c:pt idx="7">
                  <c:v>94.671739799999997</c:v>
                </c:pt>
                <c:pt idx="8">
                  <c:v>132.38972337499999</c:v>
                </c:pt>
                <c:pt idx="9">
                  <c:v>173.20007355000001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Curves!#REF!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AB0-4F91-A2F1-A51651CA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4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 - Degree in X </a:t>
                </a:r>
              </a:p>
            </c:rich>
          </c:tx>
          <c:layout>
            <c:manualLayout>
              <c:xMode val="edge"/>
              <c:yMode val="edge"/>
              <c:x val="0.3938922028685809"/>
              <c:y val="0.8968253222078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2"/>
        <c:minorUnit val="0.1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6936026936026935E-2"/>
              <c:y val="0.378150977396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Participants 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Curves!$L$2:$L$11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Curves!$J$2:$J$11</c:f>
              <c:numCache>
                <c:formatCode>General</c:formatCode>
                <c:ptCount val="10"/>
                <c:pt idx="0">
                  <c:v>0.84733177500000001</c:v>
                </c:pt>
                <c:pt idx="1">
                  <c:v>2.9970538499999999</c:v>
                </c:pt>
                <c:pt idx="2">
                  <c:v>7.3326561999999997</c:v>
                </c:pt>
                <c:pt idx="3">
                  <c:v>14.917805825</c:v>
                </c:pt>
                <c:pt idx="4">
                  <c:v>26.676197575</c:v>
                </c:pt>
                <c:pt idx="5">
                  <c:v>43.977367074999997</c:v>
                </c:pt>
                <c:pt idx="6">
                  <c:v>65.546191774999997</c:v>
                </c:pt>
                <c:pt idx="7">
                  <c:v>94.671739799999997</c:v>
                </c:pt>
                <c:pt idx="8">
                  <c:v>132.38972337499999</c:v>
                </c:pt>
                <c:pt idx="9">
                  <c:v>173.20007355000001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Curves!#REF!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64-49DF-AB7A-987D48A8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n - Participants</a:t>
                </a:r>
              </a:p>
            </c:rich>
          </c:tx>
          <c:layout>
            <c:manualLayout>
              <c:xMode val="edge"/>
              <c:yMode val="edge"/>
              <c:x val="0.3938922028685809"/>
              <c:y val="0.8968253222078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6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3569023569023569E-2"/>
              <c:y val="0.378150977396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 i="0" u="none" strike="noStrike" kern="1200" cap="none" spc="0" normalizeH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Comparison of Running Time per Curves (Not-Honest Dealer)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638881346728208"/>
          <c:y val="0.22409909909909909"/>
          <c:w val="0.81059664702155643"/>
          <c:h val="0.51647868340781722"/>
        </c:manualLayout>
      </c:layout>
      <c:scatterChart>
        <c:scatterStyle val="lineMarker"/>
        <c:varyColors val="0"/>
        <c:ser>
          <c:idx val="0"/>
          <c:order val="0"/>
          <c:tx>
            <c:v>Bn256</c:v>
          </c:tx>
          <c:spPr>
            <a:ln w="9525" cap="rnd">
              <a:solidFill>
                <a:srgbClr val="4480B2">
                  <a:alpha val="50000"/>
                </a:srgb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4480B2"/>
              </a:solidFill>
              <a:ln w="3175">
                <a:solidFill>
                  <a:srgbClr val="4480B2"/>
                </a:solidFill>
                <a:round/>
              </a:ln>
              <a:effectLst/>
            </c:spPr>
          </c:marker>
          <c:xVal>
            <c:numRef>
              <c:f>HonestBls!$L$5:$L$14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Curves!$O$2:$O$11</c:f>
              <c:numCache>
                <c:formatCode>General</c:formatCode>
                <c:ptCount val="10"/>
                <c:pt idx="0">
                  <c:v>1.04613515</c:v>
                </c:pt>
                <c:pt idx="1">
                  <c:v>3.7109074249999998</c:v>
                </c:pt>
                <c:pt idx="2">
                  <c:v>7.3490550749999999</c:v>
                </c:pt>
                <c:pt idx="3">
                  <c:v>12.983974825000001</c:v>
                </c:pt>
                <c:pt idx="4">
                  <c:v>21.010866674999999</c:v>
                </c:pt>
                <c:pt idx="5">
                  <c:v>32.180303924999997</c:v>
                </c:pt>
                <c:pt idx="6">
                  <c:v>46.030467049999999</c:v>
                </c:pt>
                <c:pt idx="7">
                  <c:v>63.764825399999999</c:v>
                </c:pt>
                <c:pt idx="8">
                  <c:v>87.808253449999995</c:v>
                </c:pt>
                <c:pt idx="9">
                  <c:v>114.725158675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D-42E3-92EF-1F772E6F8725}"/>
            </c:ext>
          </c:extLst>
        </c:ser>
        <c:ser>
          <c:idx val="1"/>
          <c:order val="1"/>
          <c:tx>
            <c:v>Bls12381</c:v>
          </c:tx>
          <c:spPr>
            <a:ln w="15875" cap="rnd">
              <a:solidFill>
                <a:srgbClr val="CAA1DD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AA1DD"/>
              </a:solidFill>
              <a:ln w="317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HonestBls!$L$5:$L$14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Curves!$N$2:$N$11</c:f>
              <c:numCache>
                <c:formatCode>General</c:formatCode>
                <c:ptCount val="10"/>
                <c:pt idx="0">
                  <c:v>0.84733177500000001</c:v>
                </c:pt>
                <c:pt idx="1">
                  <c:v>2.9970538499999999</c:v>
                </c:pt>
                <c:pt idx="2">
                  <c:v>7.3326561999999997</c:v>
                </c:pt>
                <c:pt idx="3">
                  <c:v>14.917805825</c:v>
                </c:pt>
                <c:pt idx="4">
                  <c:v>26.676197575</c:v>
                </c:pt>
                <c:pt idx="5">
                  <c:v>43.977367074999997</c:v>
                </c:pt>
                <c:pt idx="6">
                  <c:v>65.546191774999997</c:v>
                </c:pt>
                <c:pt idx="7">
                  <c:v>94.671739799999997</c:v>
                </c:pt>
                <c:pt idx="8">
                  <c:v>132.38972337499999</c:v>
                </c:pt>
                <c:pt idx="9">
                  <c:v>173.20007355000001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D-42E3-92EF-1F772E6F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83744"/>
        <c:axId val="1437448768"/>
      </c:scatterChart>
      <c:valAx>
        <c:axId val="1456983744"/>
        <c:scaling>
          <c:orientation val="minMax"/>
          <c:max val="60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Number of Participants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710816411106504"/>
              <c:y val="0.8390534989944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37448768"/>
        <c:crosses val="autoZero"/>
        <c:crossBetween val="midCat"/>
        <c:majorUnit val="3"/>
        <c:minorUnit val="2"/>
      </c:valAx>
      <c:valAx>
        <c:axId val="14374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69837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19740295620942"/>
          <c:y val="0.93223020417902303"/>
          <c:w val="0.40876310339503708"/>
          <c:h val="4.1535433070866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Y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272435642514382"/>
          <c:y val="0.32437810945273632"/>
          <c:w val="0.78488507118428374"/>
          <c:h val="0.4716504093704704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Curves!$V$1:$V$21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Curves!$Z$1:$Z$21</c:f>
              <c:numCache>
                <c:formatCode>General</c:formatCode>
                <c:ptCount val="21"/>
                <c:pt idx="0">
                  <c:v>0.81775732499999998</c:v>
                </c:pt>
                <c:pt idx="1">
                  <c:v>3.3040425999999998</c:v>
                </c:pt>
                <c:pt idx="2">
                  <c:v>8.3319918000000008</c:v>
                </c:pt>
                <c:pt idx="3">
                  <c:v>17.961693125</c:v>
                </c:pt>
                <c:pt idx="4">
                  <c:v>26.47318005</c:v>
                </c:pt>
                <c:pt idx="5">
                  <c:v>37.331068000000002</c:v>
                </c:pt>
                <c:pt idx="6">
                  <c:v>56.968332050000001</c:v>
                </c:pt>
                <c:pt idx="7">
                  <c:v>79.247787825000003</c:v>
                </c:pt>
                <c:pt idx="8">
                  <c:v>102.555762925</c:v>
                </c:pt>
                <c:pt idx="9">
                  <c:v>131.0786851</c:v>
                </c:pt>
                <c:pt idx="10">
                  <c:v>165.31435597500001</c:v>
                </c:pt>
                <c:pt idx="11">
                  <c:v>209.0604328</c:v>
                </c:pt>
                <c:pt idx="12">
                  <c:v>256.29003112499998</c:v>
                </c:pt>
                <c:pt idx="13">
                  <c:v>308.88971677500001</c:v>
                </c:pt>
                <c:pt idx="14">
                  <c:v>371.39087645000001</c:v>
                </c:pt>
                <c:pt idx="15">
                  <c:v>397.98454255000001</c:v>
                </c:pt>
                <c:pt idx="16">
                  <c:v>404.32714672499998</c:v>
                </c:pt>
                <c:pt idx="17">
                  <c:v>421.032798625</c:v>
                </c:pt>
                <c:pt idx="18">
                  <c:v>421.18273110000001</c:v>
                </c:pt>
                <c:pt idx="19">
                  <c:v>439.97776192499998</c:v>
                </c:pt>
                <c:pt idx="20">
                  <c:v>463.13441072500001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2-4BA2-B6BC-1AEDB93B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4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f - Degree in Y</a:t>
                </a:r>
              </a:p>
            </c:rich>
          </c:tx>
          <c:layout>
            <c:manualLayout>
              <c:xMode val="edge"/>
              <c:yMode val="edge"/>
              <c:x val="0.37369018266656062"/>
              <c:y val="0.90180044658596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4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3569023569023569E-2"/>
              <c:y val="0.38810122615270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Running Time of Bingo</a:t>
            </a:r>
            <a:r>
              <a:rPr lang="el-GR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 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  <a:p>
            <a:pPr>
              <a:defRPr sz="1200" b="0"/>
            </a:pPr>
            <a:r>
              <a:rPr lang="en-US" sz="1200" b="0">
                <a:solidFill>
                  <a:schemeClr val="tx1"/>
                </a:solidFill>
                <a:latin typeface="Amasis MT Pro Medium" panose="02040604050005020304" pitchFamily="18" charset="0"/>
              </a:rPr>
              <a:t>(Not Honest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Dealer) in terms of Degree in X</a:t>
            </a:r>
            <a:r>
              <a:rPr lang="el-GR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 (</a:t>
            </a:r>
            <a:r>
              <a:rPr lang="en-US" sz="1200" b="0" baseline="0">
                <a:solidFill>
                  <a:schemeClr val="tx1"/>
                </a:solidFill>
                <a:latin typeface="Amasis MT Pro Medium" panose="02040604050005020304" pitchFamily="18" charset="0"/>
              </a:rPr>
              <a:t>BLS12-381)</a:t>
            </a:r>
            <a:endParaRPr lang="en-US" sz="1200" b="0">
              <a:solidFill>
                <a:schemeClr val="tx1"/>
              </a:solidFill>
              <a:latin typeface="Amasis MT Pro Medium" panose="020406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Curves!$W$1:$W$21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xVal>
          <c:yVal>
            <c:numRef>
              <c:f>Curves!$Z$1:$Z$21</c:f>
              <c:numCache>
                <c:formatCode>General</c:formatCode>
                <c:ptCount val="21"/>
                <c:pt idx="0">
                  <c:v>0.81775732499999998</c:v>
                </c:pt>
                <c:pt idx="1">
                  <c:v>3.3040425999999998</c:v>
                </c:pt>
                <c:pt idx="2">
                  <c:v>8.3319918000000008</c:v>
                </c:pt>
                <c:pt idx="3">
                  <c:v>17.961693125</c:v>
                </c:pt>
                <c:pt idx="4">
                  <c:v>26.47318005</c:v>
                </c:pt>
                <c:pt idx="5">
                  <c:v>37.331068000000002</c:v>
                </c:pt>
                <c:pt idx="6">
                  <c:v>56.968332050000001</c:v>
                </c:pt>
                <c:pt idx="7">
                  <c:v>79.247787825000003</c:v>
                </c:pt>
                <c:pt idx="8">
                  <c:v>102.555762925</c:v>
                </c:pt>
                <c:pt idx="9">
                  <c:v>131.0786851</c:v>
                </c:pt>
                <c:pt idx="10">
                  <c:v>165.31435597500001</c:v>
                </c:pt>
                <c:pt idx="11">
                  <c:v>209.0604328</c:v>
                </c:pt>
                <c:pt idx="12">
                  <c:v>256.29003112499998</c:v>
                </c:pt>
                <c:pt idx="13">
                  <c:v>308.88971677500001</c:v>
                </c:pt>
                <c:pt idx="14">
                  <c:v>371.39087645000001</c:v>
                </c:pt>
                <c:pt idx="15">
                  <c:v>397.98454255000001</c:v>
                </c:pt>
                <c:pt idx="16">
                  <c:v>404.32714672499998</c:v>
                </c:pt>
                <c:pt idx="17">
                  <c:v>421.032798625</c:v>
                </c:pt>
                <c:pt idx="18">
                  <c:v>421.18273110000001</c:v>
                </c:pt>
                <c:pt idx="19">
                  <c:v>439.97776192499998</c:v>
                </c:pt>
                <c:pt idx="20">
                  <c:v>463.13441072500001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Curves!#REF!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90A-403E-88F9-83F0653E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968"/>
        <c:axId val="2139539328"/>
      </c:scatterChart>
      <c:valAx>
        <c:axId val="518135968"/>
        <c:scaling>
          <c:orientation val="minMax"/>
          <c:max val="8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en-US" sz="900" b="0" baseline="0">
                    <a:solidFill>
                      <a:schemeClr val="tx1"/>
                    </a:solidFill>
                    <a:latin typeface="Amasis MT Pro Medium" panose="02040604050005020304" pitchFamily="18" charset="0"/>
                  </a:rPr>
                  <a:t>2f - Degree in X </a:t>
                </a:r>
              </a:p>
            </c:rich>
          </c:tx>
          <c:layout>
            <c:manualLayout>
              <c:xMode val="edge"/>
              <c:yMode val="edge"/>
              <c:x val="0.3938922028685809"/>
              <c:y val="0.8968253222078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9539328"/>
        <c:crosses val="autoZero"/>
        <c:crossBetween val="midCat"/>
        <c:majorUnit val="6"/>
        <c:minorUnit val="0.1"/>
      </c:valAx>
      <c:valAx>
        <c:axId val="213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masis MT Pro Medium" panose="020F0502020204030204" pitchFamily="18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Amasis MT Pro Medium" panose="020F0502020204030204" pitchFamily="18" charset="0"/>
                  </a:rPr>
                  <a:t>Runing Time(S)</a:t>
                </a:r>
              </a:p>
            </c:rich>
          </c:tx>
          <c:layout>
            <c:manualLayout>
              <c:xMode val="edge"/>
              <c:yMode val="edge"/>
              <c:x val="2.6936026936026935E-2"/>
              <c:y val="0.3781509773964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masis MT Pro Medium" panose="020F0502020204030204" pitchFamily="18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135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295269</xdr:colOff>
      <xdr:row>31</xdr:row>
      <xdr:rowOff>19044</xdr:rowOff>
    </xdr:from>
    <xdr:to>
      <xdr:col>10</xdr:col>
      <xdr:colOff>295269</xdr:colOff>
      <xdr:row>52</xdr:row>
      <xdr:rowOff>96006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4E711-2523-890D-3E12-8788B2705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31</xdr:row>
      <xdr:rowOff>17143</xdr:rowOff>
    </xdr:from>
    <xdr:to>
      <xdr:col>18</xdr:col>
      <xdr:colOff>91440</xdr:colOff>
      <xdr:row>52</xdr:row>
      <xdr:rowOff>93724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38E88-5E63-4C9A-9182-4657A3E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521970</xdr:colOff>
      <xdr:row>52</xdr:row>
      <xdr:rowOff>179070</xdr:rowOff>
    </xdr:from>
    <xdr:to>
      <xdr:col>14</xdr:col>
      <xdr:colOff>100965</xdr:colOff>
      <xdr:row>74</xdr:row>
      <xdr:rowOff>78867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17FE0-0A28-425F-8010-EF7CBB171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17</xdr:row>
      <xdr:rowOff>106680</xdr:rowOff>
    </xdr:from>
    <xdr:to>
      <xdr:col>8</xdr:col>
      <xdr:colOff>213360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85137-628C-4649-AC6F-31B350484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17</xdr:row>
      <xdr:rowOff>106680</xdr:rowOff>
    </xdr:from>
    <xdr:to>
      <xdr:col>14</xdr:col>
      <xdr:colOff>502920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071E7-ED32-4405-B93F-41BF1F19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594360</xdr:colOff>
      <xdr:row>17</xdr:row>
      <xdr:rowOff>91440</xdr:rowOff>
    </xdr:from>
    <xdr:to>
      <xdr:col>21</xdr:col>
      <xdr:colOff>99060</xdr:colOff>
      <xdr:row>31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0FB3-1619-4EBB-91E2-5B84AB7D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464820</xdr:colOff>
      <xdr:row>21</xdr:row>
      <xdr:rowOff>95250</xdr:rowOff>
    </xdr:from>
    <xdr:to>
      <xdr:col>27</xdr:col>
      <xdr:colOff>421005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9AC7B3-7297-42E5-A4E0-654775302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175260</xdr:colOff>
      <xdr:row>32</xdr:row>
      <xdr:rowOff>106680</xdr:rowOff>
    </xdr:from>
    <xdr:to>
      <xdr:col>8</xdr:col>
      <xdr:colOff>289560</xdr:colOff>
      <xdr:row>46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D85E-DD39-4722-94C3-CC6983FB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541020</xdr:colOff>
      <xdr:row>32</xdr:row>
      <xdr:rowOff>68580</xdr:rowOff>
    </xdr:from>
    <xdr:to>
      <xdr:col>15</xdr:col>
      <xdr:colOff>45720</xdr:colOff>
      <xdr:row>46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93C454-EAA7-4EBC-886E-2ACC37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396240</xdr:colOff>
      <xdr:row>32</xdr:row>
      <xdr:rowOff>83820</xdr:rowOff>
    </xdr:from>
    <xdr:to>
      <xdr:col>21</xdr:col>
      <xdr:colOff>510540</xdr:colOff>
      <xdr:row>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4A2958-A961-4B20-A85D-4665059DE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16</xdr:row>
      <xdr:rowOff>15240</xdr:rowOff>
    </xdr:from>
    <xdr:to>
      <xdr:col>11</xdr:col>
      <xdr:colOff>426720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F9EE2-2AC5-4376-9265-1B71EB207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16</xdr:row>
      <xdr:rowOff>30480</xdr:rowOff>
    </xdr:from>
    <xdr:to>
      <xdr:col>4</xdr:col>
      <xdr:colOff>571500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BAF71-1629-481B-9F4A-94063E84E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556260</xdr:colOff>
      <xdr:row>16</xdr:row>
      <xdr:rowOff>22860</xdr:rowOff>
    </xdr:from>
    <xdr:to>
      <xdr:col>18</xdr:col>
      <xdr:colOff>281940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ACD41-7066-4D0E-AAAF-3299E9FF8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0</xdr:row>
      <xdr:rowOff>137160</xdr:rowOff>
    </xdr:from>
    <xdr:to>
      <xdr:col>22</xdr:col>
      <xdr:colOff>45720</xdr:colOff>
      <xdr:row>14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F66EB-51F2-FD44-0CC5-4D734D1E6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236220</xdr:colOff>
      <xdr:row>32</xdr:row>
      <xdr:rowOff>76200</xdr:rowOff>
    </xdr:from>
    <xdr:to>
      <xdr:col>5</xdr:col>
      <xdr:colOff>15240</xdr:colOff>
      <xdr:row>48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84A90-7307-482C-B4A0-9CFC5EE2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15240</xdr:rowOff>
    </xdr:from>
    <xdr:to>
      <xdr:col>18</xdr:col>
      <xdr:colOff>400050</xdr:colOff>
      <xdr:row>22</xdr:row>
      <xdr:rowOff>48387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36403-441C-5BBE-2818-D7E6C73B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37</xdr:row>
      <xdr:rowOff>93345</xdr:rowOff>
    </xdr:from>
    <xdr:to>
      <xdr:col>21</xdr:col>
      <xdr:colOff>451484</xdr:colOff>
      <xdr:row>58</xdr:row>
      <xdr:rowOff>160782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583E-F235-4AD8-8228-6A1321BE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224790</xdr:colOff>
      <xdr:row>36</xdr:row>
      <xdr:rowOff>66674</xdr:rowOff>
    </xdr:from>
    <xdr:to>
      <xdr:col>11</xdr:col>
      <xdr:colOff>760095</xdr:colOff>
      <xdr:row>57</xdr:row>
      <xdr:rowOff>134111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4B1C8-8E8C-493D-81D0-B038AD7F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24</xdr:row>
      <xdr:rowOff>121919</xdr:rowOff>
    </xdr:from>
    <xdr:to>
      <xdr:col>8</xdr:col>
      <xdr:colOff>293370</xdr:colOff>
      <xdr:row>46</xdr:row>
      <xdr:rowOff>2666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8EB67-2C6E-4C80-BC62-E9D5C885B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F4" workbookViewId="0">
      <selection activeCell="R6" sqref="R6"/>
    </sheetView>
  </sheetViews>
  <sheetFormatPr defaultRowHeight="14.4"/>
  <cols>
    <col min="1" max="1" width="42.21875" customWidth="1"/>
    <col min="11" max="11" width="11" bestFit="1" customWidth="1"/>
    <col min="12" max="12" width="10" bestFit="1" customWidth="1"/>
    <col min="13" max="13" width="12" bestFit="1" customWidth="1"/>
    <col min="14" max="14" width="21.33203125" customWidth="1"/>
    <col min="15" max="15" width="11" bestFit="1" customWidth="1"/>
    <col min="18" max="18" width="13.33203125" bestFit="1" customWidth="1"/>
    <col min="20" max="20" width="12.109375" bestFit="1" customWidth="1"/>
    <col min="21" max="21" width="11" bestFit="1" customWidth="1"/>
  </cols>
  <sheetData>
    <row r="1" spans="1:2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66</v>
      </c>
      <c r="L1" s="2" t="s">
        <v>53</v>
      </c>
      <c r="M1" t="s">
        <v>69</v>
      </c>
      <c r="N1" t="s">
        <v>67</v>
      </c>
      <c r="O1" s="2" t="s">
        <v>54</v>
      </c>
      <c r="P1" t="s">
        <v>68</v>
      </c>
      <c r="Q1" t="s">
        <v>55</v>
      </c>
      <c r="R1" s="2" t="s">
        <v>58</v>
      </c>
      <c r="S1" t="s">
        <v>69</v>
      </c>
    </row>
    <row r="2" spans="1:20">
      <c r="A2" t="s">
        <v>13</v>
      </c>
      <c r="B2">
        <v>1000000000</v>
      </c>
      <c r="C2">
        <v>0.27810000000000001</v>
      </c>
      <c r="D2" t="s">
        <v>14</v>
      </c>
      <c r="E2">
        <v>0</v>
      </c>
      <c r="F2" t="s">
        <v>15</v>
      </c>
      <c r="G2">
        <v>0</v>
      </c>
      <c r="H2" t="s">
        <v>16</v>
      </c>
      <c r="J2">
        <v>2</v>
      </c>
      <c r="K2">
        <v>0.27810000000000001</v>
      </c>
      <c r="L2">
        <f>K2/1000000000</f>
        <v>2.781E-10</v>
      </c>
      <c r="M2">
        <v>0.2651</v>
      </c>
      <c r="N2">
        <f>3*J2</f>
        <v>6</v>
      </c>
      <c r="O2" s="1">
        <f>M2/1000000000</f>
        <v>2.6509999999999999E-10</v>
      </c>
      <c r="P2">
        <f>J2*2</f>
        <v>4</v>
      </c>
      <c r="Q2">
        <v>1.2691364999999999</v>
      </c>
      <c r="R2">
        <v>5104079300</v>
      </c>
      <c r="S2">
        <f>R2/1000000000/4</f>
        <v>1.2760198250000001</v>
      </c>
      <c r="T2" s="1"/>
    </row>
    <row r="3" spans="1:20">
      <c r="A3" t="s">
        <v>17</v>
      </c>
      <c r="B3">
        <v>1939</v>
      </c>
      <c r="C3">
        <v>699322</v>
      </c>
      <c r="D3" t="s">
        <v>14</v>
      </c>
      <c r="E3">
        <v>13282</v>
      </c>
      <c r="F3" t="s">
        <v>15</v>
      </c>
      <c r="G3">
        <v>183</v>
      </c>
      <c r="H3" t="s">
        <v>16</v>
      </c>
      <c r="J3">
        <v>4</v>
      </c>
      <c r="K3">
        <v>699322</v>
      </c>
      <c r="L3">
        <f>K3/1000000000</f>
        <v>6.9932200000000005E-4</v>
      </c>
      <c r="M3">
        <v>2332265</v>
      </c>
      <c r="N3">
        <f t="shared" ref="N3:N22" si="0">3*J3</f>
        <v>12</v>
      </c>
      <c r="O3" s="1">
        <f t="shared" ref="O3:O22" si="1">M3/1000000000</f>
        <v>2.332265E-3</v>
      </c>
      <c r="P3">
        <f t="shared" ref="P3:P22" si="2">J3*2</f>
        <v>8</v>
      </c>
      <c r="Q3">
        <v>4.6440739249999998</v>
      </c>
      <c r="R3">
        <v>15392494700</v>
      </c>
      <c r="S3">
        <f t="shared" ref="S3:S22" si="3">R3/1000000000/4</f>
        <v>3.8481236750000001</v>
      </c>
      <c r="T3" s="1"/>
    </row>
    <row r="4" spans="1:20">
      <c r="A4" t="s">
        <v>18</v>
      </c>
      <c r="B4">
        <v>1</v>
      </c>
      <c r="C4">
        <v>3415368000</v>
      </c>
      <c r="D4" t="s">
        <v>14</v>
      </c>
      <c r="E4">
        <v>60656816</v>
      </c>
      <c r="F4" t="s">
        <v>15</v>
      </c>
      <c r="G4">
        <v>900862</v>
      </c>
      <c r="H4" t="s">
        <v>16</v>
      </c>
      <c r="J4">
        <v>6</v>
      </c>
      <c r="K4">
        <v>3415368000</v>
      </c>
      <c r="L4">
        <f t="shared" ref="L4:L22" si="4">K4/1000000000</f>
        <v>3.415368</v>
      </c>
      <c r="M4">
        <v>2497334300</v>
      </c>
      <c r="N4">
        <f t="shared" si="0"/>
        <v>18</v>
      </c>
      <c r="O4" s="1">
        <f t="shared" si="1"/>
        <v>2.4973342999999999</v>
      </c>
      <c r="P4">
        <f t="shared" si="2"/>
        <v>12</v>
      </c>
      <c r="Q4">
        <v>9.6459652499999997</v>
      </c>
      <c r="R4">
        <v>44450089100</v>
      </c>
      <c r="S4">
        <f t="shared" si="3"/>
        <v>11.112522275</v>
      </c>
      <c r="T4" s="1"/>
    </row>
    <row r="5" spans="1:20">
      <c r="A5" t="s">
        <v>19</v>
      </c>
      <c r="B5">
        <v>1</v>
      </c>
      <c r="C5">
        <v>4711855500</v>
      </c>
      <c r="D5" t="s">
        <v>14</v>
      </c>
      <c r="E5">
        <v>118465632</v>
      </c>
      <c r="F5" t="s">
        <v>15</v>
      </c>
      <c r="G5">
        <v>1841450</v>
      </c>
      <c r="H5" t="s">
        <v>16</v>
      </c>
      <c r="J5">
        <v>8</v>
      </c>
      <c r="K5">
        <v>4711855500</v>
      </c>
      <c r="L5">
        <f t="shared" si="4"/>
        <v>4.7118555000000004</v>
      </c>
      <c r="M5">
        <v>5257200100</v>
      </c>
      <c r="N5">
        <f t="shared" si="0"/>
        <v>24</v>
      </c>
      <c r="O5" s="1">
        <f>M5/1000000000</f>
        <v>5.2572001000000004</v>
      </c>
      <c r="P5">
        <f t="shared" si="2"/>
        <v>16</v>
      </c>
      <c r="Q5">
        <v>21.167271700000001</v>
      </c>
      <c r="R5">
        <v>90951958200</v>
      </c>
      <c r="S5">
        <f t="shared" si="3"/>
        <v>22.737989550000002</v>
      </c>
    </row>
    <row r="6" spans="1:20">
      <c r="A6" t="s">
        <v>20</v>
      </c>
      <c r="B6">
        <v>1</v>
      </c>
      <c r="C6">
        <v>8037670900</v>
      </c>
      <c r="D6" t="s">
        <v>14</v>
      </c>
      <c r="E6">
        <v>205205896</v>
      </c>
      <c r="F6" t="s">
        <v>15</v>
      </c>
      <c r="G6">
        <v>3293736</v>
      </c>
      <c r="H6" t="s">
        <v>16</v>
      </c>
      <c r="J6">
        <v>10</v>
      </c>
      <c r="K6">
        <v>8037670900</v>
      </c>
      <c r="L6">
        <f t="shared" si="4"/>
        <v>8.0376709000000002</v>
      </c>
      <c r="M6">
        <v>8372337500</v>
      </c>
      <c r="N6">
        <f t="shared" si="0"/>
        <v>30</v>
      </c>
      <c r="O6" s="1">
        <f t="shared" si="1"/>
        <v>8.3723375000000004</v>
      </c>
      <c r="P6">
        <f t="shared" si="2"/>
        <v>20</v>
      </c>
      <c r="Q6">
        <v>28.248457075000001</v>
      </c>
      <c r="R6">
        <v>145203127900</v>
      </c>
      <c r="S6">
        <f t="shared" si="3"/>
        <v>36.300781975</v>
      </c>
    </row>
    <row r="7" spans="1:20">
      <c r="A7" t="s">
        <v>21</v>
      </c>
      <c r="B7">
        <v>1</v>
      </c>
      <c r="C7">
        <v>16051682700</v>
      </c>
      <c r="D7" t="s">
        <v>14</v>
      </c>
      <c r="E7">
        <v>327600328</v>
      </c>
      <c r="F7" t="s">
        <v>15</v>
      </c>
      <c r="G7">
        <v>5382174</v>
      </c>
      <c r="H7" t="s">
        <v>16</v>
      </c>
      <c r="J7">
        <v>12</v>
      </c>
      <c r="K7">
        <v>16051682700</v>
      </c>
      <c r="L7">
        <f t="shared" si="4"/>
        <v>16.051682700000001</v>
      </c>
      <c r="M7">
        <v>12724925800</v>
      </c>
      <c r="N7">
        <f t="shared" si="0"/>
        <v>36</v>
      </c>
      <c r="O7" s="1">
        <f t="shared" si="1"/>
        <v>12.724925799999999</v>
      </c>
      <c r="P7">
        <f t="shared" si="2"/>
        <v>24</v>
      </c>
      <c r="Q7">
        <v>44.430400349999999</v>
      </c>
      <c r="R7">
        <v>233170388700</v>
      </c>
      <c r="S7">
        <f t="shared" si="3"/>
        <v>58.292597174999997</v>
      </c>
    </row>
    <row r="8" spans="1:20">
      <c r="A8" t="s">
        <v>22</v>
      </c>
      <c r="B8">
        <v>1</v>
      </c>
      <c r="C8">
        <v>19985281500</v>
      </c>
      <c r="D8" t="s">
        <v>14</v>
      </c>
      <c r="E8">
        <v>491910712</v>
      </c>
      <c r="F8" t="s">
        <v>15</v>
      </c>
      <c r="G8">
        <v>8231599</v>
      </c>
      <c r="H8" t="s">
        <v>16</v>
      </c>
      <c r="J8">
        <v>14</v>
      </c>
      <c r="K8">
        <v>19985281500</v>
      </c>
      <c r="L8">
        <f t="shared" si="4"/>
        <v>19.985281499999999</v>
      </c>
      <c r="M8">
        <v>19242519700</v>
      </c>
      <c r="N8">
        <f t="shared" si="0"/>
        <v>42</v>
      </c>
      <c r="O8" s="1">
        <f t="shared" si="1"/>
        <v>19.242519699999999</v>
      </c>
      <c r="P8">
        <f t="shared" si="2"/>
        <v>28</v>
      </c>
      <c r="Q8">
        <v>65.073654875000003</v>
      </c>
      <c r="R8">
        <v>347570549900</v>
      </c>
      <c r="S8">
        <f t="shared" si="3"/>
        <v>86.892637475000001</v>
      </c>
    </row>
    <row r="9" spans="1:20">
      <c r="A9" t="s">
        <v>23</v>
      </c>
      <c r="B9">
        <v>1</v>
      </c>
      <c r="C9">
        <v>30386941400</v>
      </c>
      <c r="D9" t="s">
        <v>14</v>
      </c>
      <c r="E9">
        <v>705868864</v>
      </c>
      <c r="F9" t="s">
        <v>15</v>
      </c>
      <c r="G9">
        <v>11971590</v>
      </c>
      <c r="H9" t="s">
        <v>16</v>
      </c>
      <c r="J9">
        <v>16</v>
      </c>
      <c r="K9">
        <v>30386941400</v>
      </c>
      <c r="L9">
        <f t="shared" si="4"/>
        <v>30.386941400000001</v>
      </c>
      <c r="M9">
        <v>27909562000</v>
      </c>
      <c r="N9">
        <f t="shared" si="0"/>
        <v>48</v>
      </c>
      <c r="O9" s="1">
        <f t="shared" si="1"/>
        <v>27.909562000000001</v>
      </c>
      <c r="P9">
        <f t="shared" si="2"/>
        <v>32</v>
      </c>
      <c r="Q9">
        <v>89.521726599999994</v>
      </c>
      <c r="R9">
        <v>490611367800</v>
      </c>
      <c r="S9">
        <f t="shared" si="3"/>
        <v>122.65284195</v>
      </c>
    </row>
    <row r="10" spans="1:20">
      <c r="A10" t="s">
        <v>24</v>
      </c>
      <c r="B10">
        <v>1</v>
      </c>
      <c r="C10">
        <v>39026119900</v>
      </c>
      <c r="D10" t="s">
        <v>14</v>
      </c>
      <c r="E10">
        <v>976482480</v>
      </c>
      <c r="F10" t="s">
        <v>15</v>
      </c>
      <c r="G10">
        <v>16739480</v>
      </c>
      <c r="H10" t="s">
        <v>16</v>
      </c>
      <c r="J10">
        <v>18</v>
      </c>
      <c r="K10">
        <v>39026119900</v>
      </c>
      <c r="L10">
        <f t="shared" si="4"/>
        <v>39.026119899999998</v>
      </c>
      <c r="M10">
        <v>38668671500</v>
      </c>
      <c r="N10">
        <f t="shared" si="0"/>
        <v>54</v>
      </c>
      <c r="O10" s="1">
        <f t="shared" si="1"/>
        <v>38.668671500000002</v>
      </c>
      <c r="P10">
        <f t="shared" si="2"/>
        <v>36</v>
      </c>
      <c r="Q10">
        <v>114.790621075</v>
      </c>
      <c r="R10">
        <v>681079442400</v>
      </c>
      <c r="S10">
        <f t="shared" si="3"/>
        <v>170.26986059999999</v>
      </c>
    </row>
    <row r="11" spans="1:20">
      <c r="A11" t="s">
        <v>25</v>
      </c>
      <c r="B11">
        <v>1</v>
      </c>
      <c r="C11">
        <v>51095128100</v>
      </c>
      <c r="D11" t="s">
        <v>14</v>
      </c>
      <c r="E11">
        <v>1312865384</v>
      </c>
      <c r="F11" t="s">
        <v>15</v>
      </c>
      <c r="G11">
        <v>22673595</v>
      </c>
      <c r="H11" t="s">
        <v>16</v>
      </c>
      <c r="J11">
        <v>20</v>
      </c>
      <c r="K11">
        <v>51095128100</v>
      </c>
      <c r="L11">
        <f t="shared" si="4"/>
        <v>51.095128099999997</v>
      </c>
      <c r="M11">
        <v>51894938600</v>
      </c>
      <c r="N11">
        <f t="shared" si="0"/>
        <v>60</v>
      </c>
      <c r="O11" s="1">
        <f t="shared" si="1"/>
        <v>51.894938600000003</v>
      </c>
      <c r="P11">
        <f t="shared" si="2"/>
        <v>40</v>
      </c>
      <c r="Q11">
        <v>147.5207541</v>
      </c>
      <c r="R11">
        <v>889323710000</v>
      </c>
      <c r="S11">
        <f t="shared" si="3"/>
        <v>222.3309275</v>
      </c>
    </row>
    <row r="12" spans="1:20">
      <c r="A12" t="s">
        <v>26</v>
      </c>
      <c r="B12">
        <v>1</v>
      </c>
      <c r="C12">
        <v>67357808600</v>
      </c>
      <c r="D12" t="s">
        <v>14</v>
      </c>
      <c r="E12">
        <v>1723679936</v>
      </c>
      <c r="F12" t="s">
        <v>15</v>
      </c>
      <c r="G12">
        <v>29927361</v>
      </c>
      <c r="H12" t="s">
        <v>16</v>
      </c>
      <c r="J12">
        <v>22</v>
      </c>
      <c r="K12">
        <v>67357808600</v>
      </c>
      <c r="L12">
        <f t="shared" si="4"/>
        <v>67.357808599999998</v>
      </c>
      <c r="M12">
        <v>67872335300</v>
      </c>
      <c r="N12">
        <f t="shared" si="0"/>
        <v>66</v>
      </c>
      <c r="O12" s="1">
        <f t="shared" si="1"/>
        <v>67.872335300000003</v>
      </c>
      <c r="P12">
        <f t="shared" si="2"/>
        <v>44</v>
      </c>
      <c r="Q12">
        <v>184.86862865000001</v>
      </c>
      <c r="R12">
        <v>1161707465700</v>
      </c>
      <c r="S12">
        <f t="shared" si="3"/>
        <v>290.42686642500001</v>
      </c>
    </row>
    <row r="13" spans="1:20">
      <c r="A13" t="s">
        <v>27</v>
      </c>
      <c r="B13">
        <v>1</v>
      </c>
      <c r="C13">
        <v>85353524500</v>
      </c>
      <c r="D13" t="s">
        <v>14</v>
      </c>
      <c r="E13">
        <v>2219577504</v>
      </c>
      <c r="F13" t="s">
        <v>15</v>
      </c>
      <c r="G13">
        <v>38662126</v>
      </c>
      <c r="H13" t="s">
        <v>16</v>
      </c>
      <c r="J13">
        <v>24</v>
      </c>
      <c r="K13">
        <v>85353524500</v>
      </c>
      <c r="L13">
        <f t="shared" si="4"/>
        <v>85.353524500000006</v>
      </c>
      <c r="M13">
        <v>87511691500</v>
      </c>
      <c r="N13">
        <f t="shared" si="0"/>
        <v>72</v>
      </c>
      <c r="O13" s="1">
        <f t="shared" si="1"/>
        <v>87.511691499999998</v>
      </c>
      <c r="P13">
        <f t="shared" si="2"/>
        <v>48</v>
      </c>
      <c r="Q13">
        <v>225.97509429999999</v>
      </c>
      <c r="R13">
        <v>1454340126300</v>
      </c>
      <c r="S13">
        <f t="shared" si="3"/>
        <v>363.58503157500002</v>
      </c>
    </row>
    <row r="14" spans="1:20">
      <c r="A14" t="s">
        <v>28</v>
      </c>
      <c r="B14">
        <v>1</v>
      </c>
      <c r="C14">
        <v>123261650600</v>
      </c>
      <c r="D14" t="s">
        <v>14</v>
      </c>
      <c r="E14">
        <v>2802528888</v>
      </c>
      <c r="F14" t="s">
        <v>15</v>
      </c>
      <c r="G14">
        <v>49028998</v>
      </c>
      <c r="H14" t="s">
        <v>16</v>
      </c>
      <c r="J14">
        <v>26</v>
      </c>
      <c r="K14">
        <v>123261650600</v>
      </c>
      <c r="L14">
        <f t="shared" si="4"/>
        <v>123.2616506</v>
      </c>
      <c r="M14">
        <v>110881890300</v>
      </c>
      <c r="N14">
        <f t="shared" si="0"/>
        <v>78</v>
      </c>
      <c r="O14" s="1">
        <f t="shared" si="1"/>
        <v>110.88189029999999</v>
      </c>
      <c r="P14">
        <f t="shared" si="2"/>
        <v>52</v>
      </c>
      <c r="Q14">
        <v>280.20639942499997</v>
      </c>
      <c r="R14">
        <v>1814862651700</v>
      </c>
      <c r="S14">
        <f t="shared" si="3"/>
        <v>453.715662925</v>
      </c>
    </row>
    <row r="15" spans="1:20">
      <c r="A15" t="s">
        <v>29</v>
      </c>
      <c r="B15">
        <v>1</v>
      </c>
      <c r="C15">
        <v>153327477500</v>
      </c>
      <c r="D15" t="s">
        <v>14</v>
      </c>
      <c r="E15">
        <v>3491566872</v>
      </c>
      <c r="F15" t="s">
        <v>15</v>
      </c>
      <c r="G15">
        <v>61190963</v>
      </c>
      <c r="H15" t="s">
        <v>16</v>
      </c>
      <c r="J15">
        <v>28</v>
      </c>
      <c r="K15">
        <v>153327477500</v>
      </c>
      <c r="L15">
        <f t="shared" si="4"/>
        <v>153.32747749999999</v>
      </c>
      <c r="M15">
        <v>150113039200</v>
      </c>
      <c r="N15">
        <f t="shared" si="0"/>
        <v>84</v>
      </c>
      <c r="O15" s="1">
        <f t="shared" si="1"/>
        <v>150.1130392</v>
      </c>
      <c r="P15">
        <f t="shared" si="2"/>
        <v>56</v>
      </c>
      <c r="Q15">
        <v>342.51946720000001</v>
      </c>
      <c r="R15">
        <v>2042137028700</v>
      </c>
      <c r="S15">
        <f t="shared" si="3"/>
        <v>510.53425717499999</v>
      </c>
    </row>
    <row r="16" spans="1:20">
      <c r="A16" t="s">
        <v>30</v>
      </c>
      <c r="B16">
        <v>1</v>
      </c>
      <c r="C16">
        <v>189119575700</v>
      </c>
      <c r="D16" t="s">
        <v>14</v>
      </c>
      <c r="E16">
        <v>4285495360</v>
      </c>
      <c r="F16" t="s">
        <v>15</v>
      </c>
      <c r="G16">
        <v>75312121</v>
      </c>
      <c r="H16" t="s">
        <v>16</v>
      </c>
      <c r="J16">
        <v>30</v>
      </c>
      <c r="K16">
        <v>189119575700</v>
      </c>
      <c r="L16">
        <f t="shared" si="4"/>
        <v>189.11957570000001</v>
      </c>
      <c r="M16">
        <v>164536848500</v>
      </c>
      <c r="N16">
        <f t="shared" si="0"/>
        <v>90</v>
      </c>
      <c r="O16" s="1">
        <f t="shared" si="1"/>
        <v>164.53684849999999</v>
      </c>
      <c r="P16">
        <f t="shared" si="2"/>
        <v>60</v>
      </c>
      <c r="Q16">
        <v>411.53238107499999</v>
      </c>
      <c r="R16">
        <v>2000998550800</v>
      </c>
      <c r="S16">
        <f t="shared" si="3"/>
        <v>500.24963769999999</v>
      </c>
    </row>
    <row r="17" spans="1:19">
      <c r="A17" t="s">
        <v>31</v>
      </c>
      <c r="B17">
        <v>1</v>
      </c>
      <c r="C17">
        <v>202346779700</v>
      </c>
      <c r="D17" t="s">
        <v>14</v>
      </c>
      <c r="E17">
        <v>5210961432</v>
      </c>
      <c r="F17" t="s">
        <v>15</v>
      </c>
      <c r="G17">
        <v>91576510</v>
      </c>
      <c r="H17" t="s">
        <v>16</v>
      </c>
      <c r="J17">
        <v>32</v>
      </c>
      <c r="K17">
        <v>202346779700</v>
      </c>
      <c r="L17">
        <f t="shared" si="4"/>
        <v>202.34677970000001</v>
      </c>
      <c r="M17">
        <v>198498683200</v>
      </c>
      <c r="N17">
        <f t="shared" si="0"/>
        <v>96</v>
      </c>
      <c r="O17" s="1">
        <f t="shared" si="1"/>
        <v>198.49868319999999</v>
      </c>
      <c r="P17">
        <f t="shared" si="2"/>
        <v>64</v>
      </c>
      <c r="Q17">
        <v>417.56262622499997</v>
      </c>
      <c r="R17">
        <v>2060355545200</v>
      </c>
      <c r="S17">
        <f t="shared" si="3"/>
        <v>515.08888630000001</v>
      </c>
    </row>
    <row r="18" spans="1:19">
      <c r="A18" t="s">
        <v>32</v>
      </c>
      <c r="B18">
        <v>1</v>
      </c>
      <c r="C18">
        <v>264934300500</v>
      </c>
      <c r="D18" t="s">
        <v>14</v>
      </c>
      <c r="E18">
        <v>6259783728</v>
      </c>
      <c r="F18" t="s">
        <v>15</v>
      </c>
      <c r="G18">
        <v>110162525</v>
      </c>
      <c r="H18" t="s">
        <v>16</v>
      </c>
      <c r="J18">
        <v>34</v>
      </c>
      <c r="K18">
        <v>264934300500</v>
      </c>
      <c r="L18">
        <f t="shared" si="4"/>
        <v>264.93430050000001</v>
      </c>
      <c r="M18">
        <v>233603171800</v>
      </c>
      <c r="N18">
        <f t="shared" si="0"/>
        <v>102</v>
      </c>
      <c r="O18" s="1">
        <f t="shared" si="1"/>
        <v>233.60317180000001</v>
      </c>
      <c r="P18">
        <f t="shared" si="2"/>
        <v>68</v>
      </c>
      <c r="Q18">
        <v>422.51606032500001</v>
      </c>
      <c r="R18">
        <v>2148282537300</v>
      </c>
      <c r="S18">
        <f t="shared" si="3"/>
        <v>537.07063432500001</v>
      </c>
    </row>
    <row r="19" spans="1:19">
      <c r="A19" t="s">
        <v>33</v>
      </c>
      <c r="B19">
        <v>1</v>
      </c>
      <c r="C19">
        <v>294311835400</v>
      </c>
      <c r="D19" t="s">
        <v>14</v>
      </c>
      <c r="E19">
        <v>7463086040</v>
      </c>
      <c r="F19" t="s">
        <v>15</v>
      </c>
      <c r="G19">
        <v>131252548</v>
      </c>
      <c r="H19" t="s">
        <v>16</v>
      </c>
      <c r="J19">
        <v>36</v>
      </c>
      <c r="K19">
        <v>294311835400</v>
      </c>
      <c r="L19">
        <f t="shared" si="4"/>
        <v>294.31183540000001</v>
      </c>
      <c r="M19">
        <v>276544047800</v>
      </c>
      <c r="N19">
        <f t="shared" si="0"/>
        <v>108</v>
      </c>
      <c r="O19" s="1">
        <f t="shared" si="1"/>
        <v>276.54404779999999</v>
      </c>
      <c r="P19">
        <f t="shared" si="2"/>
        <v>72</v>
      </c>
      <c r="Q19">
        <v>426.33525337499998</v>
      </c>
      <c r="R19">
        <v>2373483614200</v>
      </c>
      <c r="S19">
        <f t="shared" si="3"/>
        <v>593.37090354999998</v>
      </c>
    </row>
    <row r="20" spans="1:19">
      <c r="A20" t="s">
        <v>34</v>
      </c>
      <c r="B20">
        <v>1</v>
      </c>
      <c r="C20">
        <v>345194714800</v>
      </c>
      <c r="D20" t="s">
        <v>14</v>
      </c>
      <c r="E20">
        <v>8808518576</v>
      </c>
      <c r="F20" t="s">
        <v>15</v>
      </c>
      <c r="G20">
        <v>155036063</v>
      </c>
      <c r="H20" t="s">
        <v>16</v>
      </c>
      <c r="J20">
        <v>38</v>
      </c>
      <c r="K20">
        <v>345194714800</v>
      </c>
      <c r="L20">
        <f t="shared" si="4"/>
        <v>345.19471479999999</v>
      </c>
      <c r="M20">
        <v>348895802900</v>
      </c>
      <c r="N20">
        <f t="shared" si="0"/>
        <v>114</v>
      </c>
      <c r="O20" s="1">
        <f t="shared" si="1"/>
        <v>348.89580289999998</v>
      </c>
      <c r="P20">
        <f t="shared" si="2"/>
        <v>76</v>
      </c>
      <c r="Q20">
        <v>439.916808425</v>
      </c>
      <c r="R20">
        <v>2270627664200</v>
      </c>
      <c r="S20">
        <f t="shared" si="3"/>
        <v>567.65691604999995</v>
      </c>
    </row>
    <row r="21" spans="1:19">
      <c r="A21" t="s">
        <v>35</v>
      </c>
      <c r="B21">
        <v>1</v>
      </c>
      <c r="C21">
        <v>385024911800</v>
      </c>
      <c r="D21" t="s">
        <v>14</v>
      </c>
      <c r="E21">
        <v>10332908744</v>
      </c>
      <c r="F21" t="s">
        <v>15</v>
      </c>
      <c r="G21">
        <v>181736393</v>
      </c>
      <c r="H21" t="s">
        <v>16</v>
      </c>
      <c r="J21">
        <v>40</v>
      </c>
      <c r="K21">
        <v>385024911800</v>
      </c>
      <c r="L21">
        <f t="shared" si="4"/>
        <v>385.02491179999998</v>
      </c>
      <c r="M21">
        <v>386334377900</v>
      </c>
      <c r="N21">
        <f t="shared" si="0"/>
        <v>120</v>
      </c>
      <c r="O21" s="1">
        <f t="shared" si="1"/>
        <v>386.33437789999999</v>
      </c>
      <c r="P21">
        <f t="shared" si="2"/>
        <v>80</v>
      </c>
      <c r="Q21">
        <v>479.26673397500002</v>
      </c>
      <c r="R21">
        <v>2542356012600</v>
      </c>
      <c r="S21">
        <f t="shared" si="3"/>
        <v>635.58900315000005</v>
      </c>
    </row>
    <row r="22" spans="1:19">
      <c r="A22" t="s">
        <v>36</v>
      </c>
      <c r="B22">
        <v>1</v>
      </c>
      <c r="C22">
        <v>423784181700</v>
      </c>
      <c r="D22" t="s">
        <v>14</v>
      </c>
      <c r="E22">
        <v>12022614368</v>
      </c>
      <c r="F22" t="s">
        <v>15</v>
      </c>
      <c r="G22">
        <v>211588036</v>
      </c>
      <c r="H22" t="s">
        <v>16</v>
      </c>
      <c r="J22">
        <v>42</v>
      </c>
      <c r="K22">
        <v>423784181700</v>
      </c>
      <c r="L22">
        <f t="shared" si="4"/>
        <v>423.78418169999998</v>
      </c>
      <c r="M22">
        <v>447841870500</v>
      </c>
      <c r="N22">
        <f t="shared" si="0"/>
        <v>126</v>
      </c>
      <c r="O22" s="1">
        <f t="shared" si="1"/>
        <v>447.84187050000003</v>
      </c>
      <c r="P22">
        <f t="shared" si="2"/>
        <v>84</v>
      </c>
      <c r="Q22">
        <v>498.89664015</v>
      </c>
      <c r="R22">
        <v>2960223584900</v>
      </c>
      <c r="S22">
        <f t="shared" si="3"/>
        <v>740.05589622499997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B420-7307-4680-8FC7-137A24F27869}">
  <dimension ref="A1:Z21"/>
  <sheetViews>
    <sheetView topLeftCell="B1" workbookViewId="0">
      <selection activeCell="S10" sqref="S10"/>
    </sheetView>
  </sheetViews>
  <sheetFormatPr defaultRowHeight="14.4"/>
  <cols>
    <col min="24" max="24" width="11" bestFit="1" customWidth="1"/>
  </cols>
  <sheetData>
    <row r="1" spans="1:26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55</v>
      </c>
      <c r="L1" t="s">
        <v>67</v>
      </c>
      <c r="N1" t="s">
        <v>71</v>
      </c>
      <c r="O1" t="s">
        <v>72</v>
      </c>
      <c r="P1" t="s">
        <v>73</v>
      </c>
      <c r="Q1" t="s">
        <v>74</v>
      </c>
      <c r="V1">
        <v>2</v>
      </c>
      <c r="W1">
        <f>V1*2</f>
        <v>4</v>
      </c>
      <c r="X1">
        <f>V1*3</f>
        <v>6</v>
      </c>
      <c r="Y1">
        <v>3271029300</v>
      </c>
      <c r="Z1">
        <f>Y1/1000000000/4</f>
        <v>0.81775732499999998</v>
      </c>
    </row>
    <row r="2" spans="1:26">
      <c r="A2" t="s">
        <v>2</v>
      </c>
      <c r="B2" t="s">
        <v>3</v>
      </c>
      <c r="C2">
        <v>3389327100</v>
      </c>
      <c r="D2" t="s">
        <v>14</v>
      </c>
      <c r="E2">
        <v>82224864</v>
      </c>
      <c r="F2" t="s">
        <v>15</v>
      </c>
      <c r="G2">
        <v>1058955</v>
      </c>
      <c r="H2" t="s">
        <v>16</v>
      </c>
      <c r="I2">
        <v>2</v>
      </c>
      <c r="J2">
        <f t="shared" ref="J2:J11" si="0">C2/1000000000/4</f>
        <v>0.84733177500000001</v>
      </c>
      <c r="K2">
        <f t="shared" ref="K2:K11" si="1">2*I2</f>
        <v>4</v>
      </c>
      <c r="L2">
        <f t="shared" ref="L2:L11" si="2">3*I2</f>
        <v>6</v>
      </c>
      <c r="M2">
        <v>1.1295035250000001</v>
      </c>
      <c r="N2">
        <v>0.84733177500000001</v>
      </c>
      <c r="O2">
        <v>1.04613515</v>
      </c>
      <c r="P2">
        <v>1.1295035250000001</v>
      </c>
      <c r="Q2">
        <v>2.6509999999999999E-10</v>
      </c>
      <c r="V2">
        <v>4</v>
      </c>
      <c r="W2">
        <f>2*V2</f>
        <v>8</v>
      </c>
      <c r="X2">
        <f t="shared" ref="X2:X21" si="3">V2*3</f>
        <v>12</v>
      </c>
      <c r="Y2">
        <v>13216170400</v>
      </c>
      <c r="Z2">
        <f t="shared" ref="Z2:Z21" si="4">Y2/1000000000/4</f>
        <v>3.3040425999999998</v>
      </c>
    </row>
    <row r="3" spans="1:26">
      <c r="A3" t="s">
        <v>4</v>
      </c>
      <c r="B3" t="s">
        <v>38</v>
      </c>
      <c r="C3">
        <v>11988215400</v>
      </c>
      <c r="D3" t="s">
        <v>14</v>
      </c>
      <c r="E3">
        <v>338995520</v>
      </c>
      <c r="F3" t="s">
        <v>15</v>
      </c>
      <c r="G3">
        <v>4770619</v>
      </c>
      <c r="H3" t="s">
        <v>16</v>
      </c>
      <c r="I3">
        <v>4</v>
      </c>
      <c r="J3">
        <f t="shared" si="0"/>
        <v>2.9970538499999999</v>
      </c>
      <c r="K3">
        <f t="shared" si="1"/>
        <v>8</v>
      </c>
      <c r="L3">
        <f t="shared" si="2"/>
        <v>12</v>
      </c>
      <c r="M3">
        <v>2.9799820750000001</v>
      </c>
      <c r="N3">
        <v>2.9970538499999999</v>
      </c>
      <c r="O3">
        <v>3.7109074249999998</v>
      </c>
      <c r="P3">
        <v>2.9799820750000001</v>
      </c>
      <c r="Q3">
        <v>2.332265E-3</v>
      </c>
      <c r="V3">
        <v>6</v>
      </c>
      <c r="W3">
        <f>V3*2</f>
        <v>12</v>
      </c>
      <c r="X3">
        <f t="shared" si="3"/>
        <v>18</v>
      </c>
      <c r="Y3">
        <v>33327967200</v>
      </c>
      <c r="Z3">
        <f t="shared" si="4"/>
        <v>8.3319918000000008</v>
      </c>
    </row>
    <row r="4" spans="1:26">
      <c r="A4" t="s">
        <v>6</v>
      </c>
      <c r="B4" t="s">
        <v>7</v>
      </c>
      <c r="C4">
        <v>29330624800</v>
      </c>
      <c r="D4" t="s">
        <v>14</v>
      </c>
      <c r="E4">
        <v>891678472</v>
      </c>
      <c r="F4" t="s">
        <v>15</v>
      </c>
      <c r="G4">
        <v>13034394</v>
      </c>
      <c r="H4" t="s">
        <v>16</v>
      </c>
      <c r="I4">
        <v>6</v>
      </c>
      <c r="J4">
        <f t="shared" si="0"/>
        <v>7.3326561999999997</v>
      </c>
      <c r="K4">
        <f t="shared" si="1"/>
        <v>12</v>
      </c>
      <c r="L4">
        <f t="shared" si="2"/>
        <v>18</v>
      </c>
      <c r="M4">
        <v>7.3206082500000003</v>
      </c>
      <c r="N4">
        <v>7.3326561999999997</v>
      </c>
      <c r="O4">
        <v>7.3490550749999999</v>
      </c>
      <c r="P4">
        <v>7.3206082500000003</v>
      </c>
      <c r="Q4">
        <v>2.4973342999999999</v>
      </c>
      <c r="V4">
        <v>8</v>
      </c>
      <c r="W4">
        <f>2*V4</f>
        <v>16</v>
      </c>
      <c r="X4">
        <f t="shared" si="3"/>
        <v>24</v>
      </c>
      <c r="Y4">
        <v>71846772500</v>
      </c>
      <c r="Z4">
        <f t="shared" si="4"/>
        <v>17.961693125</v>
      </c>
    </row>
    <row r="5" spans="1:26">
      <c r="A5" t="s">
        <v>41</v>
      </c>
      <c r="B5">
        <v>1</v>
      </c>
      <c r="C5">
        <v>59671223300</v>
      </c>
      <c r="D5" t="s">
        <v>14</v>
      </c>
      <c r="E5">
        <v>1856923920</v>
      </c>
      <c r="F5" t="s">
        <v>15</v>
      </c>
      <c r="G5">
        <v>27720762</v>
      </c>
      <c r="H5" t="s">
        <v>16</v>
      </c>
      <c r="I5">
        <v>8</v>
      </c>
      <c r="J5">
        <f t="shared" si="0"/>
        <v>14.917805825</v>
      </c>
      <c r="K5">
        <f t="shared" si="1"/>
        <v>16</v>
      </c>
      <c r="L5">
        <f t="shared" si="2"/>
        <v>24</v>
      </c>
      <c r="M5">
        <v>14.810230199999999</v>
      </c>
      <c r="N5">
        <v>14.917805825</v>
      </c>
      <c r="O5">
        <v>12.983974825000001</v>
      </c>
      <c r="P5">
        <v>14.810230199999999</v>
      </c>
      <c r="Q5">
        <v>5.2572001000000004</v>
      </c>
      <c r="V5">
        <v>10</v>
      </c>
      <c r="W5">
        <f>V5*2</f>
        <v>20</v>
      </c>
      <c r="X5">
        <f t="shared" si="3"/>
        <v>30</v>
      </c>
      <c r="Y5">
        <v>105892720200</v>
      </c>
      <c r="Z5">
        <f t="shared" si="4"/>
        <v>26.47318005</v>
      </c>
    </row>
    <row r="6" spans="1:26">
      <c r="A6" t="s">
        <v>42</v>
      </c>
      <c r="B6">
        <v>1</v>
      </c>
      <c r="C6">
        <v>106704790300</v>
      </c>
      <c r="D6" t="s">
        <v>14</v>
      </c>
      <c r="E6">
        <v>3351965880</v>
      </c>
      <c r="F6" t="s">
        <v>15</v>
      </c>
      <c r="G6">
        <v>50705310</v>
      </c>
      <c r="H6" t="s">
        <v>16</v>
      </c>
      <c r="I6">
        <v>10</v>
      </c>
      <c r="J6">
        <f t="shared" si="0"/>
        <v>26.676197575</v>
      </c>
      <c r="K6">
        <f t="shared" si="1"/>
        <v>20</v>
      </c>
      <c r="L6">
        <f t="shared" si="2"/>
        <v>30</v>
      </c>
      <c r="M6">
        <v>26.508915174999998</v>
      </c>
      <c r="N6">
        <v>26.676197575</v>
      </c>
      <c r="O6">
        <v>21.010866674999999</v>
      </c>
      <c r="P6">
        <v>26.508915174999998</v>
      </c>
      <c r="Q6">
        <v>8.3723375000000004</v>
      </c>
      <c r="V6">
        <v>12</v>
      </c>
      <c r="W6">
        <f>2*V6</f>
        <v>24</v>
      </c>
      <c r="X6">
        <f t="shared" si="3"/>
        <v>36</v>
      </c>
      <c r="Y6">
        <v>149324272000</v>
      </c>
      <c r="Z6">
        <f t="shared" si="4"/>
        <v>37.331068000000002</v>
      </c>
    </row>
    <row r="7" spans="1:26">
      <c r="A7" t="s">
        <v>43</v>
      </c>
      <c r="B7">
        <v>1</v>
      </c>
      <c r="C7">
        <v>175909468300</v>
      </c>
      <c r="D7" t="s">
        <v>14</v>
      </c>
      <c r="E7">
        <v>5495297608</v>
      </c>
      <c r="F7" t="s">
        <v>15</v>
      </c>
      <c r="G7">
        <v>83902113</v>
      </c>
      <c r="H7" t="s">
        <v>16</v>
      </c>
      <c r="I7">
        <v>12</v>
      </c>
      <c r="J7">
        <f t="shared" si="0"/>
        <v>43.977367074999997</v>
      </c>
      <c r="K7">
        <f t="shared" si="1"/>
        <v>24</v>
      </c>
      <c r="L7">
        <f t="shared" si="2"/>
        <v>36</v>
      </c>
      <c r="M7">
        <v>43.970151000000001</v>
      </c>
      <c r="N7">
        <v>43.977367074999997</v>
      </c>
      <c r="O7">
        <v>32.180303924999997</v>
      </c>
      <c r="P7">
        <v>43.970151000000001</v>
      </c>
      <c r="Q7">
        <v>12.724925799999999</v>
      </c>
      <c r="V7">
        <v>14</v>
      </c>
      <c r="W7">
        <f>V7*2</f>
        <v>28</v>
      </c>
      <c r="X7">
        <f t="shared" si="3"/>
        <v>42</v>
      </c>
      <c r="Y7">
        <v>227873328200</v>
      </c>
      <c r="Z7">
        <f t="shared" si="4"/>
        <v>56.968332050000001</v>
      </c>
    </row>
    <row r="8" spans="1:26">
      <c r="A8" t="s">
        <v>44</v>
      </c>
      <c r="B8">
        <v>1</v>
      </c>
      <c r="C8">
        <v>262184767100</v>
      </c>
      <c r="D8" t="s">
        <v>14</v>
      </c>
      <c r="E8">
        <v>8404495896</v>
      </c>
      <c r="F8" t="s">
        <v>15</v>
      </c>
      <c r="G8">
        <v>129208239</v>
      </c>
      <c r="H8" t="s">
        <v>16</v>
      </c>
      <c r="I8">
        <v>14</v>
      </c>
      <c r="J8">
        <f t="shared" si="0"/>
        <v>65.546191774999997</v>
      </c>
      <c r="K8">
        <f t="shared" si="1"/>
        <v>28</v>
      </c>
      <c r="L8">
        <f t="shared" si="2"/>
        <v>42</v>
      </c>
      <c r="M8">
        <v>66.097117549999993</v>
      </c>
      <c r="N8">
        <v>65.546191774999997</v>
      </c>
      <c r="O8">
        <v>46.030467049999999</v>
      </c>
      <c r="P8">
        <v>66.097117549999993</v>
      </c>
      <c r="Q8">
        <v>19.242519699999999</v>
      </c>
      <c r="V8">
        <v>16</v>
      </c>
      <c r="W8">
        <f>2*V8</f>
        <v>32</v>
      </c>
      <c r="X8">
        <f t="shared" si="3"/>
        <v>48</v>
      </c>
      <c r="Y8">
        <v>316991151300</v>
      </c>
      <c r="Z8">
        <f t="shared" si="4"/>
        <v>79.247787825000003</v>
      </c>
    </row>
    <row r="9" spans="1:26">
      <c r="A9" t="s">
        <v>45</v>
      </c>
      <c r="B9">
        <v>1</v>
      </c>
      <c r="C9">
        <v>378686959200</v>
      </c>
      <c r="D9" t="s">
        <v>14</v>
      </c>
      <c r="E9">
        <v>12203286440</v>
      </c>
      <c r="F9" t="s">
        <v>15</v>
      </c>
      <c r="G9">
        <v>188578254</v>
      </c>
      <c r="H9" t="s">
        <v>16</v>
      </c>
      <c r="I9">
        <v>16</v>
      </c>
      <c r="J9">
        <f t="shared" si="0"/>
        <v>94.671739799999997</v>
      </c>
      <c r="K9">
        <f t="shared" si="1"/>
        <v>32</v>
      </c>
      <c r="L9">
        <f t="shared" si="2"/>
        <v>48</v>
      </c>
      <c r="M9">
        <v>94.149454849999998</v>
      </c>
      <c r="N9">
        <v>94.671739799999997</v>
      </c>
      <c r="O9">
        <v>63.764825399999999</v>
      </c>
      <c r="P9">
        <v>94.149454849999998</v>
      </c>
      <c r="Q9">
        <v>27.909562000000001</v>
      </c>
      <c r="V9">
        <v>18</v>
      </c>
      <c r="W9">
        <f>V9*2</f>
        <v>36</v>
      </c>
      <c r="X9">
        <f t="shared" si="3"/>
        <v>54</v>
      </c>
      <c r="Y9">
        <v>410223051700</v>
      </c>
      <c r="Z9">
        <f t="shared" si="4"/>
        <v>102.555762925</v>
      </c>
    </row>
    <row r="10" spans="1:26">
      <c r="A10" t="s">
        <v>46</v>
      </c>
      <c r="B10">
        <v>1</v>
      </c>
      <c r="C10">
        <v>529558893500</v>
      </c>
      <c r="D10" t="s">
        <v>14</v>
      </c>
      <c r="E10">
        <v>17011005064</v>
      </c>
      <c r="F10" t="s">
        <v>15</v>
      </c>
      <c r="G10">
        <v>263947921</v>
      </c>
      <c r="H10" t="s">
        <v>16</v>
      </c>
      <c r="I10">
        <v>18</v>
      </c>
      <c r="J10">
        <f t="shared" si="0"/>
        <v>132.38972337499999</v>
      </c>
      <c r="K10">
        <f t="shared" si="1"/>
        <v>36</v>
      </c>
      <c r="L10">
        <f t="shared" si="2"/>
        <v>54</v>
      </c>
      <c r="M10">
        <v>132.41055445000001</v>
      </c>
      <c r="N10">
        <v>132.38972337499999</v>
      </c>
      <c r="O10">
        <v>87.808253449999995</v>
      </c>
      <c r="P10">
        <v>132.41055445000001</v>
      </c>
      <c r="Q10">
        <v>38.668671500000002</v>
      </c>
      <c r="V10">
        <v>20</v>
      </c>
      <c r="W10">
        <f>2*V10</f>
        <v>40</v>
      </c>
      <c r="X10">
        <f t="shared" si="3"/>
        <v>60</v>
      </c>
      <c r="Y10">
        <v>524314740400</v>
      </c>
      <c r="Z10">
        <f t="shared" si="4"/>
        <v>131.0786851</v>
      </c>
    </row>
    <row r="11" spans="1:26">
      <c r="A11" t="s">
        <v>47</v>
      </c>
      <c r="B11">
        <v>1</v>
      </c>
      <c r="C11">
        <v>692800294200</v>
      </c>
      <c r="D11" t="s">
        <v>14</v>
      </c>
      <c r="E11">
        <v>22958148064</v>
      </c>
      <c r="F11" t="s">
        <v>15</v>
      </c>
      <c r="G11">
        <v>357315176</v>
      </c>
      <c r="H11" t="s">
        <v>16</v>
      </c>
      <c r="I11">
        <v>20</v>
      </c>
      <c r="J11">
        <f t="shared" si="0"/>
        <v>173.20007355000001</v>
      </c>
      <c r="K11">
        <f t="shared" si="1"/>
        <v>40</v>
      </c>
      <c r="L11">
        <f t="shared" si="2"/>
        <v>60</v>
      </c>
      <c r="M11">
        <v>173.092498425</v>
      </c>
      <c r="N11">
        <v>173.20007355000001</v>
      </c>
      <c r="O11">
        <v>114.725158675</v>
      </c>
      <c r="P11">
        <v>173.092498425</v>
      </c>
      <c r="Q11">
        <v>51.894938600000003</v>
      </c>
      <c r="V11">
        <v>22</v>
      </c>
      <c r="W11">
        <f>V11*2</f>
        <v>44</v>
      </c>
      <c r="X11">
        <f t="shared" si="3"/>
        <v>66</v>
      </c>
      <c r="Y11">
        <v>661257423900</v>
      </c>
      <c r="Z11">
        <f t="shared" si="4"/>
        <v>165.31435597500001</v>
      </c>
    </row>
    <row r="12" spans="1:26">
      <c r="A12" t="s">
        <v>48</v>
      </c>
      <c r="B12">
        <v>1</v>
      </c>
      <c r="V12">
        <v>24</v>
      </c>
      <c r="W12">
        <f>2*V12</f>
        <v>48</v>
      </c>
      <c r="X12">
        <f t="shared" si="3"/>
        <v>72</v>
      </c>
      <c r="Y12">
        <v>836241731200</v>
      </c>
      <c r="Z12">
        <f t="shared" si="4"/>
        <v>209.0604328</v>
      </c>
    </row>
    <row r="13" spans="1:26">
      <c r="A13" t="s">
        <v>49</v>
      </c>
      <c r="B13">
        <v>1</v>
      </c>
      <c r="V13">
        <v>26</v>
      </c>
      <c r="W13">
        <f>V13*2</f>
        <v>52</v>
      </c>
      <c r="X13">
        <f t="shared" si="3"/>
        <v>78</v>
      </c>
      <c r="Y13">
        <v>1025160124500</v>
      </c>
      <c r="Z13">
        <f t="shared" si="4"/>
        <v>256.29003112499998</v>
      </c>
    </row>
    <row r="14" spans="1:26">
      <c r="A14" t="s">
        <v>50</v>
      </c>
      <c r="B14">
        <v>1</v>
      </c>
      <c r="V14">
        <v>28</v>
      </c>
      <c r="W14">
        <f>2*V14</f>
        <v>56</v>
      </c>
      <c r="X14">
        <f t="shared" si="3"/>
        <v>84</v>
      </c>
      <c r="Y14">
        <v>1235558867100</v>
      </c>
      <c r="Z14">
        <f t="shared" si="4"/>
        <v>308.88971677500001</v>
      </c>
    </row>
    <row r="15" spans="1:26">
      <c r="A15" t="s">
        <v>40</v>
      </c>
      <c r="V15">
        <v>30</v>
      </c>
      <c r="W15">
        <f>V15*2</f>
        <v>60</v>
      </c>
      <c r="X15">
        <f t="shared" si="3"/>
        <v>90</v>
      </c>
      <c r="Y15">
        <v>1485563505800</v>
      </c>
      <c r="Z15">
        <f t="shared" si="4"/>
        <v>371.39087645000001</v>
      </c>
    </row>
    <row r="16" spans="1:26">
      <c r="A16" t="s">
        <v>39</v>
      </c>
      <c r="B16" t="s">
        <v>38</v>
      </c>
      <c r="C16" t="s">
        <v>51</v>
      </c>
      <c r="V16">
        <v>32</v>
      </c>
      <c r="W16">
        <f>2*V16</f>
        <v>64</v>
      </c>
      <c r="X16">
        <f t="shared" si="3"/>
        <v>96</v>
      </c>
      <c r="Y16">
        <v>1759911047700</v>
      </c>
      <c r="Z16">
        <f>Y17/1000000000/4</f>
        <v>397.98454255000001</v>
      </c>
    </row>
    <row r="17" spans="22:26">
      <c r="V17">
        <v>34</v>
      </c>
      <c r="W17">
        <f>V17*2</f>
        <v>68</v>
      </c>
      <c r="X17">
        <f t="shared" si="3"/>
        <v>102</v>
      </c>
      <c r="Y17">
        <v>1591938170200</v>
      </c>
      <c r="Z17">
        <f>Y20/1000000000/4</f>
        <v>404.32714672499998</v>
      </c>
    </row>
    <row r="18" spans="22:26">
      <c r="V18">
        <v>36</v>
      </c>
      <c r="W18">
        <f>2*V18</f>
        <v>72</v>
      </c>
      <c r="X18">
        <f t="shared" si="3"/>
        <v>108</v>
      </c>
      <c r="Y18">
        <v>1684730924400</v>
      </c>
      <c r="Z18">
        <f>Y19/1000000000/4</f>
        <v>421.032798625</v>
      </c>
    </row>
    <row r="19" spans="22:26">
      <c r="V19">
        <v>38</v>
      </c>
      <c r="W19">
        <f>V19*2</f>
        <v>76</v>
      </c>
      <c r="X19">
        <f t="shared" si="3"/>
        <v>114</v>
      </c>
      <c r="Y19">
        <v>1684131194500</v>
      </c>
      <c r="Z19">
        <f>Y18/1000000000/4</f>
        <v>421.18273110000001</v>
      </c>
    </row>
    <row r="20" spans="22:26">
      <c r="V20">
        <v>40</v>
      </c>
      <c r="W20">
        <f>2*V20</f>
        <v>80</v>
      </c>
      <c r="X20">
        <f t="shared" si="3"/>
        <v>120</v>
      </c>
      <c r="Y20">
        <v>1617308586900</v>
      </c>
      <c r="Z20">
        <f>Y16/1000000000/4</f>
        <v>439.97776192499998</v>
      </c>
    </row>
    <row r="21" spans="22:26">
      <c r="V21">
        <v>42</v>
      </c>
      <c r="W21">
        <f>V21*2</f>
        <v>84</v>
      </c>
      <c r="X21">
        <f t="shared" si="3"/>
        <v>126</v>
      </c>
      <c r="Y21">
        <v>1852537642900</v>
      </c>
      <c r="Z21">
        <f t="shared" si="4"/>
        <v>463.13441072500001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39FD-DFF3-4734-81E9-B0336D322435}">
  <dimension ref="A1:AB26"/>
  <sheetViews>
    <sheetView workbookViewId="0">
      <selection activeCell="K36" sqref="K36"/>
    </sheetView>
  </sheetViews>
  <sheetFormatPr defaultRowHeight="14.4"/>
  <cols>
    <col min="3" max="3" width="25.88671875" customWidth="1"/>
  </cols>
  <sheetData>
    <row r="1" spans="1:28">
      <c r="A1" t="s">
        <v>0</v>
      </c>
      <c r="B1" t="s">
        <v>1</v>
      </c>
    </row>
    <row r="2" spans="1:28">
      <c r="A2" t="s">
        <v>2</v>
      </c>
      <c r="B2" t="s">
        <v>3</v>
      </c>
    </row>
    <row r="3" spans="1:28">
      <c r="A3" t="s">
        <v>4</v>
      </c>
      <c r="B3" t="s">
        <v>38</v>
      </c>
    </row>
    <row r="4" spans="1:28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28">
      <c r="A5" t="s">
        <v>13</v>
      </c>
      <c r="B5">
        <v>1</v>
      </c>
      <c r="C5">
        <v>4518014100</v>
      </c>
      <c r="D5" t="s">
        <v>14</v>
      </c>
      <c r="E5">
        <v>82268984</v>
      </c>
      <c r="F5" t="s">
        <v>15</v>
      </c>
      <c r="G5">
        <v>1060244</v>
      </c>
      <c r="H5" t="s">
        <v>16</v>
      </c>
      <c r="I5">
        <v>2</v>
      </c>
      <c r="J5">
        <f>C5/1000000000/4</f>
        <v>1.1295035250000001</v>
      </c>
      <c r="K5">
        <f>2*I5</f>
        <v>4</v>
      </c>
      <c r="L5">
        <f>3*I5</f>
        <v>6</v>
      </c>
      <c r="N5">
        <v>2.6509999999999999E-10</v>
      </c>
      <c r="O5">
        <v>1.1295035250000001</v>
      </c>
      <c r="X5" s="2" t="s">
        <v>54</v>
      </c>
    </row>
    <row r="6" spans="1:28">
      <c r="A6" t="s">
        <v>17</v>
      </c>
      <c r="B6">
        <v>1</v>
      </c>
      <c r="C6">
        <v>11919928300</v>
      </c>
      <c r="D6" t="s">
        <v>14</v>
      </c>
      <c r="E6">
        <v>339005504</v>
      </c>
      <c r="F6" t="s">
        <v>15</v>
      </c>
      <c r="G6">
        <v>4771931</v>
      </c>
      <c r="H6" t="s">
        <v>16</v>
      </c>
      <c r="I6">
        <v>4</v>
      </c>
      <c r="J6">
        <f t="shared" ref="J6:J14" si="0">C6/1000000000/4</f>
        <v>2.9799820750000001</v>
      </c>
      <c r="K6">
        <f t="shared" ref="K6:K14" si="1">2*I6</f>
        <v>8</v>
      </c>
      <c r="L6">
        <f t="shared" ref="L6:L14" si="2">3*I6</f>
        <v>12</v>
      </c>
      <c r="N6">
        <v>2.332265E-3</v>
      </c>
      <c r="O6">
        <v>2.9799820750000001</v>
      </c>
      <c r="X6">
        <v>4763815800</v>
      </c>
      <c r="Y6">
        <f t="shared" ref="Y6:Y17" si="3">X6/1000000000/4</f>
        <v>1.1909539499999999</v>
      </c>
      <c r="Z6">
        <v>2</v>
      </c>
      <c r="AA6">
        <f>Z6*2</f>
        <v>4</v>
      </c>
      <c r="AB6">
        <f>Z6*3</f>
        <v>6</v>
      </c>
    </row>
    <row r="7" spans="1:28">
      <c r="A7" t="s">
        <v>18</v>
      </c>
      <c r="B7">
        <v>1</v>
      </c>
      <c r="C7">
        <v>29282433000</v>
      </c>
      <c r="D7" t="s">
        <v>14</v>
      </c>
      <c r="E7">
        <v>891722368</v>
      </c>
      <c r="F7" t="s">
        <v>15</v>
      </c>
      <c r="G7">
        <v>13036349</v>
      </c>
      <c r="H7" t="s">
        <v>16</v>
      </c>
      <c r="I7">
        <v>6</v>
      </c>
      <c r="J7">
        <f t="shared" si="0"/>
        <v>7.3206082500000003</v>
      </c>
      <c r="K7">
        <f t="shared" si="1"/>
        <v>12</v>
      </c>
      <c r="L7">
        <f t="shared" si="2"/>
        <v>18</v>
      </c>
      <c r="N7">
        <v>2.4973342999999999</v>
      </c>
      <c r="O7">
        <v>7.3206082500000003</v>
      </c>
      <c r="X7">
        <v>18983712800</v>
      </c>
      <c r="Y7">
        <f t="shared" si="3"/>
        <v>4.7459281999999998</v>
      </c>
      <c r="Z7">
        <v>4</v>
      </c>
      <c r="AA7">
        <f t="shared" ref="AA7:AA26" si="4">Z7*2</f>
        <v>8</v>
      </c>
      <c r="AB7">
        <f t="shared" ref="AB7:AB26" si="5">Z7*3</f>
        <v>12</v>
      </c>
    </row>
    <row r="8" spans="1:28">
      <c r="A8" t="s">
        <v>19</v>
      </c>
      <c r="B8">
        <v>1</v>
      </c>
      <c r="C8">
        <v>59240920800</v>
      </c>
      <c r="D8" t="s">
        <v>14</v>
      </c>
      <c r="E8">
        <v>1857018480</v>
      </c>
      <c r="F8" t="s">
        <v>15</v>
      </c>
      <c r="G8">
        <v>27721161</v>
      </c>
      <c r="H8" t="s">
        <v>16</v>
      </c>
      <c r="I8">
        <v>8</v>
      </c>
      <c r="J8">
        <f t="shared" si="0"/>
        <v>14.810230199999999</v>
      </c>
      <c r="K8">
        <f t="shared" si="1"/>
        <v>16</v>
      </c>
      <c r="L8">
        <f t="shared" si="2"/>
        <v>24</v>
      </c>
      <c r="N8">
        <v>5.2572001000000004</v>
      </c>
      <c r="O8">
        <v>14.810230199999999</v>
      </c>
      <c r="X8">
        <v>49985509800</v>
      </c>
      <c r="Y8">
        <f t="shared" si="3"/>
        <v>12.496377450000001</v>
      </c>
      <c r="Z8">
        <v>6</v>
      </c>
      <c r="AA8">
        <f t="shared" si="4"/>
        <v>12</v>
      </c>
      <c r="AB8">
        <f t="shared" si="5"/>
        <v>18</v>
      </c>
    </row>
    <row r="9" spans="1:28">
      <c r="A9" t="s">
        <v>20</v>
      </c>
      <c r="B9">
        <v>1</v>
      </c>
      <c r="C9">
        <v>106035660700</v>
      </c>
      <c r="D9" t="s">
        <v>14</v>
      </c>
      <c r="E9">
        <v>3352030552</v>
      </c>
      <c r="F9" t="s">
        <v>15</v>
      </c>
      <c r="G9">
        <v>50705169</v>
      </c>
      <c r="H9" t="s">
        <v>16</v>
      </c>
      <c r="I9">
        <v>10</v>
      </c>
      <c r="J9">
        <f t="shared" si="0"/>
        <v>26.508915174999998</v>
      </c>
      <c r="K9">
        <f t="shared" si="1"/>
        <v>20</v>
      </c>
      <c r="L9">
        <f t="shared" si="2"/>
        <v>30</v>
      </c>
      <c r="N9">
        <v>8.3723375000000004</v>
      </c>
      <c r="O9">
        <v>26.508915174999998</v>
      </c>
      <c r="X9">
        <v>112016350000</v>
      </c>
      <c r="Y9">
        <f t="shared" si="3"/>
        <v>28.004087500000001</v>
      </c>
      <c r="Z9">
        <v>8</v>
      </c>
      <c r="AA9">
        <f t="shared" si="4"/>
        <v>16</v>
      </c>
      <c r="AB9">
        <f t="shared" si="5"/>
        <v>24</v>
      </c>
    </row>
    <row r="10" spans="1:28">
      <c r="A10" t="s">
        <v>21</v>
      </c>
      <c r="B10">
        <v>1</v>
      </c>
      <c r="C10">
        <v>175880604000</v>
      </c>
      <c r="D10" t="s">
        <v>14</v>
      </c>
      <c r="E10">
        <v>5495091568</v>
      </c>
      <c r="F10" t="s">
        <v>15</v>
      </c>
      <c r="G10">
        <v>83894395</v>
      </c>
      <c r="H10" t="s">
        <v>16</v>
      </c>
      <c r="I10">
        <v>12</v>
      </c>
      <c r="J10">
        <f>C10/1000000000/4</f>
        <v>43.970151000000001</v>
      </c>
      <c r="K10">
        <f t="shared" si="1"/>
        <v>24</v>
      </c>
      <c r="L10">
        <f t="shared" si="2"/>
        <v>36</v>
      </c>
      <c r="N10">
        <v>12.724925799999999</v>
      </c>
      <c r="O10">
        <v>43.970151000000001</v>
      </c>
      <c r="X10">
        <v>185744901000</v>
      </c>
      <c r="Y10">
        <f t="shared" si="3"/>
        <v>46.43622525</v>
      </c>
      <c r="Z10">
        <v>10</v>
      </c>
      <c r="AA10">
        <f t="shared" si="4"/>
        <v>20</v>
      </c>
      <c r="AB10">
        <f t="shared" si="5"/>
        <v>30</v>
      </c>
    </row>
    <row r="11" spans="1:28">
      <c r="A11" t="s">
        <v>22</v>
      </c>
      <c r="B11">
        <v>1</v>
      </c>
      <c r="C11">
        <v>264388470200</v>
      </c>
      <c r="D11" t="s">
        <v>14</v>
      </c>
      <c r="E11">
        <v>8404529424</v>
      </c>
      <c r="F11" t="s">
        <v>15</v>
      </c>
      <c r="G11">
        <v>129205659</v>
      </c>
      <c r="H11" t="s">
        <v>16</v>
      </c>
      <c r="I11">
        <v>14</v>
      </c>
      <c r="J11">
        <f t="shared" si="0"/>
        <v>66.097117549999993</v>
      </c>
      <c r="K11">
        <f t="shared" si="1"/>
        <v>28</v>
      </c>
      <c r="L11">
        <f t="shared" si="2"/>
        <v>42</v>
      </c>
      <c r="N11">
        <v>19.242519699999999</v>
      </c>
      <c r="O11">
        <v>66.097117549999993</v>
      </c>
      <c r="X11">
        <v>283628914600</v>
      </c>
      <c r="Y11">
        <f t="shared" si="3"/>
        <v>70.907228649999993</v>
      </c>
      <c r="Z11">
        <v>12</v>
      </c>
      <c r="AA11">
        <f t="shared" si="4"/>
        <v>24</v>
      </c>
      <c r="AB11">
        <f t="shared" si="5"/>
        <v>36</v>
      </c>
    </row>
    <row r="12" spans="1:28">
      <c r="A12" t="s">
        <v>23</v>
      </c>
      <c r="B12">
        <v>1</v>
      </c>
      <c r="C12">
        <v>376597819400</v>
      </c>
      <c r="D12" t="s">
        <v>14</v>
      </c>
      <c r="E12">
        <v>12202987568</v>
      </c>
      <c r="F12" t="s">
        <v>15</v>
      </c>
      <c r="G12">
        <v>188572882</v>
      </c>
      <c r="H12" t="s">
        <v>16</v>
      </c>
      <c r="I12">
        <v>16</v>
      </c>
      <c r="J12">
        <f t="shared" si="0"/>
        <v>94.149454849999998</v>
      </c>
      <c r="K12">
        <f t="shared" si="1"/>
        <v>32</v>
      </c>
      <c r="L12">
        <f t="shared" si="2"/>
        <v>48</v>
      </c>
      <c r="N12">
        <v>27.909562000000001</v>
      </c>
      <c r="O12">
        <v>94.149454849999998</v>
      </c>
      <c r="X12">
        <v>421226613500</v>
      </c>
      <c r="Y12">
        <f t="shared" si="3"/>
        <v>105.306653375</v>
      </c>
      <c r="Z12">
        <v>14</v>
      </c>
      <c r="AA12">
        <f t="shared" si="4"/>
        <v>28</v>
      </c>
      <c r="AB12">
        <f t="shared" si="5"/>
        <v>42</v>
      </c>
    </row>
    <row r="13" spans="1:28">
      <c r="A13" t="s">
        <v>24</v>
      </c>
      <c r="B13">
        <v>1</v>
      </c>
      <c r="C13">
        <v>529642217800</v>
      </c>
      <c r="D13" t="s">
        <v>14</v>
      </c>
      <c r="E13">
        <v>17011252216</v>
      </c>
      <c r="F13" t="s">
        <v>15</v>
      </c>
      <c r="G13">
        <v>263954828</v>
      </c>
      <c r="H13" t="s">
        <v>16</v>
      </c>
      <c r="I13">
        <v>18</v>
      </c>
      <c r="J13">
        <f t="shared" si="0"/>
        <v>132.41055445000001</v>
      </c>
      <c r="K13">
        <f t="shared" si="1"/>
        <v>36</v>
      </c>
      <c r="L13">
        <f t="shared" si="2"/>
        <v>54</v>
      </c>
      <c r="N13">
        <v>38.668671500000002</v>
      </c>
      <c r="O13">
        <v>132.41055445000001</v>
      </c>
      <c r="X13">
        <v>570340903600</v>
      </c>
      <c r="Y13">
        <f t="shared" si="3"/>
        <v>142.58522590000001</v>
      </c>
      <c r="Z13">
        <v>16</v>
      </c>
      <c r="AA13">
        <f t="shared" si="4"/>
        <v>32</v>
      </c>
      <c r="AB13">
        <f t="shared" si="5"/>
        <v>48</v>
      </c>
    </row>
    <row r="14" spans="1:28">
      <c r="A14" t="s">
        <v>25</v>
      </c>
      <c r="B14">
        <v>1</v>
      </c>
      <c r="C14">
        <v>692369993700</v>
      </c>
      <c r="D14" t="s">
        <v>14</v>
      </c>
      <c r="E14">
        <v>22957967544</v>
      </c>
      <c r="F14" t="s">
        <v>15</v>
      </c>
      <c r="G14">
        <v>357312294</v>
      </c>
      <c r="H14" t="s">
        <v>16</v>
      </c>
      <c r="I14">
        <v>20</v>
      </c>
      <c r="J14">
        <f t="shared" si="0"/>
        <v>173.092498425</v>
      </c>
      <c r="K14">
        <f t="shared" si="1"/>
        <v>40</v>
      </c>
      <c r="L14">
        <f t="shared" si="2"/>
        <v>60</v>
      </c>
      <c r="N14">
        <v>51.894938600000003</v>
      </c>
      <c r="O14">
        <v>173.092498425</v>
      </c>
      <c r="X14">
        <v>798021458200</v>
      </c>
      <c r="Y14">
        <f t="shared" si="3"/>
        <v>199.50536455</v>
      </c>
      <c r="Z14">
        <v>18</v>
      </c>
      <c r="AA14">
        <f t="shared" si="4"/>
        <v>36</v>
      </c>
      <c r="AB14">
        <f t="shared" si="5"/>
        <v>54</v>
      </c>
    </row>
    <row r="15" spans="1:28">
      <c r="A15" t="s">
        <v>40</v>
      </c>
      <c r="X15">
        <v>1020677231200</v>
      </c>
      <c r="Y15">
        <f t="shared" si="3"/>
        <v>255.16930780000001</v>
      </c>
      <c r="Z15">
        <v>20</v>
      </c>
      <c r="AA15">
        <f t="shared" si="4"/>
        <v>40</v>
      </c>
      <c r="AB15">
        <f t="shared" si="5"/>
        <v>60</v>
      </c>
    </row>
    <row r="16" spans="1:28">
      <c r="A16" t="s">
        <v>39</v>
      </c>
      <c r="B16" t="s">
        <v>38</v>
      </c>
      <c r="C16" t="s">
        <v>37</v>
      </c>
      <c r="X16">
        <v>1331457938300</v>
      </c>
      <c r="Y16">
        <f t="shared" si="3"/>
        <v>332.86448457500001</v>
      </c>
      <c r="Z16">
        <v>22</v>
      </c>
      <c r="AA16">
        <f t="shared" si="4"/>
        <v>44</v>
      </c>
      <c r="AB16">
        <f t="shared" si="5"/>
        <v>66</v>
      </c>
    </row>
    <row r="17" spans="24:28">
      <c r="X17">
        <v>1680448696500</v>
      </c>
      <c r="Y17">
        <f t="shared" si="3"/>
        <v>420.11217412500002</v>
      </c>
      <c r="Z17">
        <v>24</v>
      </c>
      <c r="AA17">
        <f t="shared" si="4"/>
        <v>48</v>
      </c>
      <c r="AB17">
        <f t="shared" si="5"/>
        <v>72</v>
      </c>
    </row>
    <row r="18" spans="24:28">
      <c r="X18">
        <v>2101180516100</v>
      </c>
      <c r="Y18">
        <f>X21/1000000000/4</f>
        <v>511.55822007500001</v>
      </c>
      <c r="Z18">
        <v>26</v>
      </c>
      <c r="AA18">
        <f t="shared" si="4"/>
        <v>52</v>
      </c>
      <c r="AB18">
        <f t="shared" si="5"/>
        <v>78</v>
      </c>
    </row>
    <row r="19" spans="24:28">
      <c r="X19">
        <v>2082253570200</v>
      </c>
      <c r="Y19">
        <f>X19/1000000000/4</f>
        <v>520.56339255</v>
      </c>
      <c r="Z19">
        <v>28</v>
      </c>
      <c r="AA19">
        <f t="shared" si="4"/>
        <v>56</v>
      </c>
      <c r="AB19">
        <f t="shared" si="5"/>
        <v>84</v>
      </c>
    </row>
    <row r="20" spans="24:28">
      <c r="X20">
        <v>2088960532200</v>
      </c>
      <c r="Y20">
        <f>X20/1000000000/4</f>
        <v>522.24013305000005</v>
      </c>
      <c r="Z20">
        <v>30</v>
      </c>
      <c r="AA20">
        <f t="shared" si="4"/>
        <v>60</v>
      </c>
      <c r="AB20">
        <f t="shared" si="5"/>
        <v>90</v>
      </c>
    </row>
    <row r="21" spans="24:28">
      <c r="X21">
        <v>2046232880300</v>
      </c>
      <c r="Y21">
        <f>X18/1000000000/4</f>
        <v>525.29512902500005</v>
      </c>
      <c r="Z21">
        <v>32</v>
      </c>
      <c r="AA21">
        <f t="shared" si="4"/>
        <v>64</v>
      </c>
      <c r="AB21">
        <f t="shared" si="5"/>
        <v>96</v>
      </c>
    </row>
    <row r="22" spans="24:28">
      <c r="X22">
        <v>2220381957000</v>
      </c>
      <c r="Y22">
        <f>X24/1000000000/4</f>
        <v>538.52609974999996</v>
      </c>
      <c r="Z22">
        <v>34</v>
      </c>
      <c r="AA22">
        <f t="shared" si="4"/>
        <v>68</v>
      </c>
      <c r="AB22">
        <f t="shared" si="5"/>
        <v>102</v>
      </c>
    </row>
    <row r="23" spans="24:28">
      <c r="X23">
        <v>2164865806200</v>
      </c>
      <c r="Y23">
        <f>X23/1000000000/4</f>
        <v>541.21645154999999</v>
      </c>
      <c r="Z23">
        <v>36</v>
      </c>
      <c r="AA23">
        <f t="shared" si="4"/>
        <v>72</v>
      </c>
      <c r="AB23">
        <f t="shared" si="5"/>
        <v>108</v>
      </c>
    </row>
    <row r="24" spans="24:28">
      <c r="X24">
        <v>2154104399000</v>
      </c>
      <c r="Y24">
        <f>X22/1000000000/4</f>
        <v>555.09548925000001</v>
      </c>
      <c r="Z24">
        <v>38</v>
      </c>
      <c r="AA24">
        <f t="shared" si="4"/>
        <v>76</v>
      </c>
      <c r="AB24">
        <f t="shared" si="5"/>
        <v>114</v>
      </c>
    </row>
    <row r="25" spans="24:28">
      <c r="X25">
        <v>2513533334500</v>
      </c>
      <c r="Y25">
        <f>X25/1000000000/4</f>
        <v>628.38333362499998</v>
      </c>
      <c r="Z25">
        <v>40</v>
      </c>
      <c r="AA25">
        <f t="shared" si="4"/>
        <v>80</v>
      </c>
      <c r="AB25">
        <f t="shared" si="5"/>
        <v>120</v>
      </c>
    </row>
    <row r="26" spans="24:28">
      <c r="X26">
        <v>2759499147800</v>
      </c>
      <c r="Y26">
        <f>X26/1000000000/4</f>
        <v>689.87478695000004</v>
      </c>
      <c r="Z26">
        <v>42</v>
      </c>
      <c r="AA26">
        <f t="shared" si="4"/>
        <v>84</v>
      </c>
      <c r="AB26">
        <f t="shared" si="5"/>
        <v>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D22D-4919-4ED1-96B4-C7ABBAB02276}">
  <dimension ref="B3:E7"/>
  <sheetViews>
    <sheetView workbookViewId="0">
      <selection activeCell="G4" sqref="G4"/>
    </sheetView>
  </sheetViews>
  <sheetFormatPr defaultRowHeight="14.4"/>
  <cols>
    <col min="4" max="4" width="13.77734375" customWidth="1"/>
    <col min="5" max="5" width="13.33203125" customWidth="1"/>
  </cols>
  <sheetData>
    <row r="3" spans="2:5">
      <c r="B3" t="s">
        <v>67</v>
      </c>
      <c r="C3" t="s">
        <v>70</v>
      </c>
      <c r="D3" t="s">
        <v>56</v>
      </c>
      <c r="E3" t="s">
        <v>57</v>
      </c>
    </row>
    <row r="4" spans="2:5">
      <c r="B4">
        <v>16</v>
      </c>
      <c r="C4">
        <v>8.9600000000000009</v>
      </c>
      <c r="D4">
        <v>30063811800</v>
      </c>
      <c r="E4">
        <f>D4/1000000000/4</f>
        <v>7.51595295</v>
      </c>
    </row>
    <row r="5" spans="2:5">
      <c r="B5">
        <v>32</v>
      </c>
      <c r="C5">
        <v>34.43</v>
      </c>
      <c r="D5">
        <v>84567788400</v>
      </c>
      <c r="E5">
        <f>D5/1000000000/4</f>
        <v>21.141947099999999</v>
      </c>
    </row>
    <row r="6" spans="2:5">
      <c r="B6">
        <v>64</v>
      </c>
      <c r="C6">
        <v>134.66</v>
      </c>
      <c r="D6">
        <f>2*65150162900</f>
        <v>130300325800</v>
      </c>
      <c r="E6">
        <f>D6/1000000000</f>
        <v>130.3003258</v>
      </c>
    </row>
    <row r="7" spans="2:5">
      <c r="B7">
        <v>128</v>
      </c>
      <c r="C7">
        <v>531.22</v>
      </c>
      <c r="D7">
        <v>452443627300</v>
      </c>
      <c r="E7">
        <f>D7/1000000000</f>
        <v>452.4436273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366E-5541-4A05-96FC-F9DC241872BE}">
  <dimension ref="A1:M103"/>
  <sheetViews>
    <sheetView workbookViewId="0">
      <selection activeCell="K8" sqref="K8"/>
    </sheetView>
  </sheetViews>
  <sheetFormatPr defaultRowHeight="14.4"/>
  <cols>
    <col min="1" max="1" width="17.44140625" customWidth="1"/>
    <col min="2" max="2" width="11.6640625" customWidth="1"/>
    <col min="3" max="3" width="11" customWidth="1"/>
    <col min="4" max="4" width="17.5546875" customWidth="1"/>
    <col min="5" max="5" width="16.33203125" customWidth="1"/>
    <col min="6" max="6" width="12" bestFit="1" customWidth="1"/>
    <col min="7" max="7" width="11" bestFit="1" customWidth="1"/>
    <col min="10" max="10" width="20.5546875" customWidth="1"/>
  </cols>
  <sheetData>
    <row r="1" spans="1:13">
      <c r="A1" s="5" t="s">
        <v>63</v>
      </c>
      <c r="B1" s="5"/>
      <c r="C1" s="5"/>
      <c r="E1">
        <v>16</v>
      </c>
      <c r="G1">
        <v>32</v>
      </c>
    </row>
    <row r="2" spans="1:13">
      <c r="A2">
        <v>9378122700</v>
      </c>
      <c r="B2">
        <v>0</v>
      </c>
      <c r="C2">
        <f>A2*0.000000001</f>
        <v>9.3781227000000005</v>
      </c>
      <c r="D2">
        <v>43193574000</v>
      </c>
      <c r="E2">
        <f>D2*0.000000001</f>
        <v>43.193574000000005</v>
      </c>
      <c r="F2">
        <v>549785926200</v>
      </c>
      <c r="G2">
        <f>F2*0.000000001</f>
        <v>549.78592620000006</v>
      </c>
      <c r="J2" s="2" t="s">
        <v>59</v>
      </c>
      <c r="K2" s="2" t="s">
        <v>60</v>
      </c>
      <c r="L2" s="2" t="s">
        <v>61</v>
      </c>
      <c r="M2" s="2" t="s">
        <v>62</v>
      </c>
    </row>
    <row r="3" spans="1:13">
      <c r="A3">
        <v>9848129400</v>
      </c>
      <c r="B3">
        <v>1</v>
      </c>
      <c r="C3">
        <f t="shared" ref="C3:C33" si="0">A3*0.000000001</f>
        <v>9.8481294000000013</v>
      </c>
      <c r="D3">
        <v>40699111600</v>
      </c>
      <c r="E3">
        <f t="shared" ref="E3:E66" si="1">D3*0.000000001</f>
        <v>40.699111600000002</v>
      </c>
      <c r="F3">
        <v>542087321900</v>
      </c>
      <c r="G3">
        <f t="shared" ref="G3:G66" si="2">F3*0.000000001</f>
        <v>542.08732190000001</v>
      </c>
      <c r="I3">
        <v>8</v>
      </c>
      <c r="J3" s="3">
        <f>_xlfn.STDEV.P(C2:C102)</f>
        <v>1.5938077893281184</v>
      </c>
      <c r="K3">
        <f>MIN(C2:C102)</f>
        <v>6.6944274000000004</v>
      </c>
      <c r="L3">
        <f>MAX(C2:C102)</f>
        <v>17.1484354</v>
      </c>
      <c r="M3">
        <f>MEDIAN(C2:C102)</f>
        <v>8.9631760000000007</v>
      </c>
    </row>
    <row r="4" spans="1:13">
      <c r="A4">
        <v>8175509400</v>
      </c>
      <c r="B4">
        <v>2</v>
      </c>
      <c r="C4">
        <f t="shared" si="0"/>
        <v>8.175509400000001</v>
      </c>
      <c r="D4">
        <v>39618069700</v>
      </c>
      <c r="E4">
        <f t="shared" si="1"/>
        <v>39.6180697</v>
      </c>
      <c r="F4">
        <v>480407768100</v>
      </c>
      <c r="G4">
        <f t="shared" si="2"/>
        <v>480.40776810000006</v>
      </c>
      <c r="I4">
        <v>16</v>
      </c>
      <c r="J4" s="3">
        <f>_xlfn.STDEV.S(E2:E102)</f>
        <v>11.076035941958548</v>
      </c>
      <c r="K4">
        <f>MIN(E2:E102)</f>
        <v>39.6180697</v>
      </c>
      <c r="L4">
        <f>MAX(E2:E102)</f>
        <v>77.385421900000011</v>
      </c>
      <c r="M4">
        <f>MEDIAN(E2:E102)</f>
        <v>49.915680100000003</v>
      </c>
    </row>
    <row r="5" spans="1:13">
      <c r="A5">
        <v>8749248600</v>
      </c>
      <c r="B5">
        <v>3</v>
      </c>
      <c r="C5">
        <f t="shared" si="0"/>
        <v>8.7492486000000014</v>
      </c>
      <c r="D5">
        <v>40402890300</v>
      </c>
      <c r="E5">
        <f t="shared" si="1"/>
        <v>40.402890300000003</v>
      </c>
      <c r="F5">
        <v>461018885300</v>
      </c>
      <c r="G5">
        <f t="shared" si="2"/>
        <v>461.01888530000002</v>
      </c>
      <c r="I5">
        <v>32</v>
      </c>
      <c r="J5" s="3">
        <f>_xlfn.STDEV.S(G2:G102)</f>
        <v>103.5846831580572</v>
      </c>
      <c r="K5">
        <f>MIN(G2:G102)</f>
        <v>223.41314120000001</v>
      </c>
      <c r="L5">
        <f>MAX(G2:G102)</f>
        <v>619.42241970000009</v>
      </c>
      <c r="M5">
        <f>MEDIAN(G2:G102)</f>
        <v>374.57339720000004</v>
      </c>
    </row>
    <row r="6" spans="1:13">
      <c r="A6">
        <v>8675030200</v>
      </c>
      <c r="B6">
        <v>4</v>
      </c>
      <c r="C6">
        <f t="shared" si="0"/>
        <v>8.6750302000000001</v>
      </c>
      <c r="D6">
        <v>39760504700</v>
      </c>
      <c r="E6">
        <f t="shared" si="1"/>
        <v>39.760504700000006</v>
      </c>
      <c r="F6">
        <v>533870167600</v>
      </c>
      <c r="G6">
        <f t="shared" si="2"/>
        <v>533.87016760000006</v>
      </c>
    </row>
    <row r="7" spans="1:13">
      <c r="A7">
        <v>8725771300</v>
      </c>
      <c r="B7">
        <v>5</v>
      </c>
      <c r="C7">
        <f t="shared" si="0"/>
        <v>8.7257712999999999</v>
      </c>
      <c r="D7">
        <v>45351756600</v>
      </c>
      <c r="E7">
        <f t="shared" si="1"/>
        <v>45.351756600000002</v>
      </c>
      <c r="F7">
        <v>514121794700</v>
      </c>
      <c r="G7">
        <f t="shared" si="2"/>
        <v>514.12179470000001</v>
      </c>
    </row>
    <row r="8" spans="1:13">
      <c r="A8">
        <v>8632895900</v>
      </c>
      <c r="B8">
        <v>6</v>
      </c>
      <c r="C8">
        <f t="shared" si="0"/>
        <v>8.6328959000000012</v>
      </c>
      <c r="D8">
        <v>44726570100</v>
      </c>
      <c r="E8">
        <f t="shared" si="1"/>
        <v>44.726570100000004</v>
      </c>
      <c r="F8">
        <v>424047521200</v>
      </c>
      <c r="G8">
        <f t="shared" si="2"/>
        <v>424.04752120000001</v>
      </c>
    </row>
    <row r="9" spans="1:13">
      <c r="A9">
        <v>11020370000</v>
      </c>
      <c r="B9">
        <v>7</v>
      </c>
      <c r="C9">
        <f t="shared" si="0"/>
        <v>11.020370000000002</v>
      </c>
      <c r="D9">
        <v>44173498400</v>
      </c>
      <c r="E9">
        <f t="shared" si="1"/>
        <v>44.1734984</v>
      </c>
      <c r="F9">
        <v>397207652000</v>
      </c>
      <c r="G9">
        <f t="shared" si="2"/>
        <v>397.20765200000005</v>
      </c>
    </row>
    <row r="10" spans="1:13">
      <c r="A10">
        <v>9930089800</v>
      </c>
      <c r="B10">
        <v>8</v>
      </c>
      <c r="C10">
        <f t="shared" si="0"/>
        <v>9.9300898000000011</v>
      </c>
      <c r="D10">
        <v>46466195200</v>
      </c>
      <c r="E10">
        <f t="shared" si="1"/>
        <v>46.466195200000001</v>
      </c>
      <c r="F10">
        <v>401770924100</v>
      </c>
      <c r="G10">
        <f t="shared" si="2"/>
        <v>401.7709241</v>
      </c>
    </row>
    <row r="11" spans="1:13">
      <c r="A11">
        <v>9749627700</v>
      </c>
      <c r="B11">
        <v>9</v>
      </c>
      <c r="C11">
        <f t="shared" si="0"/>
        <v>9.7496277000000013</v>
      </c>
      <c r="D11">
        <v>43755356800</v>
      </c>
      <c r="E11">
        <f t="shared" si="1"/>
        <v>43.755356800000001</v>
      </c>
      <c r="F11">
        <v>480668293400</v>
      </c>
      <c r="G11">
        <f t="shared" si="2"/>
        <v>480.66829340000004</v>
      </c>
    </row>
    <row r="12" spans="1:13">
      <c r="A12">
        <v>9964960900</v>
      </c>
      <c r="B12">
        <v>10</v>
      </c>
      <c r="C12">
        <f t="shared" si="0"/>
        <v>9.9649609000000012</v>
      </c>
      <c r="D12">
        <v>45549573200</v>
      </c>
      <c r="E12">
        <f t="shared" si="1"/>
        <v>45.549573200000005</v>
      </c>
      <c r="F12">
        <v>454997365600</v>
      </c>
      <c r="G12">
        <f t="shared" si="2"/>
        <v>454.99736560000002</v>
      </c>
    </row>
    <row r="13" spans="1:13">
      <c r="A13">
        <v>9905787600</v>
      </c>
      <c r="B13">
        <v>11</v>
      </c>
      <c r="C13">
        <f t="shared" si="0"/>
        <v>9.9057876</v>
      </c>
      <c r="D13">
        <v>45024574700</v>
      </c>
      <c r="E13">
        <f t="shared" si="1"/>
        <v>45.024574700000002</v>
      </c>
      <c r="F13">
        <v>596691236800</v>
      </c>
      <c r="G13">
        <f t="shared" si="2"/>
        <v>596.69123680000007</v>
      </c>
    </row>
    <row r="14" spans="1:13">
      <c r="A14">
        <v>9857694600</v>
      </c>
      <c r="B14">
        <v>12</v>
      </c>
      <c r="C14">
        <f t="shared" si="0"/>
        <v>9.8576946000000003</v>
      </c>
      <c r="D14">
        <v>44365974800</v>
      </c>
      <c r="E14">
        <f t="shared" si="1"/>
        <v>44.365974800000004</v>
      </c>
      <c r="F14">
        <v>542873351900</v>
      </c>
      <c r="G14">
        <f t="shared" si="2"/>
        <v>542.87335189999999</v>
      </c>
    </row>
    <row r="15" spans="1:13">
      <c r="A15">
        <v>9864197200</v>
      </c>
      <c r="B15">
        <v>13</v>
      </c>
      <c r="C15">
        <f t="shared" si="0"/>
        <v>9.8641972000000013</v>
      </c>
      <c r="D15">
        <v>40021715500</v>
      </c>
      <c r="E15">
        <f t="shared" si="1"/>
        <v>40.021715499999999</v>
      </c>
      <c r="F15">
        <v>545851977100</v>
      </c>
      <c r="G15">
        <f t="shared" si="2"/>
        <v>545.8519771</v>
      </c>
    </row>
    <row r="16" spans="1:13">
      <c r="A16">
        <v>10605440000</v>
      </c>
      <c r="B16">
        <v>14</v>
      </c>
      <c r="C16">
        <f t="shared" si="0"/>
        <v>10.605440000000002</v>
      </c>
      <c r="D16">
        <v>45001446500</v>
      </c>
      <c r="E16">
        <f t="shared" si="1"/>
        <v>45.0014465</v>
      </c>
      <c r="F16">
        <v>497173785300</v>
      </c>
      <c r="G16">
        <f t="shared" si="2"/>
        <v>497.17378530000002</v>
      </c>
    </row>
    <row r="17" spans="1:7">
      <c r="A17">
        <v>9542205300</v>
      </c>
      <c r="B17">
        <v>15</v>
      </c>
      <c r="C17">
        <f t="shared" si="0"/>
        <v>9.5422053000000009</v>
      </c>
      <c r="D17">
        <v>44228846300</v>
      </c>
      <c r="E17">
        <f t="shared" si="1"/>
        <v>44.228846300000001</v>
      </c>
      <c r="F17">
        <v>534322591300</v>
      </c>
      <c r="G17">
        <f t="shared" si="2"/>
        <v>534.3225913</v>
      </c>
    </row>
    <row r="18" spans="1:7">
      <c r="A18">
        <v>9652678500</v>
      </c>
      <c r="B18">
        <v>16</v>
      </c>
      <c r="C18">
        <f t="shared" si="0"/>
        <v>9.6526785000000004</v>
      </c>
      <c r="D18">
        <v>46406847500</v>
      </c>
      <c r="E18">
        <f t="shared" si="1"/>
        <v>46.406847500000005</v>
      </c>
      <c r="F18">
        <v>580548466800</v>
      </c>
      <c r="G18">
        <f t="shared" si="2"/>
        <v>580.54846680000003</v>
      </c>
    </row>
    <row r="19" spans="1:7">
      <c r="A19">
        <v>9340150700</v>
      </c>
      <c r="B19">
        <v>17</v>
      </c>
      <c r="C19">
        <f t="shared" si="0"/>
        <v>9.3401507000000006</v>
      </c>
      <c r="D19">
        <v>45032689600</v>
      </c>
      <c r="E19">
        <f t="shared" si="1"/>
        <v>45.032689600000005</v>
      </c>
      <c r="F19">
        <v>582062649600</v>
      </c>
      <c r="G19">
        <f t="shared" si="2"/>
        <v>582.06264959999999</v>
      </c>
    </row>
    <row r="20" spans="1:7">
      <c r="A20">
        <v>9871129200</v>
      </c>
      <c r="B20">
        <v>18</v>
      </c>
      <c r="C20">
        <f t="shared" si="0"/>
        <v>9.8711292000000004</v>
      </c>
      <c r="D20">
        <v>42148700300</v>
      </c>
      <c r="E20">
        <f t="shared" si="1"/>
        <v>42.148700300000002</v>
      </c>
      <c r="F20">
        <v>525083059600</v>
      </c>
      <c r="G20">
        <f t="shared" si="2"/>
        <v>525.08305960000007</v>
      </c>
    </row>
    <row r="21" spans="1:7">
      <c r="A21">
        <v>9870030600</v>
      </c>
      <c r="B21">
        <v>19</v>
      </c>
      <c r="C21">
        <f t="shared" si="0"/>
        <v>9.8700305999999998</v>
      </c>
      <c r="D21">
        <v>45282812400</v>
      </c>
      <c r="E21">
        <f t="shared" si="1"/>
        <v>45.282812400000005</v>
      </c>
      <c r="F21">
        <v>507546330700</v>
      </c>
      <c r="G21">
        <f t="shared" si="2"/>
        <v>507.54633070000006</v>
      </c>
    </row>
    <row r="22" spans="1:7">
      <c r="A22">
        <v>10046082100</v>
      </c>
      <c r="B22">
        <v>20</v>
      </c>
      <c r="C22">
        <f t="shared" si="0"/>
        <v>10.046082100000001</v>
      </c>
      <c r="D22">
        <v>41219230400</v>
      </c>
      <c r="E22">
        <f t="shared" si="1"/>
        <v>41.219230400000001</v>
      </c>
      <c r="F22">
        <v>538651211200</v>
      </c>
      <c r="G22">
        <f t="shared" si="2"/>
        <v>538.65121120000003</v>
      </c>
    </row>
    <row r="23" spans="1:7">
      <c r="A23">
        <v>11257833200</v>
      </c>
      <c r="B23">
        <v>21</v>
      </c>
      <c r="C23">
        <f t="shared" si="0"/>
        <v>11.2578332</v>
      </c>
      <c r="D23">
        <v>45502504200</v>
      </c>
      <c r="E23">
        <f t="shared" si="1"/>
        <v>45.502504200000004</v>
      </c>
      <c r="F23">
        <v>517550902500</v>
      </c>
      <c r="G23">
        <f t="shared" si="2"/>
        <v>517.55090250000001</v>
      </c>
    </row>
    <row r="24" spans="1:7">
      <c r="A24">
        <v>10935356300</v>
      </c>
      <c r="B24">
        <v>22</v>
      </c>
      <c r="C24">
        <f t="shared" si="0"/>
        <v>10.9353563</v>
      </c>
      <c r="D24">
        <v>46836225100</v>
      </c>
      <c r="E24">
        <f t="shared" si="1"/>
        <v>46.8362251</v>
      </c>
      <c r="F24">
        <v>575591681200</v>
      </c>
      <c r="G24">
        <f t="shared" si="2"/>
        <v>575.59168120000004</v>
      </c>
    </row>
    <row r="25" spans="1:7">
      <c r="A25">
        <v>9848350300</v>
      </c>
      <c r="B25">
        <v>23</v>
      </c>
      <c r="C25">
        <f t="shared" si="0"/>
        <v>9.8483502999999999</v>
      </c>
      <c r="D25">
        <v>41051172700</v>
      </c>
      <c r="E25">
        <f t="shared" si="1"/>
        <v>41.051172700000002</v>
      </c>
      <c r="F25">
        <v>598484778300</v>
      </c>
      <c r="G25">
        <f t="shared" si="2"/>
        <v>598.48477830000002</v>
      </c>
    </row>
    <row r="26" spans="1:7">
      <c r="A26">
        <v>9812013500</v>
      </c>
      <c r="B26">
        <v>24</v>
      </c>
      <c r="C26">
        <f t="shared" si="0"/>
        <v>9.8120135000000008</v>
      </c>
      <c r="D26">
        <v>46558646500</v>
      </c>
      <c r="E26">
        <f t="shared" si="1"/>
        <v>46.558646500000002</v>
      </c>
      <c r="F26">
        <v>619422419700</v>
      </c>
      <c r="G26">
        <f t="shared" si="2"/>
        <v>619.42241970000009</v>
      </c>
    </row>
    <row r="27" spans="1:7">
      <c r="A27">
        <v>9732690900</v>
      </c>
      <c r="B27">
        <v>25</v>
      </c>
      <c r="C27">
        <f t="shared" si="0"/>
        <v>9.7326909000000015</v>
      </c>
      <c r="D27">
        <v>47000079800</v>
      </c>
      <c r="E27">
        <f t="shared" si="1"/>
        <v>47.000079800000002</v>
      </c>
      <c r="F27">
        <v>539626683800</v>
      </c>
      <c r="G27">
        <f t="shared" si="2"/>
        <v>539.62668380000002</v>
      </c>
    </row>
    <row r="28" spans="1:7">
      <c r="A28">
        <v>9223368300</v>
      </c>
      <c r="B28">
        <v>26</v>
      </c>
      <c r="C28">
        <f t="shared" si="0"/>
        <v>9.2233683000000006</v>
      </c>
      <c r="D28">
        <v>43117975100</v>
      </c>
      <c r="E28">
        <f t="shared" si="1"/>
        <v>43.117975100000002</v>
      </c>
      <c r="F28">
        <v>504218786200</v>
      </c>
      <c r="G28">
        <f t="shared" si="2"/>
        <v>504.21878620000001</v>
      </c>
    </row>
    <row r="29" spans="1:7">
      <c r="A29">
        <v>10410950000</v>
      </c>
      <c r="B29">
        <v>27</v>
      </c>
      <c r="C29">
        <f t="shared" si="0"/>
        <v>10.410950000000001</v>
      </c>
      <c r="D29">
        <v>47340313100</v>
      </c>
      <c r="E29">
        <f t="shared" si="1"/>
        <v>47.340313100000003</v>
      </c>
      <c r="F29">
        <v>509326172800</v>
      </c>
      <c r="G29">
        <f t="shared" si="2"/>
        <v>509.32617280000005</v>
      </c>
    </row>
    <row r="30" spans="1:7">
      <c r="A30">
        <v>10070960900</v>
      </c>
      <c r="B30">
        <v>28</v>
      </c>
      <c r="C30">
        <f t="shared" si="0"/>
        <v>10.070960900000001</v>
      </c>
      <c r="D30">
        <v>47016938400</v>
      </c>
      <c r="E30">
        <f t="shared" si="1"/>
        <v>47.016938400000001</v>
      </c>
      <c r="F30">
        <v>485242152800</v>
      </c>
      <c r="G30">
        <f t="shared" si="2"/>
        <v>485.24215280000004</v>
      </c>
    </row>
    <row r="31" spans="1:7">
      <c r="A31">
        <v>11472680900</v>
      </c>
      <c r="B31">
        <v>29</v>
      </c>
      <c r="C31">
        <f t="shared" si="0"/>
        <v>11.4726809</v>
      </c>
      <c r="D31">
        <v>46701802300</v>
      </c>
      <c r="E31">
        <f t="shared" si="1"/>
        <v>46.701802300000004</v>
      </c>
      <c r="F31">
        <v>454765755800</v>
      </c>
      <c r="G31">
        <f t="shared" si="2"/>
        <v>454.76575580000002</v>
      </c>
    </row>
    <row r="32" spans="1:7">
      <c r="A32">
        <v>14127759600</v>
      </c>
      <c r="B32">
        <v>30</v>
      </c>
      <c r="C32">
        <f t="shared" si="0"/>
        <v>14.127759600000001</v>
      </c>
      <c r="D32">
        <v>45481512900</v>
      </c>
      <c r="E32">
        <f t="shared" si="1"/>
        <v>45.481512900000006</v>
      </c>
      <c r="F32">
        <v>408879922900</v>
      </c>
      <c r="G32">
        <f t="shared" si="2"/>
        <v>408.87992290000005</v>
      </c>
    </row>
    <row r="33" spans="1:7">
      <c r="A33">
        <v>10278900400</v>
      </c>
      <c r="B33">
        <v>31</v>
      </c>
      <c r="C33">
        <f t="shared" si="0"/>
        <v>10.278900400000001</v>
      </c>
      <c r="D33">
        <v>47668710300</v>
      </c>
      <c r="E33">
        <f t="shared" si="1"/>
        <v>47.668710300000001</v>
      </c>
      <c r="F33">
        <v>390969444500</v>
      </c>
      <c r="G33">
        <f t="shared" si="2"/>
        <v>390.96944450000001</v>
      </c>
    </row>
    <row r="34" spans="1:7">
      <c r="A34">
        <v>10116730300</v>
      </c>
      <c r="B34">
        <v>32</v>
      </c>
      <c r="C34">
        <f t="shared" ref="C34:C52" si="3">A34*0.000000001</f>
        <v>10.1167303</v>
      </c>
      <c r="D34">
        <v>46234994900</v>
      </c>
      <c r="E34">
        <f t="shared" si="1"/>
        <v>46.234994900000004</v>
      </c>
      <c r="F34">
        <v>413569673000</v>
      </c>
      <c r="G34">
        <f t="shared" si="2"/>
        <v>413.56967300000002</v>
      </c>
    </row>
    <row r="35" spans="1:7">
      <c r="A35">
        <v>12150947200</v>
      </c>
      <c r="B35">
        <v>33</v>
      </c>
      <c r="C35">
        <f t="shared" si="3"/>
        <v>12.150947200000001</v>
      </c>
      <c r="D35">
        <v>46339576100</v>
      </c>
      <c r="E35">
        <f t="shared" si="1"/>
        <v>46.339576100000002</v>
      </c>
      <c r="F35">
        <v>382356788400</v>
      </c>
      <c r="G35">
        <f t="shared" si="2"/>
        <v>382.35678840000003</v>
      </c>
    </row>
    <row r="36" spans="1:7">
      <c r="A36">
        <v>9680082100</v>
      </c>
      <c r="B36">
        <v>34</v>
      </c>
      <c r="C36">
        <f t="shared" si="3"/>
        <v>9.6800820999999999</v>
      </c>
      <c r="D36">
        <v>47738789000</v>
      </c>
      <c r="E36">
        <f t="shared" si="1"/>
        <v>47.738789000000004</v>
      </c>
      <c r="F36">
        <v>371797358100</v>
      </c>
      <c r="G36">
        <f t="shared" si="2"/>
        <v>371.7973581</v>
      </c>
    </row>
    <row r="37" spans="1:7">
      <c r="A37">
        <v>10222891000</v>
      </c>
      <c r="B37">
        <v>35</v>
      </c>
      <c r="C37">
        <f t="shared" si="3"/>
        <v>10.222891000000001</v>
      </c>
      <c r="D37">
        <v>44360594800</v>
      </c>
      <c r="E37">
        <f t="shared" si="1"/>
        <v>44.360594800000001</v>
      </c>
      <c r="F37">
        <v>374573397200</v>
      </c>
      <c r="G37">
        <f t="shared" si="2"/>
        <v>374.57339720000004</v>
      </c>
    </row>
    <row r="38" spans="1:7">
      <c r="A38">
        <v>10093317300</v>
      </c>
      <c r="B38">
        <v>36</v>
      </c>
      <c r="C38">
        <f t="shared" si="3"/>
        <v>10.093317300000001</v>
      </c>
      <c r="D38">
        <v>52750029200</v>
      </c>
      <c r="E38">
        <f t="shared" si="1"/>
        <v>52.7500292</v>
      </c>
      <c r="F38">
        <v>380541153800</v>
      </c>
      <c r="G38">
        <f t="shared" si="2"/>
        <v>380.54115380000002</v>
      </c>
    </row>
    <row r="39" spans="1:7">
      <c r="A39">
        <v>9527382400</v>
      </c>
      <c r="B39">
        <v>37</v>
      </c>
      <c r="C39">
        <f t="shared" si="3"/>
        <v>9.5273824000000005</v>
      </c>
      <c r="D39">
        <v>49463110300</v>
      </c>
      <c r="E39">
        <f t="shared" si="1"/>
        <v>49.463110300000004</v>
      </c>
      <c r="F39">
        <v>381926198700</v>
      </c>
      <c r="G39">
        <f t="shared" si="2"/>
        <v>381.92619870000004</v>
      </c>
    </row>
    <row r="40" spans="1:7">
      <c r="A40">
        <v>10760667000</v>
      </c>
      <c r="B40">
        <v>38</v>
      </c>
      <c r="C40">
        <f t="shared" si="3"/>
        <v>10.760667000000002</v>
      </c>
      <c r="D40">
        <v>47690785400</v>
      </c>
      <c r="E40">
        <f t="shared" si="1"/>
        <v>47.690785400000003</v>
      </c>
      <c r="F40">
        <v>380308942900</v>
      </c>
      <c r="G40">
        <f t="shared" si="2"/>
        <v>380.30894290000003</v>
      </c>
    </row>
    <row r="41" spans="1:7">
      <c r="A41">
        <v>17148435400</v>
      </c>
      <c r="B41">
        <v>39</v>
      </c>
      <c r="C41">
        <f t="shared" si="3"/>
        <v>17.1484354</v>
      </c>
      <c r="D41">
        <v>48332191300</v>
      </c>
      <c r="E41">
        <f t="shared" si="1"/>
        <v>48.332191300000005</v>
      </c>
      <c r="F41">
        <v>377604138600</v>
      </c>
      <c r="G41">
        <f t="shared" si="2"/>
        <v>377.6041386</v>
      </c>
    </row>
    <row r="42" spans="1:7">
      <c r="A42">
        <v>12394344000</v>
      </c>
      <c r="B42">
        <v>40</v>
      </c>
      <c r="C42">
        <f t="shared" si="3"/>
        <v>12.394344</v>
      </c>
      <c r="D42">
        <v>41624272000</v>
      </c>
      <c r="E42">
        <f t="shared" si="1"/>
        <v>41.624272000000005</v>
      </c>
      <c r="F42">
        <v>389384421400</v>
      </c>
      <c r="G42">
        <f t="shared" si="2"/>
        <v>389.38442140000001</v>
      </c>
    </row>
    <row r="43" spans="1:7">
      <c r="A43">
        <v>10805410400</v>
      </c>
      <c r="B43">
        <v>41</v>
      </c>
      <c r="C43">
        <f t="shared" si="3"/>
        <v>10.805410400000001</v>
      </c>
      <c r="D43">
        <v>49170009900</v>
      </c>
      <c r="E43">
        <f t="shared" si="1"/>
        <v>49.170009900000004</v>
      </c>
      <c r="F43">
        <v>375518031600</v>
      </c>
      <c r="G43">
        <f t="shared" si="2"/>
        <v>375.51803160000003</v>
      </c>
    </row>
    <row r="44" spans="1:7">
      <c r="A44">
        <v>8770943700</v>
      </c>
      <c r="B44">
        <v>42</v>
      </c>
      <c r="C44">
        <f t="shared" si="3"/>
        <v>8.7709437000000001</v>
      </c>
      <c r="D44">
        <v>43680401100</v>
      </c>
      <c r="E44">
        <f t="shared" si="1"/>
        <v>43.680401100000005</v>
      </c>
      <c r="F44">
        <v>383357249700</v>
      </c>
      <c r="G44">
        <f t="shared" si="2"/>
        <v>383.35724970000001</v>
      </c>
    </row>
    <row r="45" spans="1:7">
      <c r="A45">
        <v>7964528900</v>
      </c>
      <c r="B45">
        <v>43</v>
      </c>
      <c r="C45">
        <f t="shared" si="3"/>
        <v>7.9645289000000004</v>
      </c>
      <c r="D45">
        <v>41745314200</v>
      </c>
      <c r="E45">
        <f t="shared" si="1"/>
        <v>41.745314200000003</v>
      </c>
      <c r="F45">
        <v>381886426100</v>
      </c>
      <c r="G45">
        <f t="shared" si="2"/>
        <v>381.88642610000005</v>
      </c>
    </row>
    <row r="46" spans="1:7">
      <c r="A46">
        <v>8722387200</v>
      </c>
      <c r="B46">
        <v>44</v>
      </c>
      <c r="C46">
        <f t="shared" si="3"/>
        <v>8.7223872</v>
      </c>
      <c r="D46">
        <v>40175507300</v>
      </c>
      <c r="E46">
        <f t="shared" si="1"/>
        <v>40.1755073</v>
      </c>
      <c r="F46">
        <v>438062340200</v>
      </c>
      <c r="G46">
        <f t="shared" si="2"/>
        <v>438.06234020000005</v>
      </c>
    </row>
    <row r="47" spans="1:7">
      <c r="A47">
        <v>8952103900</v>
      </c>
      <c r="B47">
        <v>45</v>
      </c>
      <c r="C47">
        <f t="shared" si="3"/>
        <v>8.9521039000000009</v>
      </c>
      <c r="D47">
        <v>41869241100</v>
      </c>
      <c r="E47">
        <f t="shared" si="1"/>
        <v>41.869241100000004</v>
      </c>
      <c r="F47">
        <v>411733658800</v>
      </c>
      <c r="G47">
        <f t="shared" si="2"/>
        <v>411.7336588</v>
      </c>
    </row>
    <row r="48" spans="1:7">
      <c r="A48">
        <v>9252387900</v>
      </c>
      <c r="B48">
        <v>46</v>
      </c>
      <c r="C48">
        <f t="shared" si="3"/>
        <v>9.2523879000000004</v>
      </c>
      <c r="D48">
        <v>39778950700</v>
      </c>
      <c r="E48">
        <f t="shared" si="1"/>
        <v>39.778950700000003</v>
      </c>
      <c r="F48">
        <v>400336598500</v>
      </c>
      <c r="G48">
        <f t="shared" si="2"/>
        <v>400.33659850000004</v>
      </c>
    </row>
    <row r="49" spans="1:7">
      <c r="A49">
        <v>8558903000</v>
      </c>
      <c r="B49">
        <v>47</v>
      </c>
      <c r="C49">
        <f t="shared" si="3"/>
        <v>8.5589030000000008</v>
      </c>
      <c r="D49">
        <v>40844417700</v>
      </c>
      <c r="E49">
        <f t="shared" si="1"/>
        <v>40.844417700000001</v>
      </c>
      <c r="F49">
        <v>399452611900</v>
      </c>
      <c r="G49">
        <f t="shared" si="2"/>
        <v>399.45261190000002</v>
      </c>
    </row>
    <row r="50" spans="1:7">
      <c r="A50">
        <v>9930115900</v>
      </c>
      <c r="B50">
        <v>48</v>
      </c>
      <c r="C50">
        <f t="shared" si="3"/>
        <v>9.9301159000000006</v>
      </c>
      <c r="D50">
        <v>40300994300</v>
      </c>
      <c r="E50">
        <f t="shared" si="1"/>
        <v>40.300994299999999</v>
      </c>
      <c r="F50">
        <v>406502345800</v>
      </c>
      <c r="G50">
        <f t="shared" si="2"/>
        <v>406.5023458</v>
      </c>
    </row>
    <row r="51" spans="1:7">
      <c r="A51">
        <v>10189634600</v>
      </c>
      <c r="B51">
        <v>49</v>
      </c>
      <c r="C51">
        <f t="shared" si="3"/>
        <v>10.1896346</v>
      </c>
      <c r="D51">
        <v>40906034300</v>
      </c>
      <c r="E51">
        <f t="shared" si="1"/>
        <v>40.906034300000002</v>
      </c>
      <c r="F51">
        <v>400652307700</v>
      </c>
      <c r="G51">
        <f t="shared" si="2"/>
        <v>400.65230770000005</v>
      </c>
    </row>
    <row r="52" spans="1:7">
      <c r="A52">
        <v>8530723100</v>
      </c>
      <c r="B52">
        <v>50</v>
      </c>
      <c r="C52">
        <f t="shared" si="3"/>
        <v>8.5307231000000012</v>
      </c>
      <c r="D52">
        <v>41065800300</v>
      </c>
      <c r="E52">
        <f t="shared" si="1"/>
        <v>41.065800299999999</v>
      </c>
      <c r="F52">
        <v>397282678900</v>
      </c>
      <c r="G52">
        <f t="shared" si="2"/>
        <v>397.28267890000001</v>
      </c>
    </row>
    <row r="53" spans="1:7">
      <c r="A53">
        <v>8261051000</v>
      </c>
      <c r="B53">
        <v>51</v>
      </c>
      <c r="C53">
        <f t="shared" ref="C53:C103" si="4">A53*0.000000001</f>
        <v>8.2610510000000001</v>
      </c>
      <c r="D53">
        <v>63624894600</v>
      </c>
      <c r="E53">
        <f t="shared" si="1"/>
        <v>63.624894600000005</v>
      </c>
      <c r="F53">
        <v>313518891500</v>
      </c>
      <c r="G53">
        <f t="shared" si="2"/>
        <v>313.5188915</v>
      </c>
    </row>
    <row r="54" spans="1:7">
      <c r="A54">
        <v>7384520400</v>
      </c>
      <c r="B54">
        <v>52</v>
      </c>
      <c r="C54">
        <f t="shared" si="4"/>
        <v>7.3845204000000004</v>
      </c>
      <c r="D54">
        <v>61374825100</v>
      </c>
      <c r="E54">
        <f t="shared" si="1"/>
        <v>61.374825100000002</v>
      </c>
      <c r="F54">
        <v>318132466600</v>
      </c>
      <c r="G54">
        <f t="shared" si="2"/>
        <v>318.13246660000004</v>
      </c>
    </row>
    <row r="55" spans="1:7">
      <c r="A55">
        <v>6694427400</v>
      </c>
      <c r="B55">
        <v>53</v>
      </c>
      <c r="C55">
        <f t="shared" si="4"/>
        <v>6.6944274000000004</v>
      </c>
      <c r="D55">
        <v>60936587000</v>
      </c>
      <c r="E55">
        <f t="shared" si="1"/>
        <v>60.936587000000003</v>
      </c>
      <c r="F55">
        <v>315891399400</v>
      </c>
      <c r="G55">
        <f t="shared" si="2"/>
        <v>315.89139940000001</v>
      </c>
    </row>
    <row r="56" spans="1:7">
      <c r="A56">
        <v>7039407900</v>
      </c>
      <c r="B56">
        <v>54</v>
      </c>
      <c r="C56">
        <f t="shared" si="4"/>
        <v>7.0394079000000005</v>
      </c>
      <c r="D56">
        <v>65776620900</v>
      </c>
      <c r="E56">
        <f t="shared" si="1"/>
        <v>65.776620899999998</v>
      </c>
      <c r="F56">
        <v>288316860500</v>
      </c>
      <c r="G56">
        <f t="shared" si="2"/>
        <v>288.31686050000002</v>
      </c>
    </row>
    <row r="57" spans="1:7">
      <c r="A57">
        <v>7099113100</v>
      </c>
      <c r="B57">
        <v>55</v>
      </c>
      <c r="C57">
        <f t="shared" si="4"/>
        <v>7.0991131000000003</v>
      </c>
      <c r="D57">
        <v>66619953300</v>
      </c>
      <c r="E57">
        <f t="shared" si="1"/>
        <v>66.619953300000006</v>
      </c>
      <c r="F57">
        <v>278942015000</v>
      </c>
      <c r="G57">
        <f t="shared" si="2"/>
        <v>278.94201500000003</v>
      </c>
    </row>
    <row r="58" spans="1:7">
      <c r="A58">
        <v>7044428700</v>
      </c>
      <c r="B58">
        <v>56</v>
      </c>
      <c r="C58">
        <f t="shared" si="4"/>
        <v>7.0444287000000001</v>
      </c>
      <c r="D58">
        <v>70599905000</v>
      </c>
      <c r="E58">
        <f t="shared" si="1"/>
        <v>70.599905000000007</v>
      </c>
      <c r="F58">
        <v>240508186700</v>
      </c>
      <c r="G58">
        <f t="shared" si="2"/>
        <v>240.50818670000001</v>
      </c>
    </row>
    <row r="59" spans="1:7">
      <c r="A59">
        <v>6970113300</v>
      </c>
      <c r="B59">
        <v>57</v>
      </c>
      <c r="C59">
        <f t="shared" si="4"/>
        <v>6.9701133000000004</v>
      </c>
      <c r="D59">
        <v>66316228600</v>
      </c>
      <c r="E59">
        <f t="shared" si="1"/>
        <v>66.316228600000002</v>
      </c>
      <c r="F59">
        <v>279721449700</v>
      </c>
      <c r="G59">
        <f t="shared" si="2"/>
        <v>279.72144969999999</v>
      </c>
    </row>
    <row r="60" spans="1:7">
      <c r="A60">
        <v>7080881200</v>
      </c>
      <c r="B60">
        <v>58</v>
      </c>
      <c r="C60">
        <f t="shared" si="4"/>
        <v>7.0808812000000003</v>
      </c>
      <c r="D60">
        <v>69570619000</v>
      </c>
      <c r="E60">
        <f t="shared" si="1"/>
        <v>69.570619000000008</v>
      </c>
      <c r="F60">
        <v>311628435100</v>
      </c>
      <c r="G60">
        <f t="shared" si="2"/>
        <v>311.62843510000005</v>
      </c>
    </row>
    <row r="61" spans="1:7">
      <c r="A61">
        <v>8978755900</v>
      </c>
      <c r="B61">
        <v>59</v>
      </c>
      <c r="C61">
        <f t="shared" si="4"/>
        <v>8.9787559000000012</v>
      </c>
      <c r="D61">
        <v>64670048300</v>
      </c>
      <c r="E61">
        <f t="shared" si="1"/>
        <v>64.670048300000005</v>
      </c>
      <c r="F61">
        <v>301201701800</v>
      </c>
      <c r="G61">
        <f t="shared" si="2"/>
        <v>301.20170180000002</v>
      </c>
    </row>
    <row r="62" spans="1:7">
      <c r="A62">
        <v>8590262600</v>
      </c>
      <c r="B62">
        <v>60</v>
      </c>
      <c r="C62">
        <f t="shared" si="4"/>
        <v>8.5902626000000009</v>
      </c>
      <c r="D62">
        <v>66536081200</v>
      </c>
      <c r="E62">
        <f t="shared" si="1"/>
        <v>66.536081199999998</v>
      </c>
      <c r="F62">
        <v>318465821700</v>
      </c>
      <c r="G62">
        <f t="shared" si="2"/>
        <v>318.46582169999999</v>
      </c>
    </row>
    <row r="63" spans="1:7">
      <c r="A63">
        <v>7665000200</v>
      </c>
      <c r="B63">
        <v>61</v>
      </c>
      <c r="C63">
        <f t="shared" si="4"/>
        <v>7.6650002000000006</v>
      </c>
      <c r="D63">
        <v>67456157800</v>
      </c>
      <c r="E63">
        <f t="shared" si="1"/>
        <v>67.4561578</v>
      </c>
      <c r="F63">
        <v>240576722900</v>
      </c>
      <c r="G63">
        <f t="shared" si="2"/>
        <v>240.57672290000002</v>
      </c>
    </row>
    <row r="64" spans="1:7">
      <c r="A64">
        <v>8026787200</v>
      </c>
      <c r="B64">
        <v>62</v>
      </c>
      <c r="C64">
        <f t="shared" si="4"/>
        <v>8.0267872000000011</v>
      </c>
      <c r="D64">
        <v>69591738500</v>
      </c>
      <c r="E64">
        <f t="shared" si="1"/>
        <v>69.591738500000005</v>
      </c>
      <c r="F64">
        <v>239888502800</v>
      </c>
      <c r="G64">
        <f t="shared" si="2"/>
        <v>239.88850280000003</v>
      </c>
    </row>
    <row r="65" spans="1:7">
      <c r="A65">
        <v>8124713900</v>
      </c>
      <c r="B65">
        <v>63</v>
      </c>
      <c r="C65">
        <f t="shared" si="4"/>
        <v>8.1247138999999997</v>
      </c>
      <c r="D65">
        <v>66999661100</v>
      </c>
      <c r="E65">
        <f t="shared" si="1"/>
        <v>66.999661099999997</v>
      </c>
      <c r="F65">
        <v>223413141200</v>
      </c>
      <c r="G65">
        <f t="shared" si="2"/>
        <v>223.41314120000001</v>
      </c>
    </row>
    <row r="66" spans="1:7">
      <c r="A66">
        <v>8057627200</v>
      </c>
      <c r="B66">
        <v>64</v>
      </c>
      <c r="C66">
        <f t="shared" si="4"/>
        <v>8.0576272000000007</v>
      </c>
      <c r="D66">
        <v>63431689800</v>
      </c>
      <c r="E66">
        <f t="shared" si="1"/>
        <v>63.431689800000001</v>
      </c>
      <c r="F66">
        <v>226279314100</v>
      </c>
      <c r="G66">
        <f t="shared" si="2"/>
        <v>226.27931410000002</v>
      </c>
    </row>
    <row r="67" spans="1:7">
      <c r="A67">
        <v>7993269900</v>
      </c>
      <c r="B67">
        <v>65</v>
      </c>
      <c r="C67">
        <f t="shared" si="4"/>
        <v>7.9932699000000005</v>
      </c>
      <c r="D67">
        <v>69117709400</v>
      </c>
      <c r="E67">
        <f t="shared" ref="E67:E103" si="5">D67*0.000000001</f>
        <v>69.11770940000001</v>
      </c>
      <c r="F67">
        <v>224216510400</v>
      </c>
      <c r="G67">
        <f t="shared" ref="G67:G103" si="6">F67*0.000000001</f>
        <v>224.2165104</v>
      </c>
    </row>
    <row r="68" spans="1:7">
      <c r="A68">
        <v>8108750800</v>
      </c>
      <c r="B68">
        <v>66</v>
      </c>
      <c r="C68">
        <f t="shared" si="4"/>
        <v>8.108750800000001</v>
      </c>
      <c r="D68">
        <v>66480990300</v>
      </c>
      <c r="E68">
        <f t="shared" si="5"/>
        <v>66.480990300000002</v>
      </c>
      <c r="F68">
        <v>234316951000</v>
      </c>
      <c r="G68">
        <f t="shared" si="6"/>
        <v>234.31695100000002</v>
      </c>
    </row>
    <row r="69" spans="1:7">
      <c r="A69">
        <v>8054794400</v>
      </c>
      <c r="B69">
        <v>67</v>
      </c>
      <c r="C69">
        <f t="shared" si="4"/>
        <v>8.0547944000000005</v>
      </c>
      <c r="D69">
        <v>71486734000</v>
      </c>
      <c r="E69">
        <f t="shared" si="5"/>
        <v>71.486733999999998</v>
      </c>
      <c r="F69">
        <v>274354990300</v>
      </c>
      <c r="G69">
        <f t="shared" si="6"/>
        <v>274.3549903</v>
      </c>
    </row>
    <row r="70" spans="1:7">
      <c r="A70">
        <v>8634600600</v>
      </c>
      <c r="B70">
        <v>68</v>
      </c>
      <c r="C70">
        <f t="shared" si="4"/>
        <v>8.6346006000000006</v>
      </c>
      <c r="D70">
        <v>66683315800</v>
      </c>
      <c r="E70">
        <f t="shared" si="5"/>
        <v>66.683315800000003</v>
      </c>
      <c r="F70">
        <v>258437749500</v>
      </c>
      <c r="G70">
        <f t="shared" si="6"/>
        <v>258.4377495</v>
      </c>
    </row>
    <row r="71" spans="1:7">
      <c r="A71">
        <v>7746414600</v>
      </c>
      <c r="B71">
        <v>69</v>
      </c>
      <c r="C71">
        <f t="shared" si="4"/>
        <v>7.7464146000000005</v>
      </c>
      <c r="D71">
        <v>72537333200</v>
      </c>
      <c r="E71">
        <f t="shared" si="5"/>
        <v>72.537333200000006</v>
      </c>
      <c r="F71">
        <v>262731972200</v>
      </c>
      <c r="G71">
        <f t="shared" si="6"/>
        <v>262.73197220000003</v>
      </c>
    </row>
    <row r="72" spans="1:7">
      <c r="A72">
        <v>7798442200</v>
      </c>
      <c r="B72">
        <v>70</v>
      </c>
      <c r="C72">
        <f t="shared" si="4"/>
        <v>7.7984422000000002</v>
      </c>
      <c r="D72">
        <v>71755987600</v>
      </c>
      <c r="E72">
        <f t="shared" si="5"/>
        <v>71.755987599999997</v>
      </c>
      <c r="F72">
        <v>344461736500</v>
      </c>
      <c r="G72">
        <f t="shared" si="6"/>
        <v>344.46173650000003</v>
      </c>
    </row>
    <row r="73" spans="1:7">
      <c r="A73">
        <v>7796900500</v>
      </c>
      <c r="B73">
        <v>71</v>
      </c>
      <c r="C73">
        <f t="shared" si="4"/>
        <v>7.7969005000000005</v>
      </c>
      <c r="D73">
        <v>69168190500</v>
      </c>
      <c r="E73">
        <f t="shared" si="5"/>
        <v>69.168190500000009</v>
      </c>
      <c r="F73">
        <v>305452887700</v>
      </c>
      <c r="G73">
        <f t="shared" si="6"/>
        <v>305.45288770000002</v>
      </c>
    </row>
    <row r="74" spans="1:7">
      <c r="A74">
        <v>7603377000</v>
      </c>
      <c r="B74">
        <v>72</v>
      </c>
      <c r="C74">
        <f t="shared" si="4"/>
        <v>7.6033770000000001</v>
      </c>
      <c r="D74">
        <v>71426119100</v>
      </c>
      <c r="E74">
        <f t="shared" si="5"/>
        <v>71.426119100000008</v>
      </c>
      <c r="F74">
        <v>317125925100</v>
      </c>
      <c r="G74">
        <f t="shared" si="6"/>
        <v>317.12592510000002</v>
      </c>
    </row>
    <row r="75" spans="1:7">
      <c r="A75">
        <v>8098473800</v>
      </c>
      <c r="B75">
        <v>73</v>
      </c>
      <c r="C75">
        <f t="shared" si="4"/>
        <v>8.0984738000000007</v>
      </c>
      <c r="D75">
        <v>72595529200</v>
      </c>
      <c r="E75">
        <f t="shared" si="5"/>
        <v>72.595529200000001</v>
      </c>
      <c r="F75">
        <v>305779214600</v>
      </c>
      <c r="G75">
        <f t="shared" si="6"/>
        <v>305.77921460000005</v>
      </c>
    </row>
    <row r="76" spans="1:7">
      <c r="A76">
        <v>7951748700</v>
      </c>
      <c r="B76">
        <v>74</v>
      </c>
      <c r="C76">
        <f t="shared" si="4"/>
        <v>7.9517487000000004</v>
      </c>
      <c r="D76">
        <v>70114403300</v>
      </c>
      <c r="E76">
        <f t="shared" si="5"/>
        <v>70.114403300000006</v>
      </c>
      <c r="F76">
        <v>314809508400</v>
      </c>
      <c r="G76">
        <f t="shared" si="6"/>
        <v>314.80950840000003</v>
      </c>
    </row>
    <row r="77" spans="1:7">
      <c r="A77">
        <v>8086540800</v>
      </c>
      <c r="B77">
        <v>75</v>
      </c>
      <c r="C77">
        <f t="shared" si="4"/>
        <v>8.0865407999999999</v>
      </c>
      <c r="D77">
        <v>77385421900</v>
      </c>
      <c r="E77">
        <f t="shared" si="5"/>
        <v>77.385421900000011</v>
      </c>
      <c r="F77">
        <v>293791944300</v>
      </c>
      <c r="G77">
        <f t="shared" si="6"/>
        <v>293.79194430000001</v>
      </c>
    </row>
    <row r="78" spans="1:7">
      <c r="A78">
        <v>9055233600</v>
      </c>
      <c r="B78">
        <v>76</v>
      </c>
      <c r="C78">
        <f t="shared" si="4"/>
        <v>9.0552336000000011</v>
      </c>
      <c r="D78">
        <v>71730161700</v>
      </c>
      <c r="E78">
        <f t="shared" si="5"/>
        <v>71.730161700000011</v>
      </c>
      <c r="F78">
        <v>278278591800</v>
      </c>
      <c r="G78">
        <f t="shared" si="6"/>
        <v>278.27859180000002</v>
      </c>
    </row>
    <row r="79" spans="1:7">
      <c r="A79">
        <v>9332517200</v>
      </c>
      <c r="B79">
        <v>77</v>
      </c>
      <c r="C79">
        <f t="shared" si="4"/>
        <v>9.3325171999999998</v>
      </c>
      <c r="D79">
        <v>67621799000</v>
      </c>
      <c r="E79">
        <f t="shared" si="5"/>
        <v>67.62179900000001</v>
      </c>
      <c r="F79">
        <v>297558640600</v>
      </c>
      <c r="G79">
        <f t="shared" si="6"/>
        <v>297.55864060000005</v>
      </c>
    </row>
    <row r="80" spans="1:7">
      <c r="A80">
        <v>8362624800</v>
      </c>
      <c r="B80">
        <v>78</v>
      </c>
      <c r="C80">
        <f t="shared" si="4"/>
        <v>8.3626248000000007</v>
      </c>
      <c r="D80">
        <v>72322545300</v>
      </c>
      <c r="E80">
        <f t="shared" si="5"/>
        <v>72.322545300000002</v>
      </c>
      <c r="F80">
        <v>296981160800</v>
      </c>
      <c r="G80">
        <f t="shared" si="6"/>
        <v>296.9811608</v>
      </c>
    </row>
    <row r="81" spans="1:7">
      <c r="A81">
        <v>7979131300</v>
      </c>
      <c r="B81">
        <v>79</v>
      </c>
      <c r="C81">
        <f t="shared" si="4"/>
        <v>7.9791313000000006</v>
      </c>
      <c r="D81">
        <v>64203306300</v>
      </c>
      <c r="E81">
        <f t="shared" si="5"/>
        <v>64.203306300000008</v>
      </c>
      <c r="F81">
        <v>348584675400</v>
      </c>
      <c r="G81">
        <f t="shared" si="6"/>
        <v>348.58467540000004</v>
      </c>
    </row>
    <row r="82" spans="1:7">
      <c r="A82">
        <v>7995663800</v>
      </c>
      <c r="B82">
        <v>80</v>
      </c>
      <c r="C82">
        <f t="shared" si="4"/>
        <v>7.9956638000000009</v>
      </c>
      <c r="D82">
        <v>61358265100</v>
      </c>
      <c r="E82">
        <f t="shared" si="5"/>
        <v>61.358265100000004</v>
      </c>
      <c r="F82">
        <v>320323041900</v>
      </c>
      <c r="G82">
        <f t="shared" si="6"/>
        <v>320.32304190000002</v>
      </c>
    </row>
    <row r="83" spans="1:7">
      <c r="A83">
        <v>7930294200</v>
      </c>
      <c r="B83">
        <v>81</v>
      </c>
      <c r="C83">
        <f t="shared" si="4"/>
        <v>7.9302942000000005</v>
      </c>
      <c r="D83">
        <v>62353182000</v>
      </c>
      <c r="E83">
        <f t="shared" si="5"/>
        <v>62.353182000000004</v>
      </c>
      <c r="F83">
        <v>342861698900</v>
      </c>
      <c r="G83">
        <f t="shared" si="6"/>
        <v>342.86169890000002</v>
      </c>
    </row>
    <row r="84" spans="1:7">
      <c r="A84">
        <v>7733230900</v>
      </c>
      <c r="B84">
        <v>82</v>
      </c>
      <c r="C84">
        <f t="shared" si="4"/>
        <v>7.7332309000000006</v>
      </c>
      <c r="D84">
        <v>61944048100</v>
      </c>
      <c r="E84">
        <f t="shared" si="5"/>
        <v>61.944048100000003</v>
      </c>
      <c r="F84">
        <v>316313702300</v>
      </c>
      <c r="G84">
        <f t="shared" si="6"/>
        <v>316.31370230000005</v>
      </c>
    </row>
    <row r="85" spans="1:7">
      <c r="A85">
        <v>7469585100</v>
      </c>
      <c r="B85">
        <v>83</v>
      </c>
      <c r="C85">
        <f t="shared" si="4"/>
        <v>7.4695851000000006</v>
      </c>
      <c r="D85">
        <v>62026838100</v>
      </c>
      <c r="E85">
        <f t="shared" si="5"/>
        <v>62.026838100000006</v>
      </c>
      <c r="F85">
        <v>300572992300</v>
      </c>
      <c r="G85">
        <f t="shared" si="6"/>
        <v>300.57299230000001</v>
      </c>
    </row>
    <row r="86" spans="1:7">
      <c r="A86">
        <v>8963176000</v>
      </c>
      <c r="B86">
        <v>84</v>
      </c>
      <c r="C86">
        <f t="shared" si="4"/>
        <v>8.9631760000000007</v>
      </c>
      <c r="D86">
        <v>58880107600</v>
      </c>
      <c r="E86">
        <f t="shared" si="5"/>
        <v>58.880107600000002</v>
      </c>
      <c r="F86">
        <v>293196273800</v>
      </c>
      <c r="G86">
        <f t="shared" si="6"/>
        <v>293.19627380000003</v>
      </c>
    </row>
    <row r="87" spans="1:7">
      <c r="A87">
        <v>8048351600</v>
      </c>
      <c r="B87">
        <v>85</v>
      </c>
      <c r="C87">
        <f t="shared" si="4"/>
        <v>8.0483516000000002</v>
      </c>
      <c r="D87">
        <v>53099090900</v>
      </c>
      <c r="E87">
        <f t="shared" si="5"/>
        <v>53.0990909</v>
      </c>
      <c r="F87">
        <v>287525550800</v>
      </c>
      <c r="G87">
        <f t="shared" si="6"/>
        <v>287.52555080000002</v>
      </c>
    </row>
    <row r="88" spans="1:7">
      <c r="A88">
        <v>9507321900</v>
      </c>
      <c r="B88">
        <v>86</v>
      </c>
      <c r="C88">
        <f t="shared" si="4"/>
        <v>9.5073219000000009</v>
      </c>
      <c r="D88">
        <v>51510311300</v>
      </c>
      <c r="E88">
        <f t="shared" si="5"/>
        <v>51.510311300000005</v>
      </c>
      <c r="F88">
        <v>302267611400</v>
      </c>
      <c r="G88">
        <f t="shared" si="6"/>
        <v>302.26761140000002</v>
      </c>
    </row>
    <row r="89" spans="1:7">
      <c r="A89">
        <v>11492010300</v>
      </c>
      <c r="B89">
        <v>87</v>
      </c>
      <c r="C89">
        <f t="shared" si="4"/>
        <v>11.4920103</v>
      </c>
      <c r="D89">
        <v>51382904300</v>
      </c>
      <c r="E89">
        <f t="shared" si="5"/>
        <v>51.3829043</v>
      </c>
      <c r="F89">
        <v>307885674400</v>
      </c>
      <c r="G89">
        <f t="shared" si="6"/>
        <v>307.88567440000003</v>
      </c>
    </row>
    <row r="90" spans="1:7">
      <c r="A90">
        <v>9315030800</v>
      </c>
      <c r="B90">
        <v>88</v>
      </c>
      <c r="C90">
        <f t="shared" si="4"/>
        <v>9.3150308000000006</v>
      </c>
      <c r="D90">
        <v>53092604100</v>
      </c>
      <c r="E90">
        <f t="shared" si="5"/>
        <v>53.092604100000003</v>
      </c>
      <c r="F90">
        <v>298823982000</v>
      </c>
      <c r="G90">
        <f t="shared" si="6"/>
        <v>298.823982</v>
      </c>
    </row>
    <row r="91" spans="1:7">
      <c r="A91">
        <v>8251511000</v>
      </c>
      <c r="B91">
        <v>89</v>
      </c>
      <c r="C91">
        <f t="shared" si="4"/>
        <v>8.2515110000000007</v>
      </c>
      <c r="D91">
        <v>49915680100</v>
      </c>
      <c r="E91">
        <f t="shared" si="5"/>
        <v>49.915680100000003</v>
      </c>
      <c r="F91">
        <v>288478606300</v>
      </c>
      <c r="G91">
        <f t="shared" si="6"/>
        <v>288.47860630000002</v>
      </c>
    </row>
    <row r="92" spans="1:7">
      <c r="A92">
        <v>8209425100</v>
      </c>
      <c r="B92">
        <v>90</v>
      </c>
      <c r="C92">
        <f t="shared" si="4"/>
        <v>8.2094251000000007</v>
      </c>
      <c r="D92">
        <v>67952247800</v>
      </c>
      <c r="E92">
        <f t="shared" si="5"/>
        <v>67.952247800000009</v>
      </c>
      <c r="F92">
        <v>349266249500</v>
      </c>
      <c r="G92">
        <f t="shared" si="6"/>
        <v>349.26624950000001</v>
      </c>
    </row>
    <row r="93" spans="1:7">
      <c r="A93">
        <v>10260945600</v>
      </c>
      <c r="B93">
        <v>91</v>
      </c>
      <c r="C93">
        <f t="shared" si="4"/>
        <v>10.260945600000001</v>
      </c>
      <c r="D93">
        <v>56209707000</v>
      </c>
      <c r="E93">
        <f t="shared" si="5"/>
        <v>56.209707000000002</v>
      </c>
      <c r="F93">
        <v>325299069200</v>
      </c>
      <c r="G93">
        <f t="shared" si="6"/>
        <v>325.29906920000002</v>
      </c>
    </row>
    <row r="94" spans="1:7">
      <c r="A94">
        <v>7931981300</v>
      </c>
      <c r="B94">
        <v>92</v>
      </c>
      <c r="C94">
        <f t="shared" si="4"/>
        <v>7.9319813000000003</v>
      </c>
      <c r="D94">
        <v>60098882900</v>
      </c>
      <c r="E94">
        <f t="shared" si="5"/>
        <v>60.098882900000007</v>
      </c>
      <c r="F94">
        <v>366833747000</v>
      </c>
      <c r="G94">
        <f t="shared" si="6"/>
        <v>366.83374700000002</v>
      </c>
    </row>
    <row r="95" spans="1:7">
      <c r="A95">
        <v>7705338000</v>
      </c>
      <c r="B95">
        <v>93</v>
      </c>
      <c r="C95">
        <f t="shared" si="4"/>
        <v>7.7053380000000002</v>
      </c>
      <c r="D95">
        <v>62830622200</v>
      </c>
      <c r="E95">
        <f t="shared" si="5"/>
        <v>62.830622200000001</v>
      </c>
      <c r="F95">
        <v>387609451900</v>
      </c>
      <c r="G95">
        <f t="shared" si="6"/>
        <v>387.60945190000001</v>
      </c>
    </row>
    <row r="96" spans="1:7">
      <c r="A96">
        <v>8872167700</v>
      </c>
      <c r="B96">
        <v>94</v>
      </c>
      <c r="C96">
        <f t="shared" si="4"/>
        <v>8.8721677000000003</v>
      </c>
      <c r="D96">
        <v>59742481700</v>
      </c>
      <c r="E96">
        <f t="shared" si="5"/>
        <v>59.742481700000006</v>
      </c>
      <c r="F96">
        <v>343394313100</v>
      </c>
      <c r="G96">
        <f t="shared" si="6"/>
        <v>343.39431310000003</v>
      </c>
    </row>
    <row r="97" spans="1:7">
      <c r="A97">
        <v>7795289700</v>
      </c>
      <c r="B97">
        <v>95</v>
      </c>
      <c r="C97">
        <f t="shared" si="4"/>
        <v>7.7952897000000005</v>
      </c>
      <c r="D97">
        <v>58601876400</v>
      </c>
      <c r="E97">
        <f t="shared" si="5"/>
        <v>58.601876400000002</v>
      </c>
      <c r="F97">
        <v>293713896300</v>
      </c>
      <c r="G97">
        <f t="shared" si="6"/>
        <v>293.71389630000004</v>
      </c>
    </row>
    <row r="98" spans="1:7">
      <c r="A98">
        <v>7847870800</v>
      </c>
      <c r="B98">
        <v>96</v>
      </c>
      <c r="C98">
        <f t="shared" si="4"/>
        <v>7.8478708000000008</v>
      </c>
      <c r="D98">
        <v>56142239000</v>
      </c>
      <c r="E98">
        <f t="shared" si="5"/>
        <v>56.142239000000004</v>
      </c>
      <c r="F98">
        <v>304361305600</v>
      </c>
      <c r="G98">
        <f t="shared" si="6"/>
        <v>304.36130560000004</v>
      </c>
    </row>
    <row r="99" spans="1:7">
      <c r="A99">
        <v>8732372100</v>
      </c>
      <c r="B99">
        <v>97</v>
      </c>
      <c r="C99">
        <f>A99*0.000000001</f>
        <v>8.732372100000001</v>
      </c>
      <c r="D99">
        <v>56101871500</v>
      </c>
      <c r="E99">
        <f t="shared" si="5"/>
        <v>56.101871500000001</v>
      </c>
      <c r="F99">
        <v>282648277500</v>
      </c>
      <c r="G99">
        <f t="shared" si="6"/>
        <v>282.64827750000001</v>
      </c>
    </row>
    <row r="100" spans="1:7">
      <c r="A100">
        <v>13031859100</v>
      </c>
      <c r="B100">
        <v>98</v>
      </c>
      <c r="C100">
        <f t="shared" si="4"/>
        <v>13.0318591</v>
      </c>
      <c r="D100">
        <v>62360429200</v>
      </c>
      <c r="E100">
        <f t="shared" si="5"/>
        <v>62.360429200000006</v>
      </c>
      <c r="F100">
        <v>278653623000</v>
      </c>
      <c r="G100">
        <f t="shared" si="6"/>
        <v>278.65362300000004</v>
      </c>
    </row>
    <row r="101" spans="1:7">
      <c r="A101">
        <v>12091773000</v>
      </c>
      <c r="B101">
        <v>99</v>
      </c>
      <c r="C101">
        <f t="shared" si="4"/>
        <v>12.091773</v>
      </c>
      <c r="D101">
        <v>57261947100</v>
      </c>
      <c r="E101">
        <f t="shared" si="5"/>
        <v>57.2619471</v>
      </c>
      <c r="F101">
        <v>297753736200</v>
      </c>
      <c r="G101">
        <f t="shared" si="6"/>
        <v>297.75373619999999</v>
      </c>
    </row>
    <row r="102" spans="1:7">
      <c r="A102">
        <v>9225525200</v>
      </c>
      <c r="B102">
        <v>100</v>
      </c>
      <c r="C102">
        <f t="shared" si="4"/>
        <v>9.2255251999999999</v>
      </c>
      <c r="D102">
        <v>58300203700</v>
      </c>
      <c r="E102">
        <f t="shared" si="5"/>
        <v>58.300203700000004</v>
      </c>
      <c r="F102">
        <v>277225446300</v>
      </c>
      <c r="G102">
        <f t="shared" si="6"/>
        <v>277.22544630000004</v>
      </c>
    </row>
    <row r="103" spans="1:7">
      <c r="A103">
        <v>8847426400</v>
      </c>
      <c r="B103">
        <v>101</v>
      </c>
      <c r="C103">
        <f t="shared" si="4"/>
        <v>8.8474263999999998</v>
      </c>
      <c r="D103">
        <v>59123610000</v>
      </c>
      <c r="E103">
        <f t="shared" si="5"/>
        <v>59.123610000000006</v>
      </c>
      <c r="F103">
        <v>275306321500</v>
      </c>
      <c r="G103">
        <f t="shared" si="6"/>
        <v>275.30632150000002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E2BD-CBC6-479F-B329-A2AC71D06EE0}">
  <dimension ref="B1:E42"/>
  <sheetViews>
    <sheetView workbookViewId="0">
      <selection activeCell="F5" sqref="F5"/>
    </sheetView>
  </sheetViews>
  <sheetFormatPr defaultRowHeight="14.4"/>
  <cols>
    <col min="3" max="3" width="11.77734375" customWidth="1"/>
  </cols>
  <sheetData>
    <row r="1" spans="2:5">
      <c r="C1" t="s">
        <v>75</v>
      </c>
      <c r="D1" t="s">
        <v>76</v>
      </c>
      <c r="E1" t="s">
        <v>77</v>
      </c>
    </row>
    <row r="2" spans="2:5">
      <c r="B2">
        <v>1</v>
      </c>
      <c r="C2">
        <v>1.585</v>
      </c>
      <c r="D2">
        <f>C2/1000</f>
        <v>1.585E-3</v>
      </c>
      <c r="E2">
        <v>2.7404399999999999E-2</v>
      </c>
    </row>
    <row r="3" spans="2:5">
      <c r="B3">
        <v>2</v>
      </c>
      <c r="C3">
        <v>5.5179</v>
      </c>
      <c r="D3">
        <f t="shared" ref="D3:D23" si="0">C3/1000</f>
        <v>5.5179000000000001E-3</v>
      </c>
      <c r="E3">
        <v>7.4416399999999994E-2</v>
      </c>
    </row>
    <row r="4" spans="2:5">
      <c r="B4">
        <v>3</v>
      </c>
      <c r="C4">
        <v>11.0311</v>
      </c>
      <c r="D4">
        <f t="shared" si="0"/>
        <v>1.10311E-2</v>
      </c>
      <c r="E4">
        <v>0.14346690000000001</v>
      </c>
    </row>
    <row r="5" spans="2:5">
      <c r="B5">
        <v>4</v>
      </c>
      <c r="C5">
        <v>20.8432</v>
      </c>
      <c r="D5">
        <f t="shared" si="0"/>
        <v>2.0843199999999999E-2</v>
      </c>
      <c r="E5">
        <v>0.2428652</v>
      </c>
    </row>
    <row r="6" spans="2:5">
      <c r="B6">
        <v>5</v>
      </c>
      <c r="C6">
        <v>32.927700000000002</v>
      </c>
      <c r="D6">
        <f t="shared" si="0"/>
        <v>3.2927700000000004E-2</v>
      </c>
      <c r="E6">
        <v>0.3833068</v>
      </c>
    </row>
    <row r="7" spans="2:5">
      <c r="B7">
        <v>6</v>
      </c>
      <c r="C7">
        <v>43.570999999999998</v>
      </c>
      <c r="D7">
        <f t="shared" si="0"/>
        <v>4.3570999999999999E-2</v>
      </c>
      <c r="E7">
        <v>0.62943570000000004</v>
      </c>
    </row>
    <row r="8" spans="2:5">
      <c r="B8">
        <v>7</v>
      </c>
      <c r="C8">
        <v>78.852099999999993</v>
      </c>
      <c r="D8">
        <f t="shared" si="0"/>
        <v>7.8852099999999994E-2</v>
      </c>
      <c r="E8">
        <v>0.97040369999999998</v>
      </c>
    </row>
    <row r="9" spans="2:5">
      <c r="B9">
        <v>8</v>
      </c>
      <c r="C9">
        <v>94.079899999999995</v>
      </c>
      <c r="D9">
        <f t="shared" si="0"/>
        <v>9.4079899999999994E-2</v>
      </c>
      <c r="E9">
        <v>1.1064963999999999</v>
      </c>
    </row>
    <row r="10" spans="2:5">
      <c r="B10">
        <v>9</v>
      </c>
      <c r="C10">
        <v>112.989</v>
      </c>
      <c r="D10">
        <f t="shared" si="0"/>
        <v>0.11298900000000001</v>
      </c>
      <c r="E10">
        <v>1.4846318000000001</v>
      </c>
    </row>
    <row r="11" spans="2:5">
      <c r="B11">
        <v>10</v>
      </c>
      <c r="C11">
        <v>136.18539999999999</v>
      </c>
      <c r="D11">
        <f t="shared" si="0"/>
        <v>0.13618539999999998</v>
      </c>
      <c r="E11">
        <v>1.9607599</v>
      </c>
    </row>
    <row r="12" spans="2:5">
      <c r="B12">
        <v>11</v>
      </c>
      <c r="C12">
        <v>173.9871</v>
      </c>
      <c r="D12">
        <f t="shared" si="0"/>
        <v>0.17398710000000001</v>
      </c>
      <c r="E12">
        <v>2.5031599999999998</v>
      </c>
    </row>
    <row r="13" spans="2:5">
      <c r="B13">
        <v>12</v>
      </c>
      <c r="C13">
        <v>223.88339999999999</v>
      </c>
      <c r="D13">
        <f t="shared" si="0"/>
        <v>0.22388339999999998</v>
      </c>
      <c r="E13">
        <v>3.6710531999999998</v>
      </c>
    </row>
    <row r="14" spans="2:5">
      <c r="B14">
        <v>13</v>
      </c>
      <c r="C14">
        <v>273.50060000000002</v>
      </c>
      <c r="D14">
        <f t="shared" si="0"/>
        <v>0.27350060000000004</v>
      </c>
      <c r="E14">
        <v>3.851899</v>
      </c>
    </row>
    <row r="15" spans="2:5">
      <c r="B15">
        <v>14</v>
      </c>
      <c r="C15">
        <v>308.99689999999998</v>
      </c>
      <c r="D15">
        <f t="shared" si="0"/>
        <v>0.30899689999999996</v>
      </c>
      <c r="E15">
        <v>4.7405815999999996</v>
      </c>
    </row>
    <row r="16" spans="2:5">
      <c r="B16">
        <v>15</v>
      </c>
      <c r="C16">
        <v>468.16770000000002</v>
      </c>
      <c r="D16">
        <f t="shared" si="0"/>
        <v>0.46816770000000002</v>
      </c>
      <c r="E16">
        <v>5.3991831000000001</v>
      </c>
    </row>
    <row r="17" spans="2:5">
      <c r="B17">
        <v>16</v>
      </c>
      <c r="C17">
        <v>419.29</v>
      </c>
      <c r="D17">
        <f t="shared" si="0"/>
        <v>0.41929</v>
      </c>
      <c r="E17">
        <v>6.4746145000000004</v>
      </c>
    </row>
    <row r="18" spans="2:5">
      <c r="B18">
        <v>17</v>
      </c>
      <c r="C18">
        <v>509.02480000000003</v>
      </c>
      <c r="D18">
        <f t="shared" si="0"/>
        <v>0.50902480000000006</v>
      </c>
      <c r="E18">
        <v>7.5326560000000002</v>
      </c>
    </row>
    <row r="19" spans="2:5">
      <c r="B19">
        <v>18</v>
      </c>
      <c r="C19">
        <v>572.92510000000004</v>
      </c>
      <c r="D19">
        <f t="shared" si="0"/>
        <v>0.57292510000000008</v>
      </c>
      <c r="E19">
        <v>8.5829056999999995</v>
      </c>
    </row>
    <row r="20" spans="2:5">
      <c r="B20">
        <v>19</v>
      </c>
      <c r="C20">
        <v>646.89049999999997</v>
      </c>
      <c r="D20">
        <f t="shared" si="0"/>
        <v>0.64689049999999992</v>
      </c>
      <c r="E20">
        <v>11.5026984</v>
      </c>
    </row>
    <row r="21" spans="2:5">
      <c r="B21">
        <v>20</v>
      </c>
      <c r="C21">
        <v>943.22649999999999</v>
      </c>
      <c r="D21">
        <f t="shared" si="0"/>
        <v>0.94322649999999997</v>
      </c>
      <c r="E21">
        <v>12.313766599999999</v>
      </c>
    </row>
    <row r="22" spans="2:5">
      <c r="B22">
        <v>21</v>
      </c>
      <c r="C22">
        <v>865.38909999999998</v>
      </c>
      <c r="D22">
        <f t="shared" si="0"/>
        <v>0.86538910000000002</v>
      </c>
      <c r="E22">
        <v>13.4136927</v>
      </c>
    </row>
    <row r="23" spans="2:5">
      <c r="B23">
        <v>22</v>
      </c>
      <c r="C23">
        <v>991.33460000000002</v>
      </c>
      <c r="D23">
        <f t="shared" si="0"/>
        <v>0.99133460000000007</v>
      </c>
      <c r="E23">
        <v>14.750071200000001</v>
      </c>
    </row>
    <row r="24" spans="2:5">
      <c r="B24">
        <v>23</v>
      </c>
      <c r="D24">
        <v>1.1338987</v>
      </c>
      <c r="E24">
        <v>16.875169</v>
      </c>
    </row>
    <row r="25" spans="2:5">
      <c r="B25">
        <v>24</v>
      </c>
      <c r="D25">
        <v>1.3892385</v>
      </c>
      <c r="E25">
        <v>19.820267600000001</v>
      </c>
    </row>
    <row r="26" spans="2:5">
      <c r="B26">
        <v>25</v>
      </c>
      <c r="D26">
        <v>1.4950897000000001</v>
      </c>
      <c r="E26">
        <v>20.804380299999998</v>
      </c>
    </row>
    <row r="27" spans="2:5">
      <c r="B27">
        <v>26</v>
      </c>
      <c r="D27">
        <v>1.5785236</v>
      </c>
      <c r="E27">
        <v>23.4250875</v>
      </c>
    </row>
    <row r="28" spans="2:5">
      <c r="B28">
        <v>27</v>
      </c>
      <c r="D28">
        <v>1.6996922000000001</v>
      </c>
      <c r="E28">
        <v>26.6531254</v>
      </c>
    </row>
    <row r="29" spans="2:5">
      <c r="B29">
        <v>28</v>
      </c>
      <c r="D29">
        <v>1.9046133000000001</v>
      </c>
      <c r="E29">
        <v>29.019549900000001</v>
      </c>
    </row>
    <row r="30" spans="2:5">
      <c r="B30">
        <v>29</v>
      </c>
      <c r="D30">
        <v>2.3666448999999998</v>
      </c>
      <c r="E30">
        <v>32.386771699999997</v>
      </c>
    </row>
    <row r="31" spans="2:5">
      <c r="B31">
        <v>30</v>
      </c>
      <c r="D31">
        <v>2.3101083</v>
      </c>
      <c r="E31">
        <v>34.428944899999998</v>
      </c>
    </row>
    <row r="32" spans="2:5">
      <c r="B32">
        <v>31</v>
      </c>
      <c r="D32">
        <v>2.5136682000000001</v>
      </c>
      <c r="E32">
        <v>32.014691999999997</v>
      </c>
    </row>
    <row r="33" spans="2:5">
      <c r="B33">
        <v>32</v>
      </c>
      <c r="D33">
        <v>2.2594069000000001</v>
      </c>
      <c r="E33">
        <v>35.3494557</v>
      </c>
    </row>
    <row r="34" spans="2:5">
      <c r="B34">
        <v>33</v>
      </c>
      <c r="D34">
        <v>2.4403617999999998</v>
      </c>
      <c r="E34">
        <v>39.0990568</v>
      </c>
    </row>
    <row r="35" spans="2:5">
      <c r="B35">
        <v>34</v>
      </c>
      <c r="D35">
        <v>2.6430004</v>
      </c>
      <c r="E35">
        <v>41.123987499999998</v>
      </c>
    </row>
    <row r="36" spans="2:5">
      <c r="B36">
        <v>35</v>
      </c>
      <c r="D36">
        <v>2.9158488</v>
      </c>
      <c r="E36">
        <v>50.219246499999997</v>
      </c>
    </row>
    <row r="37" spans="2:5">
      <c r="B37">
        <v>36</v>
      </c>
      <c r="D37">
        <v>4.1797008</v>
      </c>
      <c r="E37">
        <v>59.360731999999999</v>
      </c>
    </row>
    <row r="38" spans="2:5">
      <c r="B38">
        <v>37</v>
      </c>
      <c r="D38">
        <v>5.0392552999999998</v>
      </c>
      <c r="E38">
        <v>65.200078300000001</v>
      </c>
    </row>
    <row r="39" spans="2:5">
      <c r="B39">
        <v>38</v>
      </c>
      <c r="D39">
        <v>5.4588219999999996</v>
      </c>
      <c r="E39">
        <v>75.793869999999998</v>
      </c>
    </row>
    <row r="40" spans="2:5">
      <c r="B40">
        <v>39</v>
      </c>
      <c r="D40">
        <v>5.8221924999999999</v>
      </c>
      <c r="E40">
        <v>76.970283899999998</v>
      </c>
    </row>
    <row r="41" spans="2:5">
      <c r="B41">
        <v>40</v>
      </c>
      <c r="D41">
        <v>8.1499758999999994</v>
      </c>
      <c r="E41">
        <v>84.0036013</v>
      </c>
    </row>
    <row r="42" spans="2:5">
      <c r="B42">
        <v>41</v>
      </c>
      <c r="D42">
        <v>10.3163433</v>
      </c>
      <c r="E42">
        <v>91.026767800000002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E7C7-A4E6-4FD5-ABED-ED0E6D2259A1}">
  <dimension ref="B1:U52"/>
  <sheetViews>
    <sheetView tabSelected="1" topLeftCell="K1" workbookViewId="0">
      <selection activeCell="Q9" sqref="Q9"/>
    </sheetView>
  </sheetViews>
  <sheetFormatPr defaultRowHeight="14.4"/>
  <cols>
    <col min="4" max="4" width="11" bestFit="1" customWidth="1"/>
    <col min="6" max="6" width="10" bestFit="1" customWidth="1"/>
    <col min="16" max="16" width="8.88671875" customWidth="1"/>
    <col min="17" max="17" width="12" bestFit="1" customWidth="1"/>
    <col min="20" max="20" width="10" bestFit="1" customWidth="1"/>
  </cols>
  <sheetData>
    <row r="1" spans="2:21">
      <c r="B1" t="s">
        <v>78</v>
      </c>
      <c r="C1" t="s">
        <v>79</v>
      </c>
      <c r="I1" s="2" t="s">
        <v>61</v>
      </c>
      <c r="J1" s="2" t="s">
        <v>60</v>
      </c>
      <c r="K1" s="2" t="s">
        <v>62</v>
      </c>
      <c r="O1" s="2" t="s">
        <v>61</v>
      </c>
      <c r="P1" s="2" t="s">
        <v>60</v>
      </c>
      <c r="Q1" s="2" t="s">
        <v>62</v>
      </c>
      <c r="S1">
        <v>8.294E-2</v>
      </c>
      <c r="T1">
        <v>0.73080000000000001</v>
      </c>
      <c r="U1">
        <v>1221347600</v>
      </c>
    </row>
    <row r="2" spans="2:21">
      <c r="B2">
        <v>6.5579999999999999E-2</v>
      </c>
      <c r="C2">
        <v>0.2928</v>
      </c>
      <c r="D2">
        <v>1077134000</v>
      </c>
      <c r="H2">
        <f>D2/1000000000</f>
        <v>1.077134</v>
      </c>
      <c r="I2">
        <f>MAX(E2:E131)</f>
        <v>0</v>
      </c>
      <c r="J2">
        <f>MIN(E:E)</f>
        <v>0</v>
      </c>
      <c r="K2">
        <f>AVERAGE(B$2:B$1048576)</f>
        <v>9.7586274509803964E-2</v>
      </c>
      <c r="L2">
        <f>K2*4</f>
        <v>0.39034509803921585</v>
      </c>
      <c r="Q2">
        <f>AVERAGE(S1:S51)</f>
        <v>9.2851568627451003E-2</v>
      </c>
      <c r="R2">
        <f>Q2*4</f>
        <v>0.37140627450980401</v>
      </c>
      <c r="S2">
        <v>8.8859999999999995E-2</v>
      </c>
      <c r="T2">
        <v>0.56110000000000004</v>
      </c>
      <c r="U2">
        <v>1350470600</v>
      </c>
    </row>
    <row r="3" spans="2:21">
      <c r="B3">
        <v>8.9620000000000005E-2</v>
      </c>
      <c r="C3">
        <v>0.23130000000000001</v>
      </c>
      <c r="D3">
        <v>1105791600</v>
      </c>
      <c r="H3">
        <f t="shared" ref="H2:H17" si="0">D3/1000000000</f>
        <v>1.1057916000000001</v>
      </c>
      <c r="I3">
        <f>MAX(F2:F131)</f>
        <v>0</v>
      </c>
      <c r="J3">
        <f>MIN(F$5:F$1048576)</f>
        <v>0</v>
      </c>
      <c r="K3">
        <f>AVERAGE(C$2:C$1048574)</f>
        <v>0.23850000000000013</v>
      </c>
      <c r="M3">
        <f>K3*6</f>
        <v>1.4310000000000007</v>
      </c>
      <c r="Q3">
        <f>AVERAGE(T1:T51)/1000000000</f>
        <v>0.79669132642063722</v>
      </c>
      <c r="R3">
        <f>Q3*6</f>
        <v>4.7801479585238233</v>
      </c>
      <c r="S3">
        <v>6.9819999999999993E-2</v>
      </c>
      <c r="T3">
        <v>0.57140000000000002</v>
      </c>
      <c r="U3">
        <v>1184389300</v>
      </c>
    </row>
    <row r="4" spans="2:21">
      <c r="B4">
        <v>6.8269999999999997E-2</v>
      </c>
      <c r="C4">
        <v>0.1789</v>
      </c>
      <c r="D4">
        <v>1081742300</v>
      </c>
      <c r="H4">
        <f t="shared" si="0"/>
        <v>1.0817422999999999</v>
      </c>
      <c r="I4">
        <f>MAX(G2:G131)</f>
        <v>0</v>
      </c>
      <c r="J4">
        <f>MIN(G$4:G$1048575)</f>
        <v>0</v>
      </c>
      <c r="K4">
        <f>AVERAGE(H$2:H$1048574)</f>
        <v>1.0524683384281512</v>
      </c>
      <c r="M4">
        <f>K4*12</f>
        <v>12.629620061137814</v>
      </c>
      <c r="Q4">
        <f>AVERAGE(U1:U51)/1000000000</f>
        <v>1.1756907393137255</v>
      </c>
      <c r="R4">
        <f>Q4*12</f>
        <v>14.108288871764707</v>
      </c>
      <c r="S4">
        <v>6.1780000000000002E-2</v>
      </c>
      <c r="T4">
        <v>0.52059999999999995</v>
      </c>
      <c r="U4">
        <v>1051552500</v>
      </c>
    </row>
    <row r="5" spans="2:21">
      <c r="B5">
        <v>7.2370000000000004E-2</v>
      </c>
      <c r="C5">
        <v>0.16420000000000001</v>
      </c>
      <c r="D5">
        <v>147681450</v>
      </c>
      <c r="H5">
        <f t="shared" si="0"/>
        <v>0.14768144999999999</v>
      </c>
      <c r="M5">
        <f t="shared" ref="M5:M52" si="1">K5*17</f>
        <v>0</v>
      </c>
      <c r="S5">
        <v>0.1384</v>
      </c>
      <c r="T5">
        <v>309298440</v>
      </c>
      <c r="U5">
        <v>1171563600</v>
      </c>
    </row>
    <row r="6" spans="2:21">
      <c r="B6">
        <v>9.0139999999999998E-2</v>
      </c>
      <c r="C6">
        <v>0.35759999999999997</v>
      </c>
      <c r="D6">
        <v>1042930700</v>
      </c>
      <c r="H6">
        <f t="shared" si="0"/>
        <v>1.0429307000000001</v>
      </c>
      <c r="M6">
        <f t="shared" si="1"/>
        <v>0</v>
      </c>
      <c r="S6">
        <v>0.1206</v>
      </c>
      <c r="T6">
        <v>1287251200</v>
      </c>
      <c r="U6">
        <v>1057872200</v>
      </c>
    </row>
    <row r="7" spans="2:21">
      <c r="B7">
        <v>7.1690000000000004E-2</v>
      </c>
      <c r="C7">
        <v>0.85319999999999996</v>
      </c>
      <c r="D7">
        <v>1100601100</v>
      </c>
      <c r="H7">
        <f t="shared" si="0"/>
        <v>1.1006011</v>
      </c>
      <c r="M7">
        <f t="shared" si="1"/>
        <v>0</v>
      </c>
      <c r="S7">
        <v>9.5380000000000006E-2</v>
      </c>
      <c r="T7">
        <v>1766741200</v>
      </c>
      <c r="U7">
        <v>1096996000</v>
      </c>
    </row>
    <row r="8" spans="2:21">
      <c r="B8">
        <v>5.9520000000000003E-2</v>
      </c>
      <c r="C8">
        <v>0.55510000000000004</v>
      </c>
      <c r="D8">
        <v>1207612400</v>
      </c>
      <c r="H8">
        <f t="shared" si="0"/>
        <v>1.2076123999999999</v>
      </c>
      <c r="M8">
        <f t="shared" si="1"/>
        <v>0</v>
      </c>
      <c r="S8">
        <v>6.7180000000000004E-2</v>
      </c>
      <c r="T8">
        <v>1136343800</v>
      </c>
      <c r="U8">
        <v>1203839700</v>
      </c>
    </row>
    <row r="9" spans="2:21">
      <c r="B9">
        <v>6.8190000000000001E-2</v>
      </c>
      <c r="C9">
        <v>0.18410000000000001</v>
      </c>
      <c r="D9">
        <v>1253126700</v>
      </c>
      <c r="H9">
        <f t="shared" si="0"/>
        <v>1.2531266999999999</v>
      </c>
      <c r="M9">
        <f t="shared" si="1"/>
        <v>0</v>
      </c>
      <c r="S9">
        <v>0.13170000000000001</v>
      </c>
      <c r="T9">
        <v>1031863100</v>
      </c>
      <c r="U9">
        <v>1176506200</v>
      </c>
    </row>
    <row r="10" spans="2:21">
      <c r="B10">
        <v>5.9810000000000002E-2</v>
      </c>
      <c r="C10">
        <v>0.28010000000000002</v>
      </c>
      <c r="D10">
        <v>1300213000</v>
      </c>
      <c r="H10">
        <f t="shared" si="0"/>
        <v>1.3002130000000001</v>
      </c>
      <c r="M10">
        <f t="shared" si="1"/>
        <v>0</v>
      </c>
      <c r="S10">
        <v>0.1173</v>
      </c>
      <c r="T10">
        <v>18989676</v>
      </c>
      <c r="U10">
        <v>1160426500</v>
      </c>
    </row>
    <row r="11" spans="2:21">
      <c r="B11">
        <v>6.3439999999999996E-2</v>
      </c>
      <c r="C11">
        <v>0.23810000000000001</v>
      </c>
      <c r="D11">
        <v>1099952900</v>
      </c>
      <c r="H11">
        <f t="shared" si="0"/>
        <v>1.0999528999999999</v>
      </c>
      <c r="M11">
        <f t="shared" si="1"/>
        <v>0</v>
      </c>
      <c r="S11">
        <v>0.15290000000000001</v>
      </c>
      <c r="T11">
        <v>1047116700</v>
      </c>
      <c r="U11">
        <v>1078557700</v>
      </c>
    </row>
    <row r="12" spans="2:21">
      <c r="B12">
        <v>7.5009999999999993E-2</v>
      </c>
      <c r="C12">
        <v>0.1615</v>
      </c>
      <c r="D12">
        <v>262296125</v>
      </c>
      <c r="H12">
        <f t="shared" si="0"/>
        <v>0.26229612499999999</v>
      </c>
      <c r="M12">
        <f t="shared" si="1"/>
        <v>0</v>
      </c>
      <c r="S12">
        <v>0.1203</v>
      </c>
      <c r="T12">
        <v>1312001000</v>
      </c>
      <c r="U12">
        <v>1180283300</v>
      </c>
    </row>
    <row r="13" spans="2:21">
      <c r="B13">
        <v>7.4109999999999995E-2</v>
      </c>
      <c r="C13">
        <v>0.23899999999999999</v>
      </c>
      <c r="D13">
        <v>0.8357</v>
      </c>
      <c r="H13">
        <f t="shared" si="0"/>
        <v>8.3570000000000002E-10</v>
      </c>
      <c r="M13">
        <f t="shared" si="1"/>
        <v>0</v>
      </c>
      <c r="S13">
        <v>6.1210000000000001E-2</v>
      </c>
      <c r="T13">
        <v>1177863100</v>
      </c>
      <c r="U13">
        <v>1084441900</v>
      </c>
    </row>
    <row r="14" spans="2:21">
      <c r="B14">
        <v>8.0180000000000001E-2</v>
      </c>
      <c r="C14">
        <v>0.16300000000000001</v>
      </c>
      <c r="D14">
        <v>1238951</v>
      </c>
      <c r="H14">
        <f t="shared" si="0"/>
        <v>1.2389510000000001E-3</v>
      </c>
      <c r="M14">
        <f t="shared" si="1"/>
        <v>0</v>
      </c>
      <c r="S14">
        <v>5.8349999999999999E-2</v>
      </c>
      <c r="T14">
        <v>1216890100</v>
      </c>
      <c r="U14">
        <v>1377037000</v>
      </c>
    </row>
    <row r="15" spans="2:21">
      <c r="B15">
        <v>0.11459999999999999</v>
      </c>
      <c r="C15">
        <v>0.2059</v>
      </c>
      <c r="D15">
        <v>1060279000</v>
      </c>
      <c r="H15">
        <f t="shared" si="0"/>
        <v>1.060279</v>
      </c>
      <c r="M15">
        <f t="shared" si="1"/>
        <v>0</v>
      </c>
      <c r="S15">
        <v>0.1239</v>
      </c>
      <c r="T15">
        <v>531480900</v>
      </c>
      <c r="U15">
        <v>1107670600</v>
      </c>
    </row>
    <row r="16" spans="2:21">
      <c r="B16">
        <v>0.13739999999999999</v>
      </c>
      <c r="C16">
        <v>0.13569999999999999</v>
      </c>
      <c r="D16">
        <v>1027662800</v>
      </c>
      <c r="H16">
        <f t="shared" si="0"/>
        <v>1.0276628000000001</v>
      </c>
      <c r="M16">
        <f t="shared" si="1"/>
        <v>0</v>
      </c>
      <c r="S16">
        <v>0.1236</v>
      </c>
      <c r="T16">
        <v>254365575</v>
      </c>
      <c r="U16">
        <v>1196675400</v>
      </c>
    </row>
    <row r="17" spans="2:21">
      <c r="B17">
        <v>0.108</v>
      </c>
      <c r="C17">
        <v>0.19020000000000001</v>
      </c>
      <c r="D17">
        <v>26099070</v>
      </c>
      <c r="H17">
        <f t="shared" si="0"/>
        <v>2.6099069999999999E-2</v>
      </c>
      <c r="M17">
        <f t="shared" si="1"/>
        <v>0</v>
      </c>
      <c r="S17">
        <v>7.0080000000000003E-2</v>
      </c>
      <c r="T17">
        <v>1002477300</v>
      </c>
      <c r="U17">
        <v>1147107000</v>
      </c>
    </row>
    <row r="18" spans="2:21">
      <c r="B18">
        <v>0.1313</v>
      </c>
      <c r="C18">
        <v>0.26050000000000001</v>
      </c>
      <c r="D18">
        <v>1610309700</v>
      </c>
      <c r="H18">
        <f t="shared" ref="H18:H52" si="2">D18/1000000000</f>
        <v>1.6103097</v>
      </c>
      <c r="M18">
        <f t="shared" si="1"/>
        <v>0</v>
      </c>
      <c r="S18">
        <v>6.0659999999999999E-2</v>
      </c>
      <c r="T18">
        <v>20654</v>
      </c>
      <c r="U18">
        <v>1175009500</v>
      </c>
    </row>
    <row r="19" spans="2:21">
      <c r="B19">
        <v>0.1583</v>
      </c>
      <c r="C19">
        <v>0.1923</v>
      </c>
      <c r="D19">
        <v>1406289400</v>
      </c>
      <c r="H19">
        <f t="shared" si="2"/>
        <v>1.4062893999999999</v>
      </c>
      <c r="M19">
        <f t="shared" si="1"/>
        <v>0</v>
      </c>
      <c r="S19">
        <v>7.8189999999999996E-2</v>
      </c>
      <c r="T19">
        <v>1406277500</v>
      </c>
      <c r="U19">
        <v>1298366000</v>
      </c>
    </row>
    <row r="20" spans="2:21">
      <c r="B20">
        <v>0.1145</v>
      </c>
      <c r="C20">
        <v>0.2301</v>
      </c>
      <c r="D20">
        <v>1141973600</v>
      </c>
      <c r="H20">
        <f t="shared" si="2"/>
        <v>1.1419736</v>
      </c>
      <c r="M20">
        <f t="shared" si="1"/>
        <v>0</v>
      </c>
      <c r="S20">
        <v>0.1303</v>
      </c>
      <c r="T20">
        <v>92646808</v>
      </c>
      <c r="U20">
        <v>1370217300</v>
      </c>
    </row>
    <row r="21" spans="2:21">
      <c r="B21">
        <v>9.536E-2</v>
      </c>
      <c r="C21">
        <v>0.19550000000000001</v>
      </c>
      <c r="D21">
        <v>1154681300</v>
      </c>
      <c r="H21">
        <f t="shared" si="2"/>
        <v>1.1546813</v>
      </c>
      <c r="M21">
        <f t="shared" si="1"/>
        <v>0</v>
      </c>
      <c r="S21">
        <v>7.1919999999999998E-2</v>
      </c>
      <c r="T21">
        <v>2086802</v>
      </c>
      <c r="U21">
        <v>1411123500</v>
      </c>
    </row>
    <row r="22" spans="2:21">
      <c r="B22">
        <v>8.233E-2</v>
      </c>
      <c r="C22">
        <v>0.185</v>
      </c>
      <c r="D22">
        <v>1163466700</v>
      </c>
      <c r="H22">
        <f t="shared" si="2"/>
        <v>1.1634667000000001</v>
      </c>
      <c r="M22">
        <f t="shared" si="1"/>
        <v>0</v>
      </c>
      <c r="S22">
        <v>6.4399999999999999E-2</v>
      </c>
      <c r="T22">
        <v>1.6919999999999999</v>
      </c>
      <c r="U22">
        <v>1308152900</v>
      </c>
    </row>
    <row r="23" spans="2:21">
      <c r="B23">
        <v>0.14979999999999999</v>
      </c>
      <c r="C23">
        <v>0.29570000000000002</v>
      </c>
      <c r="D23">
        <v>1024982600</v>
      </c>
      <c r="H23">
        <f t="shared" si="2"/>
        <v>1.0249826</v>
      </c>
      <c r="M23">
        <f t="shared" si="1"/>
        <v>0</v>
      </c>
      <c r="S23">
        <v>0.13</v>
      </c>
      <c r="T23">
        <v>1079818200</v>
      </c>
      <c r="U23">
        <v>1160545000</v>
      </c>
    </row>
    <row r="24" spans="2:21">
      <c r="B24">
        <v>0.1016</v>
      </c>
      <c r="C24">
        <v>0.33329999999999999</v>
      </c>
      <c r="D24">
        <v>370743567</v>
      </c>
      <c r="H24">
        <f t="shared" si="2"/>
        <v>0.370743567</v>
      </c>
      <c r="M24">
        <f t="shared" si="1"/>
        <v>0</v>
      </c>
      <c r="S24">
        <v>0.16639999999999999</v>
      </c>
      <c r="T24">
        <v>1247692300</v>
      </c>
      <c r="U24">
        <v>1414523300</v>
      </c>
    </row>
    <row r="25" spans="2:21">
      <c r="B25">
        <v>7.0599999999999996E-2</v>
      </c>
      <c r="C25">
        <v>0.21</v>
      </c>
      <c r="D25">
        <v>1320285400</v>
      </c>
      <c r="H25">
        <f t="shared" si="2"/>
        <v>1.3202853999999999</v>
      </c>
      <c r="M25">
        <f t="shared" si="1"/>
        <v>0</v>
      </c>
      <c r="S25">
        <v>7.3289999999999994E-2</v>
      </c>
      <c r="T25">
        <v>37.409999999999997</v>
      </c>
      <c r="U25">
        <v>1304929900</v>
      </c>
    </row>
    <row r="26" spans="2:21">
      <c r="B26">
        <v>7.8719999999999998E-2</v>
      </c>
      <c r="C26">
        <v>0.21529999999999999</v>
      </c>
      <c r="D26">
        <v>1284876300</v>
      </c>
      <c r="H26">
        <f t="shared" si="2"/>
        <v>1.2848763000000001</v>
      </c>
      <c r="M26">
        <f t="shared" si="1"/>
        <v>0</v>
      </c>
      <c r="S26">
        <v>6.6199999999999995E-2</v>
      </c>
      <c r="T26">
        <v>603106000</v>
      </c>
      <c r="U26">
        <v>1732153300</v>
      </c>
    </row>
    <row r="27" spans="2:21">
      <c r="B27">
        <v>0.1033</v>
      </c>
      <c r="C27">
        <v>0.1993</v>
      </c>
      <c r="D27">
        <v>1817804800</v>
      </c>
      <c r="H27">
        <f t="shared" si="2"/>
        <v>1.8178048</v>
      </c>
      <c r="M27">
        <f t="shared" si="1"/>
        <v>0</v>
      </c>
      <c r="S27">
        <v>7.4870000000000006E-2</v>
      </c>
      <c r="T27">
        <v>1265598500</v>
      </c>
      <c r="U27">
        <v>1117206700</v>
      </c>
    </row>
    <row r="28" spans="2:21">
      <c r="B28">
        <v>0.1166</v>
      </c>
      <c r="C28">
        <v>0.19409999999999999</v>
      </c>
      <c r="D28">
        <v>1965357700</v>
      </c>
      <c r="H28">
        <f t="shared" si="2"/>
        <v>1.9653577</v>
      </c>
      <c r="M28">
        <f t="shared" si="1"/>
        <v>0</v>
      </c>
      <c r="S28">
        <v>7.9189999999999997E-2</v>
      </c>
      <c r="T28">
        <v>1998978900</v>
      </c>
      <c r="U28">
        <v>1749274700</v>
      </c>
    </row>
    <row r="29" spans="2:21">
      <c r="B29">
        <v>9.9220000000000003E-2</v>
      </c>
      <c r="C29">
        <v>0.15920000000000001</v>
      </c>
      <c r="D29">
        <v>1370357300</v>
      </c>
      <c r="H29">
        <f t="shared" si="2"/>
        <v>1.3703573</v>
      </c>
      <c r="M29">
        <f t="shared" si="1"/>
        <v>0</v>
      </c>
      <c r="S29">
        <v>0.1072</v>
      </c>
      <c r="T29">
        <v>1509755700</v>
      </c>
      <c r="U29">
        <v>1304977500</v>
      </c>
    </row>
    <row r="30" spans="2:21">
      <c r="B30">
        <v>7.8159999999999993E-2</v>
      </c>
      <c r="C30">
        <v>0.28810000000000002</v>
      </c>
      <c r="D30">
        <v>1087152200</v>
      </c>
      <c r="H30">
        <f t="shared" si="2"/>
        <v>1.0871522</v>
      </c>
      <c r="M30">
        <f t="shared" si="1"/>
        <v>0</v>
      </c>
      <c r="S30">
        <v>0.1144</v>
      </c>
      <c r="T30">
        <v>374.2</v>
      </c>
      <c r="U30">
        <v>1111136400</v>
      </c>
    </row>
    <row r="31" spans="2:21">
      <c r="B31">
        <v>9.7189999999999999E-2</v>
      </c>
      <c r="C31">
        <v>0.2288</v>
      </c>
      <c r="D31">
        <v>1017844400</v>
      </c>
      <c r="H31">
        <f t="shared" si="2"/>
        <v>1.0178444</v>
      </c>
      <c r="M31">
        <f t="shared" si="1"/>
        <v>0</v>
      </c>
      <c r="S31">
        <v>0.1116</v>
      </c>
      <c r="T31">
        <v>146828</v>
      </c>
      <c r="U31">
        <v>1316177600</v>
      </c>
    </row>
    <row r="32" spans="2:21">
      <c r="B32">
        <v>7.6560000000000003E-2</v>
      </c>
      <c r="C32">
        <v>0.32069999999999999</v>
      </c>
      <c r="D32">
        <v>1036248800</v>
      </c>
      <c r="H32">
        <f t="shared" si="2"/>
        <v>1.0362488000000001</v>
      </c>
      <c r="M32">
        <f t="shared" si="1"/>
        <v>0</v>
      </c>
      <c r="S32">
        <v>9.8659999999999998E-2</v>
      </c>
      <c r="T32">
        <v>116</v>
      </c>
      <c r="U32">
        <v>1318414800</v>
      </c>
    </row>
    <row r="33" spans="2:21">
      <c r="B33">
        <v>7.5139999999999998E-2</v>
      </c>
      <c r="C33">
        <v>0.25269999999999998</v>
      </c>
      <c r="D33">
        <v>1050905400</v>
      </c>
      <c r="H33">
        <f t="shared" si="2"/>
        <v>1.0509054</v>
      </c>
      <c r="M33">
        <f t="shared" si="1"/>
        <v>0</v>
      </c>
      <c r="S33">
        <v>0.1085</v>
      </c>
      <c r="T33">
        <v>1537766300</v>
      </c>
      <c r="U33">
        <v>1283201600</v>
      </c>
    </row>
    <row r="34" spans="2:21">
      <c r="B34">
        <v>8.8999999999999996E-2</v>
      </c>
      <c r="C34">
        <v>0.28660000000000002</v>
      </c>
      <c r="D34">
        <v>502996600</v>
      </c>
      <c r="H34">
        <f t="shared" si="2"/>
        <v>0.50299660000000002</v>
      </c>
      <c r="M34">
        <f t="shared" si="1"/>
        <v>0</v>
      </c>
      <c r="S34">
        <v>0.10879999999999999</v>
      </c>
      <c r="T34">
        <v>0.61160000000000003</v>
      </c>
      <c r="U34">
        <v>1464213000</v>
      </c>
    </row>
    <row r="35" spans="2:21">
      <c r="B35">
        <v>0.10780000000000001</v>
      </c>
      <c r="C35">
        <v>0.1734</v>
      </c>
      <c r="D35">
        <v>1010885200</v>
      </c>
      <c r="H35">
        <f t="shared" si="2"/>
        <v>1.0108851999999999</v>
      </c>
      <c r="M35">
        <f t="shared" si="1"/>
        <v>0</v>
      </c>
      <c r="S35">
        <v>8.3860000000000004E-2</v>
      </c>
      <c r="T35">
        <v>0.62029999999999996</v>
      </c>
      <c r="U35">
        <v>574880400</v>
      </c>
    </row>
    <row r="36" spans="2:21">
      <c r="B36">
        <v>0.1026</v>
      </c>
      <c r="C36">
        <v>0.27989999999999998</v>
      </c>
      <c r="D36">
        <v>40140496</v>
      </c>
      <c r="H36">
        <f t="shared" si="2"/>
        <v>4.0140495999999998E-2</v>
      </c>
      <c r="M36">
        <f t="shared" si="1"/>
        <v>0</v>
      </c>
      <c r="S36">
        <v>8.0990000000000006E-2</v>
      </c>
      <c r="T36">
        <v>0.53469999999999995</v>
      </c>
      <c r="U36">
        <v>1422466400</v>
      </c>
    </row>
    <row r="37" spans="2:21">
      <c r="B37">
        <v>0.1179</v>
      </c>
      <c r="C37">
        <v>0.19350000000000001</v>
      </c>
      <c r="D37">
        <v>1453034600</v>
      </c>
      <c r="H37">
        <f t="shared" si="2"/>
        <v>1.4530346000000001</v>
      </c>
      <c r="M37">
        <f t="shared" si="1"/>
        <v>0</v>
      </c>
      <c r="S37">
        <v>6.6619999999999999E-2</v>
      </c>
      <c r="T37">
        <v>1131</v>
      </c>
      <c r="U37">
        <v>1068684000</v>
      </c>
    </row>
    <row r="38" spans="2:21">
      <c r="B38">
        <v>0.113</v>
      </c>
      <c r="C38">
        <v>0.1391</v>
      </c>
      <c r="D38">
        <v>1178028400</v>
      </c>
      <c r="H38">
        <f t="shared" si="2"/>
        <v>1.1780284000000001</v>
      </c>
      <c r="M38">
        <f t="shared" si="1"/>
        <v>0</v>
      </c>
      <c r="S38">
        <v>7.6530000000000001E-2</v>
      </c>
      <c r="T38">
        <v>2054218700</v>
      </c>
      <c r="U38">
        <v>1478626100</v>
      </c>
    </row>
    <row r="39" spans="2:21">
      <c r="B39">
        <v>0.12039999999999999</v>
      </c>
      <c r="C39">
        <v>0.18990000000000001</v>
      </c>
      <c r="D39">
        <v>1678091300</v>
      </c>
      <c r="H39">
        <f t="shared" si="2"/>
        <v>1.6780913</v>
      </c>
      <c r="M39">
        <f t="shared" si="1"/>
        <v>0</v>
      </c>
      <c r="S39">
        <v>7.6420000000000002E-2</v>
      </c>
      <c r="T39">
        <v>1553922200</v>
      </c>
      <c r="U39">
        <v>1282816000</v>
      </c>
    </row>
    <row r="40" spans="2:21">
      <c r="B40">
        <v>8.2309999999999994E-2</v>
      </c>
      <c r="C40">
        <v>0.1888</v>
      </c>
      <c r="D40">
        <v>1646917900</v>
      </c>
      <c r="H40">
        <f t="shared" si="2"/>
        <v>1.6469179</v>
      </c>
      <c r="M40">
        <f t="shared" si="1"/>
        <v>0</v>
      </c>
      <c r="S40">
        <v>7.1360000000000007E-2</v>
      </c>
      <c r="T40">
        <v>1105737000</v>
      </c>
      <c r="U40">
        <v>1303598800</v>
      </c>
    </row>
    <row r="41" spans="2:21">
      <c r="B41">
        <v>7.9810000000000006E-2</v>
      </c>
      <c r="C41">
        <v>0.182</v>
      </c>
      <c r="D41">
        <v>1799509100</v>
      </c>
      <c r="H41">
        <f t="shared" si="2"/>
        <v>1.7995091000000001</v>
      </c>
      <c r="M41">
        <f t="shared" si="1"/>
        <v>0</v>
      </c>
      <c r="S41">
        <v>7.3440000000000005E-2</v>
      </c>
      <c r="T41">
        <v>723835000</v>
      </c>
      <c r="U41">
        <v>1066362100</v>
      </c>
    </row>
    <row r="42" spans="2:21">
      <c r="B42">
        <v>9.9070000000000005E-2</v>
      </c>
      <c r="C42">
        <v>0.221</v>
      </c>
      <c r="D42">
        <v>1281626000</v>
      </c>
      <c r="H42">
        <f t="shared" si="2"/>
        <v>1.2816259999999999</v>
      </c>
      <c r="M42">
        <f t="shared" si="1"/>
        <v>0</v>
      </c>
      <c r="S42">
        <v>7.4499999999999997E-2</v>
      </c>
      <c r="T42">
        <v>1509038300</v>
      </c>
      <c r="U42">
        <v>1002959100</v>
      </c>
    </row>
    <row r="43" spans="2:21">
      <c r="B43">
        <v>0.14630000000000001</v>
      </c>
      <c r="C43">
        <v>0.186</v>
      </c>
      <c r="D43">
        <v>1003217600</v>
      </c>
      <c r="H43">
        <f t="shared" si="2"/>
        <v>1.0032175999999999</v>
      </c>
      <c r="M43">
        <f t="shared" si="1"/>
        <v>0</v>
      </c>
      <c r="S43">
        <v>8.4930000000000005E-2</v>
      </c>
      <c r="T43">
        <v>1608327500</v>
      </c>
      <c r="U43">
        <v>1498202400</v>
      </c>
    </row>
    <row r="44" spans="2:21">
      <c r="B44">
        <v>0.1132</v>
      </c>
      <c r="C44">
        <v>0.19739999999999999</v>
      </c>
      <c r="D44">
        <v>515169200</v>
      </c>
      <c r="H44">
        <f t="shared" si="2"/>
        <v>0.51516919999999999</v>
      </c>
      <c r="M44">
        <f t="shared" si="1"/>
        <v>0</v>
      </c>
      <c r="S44">
        <v>8.3210000000000006E-2</v>
      </c>
      <c r="T44">
        <v>1370641400</v>
      </c>
      <c r="U44">
        <v>1111523100</v>
      </c>
    </row>
    <row r="45" spans="2:21">
      <c r="B45">
        <v>0.13700000000000001</v>
      </c>
      <c r="C45">
        <v>0.20250000000000001</v>
      </c>
      <c r="D45">
        <v>1026971900</v>
      </c>
      <c r="H45">
        <f t="shared" si="2"/>
        <v>1.0269718999999999</v>
      </c>
      <c r="M45">
        <f t="shared" si="1"/>
        <v>0</v>
      </c>
      <c r="S45">
        <v>8.0909999999999996E-2</v>
      </c>
      <c r="T45">
        <v>1165782000</v>
      </c>
      <c r="U45">
        <v>1084644600</v>
      </c>
    </row>
    <row r="46" spans="2:21">
      <c r="B46">
        <v>0.1176</v>
      </c>
      <c r="C46">
        <v>0.21840000000000001</v>
      </c>
      <c r="D46">
        <v>1017762500</v>
      </c>
      <c r="H46">
        <f t="shared" si="2"/>
        <v>1.0177624999999999</v>
      </c>
      <c r="M46">
        <f t="shared" si="1"/>
        <v>0</v>
      </c>
      <c r="S46">
        <v>8.0490000000000006E-2</v>
      </c>
      <c r="T46">
        <v>600430800</v>
      </c>
      <c r="U46">
        <v>1351942500</v>
      </c>
    </row>
    <row r="47" spans="2:21">
      <c r="B47">
        <v>7.0680000000000007E-2</v>
      </c>
      <c r="C47">
        <v>0.1439</v>
      </c>
      <c r="D47">
        <v>1000280900</v>
      </c>
      <c r="H47">
        <f t="shared" si="2"/>
        <v>1.0002808999999999</v>
      </c>
      <c r="M47">
        <f t="shared" si="1"/>
        <v>0</v>
      </c>
      <c r="S47">
        <v>0.1182</v>
      </c>
      <c r="T47">
        <v>1043547400</v>
      </c>
      <c r="U47">
        <v>1242720900</v>
      </c>
    </row>
    <row r="48" spans="2:21">
      <c r="B48">
        <v>8.3309999999999995E-2</v>
      </c>
      <c r="C48">
        <v>0.2366</v>
      </c>
      <c r="D48">
        <v>559472800</v>
      </c>
      <c r="H48">
        <f t="shared" si="2"/>
        <v>0.55947279999999999</v>
      </c>
      <c r="M48">
        <f t="shared" si="1"/>
        <v>0</v>
      </c>
      <c r="S48">
        <v>8.0729999999999996E-2</v>
      </c>
      <c r="T48">
        <v>1153979900</v>
      </c>
      <c r="U48">
        <v>669278500</v>
      </c>
    </row>
    <row r="49" spans="2:21">
      <c r="B49">
        <v>0.10009999999999999</v>
      </c>
      <c r="C49">
        <v>0.29470000000000002</v>
      </c>
      <c r="D49">
        <v>1214048800</v>
      </c>
      <c r="H49">
        <f t="shared" si="2"/>
        <v>1.2140488</v>
      </c>
      <c r="M49">
        <f t="shared" si="1"/>
        <v>0</v>
      </c>
      <c r="S49">
        <v>7.9759999999999998E-2</v>
      </c>
      <c r="T49">
        <v>1077992300</v>
      </c>
      <c r="U49">
        <v>69586653</v>
      </c>
    </row>
    <row r="50" spans="2:21">
      <c r="B50">
        <v>9.5909999999999995E-2</v>
      </c>
      <c r="C50">
        <v>0.20849999999999999</v>
      </c>
      <c r="D50">
        <v>1418930200</v>
      </c>
      <c r="H50">
        <f t="shared" si="2"/>
        <v>1.4189301999999999</v>
      </c>
      <c r="M50">
        <f t="shared" si="1"/>
        <v>0</v>
      </c>
      <c r="S50">
        <v>0.10440000000000001</v>
      </c>
      <c r="T50">
        <v>1251025200</v>
      </c>
      <c r="U50">
        <v>27480152</v>
      </c>
    </row>
    <row r="51" spans="2:21">
      <c r="B51">
        <v>0.1477</v>
      </c>
      <c r="C51">
        <v>0.2387</v>
      </c>
      <c r="D51">
        <v>1474315000</v>
      </c>
      <c r="H51">
        <f t="shared" si="2"/>
        <v>1.474315</v>
      </c>
      <c r="M51">
        <f t="shared" si="1"/>
        <v>0</v>
      </c>
      <c r="S51">
        <v>9.0200000000000002E-2</v>
      </c>
      <c r="T51">
        <v>1576201700</v>
      </c>
      <c r="U51">
        <v>1018095900</v>
      </c>
    </row>
    <row r="52" spans="2:21">
      <c r="B52">
        <v>0.12659999999999999</v>
      </c>
      <c r="C52">
        <v>0.1913</v>
      </c>
      <c r="D52">
        <v>1236845500</v>
      </c>
      <c r="H52">
        <f t="shared" si="2"/>
        <v>1.2368455</v>
      </c>
      <c r="M5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8CFB-5A5E-4E14-86CD-7FEC5011633F}">
  <dimension ref="A1:P133"/>
  <sheetViews>
    <sheetView workbookViewId="0">
      <selection activeCell="F3" sqref="F3:H6"/>
    </sheetView>
  </sheetViews>
  <sheetFormatPr defaultRowHeight="14.4"/>
  <cols>
    <col min="11" max="11" width="30.109375" customWidth="1"/>
  </cols>
  <sheetData>
    <row r="1" spans="1:16">
      <c r="A1" t="s">
        <v>64</v>
      </c>
      <c r="K1" t="s">
        <v>65</v>
      </c>
    </row>
    <row r="2" spans="1:16">
      <c r="A2">
        <v>8</v>
      </c>
      <c r="C2">
        <v>16</v>
      </c>
      <c r="D2">
        <v>32</v>
      </c>
      <c r="K2">
        <v>8</v>
      </c>
      <c r="L2">
        <v>16</v>
      </c>
      <c r="N2" s="2" t="s">
        <v>61</v>
      </c>
      <c r="O2" s="2" t="s">
        <v>60</v>
      </c>
      <c r="P2" s="2" t="s">
        <v>62</v>
      </c>
    </row>
    <row r="3" spans="1:16">
      <c r="F3" s="2" t="s">
        <v>61</v>
      </c>
      <c r="G3" s="2" t="s">
        <v>60</v>
      </c>
      <c r="H3" s="2" t="s">
        <v>62</v>
      </c>
    </row>
    <row r="4" spans="1:16">
      <c r="A4">
        <v>147.93979999999999</v>
      </c>
      <c r="B4">
        <f>A4/1000</f>
        <v>0.14793979999999998</v>
      </c>
      <c r="C4">
        <v>0.6944053</v>
      </c>
      <c r="D4">
        <v>6.3600010999999999</v>
      </c>
      <c r="F4">
        <f>MAX(B4:B133)</f>
        <v>0.24982759999999998</v>
      </c>
      <c r="G4">
        <f>MIN(B:B)</f>
        <v>0.13066640000000002</v>
      </c>
      <c r="H4">
        <f>AVERAGE(B:B)</f>
        <v>0.17925390923076923</v>
      </c>
      <c r="K4">
        <v>1.950302</v>
      </c>
      <c r="L4">
        <v>11.0152967</v>
      </c>
      <c r="M4" s="4">
        <v>84.879280800000004</v>
      </c>
      <c r="N4">
        <f>MAX(K4:K133)</f>
        <v>2.7974877</v>
      </c>
      <c r="O4">
        <f>MIN(K$4:K$1048576)</f>
        <v>1.4911650999999999</v>
      </c>
      <c r="P4">
        <f>AVERAGE(K$4:K$1048576)</f>
        <v>2.2026694600000001</v>
      </c>
    </row>
    <row r="5" spans="1:16">
      <c r="A5">
        <v>142.86789999999999</v>
      </c>
      <c r="B5">
        <f t="shared" ref="B5:B68" si="0">A5/1000</f>
        <v>0.14286789999999999</v>
      </c>
      <c r="C5">
        <v>0.66729530000000004</v>
      </c>
      <c r="D5">
        <v>5.6157161999999996</v>
      </c>
      <c r="F5">
        <f>MAX(C4:C133)</f>
        <v>1.3544213000000001</v>
      </c>
      <c r="G5">
        <f>MIN(C$5:C$1048576)</f>
        <v>0.65446270000000006</v>
      </c>
      <c r="H5">
        <f>AVERAGE(C$4:C$1048576)</f>
        <v>0.76281007846153803</v>
      </c>
      <c r="K5">
        <v>1.9631034999999999</v>
      </c>
      <c r="L5">
        <v>12.123723099999999</v>
      </c>
      <c r="M5" s="4">
        <v>69.244367299999993</v>
      </c>
      <c r="N5">
        <f>MAX(L4:L133)</f>
        <v>14.423968800000001</v>
      </c>
      <c r="O5">
        <f>MIN(L$4:L$1048576)</f>
        <v>9.9343939999999993</v>
      </c>
      <c r="P5">
        <f>AVERAGE(L$4:L$1048576)</f>
        <v>11.588483450769232</v>
      </c>
    </row>
    <row r="6" spans="1:16">
      <c r="A6">
        <v>172.77889999999999</v>
      </c>
      <c r="B6">
        <f t="shared" si="0"/>
        <v>0.17277889999999999</v>
      </c>
      <c r="C6">
        <v>0.69593870000000002</v>
      </c>
      <c r="D6">
        <v>5.7678807000000001</v>
      </c>
      <c r="F6">
        <f>MAX(D4:D133)</f>
        <v>7.0444253999999997</v>
      </c>
      <c r="G6">
        <f>MIN(D$4:D$1048575)</f>
        <v>4.1721073999999998</v>
      </c>
      <c r="H6">
        <f>AVERAGE(D$4:D$1048576)</f>
        <v>5.0308678799999988</v>
      </c>
      <c r="K6">
        <v>1.7079633999999999</v>
      </c>
      <c r="L6">
        <v>11.220249900000001</v>
      </c>
      <c r="M6" s="4">
        <v>64.520553300000003</v>
      </c>
      <c r="N6">
        <f>MAX(M4:M133)</f>
        <v>84.879280800000004</v>
      </c>
      <c r="O6">
        <f>MIN(M$4:M$1048576)</f>
        <v>56.6835898</v>
      </c>
      <c r="P6">
        <f>AVERAGE(M$4:M$1048576)</f>
        <v>64.527089644615373</v>
      </c>
    </row>
    <row r="7" spans="1:16">
      <c r="A7">
        <v>153.81379999999999</v>
      </c>
      <c r="B7">
        <f t="shared" si="0"/>
        <v>0.15381379999999997</v>
      </c>
      <c r="C7">
        <v>0.66675090000000004</v>
      </c>
      <c r="D7">
        <v>4.1721073999999998</v>
      </c>
      <c r="K7">
        <v>1.4911650999999999</v>
      </c>
      <c r="L7">
        <v>11.687767900000001</v>
      </c>
      <c r="M7" s="4">
        <v>64.654007800000002</v>
      </c>
    </row>
    <row r="8" spans="1:16">
      <c r="A8">
        <v>183.35400000000001</v>
      </c>
      <c r="B8">
        <f t="shared" si="0"/>
        <v>0.18335400000000002</v>
      </c>
      <c r="C8">
        <v>0.67716330000000002</v>
      </c>
      <c r="D8">
        <v>5.6203363</v>
      </c>
      <c r="K8">
        <v>1.7770386</v>
      </c>
      <c r="L8">
        <v>11.8656585</v>
      </c>
      <c r="M8" s="4">
        <v>64.750133000000005</v>
      </c>
    </row>
    <row r="9" spans="1:16">
      <c r="A9">
        <v>148.5282</v>
      </c>
      <c r="B9">
        <f t="shared" si="0"/>
        <v>0.1485282</v>
      </c>
      <c r="C9">
        <v>0.67336010000000002</v>
      </c>
      <c r="D9">
        <v>4.3228261000000003</v>
      </c>
      <c r="K9">
        <v>2.4061073999999998</v>
      </c>
      <c r="L9">
        <v>12.3900389</v>
      </c>
      <c r="M9" s="4">
        <v>65.380168699999999</v>
      </c>
    </row>
    <row r="10" spans="1:16">
      <c r="A10">
        <v>142.79050000000001</v>
      </c>
      <c r="B10">
        <f t="shared" si="0"/>
        <v>0.14279050000000001</v>
      </c>
      <c r="C10">
        <v>0.70565999999999995</v>
      </c>
      <c r="D10">
        <v>6.4290837999999999</v>
      </c>
      <c r="K10">
        <v>2.7308056999999999</v>
      </c>
      <c r="L10">
        <v>10.918841799999999</v>
      </c>
      <c r="M10" s="4">
        <v>62.703555100000003</v>
      </c>
    </row>
    <row r="11" spans="1:16">
      <c r="A11">
        <v>147.96379999999999</v>
      </c>
      <c r="B11">
        <f t="shared" si="0"/>
        <v>0.14796379999999998</v>
      </c>
      <c r="C11">
        <v>0.65446270000000006</v>
      </c>
      <c r="D11">
        <v>5.2204306999999996</v>
      </c>
      <c r="K11">
        <v>2.4676578</v>
      </c>
      <c r="L11">
        <v>10.6455968</v>
      </c>
      <c r="M11" s="4">
        <v>61.880344800000003</v>
      </c>
    </row>
    <row r="12" spans="1:16">
      <c r="A12">
        <v>156.34790000000001</v>
      </c>
      <c r="B12">
        <f t="shared" si="0"/>
        <v>0.15634790000000001</v>
      </c>
      <c r="C12">
        <v>0.66882360000000007</v>
      </c>
      <c r="D12">
        <v>4.694928</v>
      </c>
      <c r="K12">
        <v>2.3098635999999999</v>
      </c>
      <c r="L12">
        <v>11.0913878</v>
      </c>
      <c r="M12" s="4">
        <v>61.948684999999998</v>
      </c>
    </row>
    <row r="13" spans="1:16">
      <c r="A13">
        <v>150.68090000000001</v>
      </c>
      <c r="B13">
        <f t="shared" si="0"/>
        <v>0.15068090000000001</v>
      </c>
      <c r="C13">
        <v>0.68104849999999995</v>
      </c>
      <c r="D13">
        <v>6.3450126999999998</v>
      </c>
      <c r="K13">
        <v>2.4060201999999999</v>
      </c>
      <c r="L13">
        <v>11.5890351</v>
      </c>
      <c r="M13" s="4">
        <v>63.665284900000003</v>
      </c>
    </row>
    <row r="14" spans="1:16">
      <c r="A14">
        <v>199.54239999999999</v>
      </c>
      <c r="B14">
        <f t="shared" si="0"/>
        <v>0.19954239999999998</v>
      </c>
      <c r="C14">
        <v>0.65916940000000002</v>
      </c>
      <c r="D14">
        <v>5.0913750000000002</v>
      </c>
      <c r="K14">
        <v>2.2934399999999999</v>
      </c>
      <c r="L14">
        <v>11.035951000000001</v>
      </c>
      <c r="M14" s="4">
        <v>59.516301300000002</v>
      </c>
    </row>
    <row r="15" spans="1:16">
      <c r="A15">
        <v>155.5309</v>
      </c>
      <c r="B15">
        <f t="shared" si="0"/>
        <v>0.1555309</v>
      </c>
      <c r="C15">
        <v>0.66455449999999994</v>
      </c>
      <c r="D15">
        <v>5.0301201999999998</v>
      </c>
      <c r="K15">
        <v>2.1269680000000002</v>
      </c>
      <c r="L15">
        <v>10.919797300000001</v>
      </c>
      <c r="M15" s="4">
        <v>57.490994999999998</v>
      </c>
    </row>
    <row r="16" spans="1:16">
      <c r="A16">
        <v>170.05609999999999</v>
      </c>
      <c r="B16">
        <f t="shared" si="0"/>
        <v>0.17005609999999999</v>
      </c>
      <c r="C16">
        <v>0.6738613</v>
      </c>
      <c r="D16">
        <v>4.4220544000000004</v>
      </c>
      <c r="K16">
        <v>2.4062548000000001</v>
      </c>
      <c r="L16">
        <v>10.5922479</v>
      </c>
      <c r="M16" s="4">
        <v>59.864292800000001</v>
      </c>
    </row>
    <row r="17" spans="1:13">
      <c r="A17">
        <v>201.2987</v>
      </c>
      <c r="B17">
        <f t="shared" si="0"/>
        <v>0.2012987</v>
      </c>
      <c r="C17">
        <v>0.67693920000000007</v>
      </c>
      <c r="D17">
        <v>4.4672955999999999</v>
      </c>
      <c r="K17">
        <v>2.2725768999999998</v>
      </c>
      <c r="L17">
        <v>11.866100599999999</v>
      </c>
      <c r="M17" s="4">
        <v>58.390916400000002</v>
      </c>
    </row>
    <row r="18" spans="1:13">
      <c r="A18">
        <v>164.53389999999999</v>
      </c>
      <c r="B18">
        <f t="shared" si="0"/>
        <v>0.16453389999999998</v>
      </c>
      <c r="C18">
        <v>0.68787710000000002</v>
      </c>
      <c r="D18">
        <v>4.4469231999999996</v>
      </c>
      <c r="K18">
        <v>2.2499696999999999</v>
      </c>
      <c r="L18">
        <v>10.716459</v>
      </c>
      <c r="M18" s="4">
        <v>58.358645199999998</v>
      </c>
    </row>
    <row r="19" spans="1:13">
      <c r="A19">
        <v>169.6541</v>
      </c>
      <c r="B19">
        <f t="shared" si="0"/>
        <v>0.1696541</v>
      </c>
      <c r="C19">
        <v>0.70802140000000002</v>
      </c>
      <c r="D19">
        <v>4.3491783000000002</v>
      </c>
      <c r="K19">
        <v>2.1258102000000001</v>
      </c>
      <c r="L19">
        <v>11.594909700000001</v>
      </c>
      <c r="M19" s="4">
        <v>60.545101000000003</v>
      </c>
    </row>
    <row r="20" spans="1:13">
      <c r="A20">
        <v>171.15549999999999</v>
      </c>
      <c r="B20">
        <f t="shared" si="0"/>
        <v>0.17115549999999999</v>
      </c>
      <c r="C20">
        <v>0.68787170000000009</v>
      </c>
      <c r="D20">
        <v>4.4864227999999997</v>
      </c>
      <c r="K20">
        <v>2.2232599999999998</v>
      </c>
      <c r="L20">
        <v>10.658136499999999</v>
      </c>
      <c r="M20" s="4">
        <v>58.685475799999999</v>
      </c>
    </row>
    <row r="21" spans="1:13">
      <c r="A21">
        <v>169.73949999999999</v>
      </c>
      <c r="B21">
        <f t="shared" si="0"/>
        <v>0.16973949999999999</v>
      </c>
      <c r="C21">
        <v>0.70293209999999995</v>
      </c>
      <c r="D21">
        <v>4.8468720999999997</v>
      </c>
      <c r="K21">
        <v>2.0944831000000002</v>
      </c>
      <c r="L21">
        <v>9.9343939999999993</v>
      </c>
      <c r="M21" s="4">
        <v>56.688774199999997</v>
      </c>
    </row>
    <row r="22" spans="1:13">
      <c r="A22">
        <v>175.197</v>
      </c>
      <c r="B22">
        <f t="shared" si="0"/>
        <v>0.17519699999999999</v>
      </c>
      <c r="C22">
        <v>0.7808543</v>
      </c>
      <c r="D22">
        <v>5.2736508000000004</v>
      </c>
      <c r="K22">
        <v>2.0935760000000001</v>
      </c>
      <c r="L22">
        <v>10.145768199999999</v>
      </c>
      <c r="M22" s="4">
        <v>56.885428900000001</v>
      </c>
    </row>
    <row r="23" spans="1:13">
      <c r="A23">
        <v>148.53880000000001</v>
      </c>
      <c r="B23">
        <f t="shared" si="0"/>
        <v>0.1485388</v>
      </c>
      <c r="C23">
        <v>0.79371709999999995</v>
      </c>
      <c r="D23">
        <v>7.0444253999999997</v>
      </c>
      <c r="K23">
        <v>2.2768657999999999</v>
      </c>
      <c r="L23">
        <v>11.6778414</v>
      </c>
      <c r="M23" s="4">
        <v>58.021300799999999</v>
      </c>
    </row>
    <row r="24" spans="1:13">
      <c r="A24">
        <v>190.80869999999999</v>
      </c>
      <c r="B24">
        <f t="shared" si="0"/>
        <v>0.1908087</v>
      </c>
      <c r="C24">
        <v>0.78386329999999993</v>
      </c>
      <c r="D24">
        <v>4.6544705000000004</v>
      </c>
      <c r="K24">
        <v>2.3387335</v>
      </c>
      <c r="L24">
        <v>12.0916415</v>
      </c>
      <c r="M24" s="4">
        <v>59.950002400000002</v>
      </c>
    </row>
    <row r="25" spans="1:13">
      <c r="A25">
        <v>200.86449999999999</v>
      </c>
      <c r="B25">
        <f t="shared" si="0"/>
        <v>0.2008645</v>
      </c>
      <c r="C25">
        <v>0.77370839999999996</v>
      </c>
      <c r="D25">
        <v>4.6511345999999998</v>
      </c>
      <c r="K25">
        <v>2.3006096</v>
      </c>
      <c r="L25">
        <v>11.8186877</v>
      </c>
      <c r="M25" s="4">
        <v>58.6308164</v>
      </c>
    </row>
    <row r="26" spans="1:13">
      <c r="A26">
        <v>181.88509999999999</v>
      </c>
      <c r="B26">
        <f t="shared" si="0"/>
        <v>0.18188509999999999</v>
      </c>
      <c r="C26">
        <v>0.73945349999999999</v>
      </c>
      <c r="D26">
        <v>6.0253420000000002</v>
      </c>
      <c r="K26">
        <v>2.4179325999999999</v>
      </c>
      <c r="L26">
        <v>11.813766299999999</v>
      </c>
      <c r="M26" s="4">
        <v>56.6835898</v>
      </c>
    </row>
    <row r="27" spans="1:13">
      <c r="A27">
        <v>149.61359999999999</v>
      </c>
      <c r="B27">
        <f t="shared" si="0"/>
        <v>0.14961359999999999</v>
      </c>
      <c r="C27">
        <v>0.83246169999999997</v>
      </c>
      <c r="D27">
        <v>5.3031315000000001</v>
      </c>
      <c r="K27">
        <v>2.3264572000000001</v>
      </c>
      <c r="L27">
        <v>11.0785803</v>
      </c>
      <c r="M27" s="4">
        <v>58.1723024</v>
      </c>
    </row>
    <row r="28" spans="1:13">
      <c r="A28">
        <v>152.45259999999999</v>
      </c>
      <c r="B28">
        <f t="shared" si="0"/>
        <v>0.15245259999999999</v>
      </c>
      <c r="C28">
        <v>0.76151779999999991</v>
      </c>
      <c r="D28">
        <v>4.8625581999999996</v>
      </c>
      <c r="K28">
        <v>1.8766556000000001</v>
      </c>
      <c r="L28">
        <v>11.0012565</v>
      </c>
      <c r="M28" s="4">
        <v>59.301590099999999</v>
      </c>
    </row>
    <row r="29" spans="1:13">
      <c r="A29">
        <v>172.0147</v>
      </c>
      <c r="B29">
        <f t="shared" si="0"/>
        <v>0.17201469999999999</v>
      </c>
      <c r="C29">
        <v>0.7740011</v>
      </c>
      <c r="D29">
        <v>4.4958223999999998</v>
      </c>
      <c r="K29">
        <v>1.9935039000000001</v>
      </c>
      <c r="L29">
        <v>10.7552647</v>
      </c>
      <c r="M29" s="4">
        <v>65.096846299999996</v>
      </c>
    </row>
    <row r="30" spans="1:13">
      <c r="A30">
        <v>153.94149999999999</v>
      </c>
      <c r="B30">
        <f t="shared" si="0"/>
        <v>0.15394149999999998</v>
      </c>
      <c r="C30">
        <v>0.80060699999999996</v>
      </c>
      <c r="D30">
        <v>4.4641013999999997</v>
      </c>
      <c r="K30">
        <v>2.5292165999999998</v>
      </c>
      <c r="L30">
        <v>11.163766000000001</v>
      </c>
      <c r="M30" s="4">
        <v>64.042842399999998</v>
      </c>
    </row>
    <row r="31" spans="1:13">
      <c r="A31">
        <v>140.62799999999999</v>
      </c>
      <c r="B31">
        <f t="shared" si="0"/>
        <v>0.14062799999999998</v>
      </c>
      <c r="C31">
        <v>0.95230629999999994</v>
      </c>
      <c r="D31">
        <v>4.6584243000000001</v>
      </c>
      <c r="K31">
        <v>2.7863169000000001</v>
      </c>
      <c r="L31">
        <v>12.7911717</v>
      </c>
      <c r="M31" s="4">
        <v>59.789188699999997</v>
      </c>
    </row>
    <row r="32" spans="1:13">
      <c r="A32">
        <v>150.22280000000001</v>
      </c>
      <c r="B32">
        <f t="shared" si="0"/>
        <v>0.15022280000000002</v>
      </c>
      <c r="C32">
        <v>0.80480620000000003</v>
      </c>
      <c r="D32">
        <v>4.4877704999999999</v>
      </c>
      <c r="K32">
        <v>2.2380900000000001</v>
      </c>
      <c r="L32">
        <v>10.9138492</v>
      </c>
      <c r="M32" s="4">
        <v>59.282391500000003</v>
      </c>
    </row>
    <row r="33" spans="1:13">
      <c r="A33">
        <v>156.97900000000001</v>
      </c>
      <c r="B33">
        <f t="shared" si="0"/>
        <v>0.15697900000000001</v>
      </c>
      <c r="C33">
        <v>0.8931074</v>
      </c>
      <c r="D33">
        <v>4.6793532000000004</v>
      </c>
      <c r="K33">
        <v>2.0929047999999999</v>
      </c>
      <c r="L33">
        <v>10.7311982</v>
      </c>
      <c r="M33" s="4">
        <v>63.5515957</v>
      </c>
    </row>
    <row r="34" spans="1:13">
      <c r="A34">
        <v>153.29509999999999</v>
      </c>
      <c r="B34">
        <f t="shared" si="0"/>
        <v>0.15329509999999999</v>
      </c>
      <c r="C34">
        <v>0.72574080000000007</v>
      </c>
      <c r="D34">
        <v>4.3234525000000001</v>
      </c>
      <c r="K34">
        <v>2.0528034000000002</v>
      </c>
      <c r="L34">
        <v>11.512165700000001</v>
      </c>
      <c r="M34" s="4">
        <v>66.536295800000005</v>
      </c>
    </row>
    <row r="35" spans="1:13">
      <c r="A35">
        <v>166.36709999999999</v>
      </c>
      <c r="B35">
        <f t="shared" si="0"/>
        <v>0.16636709999999999</v>
      </c>
      <c r="C35">
        <v>0.70135460000000005</v>
      </c>
      <c r="D35">
        <v>4.8911626999999998</v>
      </c>
      <c r="K35">
        <v>2.0974797999999999</v>
      </c>
      <c r="L35">
        <v>11.5375049</v>
      </c>
      <c r="M35" s="4">
        <v>60.591249400000002</v>
      </c>
    </row>
    <row r="36" spans="1:13">
      <c r="A36">
        <v>144.42869999999999</v>
      </c>
      <c r="B36">
        <f t="shared" si="0"/>
        <v>0.14442869999999999</v>
      </c>
      <c r="C36">
        <v>0.75022370000000005</v>
      </c>
      <c r="D36">
        <v>4.7813656</v>
      </c>
      <c r="K36">
        <v>2.1445433999999999</v>
      </c>
      <c r="L36">
        <v>11.091128100000001</v>
      </c>
      <c r="M36" s="4">
        <v>60.277927599999998</v>
      </c>
    </row>
    <row r="37" spans="1:13">
      <c r="A37">
        <v>139.81209999999999</v>
      </c>
      <c r="B37">
        <f t="shared" si="0"/>
        <v>0.13981209999999999</v>
      </c>
      <c r="C37">
        <v>0.77617250000000004</v>
      </c>
      <c r="D37">
        <v>5.0042122000000004</v>
      </c>
      <c r="K37">
        <v>2.0893145</v>
      </c>
      <c r="L37">
        <v>11.880211299999999</v>
      </c>
      <c r="M37" s="4">
        <v>58.822254000000001</v>
      </c>
    </row>
    <row r="38" spans="1:13">
      <c r="A38">
        <v>148.30240000000001</v>
      </c>
      <c r="B38">
        <f t="shared" si="0"/>
        <v>0.1483024</v>
      </c>
      <c r="C38">
        <v>0.70666890000000004</v>
      </c>
      <c r="D38">
        <v>5.1233010999999999</v>
      </c>
      <c r="K38">
        <v>2.5168914999999998</v>
      </c>
      <c r="L38">
        <v>12.2921192</v>
      </c>
      <c r="M38" s="4">
        <v>63.641737900000003</v>
      </c>
    </row>
    <row r="39" spans="1:13">
      <c r="A39">
        <v>152.42400000000001</v>
      </c>
      <c r="B39">
        <f t="shared" si="0"/>
        <v>0.152424</v>
      </c>
      <c r="C39">
        <v>0.90851549999999992</v>
      </c>
      <c r="D39">
        <v>5.6070821999999998</v>
      </c>
      <c r="K39">
        <v>2.2568590999999998</v>
      </c>
      <c r="L39">
        <v>11.5645893</v>
      </c>
      <c r="M39" s="4">
        <v>60.542640499999997</v>
      </c>
    </row>
    <row r="40" spans="1:13">
      <c r="A40">
        <v>157.3989</v>
      </c>
      <c r="B40">
        <f t="shared" si="0"/>
        <v>0.15739890000000001</v>
      </c>
      <c r="C40">
        <v>1.3544213000000001</v>
      </c>
      <c r="D40">
        <v>6.9697148999999996</v>
      </c>
      <c r="K40">
        <v>2.2047322999999999</v>
      </c>
      <c r="L40">
        <v>11.6046</v>
      </c>
      <c r="M40" s="4">
        <v>58.231360899999999</v>
      </c>
    </row>
    <row r="41" spans="1:13">
      <c r="A41">
        <v>161.84209999999999</v>
      </c>
      <c r="B41">
        <f t="shared" si="0"/>
        <v>0.16184209999999999</v>
      </c>
      <c r="C41">
        <v>0.84976620000000003</v>
      </c>
      <c r="D41">
        <v>5.0450846</v>
      </c>
      <c r="K41">
        <v>2.3033017</v>
      </c>
      <c r="L41">
        <v>11.4959708</v>
      </c>
      <c r="M41" s="4">
        <v>57.719676100000001</v>
      </c>
    </row>
    <row r="42" spans="1:13">
      <c r="A42">
        <v>149.33099999999999</v>
      </c>
      <c r="B42">
        <f t="shared" si="0"/>
        <v>0.14933099999999999</v>
      </c>
      <c r="C42">
        <v>0.69867109999999999</v>
      </c>
      <c r="D42">
        <v>4.4798982000000001</v>
      </c>
      <c r="K42">
        <v>2.3150222</v>
      </c>
      <c r="L42">
        <v>12.1342488</v>
      </c>
      <c r="M42" s="4">
        <v>57.209102399999999</v>
      </c>
    </row>
    <row r="43" spans="1:13">
      <c r="A43">
        <v>145.94370000000001</v>
      </c>
      <c r="B43">
        <f t="shared" si="0"/>
        <v>0.14594370000000001</v>
      </c>
      <c r="C43">
        <v>0.78273459999999995</v>
      </c>
      <c r="D43">
        <v>5.2166709999999998</v>
      </c>
      <c r="K43">
        <v>2.728656</v>
      </c>
      <c r="L43">
        <v>11.759436900000001</v>
      </c>
      <c r="M43" s="4">
        <v>59.014798300000002</v>
      </c>
    </row>
    <row r="44" spans="1:13">
      <c r="A44">
        <v>145.64160000000001</v>
      </c>
      <c r="B44">
        <f t="shared" si="0"/>
        <v>0.14564160000000001</v>
      </c>
      <c r="C44">
        <v>0.71399970000000001</v>
      </c>
      <c r="D44">
        <v>5.2306008999999998</v>
      </c>
      <c r="K44">
        <v>2.2236346999999999</v>
      </c>
      <c r="L44">
        <v>11.959739600000001</v>
      </c>
      <c r="M44" s="4">
        <v>59.288354499999997</v>
      </c>
    </row>
    <row r="45" spans="1:13">
      <c r="A45">
        <v>151.7192</v>
      </c>
      <c r="B45">
        <f t="shared" si="0"/>
        <v>0.1517192</v>
      </c>
      <c r="C45">
        <v>0.72271569999999996</v>
      </c>
      <c r="D45">
        <v>5.6427908000000002</v>
      </c>
      <c r="K45">
        <v>2.6345926999999998</v>
      </c>
      <c r="L45">
        <v>11.816435999999999</v>
      </c>
      <c r="M45" s="4">
        <v>57.566763600000002</v>
      </c>
    </row>
    <row r="46" spans="1:13">
      <c r="A46">
        <v>155.9503</v>
      </c>
      <c r="B46">
        <f t="shared" si="0"/>
        <v>0.15595029999999999</v>
      </c>
      <c r="C46">
        <v>0.72382439999999992</v>
      </c>
      <c r="D46">
        <v>4.5054382999999998</v>
      </c>
      <c r="K46">
        <v>2.6602220000000001</v>
      </c>
      <c r="L46">
        <v>12.0749599</v>
      </c>
      <c r="M46" s="4">
        <v>57.979323100000002</v>
      </c>
    </row>
    <row r="47" spans="1:13">
      <c r="A47">
        <v>169.13910000000001</v>
      </c>
      <c r="B47">
        <f t="shared" si="0"/>
        <v>0.16913910000000001</v>
      </c>
      <c r="C47">
        <v>1.1678409000000001</v>
      </c>
      <c r="D47">
        <v>4.3773362000000002</v>
      </c>
      <c r="K47">
        <v>2.7974877</v>
      </c>
      <c r="L47">
        <v>12.184380900000001</v>
      </c>
      <c r="M47" s="4">
        <v>58.014765599999997</v>
      </c>
    </row>
    <row r="48" spans="1:13">
      <c r="A48">
        <v>166.4853</v>
      </c>
      <c r="B48">
        <f t="shared" si="0"/>
        <v>0.1664853</v>
      </c>
      <c r="C48">
        <v>0.95880310000000002</v>
      </c>
      <c r="D48">
        <v>4.2772791000000003</v>
      </c>
      <c r="K48">
        <v>2.0513577000000001</v>
      </c>
      <c r="L48">
        <v>13.7862709</v>
      </c>
      <c r="M48" s="4">
        <v>68.441076100000004</v>
      </c>
    </row>
    <row r="49" spans="1:13">
      <c r="A49">
        <v>170.7227</v>
      </c>
      <c r="B49">
        <f t="shared" si="0"/>
        <v>0.17072270000000001</v>
      </c>
      <c r="C49">
        <v>0.7448224</v>
      </c>
      <c r="D49">
        <v>4.2843648999999999</v>
      </c>
      <c r="K49">
        <v>1.8278922</v>
      </c>
      <c r="L49">
        <v>14.423968800000001</v>
      </c>
      <c r="M49" s="4">
        <v>80.9079914</v>
      </c>
    </row>
    <row r="50" spans="1:13">
      <c r="A50">
        <v>171.05520000000001</v>
      </c>
      <c r="B50">
        <f t="shared" si="0"/>
        <v>0.17105520000000002</v>
      </c>
      <c r="C50">
        <v>0.67883280000000001</v>
      </c>
      <c r="D50">
        <v>4.3628232000000002</v>
      </c>
      <c r="K50">
        <v>2.137956</v>
      </c>
      <c r="L50">
        <v>13.7408319</v>
      </c>
      <c r="M50" s="4">
        <v>77.815133000000003</v>
      </c>
    </row>
    <row r="51" spans="1:13">
      <c r="A51">
        <v>167.3039</v>
      </c>
      <c r="B51">
        <f t="shared" si="0"/>
        <v>0.16730390000000001</v>
      </c>
      <c r="C51">
        <v>0.70921599999999996</v>
      </c>
      <c r="D51">
        <v>4.9869824999999999</v>
      </c>
      <c r="K51">
        <v>2.1315290999999998</v>
      </c>
      <c r="L51">
        <v>13.3152686</v>
      </c>
      <c r="M51" s="4">
        <v>72.855240899999998</v>
      </c>
    </row>
    <row r="52" spans="1:13">
      <c r="A52">
        <v>150.40809999999999</v>
      </c>
      <c r="B52">
        <f t="shared" si="0"/>
        <v>0.15040809999999999</v>
      </c>
      <c r="C52">
        <v>0.88143830000000001</v>
      </c>
      <c r="D52">
        <v>5.0585912000000004</v>
      </c>
      <c r="K52">
        <v>2.0628365</v>
      </c>
      <c r="L52">
        <v>13.3933321</v>
      </c>
      <c r="M52" s="4">
        <v>67.2193513</v>
      </c>
    </row>
    <row r="53" spans="1:13">
      <c r="A53">
        <v>143.02930000000001</v>
      </c>
      <c r="B53">
        <f t="shared" si="0"/>
        <v>0.1430293</v>
      </c>
      <c r="C53">
        <v>0.75357870000000005</v>
      </c>
      <c r="D53">
        <v>4.8049261000000003</v>
      </c>
      <c r="K53">
        <v>2.4966216999999999</v>
      </c>
      <c r="L53">
        <v>12.5196348</v>
      </c>
      <c r="M53" s="4">
        <v>64.069197799999998</v>
      </c>
    </row>
    <row r="54" spans="1:13">
      <c r="A54">
        <v>160.00389999999999</v>
      </c>
      <c r="B54">
        <f t="shared" si="0"/>
        <v>0.16000389999999998</v>
      </c>
      <c r="C54">
        <v>0.81886159999999997</v>
      </c>
      <c r="D54">
        <v>5.5835743000000004</v>
      </c>
      <c r="K54">
        <v>2.2094244000000001</v>
      </c>
      <c r="L54">
        <v>14.1487026</v>
      </c>
      <c r="M54" s="4">
        <v>63.126539600000001</v>
      </c>
    </row>
    <row r="55" spans="1:13">
      <c r="A55">
        <v>151.65199999999999</v>
      </c>
      <c r="B55">
        <f t="shared" si="0"/>
        <v>0.15165199999999998</v>
      </c>
      <c r="C55">
        <v>0.72375800000000001</v>
      </c>
      <c r="D55">
        <v>5.8095242000000002</v>
      </c>
      <c r="K55">
        <v>2.5532504</v>
      </c>
      <c r="L55">
        <v>12.132451100000001</v>
      </c>
      <c r="M55" s="4">
        <v>59.550167399999999</v>
      </c>
    </row>
    <row r="56" spans="1:13">
      <c r="A56">
        <v>234.09870000000001</v>
      </c>
      <c r="B56">
        <f t="shared" si="0"/>
        <v>0.23409870000000002</v>
      </c>
      <c r="C56">
        <v>0.6699023999999999</v>
      </c>
      <c r="D56">
        <v>5.2063307999999999</v>
      </c>
      <c r="K56">
        <v>2.2561198999999998</v>
      </c>
      <c r="L56">
        <v>10.7778641</v>
      </c>
      <c r="M56" s="4">
        <v>59.128951700000002</v>
      </c>
    </row>
    <row r="57" spans="1:13">
      <c r="A57">
        <v>144.96889999999999</v>
      </c>
      <c r="B57">
        <f t="shared" si="0"/>
        <v>0.14496889999999998</v>
      </c>
      <c r="C57">
        <v>0.664798</v>
      </c>
      <c r="D57">
        <v>4.8096680000000003</v>
      </c>
      <c r="K57">
        <v>2.1881181999999999</v>
      </c>
      <c r="L57">
        <v>10.798709499999999</v>
      </c>
      <c r="M57" s="4">
        <v>68.095596099999995</v>
      </c>
    </row>
    <row r="58" spans="1:13">
      <c r="A58">
        <v>158.9101</v>
      </c>
      <c r="B58">
        <f t="shared" si="0"/>
        <v>0.1589101</v>
      </c>
      <c r="C58">
        <v>0.71401710000000007</v>
      </c>
      <c r="D58">
        <v>5.1762777</v>
      </c>
      <c r="K58">
        <v>2.4831134000000001</v>
      </c>
      <c r="L58">
        <v>11.193929300000001</v>
      </c>
      <c r="M58" s="4">
        <v>74.317714800000005</v>
      </c>
    </row>
    <row r="59" spans="1:13">
      <c r="A59">
        <v>137.72380000000001</v>
      </c>
      <c r="B59">
        <f t="shared" si="0"/>
        <v>0.13772380000000001</v>
      </c>
      <c r="C59">
        <v>0.79573490000000002</v>
      </c>
      <c r="D59">
        <v>4.7952237999999996</v>
      </c>
      <c r="K59">
        <v>1.846257</v>
      </c>
      <c r="L59">
        <v>10.314652799999999</v>
      </c>
      <c r="M59" s="4">
        <v>80.604820700000005</v>
      </c>
    </row>
    <row r="60" spans="1:13">
      <c r="A60">
        <v>134.87540000000001</v>
      </c>
      <c r="B60">
        <f t="shared" si="0"/>
        <v>0.13487540000000001</v>
      </c>
      <c r="C60">
        <v>0.81808780000000003</v>
      </c>
      <c r="D60">
        <v>4.2985182000000002</v>
      </c>
      <c r="K60">
        <v>1.9176073</v>
      </c>
      <c r="L60">
        <v>10.4118508</v>
      </c>
      <c r="M60" s="4">
        <v>77.4803012</v>
      </c>
    </row>
    <row r="61" spans="1:13">
      <c r="A61">
        <v>155.9828</v>
      </c>
      <c r="B61">
        <f t="shared" si="0"/>
        <v>0.1559828</v>
      </c>
      <c r="C61">
        <v>0.80291420000000002</v>
      </c>
      <c r="D61">
        <v>4.6628482</v>
      </c>
      <c r="K61">
        <v>2.0173416999999998</v>
      </c>
      <c r="L61">
        <v>10.365070299999999</v>
      </c>
      <c r="M61" s="4">
        <v>80.761943799999997</v>
      </c>
    </row>
    <row r="62" spans="1:13">
      <c r="A62">
        <v>146.38489999999999</v>
      </c>
      <c r="B62">
        <f t="shared" si="0"/>
        <v>0.14638489999999998</v>
      </c>
      <c r="C62">
        <v>0.88590009999999997</v>
      </c>
      <c r="D62">
        <v>4.6756308999999998</v>
      </c>
      <c r="K62">
        <v>2.0451451</v>
      </c>
      <c r="L62">
        <v>10.1208119</v>
      </c>
      <c r="M62" s="4">
        <v>71.814262299999996</v>
      </c>
    </row>
    <row r="63" spans="1:13">
      <c r="A63">
        <v>156.75470000000001</v>
      </c>
      <c r="B63">
        <f t="shared" si="0"/>
        <v>0.15675470000000002</v>
      </c>
      <c r="C63">
        <v>0.72971830000000004</v>
      </c>
      <c r="D63">
        <v>4.5352395999999997</v>
      </c>
      <c r="K63">
        <v>1.9833019000000001</v>
      </c>
      <c r="L63">
        <v>11.139398699999999</v>
      </c>
      <c r="M63" s="4">
        <v>80.219500400000001</v>
      </c>
    </row>
    <row r="64" spans="1:13">
      <c r="A64">
        <v>148.79560000000001</v>
      </c>
      <c r="B64">
        <f t="shared" si="0"/>
        <v>0.1487956</v>
      </c>
      <c r="C64">
        <v>0.76102259999999999</v>
      </c>
      <c r="D64">
        <v>4.7317539000000002</v>
      </c>
      <c r="K64">
        <v>2.2296461999999999</v>
      </c>
      <c r="L64">
        <v>12.1434307</v>
      </c>
      <c r="M64" s="4">
        <v>77.4109488</v>
      </c>
    </row>
    <row r="65" spans="1:13">
      <c r="A65">
        <v>138.6122</v>
      </c>
      <c r="B65">
        <f t="shared" si="0"/>
        <v>0.13861219999999999</v>
      </c>
      <c r="C65">
        <v>0.70052729999999996</v>
      </c>
      <c r="D65">
        <v>4.4809118000000003</v>
      </c>
      <c r="K65">
        <v>1.9124502999999999</v>
      </c>
      <c r="L65">
        <v>11.2233827</v>
      </c>
      <c r="M65" s="4">
        <v>74.208774199999993</v>
      </c>
    </row>
    <row r="66" spans="1:13">
      <c r="A66">
        <v>134.20500000000001</v>
      </c>
      <c r="B66">
        <f t="shared" si="0"/>
        <v>0.13420500000000002</v>
      </c>
      <c r="C66">
        <v>0.73191660000000003</v>
      </c>
      <c r="D66">
        <v>6.2924221999999999</v>
      </c>
      <c r="K66">
        <v>1.9694796000000001</v>
      </c>
      <c r="L66">
        <v>11.8510366</v>
      </c>
      <c r="M66" s="4">
        <v>74.514891500000004</v>
      </c>
    </row>
    <row r="67" spans="1:13">
      <c r="A67">
        <v>130.66640000000001</v>
      </c>
      <c r="B67">
        <f t="shared" si="0"/>
        <v>0.13066640000000002</v>
      </c>
      <c r="C67">
        <v>0.73864669999999999</v>
      </c>
      <c r="D67">
        <v>5.5063234999999997</v>
      </c>
      <c r="K67">
        <v>2.0093109999999998</v>
      </c>
      <c r="L67">
        <v>11.758112499999999</v>
      </c>
      <c r="M67" s="4">
        <v>60.370532699999998</v>
      </c>
    </row>
    <row r="68" spans="1:13">
      <c r="A68">
        <v>141.19579999999999</v>
      </c>
      <c r="B68">
        <f t="shared" si="0"/>
        <v>0.14119579999999998</v>
      </c>
      <c r="C68">
        <v>0.78096909999999997</v>
      </c>
      <c r="D68">
        <v>5.1803375000000003</v>
      </c>
      <c r="K68">
        <v>2.0642092999999999</v>
      </c>
      <c r="L68">
        <v>10.936838</v>
      </c>
      <c r="M68" s="4">
        <v>73.336863699999995</v>
      </c>
    </row>
    <row r="69" spans="1:13">
      <c r="A69">
        <v>237.1765</v>
      </c>
      <c r="B69">
        <f t="shared" ref="B69:B132" si="1">A69/1000</f>
        <v>0.23717650000000001</v>
      </c>
      <c r="K69">
        <v>2.0475976</v>
      </c>
    </row>
    <row r="70" spans="1:13">
      <c r="A70">
        <v>226.93530000000001</v>
      </c>
      <c r="B70">
        <f t="shared" si="1"/>
        <v>0.22693530000000001</v>
      </c>
      <c r="K70">
        <v>1.9556644000000001</v>
      </c>
    </row>
    <row r="71" spans="1:13">
      <c r="A71">
        <v>228.7466</v>
      </c>
      <c r="B71">
        <f t="shared" si="1"/>
        <v>0.22874659999999999</v>
      </c>
      <c r="K71">
        <v>2.1645496999999998</v>
      </c>
    </row>
    <row r="72" spans="1:13">
      <c r="A72">
        <v>179.98509999999999</v>
      </c>
      <c r="B72">
        <f t="shared" si="1"/>
        <v>0.17998509999999998</v>
      </c>
      <c r="K72">
        <v>2.2158563999999998</v>
      </c>
    </row>
    <row r="73" spans="1:13">
      <c r="A73">
        <v>169.00540000000001</v>
      </c>
      <c r="B73">
        <f t="shared" si="1"/>
        <v>0.1690054</v>
      </c>
      <c r="K73">
        <v>2.1110316999999998</v>
      </c>
    </row>
    <row r="74" spans="1:13">
      <c r="A74">
        <v>171.96629999999999</v>
      </c>
      <c r="B74">
        <f t="shared" si="1"/>
        <v>0.17196629999999999</v>
      </c>
    </row>
    <row r="75" spans="1:13">
      <c r="A75">
        <v>173.84729999999999</v>
      </c>
      <c r="B75">
        <f t="shared" si="1"/>
        <v>0.17384729999999998</v>
      </c>
    </row>
    <row r="76" spans="1:13">
      <c r="A76">
        <v>192.47389999999999</v>
      </c>
      <c r="B76">
        <f t="shared" si="1"/>
        <v>0.19247389999999998</v>
      </c>
    </row>
    <row r="77" spans="1:13">
      <c r="A77">
        <v>208.05770000000001</v>
      </c>
      <c r="B77">
        <f t="shared" si="1"/>
        <v>0.20805770000000001</v>
      </c>
    </row>
    <row r="78" spans="1:13">
      <c r="A78">
        <v>202.71950000000001</v>
      </c>
      <c r="B78">
        <f t="shared" si="1"/>
        <v>0.2027195</v>
      </c>
    </row>
    <row r="79" spans="1:13">
      <c r="A79">
        <v>209.98689999999999</v>
      </c>
      <c r="B79">
        <f t="shared" si="1"/>
        <v>0.2099869</v>
      </c>
    </row>
    <row r="80" spans="1:13">
      <c r="A80">
        <v>213.2611</v>
      </c>
      <c r="B80">
        <f t="shared" si="1"/>
        <v>0.21326110000000001</v>
      </c>
    </row>
    <row r="81" spans="1:2">
      <c r="A81">
        <v>207.0514</v>
      </c>
      <c r="B81">
        <f t="shared" si="1"/>
        <v>0.2070514</v>
      </c>
    </row>
    <row r="82" spans="1:2">
      <c r="A82">
        <v>212.17910000000001</v>
      </c>
      <c r="B82">
        <f t="shared" si="1"/>
        <v>0.21217910000000001</v>
      </c>
    </row>
    <row r="83" spans="1:2">
      <c r="A83">
        <v>222.43549999999999</v>
      </c>
      <c r="B83">
        <f t="shared" si="1"/>
        <v>0.22243549999999998</v>
      </c>
    </row>
    <row r="84" spans="1:2">
      <c r="A84">
        <v>188.1995</v>
      </c>
      <c r="B84">
        <f t="shared" si="1"/>
        <v>0.18819949999999999</v>
      </c>
    </row>
    <row r="85" spans="1:2">
      <c r="A85">
        <v>164.76240000000001</v>
      </c>
      <c r="B85">
        <f t="shared" si="1"/>
        <v>0.1647624</v>
      </c>
    </row>
    <row r="86" spans="1:2">
      <c r="A86">
        <v>158.20769999999999</v>
      </c>
      <c r="B86">
        <f t="shared" si="1"/>
        <v>0.15820769999999998</v>
      </c>
    </row>
    <row r="87" spans="1:2">
      <c r="A87">
        <v>151.79089999999999</v>
      </c>
      <c r="B87">
        <f t="shared" si="1"/>
        <v>0.15179090000000001</v>
      </c>
    </row>
    <row r="88" spans="1:2">
      <c r="A88">
        <v>157.12090000000001</v>
      </c>
      <c r="B88">
        <f t="shared" si="1"/>
        <v>0.15712090000000001</v>
      </c>
    </row>
    <row r="89" spans="1:2">
      <c r="A89">
        <v>183.26070000000001</v>
      </c>
      <c r="B89">
        <f t="shared" si="1"/>
        <v>0.18326070000000003</v>
      </c>
    </row>
    <row r="90" spans="1:2">
      <c r="A90">
        <v>173.08189999999999</v>
      </c>
      <c r="B90">
        <f t="shared" si="1"/>
        <v>0.17308189999999998</v>
      </c>
    </row>
    <row r="91" spans="1:2">
      <c r="A91">
        <v>200.9554</v>
      </c>
      <c r="B91">
        <f t="shared" si="1"/>
        <v>0.20095540000000001</v>
      </c>
    </row>
    <row r="92" spans="1:2">
      <c r="A92">
        <v>205.16139999999999</v>
      </c>
      <c r="B92">
        <f t="shared" si="1"/>
        <v>0.20516139999999999</v>
      </c>
    </row>
    <row r="93" spans="1:2">
      <c r="A93">
        <v>215.27940000000001</v>
      </c>
      <c r="B93">
        <f t="shared" si="1"/>
        <v>0.21527940000000001</v>
      </c>
    </row>
    <row r="94" spans="1:2">
      <c r="A94">
        <v>212.40450000000001</v>
      </c>
      <c r="B94">
        <f t="shared" si="1"/>
        <v>0.21240450000000002</v>
      </c>
    </row>
    <row r="95" spans="1:2">
      <c r="A95">
        <v>176.17189999999999</v>
      </c>
      <c r="B95">
        <f t="shared" si="1"/>
        <v>0.17617189999999999</v>
      </c>
    </row>
    <row r="96" spans="1:2">
      <c r="A96">
        <v>211.3141</v>
      </c>
      <c r="B96">
        <f t="shared" si="1"/>
        <v>0.2113141</v>
      </c>
    </row>
    <row r="97" spans="1:2">
      <c r="A97">
        <v>202.63249999999999</v>
      </c>
      <c r="B97">
        <f t="shared" si="1"/>
        <v>0.20263249999999999</v>
      </c>
    </row>
    <row r="98" spans="1:2">
      <c r="A98">
        <v>201.27760000000001</v>
      </c>
      <c r="B98">
        <f t="shared" si="1"/>
        <v>0.2012776</v>
      </c>
    </row>
    <row r="99" spans="1:2">
      <c r="A99">
        <v>228.06549999999999</v>
      </c>
      <c r="B99">
        <f t="shared" si="1"/>
        <v>0.22806549999999998</v>
      </c>
    </row>
    <row r="100" spans="1:2">
      <c r="A100">
        <v>209.14510000000001</v>
      </c>
      <c r="B100">
        <f t="shared" si="1"/>
        <v>0.2091451</v>
      </c>
    </row>
    <row r="101" spans="1:2">
      <c r="A101">
        <v>199.2347</v>
      </c>
      <c r="B101">
        <f t="shared" si="1"/>
        <v>0.19923470000000001</v>
      </c>
    </row>
    <row r="102" spans="1:2">
      <c r="A102">
        <v>221.17330000000001</v>
      </c>
      <c r="B102">
        <f t="shared" si="1"/>
        <v>0.22117330000000002</v>
      </c>
    </row>
    <row r="103" spans="1:2">
      <c r="A103">
        <v>203.5033</v>
      </c>
      <c r="B103">
        <f t="shared" si="1"/>
        <v>0.2035033</v>
      </c>
    </row>
    <row r="104" spans="1:2">
      <c r="A104">
        <v>218.38040000000001</v>
      </c>
      <c r="B104">
        <f t="shared" si="1"/>
        <v>0.2183804</v>
      </c>
    </row>
    <row r="105" spans="1:2">
      <c r="A105">
        <v>249.82759999999999</v>
      </c>
      <c r="B105">
        <f t="shared" si="1"/>
        <v>0.24982759999999998</v>
      </c>
    </row>
    <row r="106" spans="1:2">
      <c r="A106">
        <v>248.74279999999999</v>
      </c>
      <c r="B106">
        <f t="shared" si="1"/>
        <v>0.24874279999999999</v>
      </c>
    </row>
    <row r="107" spans="1:2">
      <c r="A107">
        <v>223.70760000000001</v>
      </c>
      <c r="B107">
        <f t="shared" si="1"/>
        <v>0.22370760000000001</v>
      </c>
    </row>
    <row r="108" spans="1:2">
      <c r="A108">
        <v>203.44630000000001</v>
      </c>
      <c r="B108">
        <f t="shared" si="1"/>
        <v>0.2034463</v>
      </c>
    </row>
    <row r="109" spans="1:2">
      <c r="A109">
        <v>237.20859999999999</v>
      </c>
      <c r="B109">
        <f t="shared" si="1"/>
        <v>0.23720859999999999</v>
      </c>
    </row>
    <row r="110" spans="1:2">
      <c r="A110">
        <v>219.7269</v>
      </c>
      <c r="B110">
        <f t="shared" si="1"/>
        <v>0.2197269</v>
      </c>
    </row>
    <row r="111" spans="1:2">
      <c r="A111">
        <v>195.2688</v>
      </c>
      <c r="B111">
        <f t="shared" si="1"/>
        <v>0.19526879999999999</v>
      </c>
    </row>
    <row r="112" spans="1:2">
      <c r="A112">
        <v>192.9288</v>
      </c>
      <c r="B112">
        <f t="shared" si="1"/>
        <v>0.19292879999999998</v>
      </c>
    </row>
    <row r="113" spans="1:2">
      <c r="A113">
        <v>232.3031</v>
      </c>
      <c r="B113">
        <f t="shared" si="1"/>
        <v>0.23230310000000001</v>
      </c>
    </row>
    <row r="114" spans="1:2">
      <c r="A114">
        <v>193.01079999999999</v>
      </c>
      <c r="B114">
        <f t="shared" si="1"/>
        <v>0.19301079999999998</v>
      </c>
    </row>
    <row r="115" spans="1:2">
      <c r="A115">
        <v>204.64869999999999</v>
      </c>
      <c r="B115">
        <f t="shared" si="1"/>
        <v>0.20464869999999999</v>
      </c>
    </row>
    <row r="116" spans="1:2">
      <c r="A116">
        <v>206.65710000000001</v>
      </c>
      <c r="B116">
        <f t="shared" si="1"/>
        <v>0.20665710000000001</v>
      </c>
    </row>
    <row r="117" spans="1:2">
      <c r="A117">
        <v>189.06319999999999</v>
      </c>
      <c r="B117">
        <f t="shared" si="1"/>
        <v>0.18906319999999999</v>
      </c>
    </row>
    <row r="118" spans="1:2">
      <c r="A118">
        <v>185.87440000000001</v>
      </c>
      <c r="B118">
        <f t="shared" si="1"/>
        <v>0.1858744</v>
      </c>
    </row>
    <row r="119" spans="1:2">
      <c r="A119">
        <v>202.6225</v>
      </c>
      <c r="B119">
        <f t="shared" si="1"/>
        <v>0.20262250000000001</v>
      </c>
    </row>
    <row r="120" spans="1:2">
      <c r="A120">
        <v>196.52369999999999</v>
      </c>
      <c r="B120">
        <f t="shared" si="1"/>
        <v>0.1965237</v>
      </c>
    </row>
    <row r="121" spans="1:2">
      <c r="A121">
        <v>202.72300000000001</v>
      </c>
      <c r="B121">
        <f t="shared" si="1"/>
        <v>0.20272300000000001</v>
      </c>
    </row>
    <row r="122" spans="1:2">
      <c r="A122">
        <v>191.17179999999999</v>
      </c>
      <c r="B122">
        <f t="shared" si="1"/>
        <v>0.1911718</v>
      </c>
    </row>
    <row r="123" spans="1:2">
      <c r="A123">
        <v>193.5301</v>
      </c>
      <c r="B123">
        <f t="shared" si="1"/>
        <v>0.19353010000000001</v>
      </c>
    </row>
    <row r="124" spans="1:2">
      <c r="A124">
        <v>194.42240000000001</v>
      </c>
      <c r="B124">
        <f t="shared" si="1"/>
        <v>0.19442240000000002</v>
      </c>
    </row>
    <row r="125" spans="1:2">
      <c r="A125">
        <v>169.65280000000001</v>
      </c>
      <c r="B125">
        <f t="shared" si="1"/>
        <v>0.16965280000000002</v>
      </c>
    </row>
    <row r="126" spans="1:2">
      <c r="A126">
        <v>190.0085</v>
      </c>
      <c r="B126">
        <f t="shared" si="1"/>
        <v>0.1900085</v>
      </c>
    </row>
    <row r="127" spans="1:2">
      <c r="A127">
        <v>194.1104</v>
      </c>
      <c r="B127">
        <f t="shared" si="1"/>
        <v>0.19411039999999999</v>
      </c>
    </row>
    <row r="128" spans="1:2">
      <c r="A128">
        <v>195.23490000000001</v>
      </c>
      <c r="B128">
        <f t="shared" si="1"/>
        <v>0.19523490000000002</v>
      </c>
    </row>
    <row r="129" spans="1:2">
      <c r="A129">
        <v>189.54589999999999</v>
      </c>
      <c r="B129">
        <f t="shared" si="1"/>
        <v>0.18954589999999999</v>
      </c>
    </row>
    <row r="130" spans="1:2">
      <c r="A130">
        <v>191.33539999999999</v>
      </c>
      <c r="B130">
        <f t="shared" si="1"/>
        <v>0.19133539999999999</v>
      </c>
    </row>
    <row r="131" spans="1:2">
      <c r="A131">
        <v>180.0719</v>
      </c>
      <c r="B131">
        <f t="shared" si="1"/>
        <v>0.18007190000000001</v>
      </c>
    </row>
    <row r="132" spans="1:2">
      <c r="A132">
        <v>196.86539999999999</v>
      </c>
      <c r="B132">
        <f t="shared" si="1"/>
        <v>0.1968654</v>
      </c>
    </row>
    <row r="133" spans="1:2">
      <c r="A133">
        <v>188.67099999999999</v>
      </c>
      <c r="B133">
        <f>A133/1000</f>
        <v>0.18867100000000001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3253-DC82-4F02-B820-3A32773656C4}">
  <dimension ref="A1:M25"/>
  <sheetViews>
    <sheetView topLeftCell="A19" workbookViewId="0">
      <selection activeCell="M8" sqref="M8"/>
    </sheetView>
  </sheetViews>
  <sheetFormatPr defaultRowHeight="14.4"/>
  <cols>
    <col min="3" max="3" width="24.5546875" customWidth="1"/>
    <col min="11" max="11" width="10" bestFit="1" customWidth="1"/>
    <col min="12" max="12" width="18.21875" customWidth="1"/>
  </cols>
  <sheetData>
    <row r="1" spans="1:13">
      <c r="A1" t="s">
        <v>0</v>
      </c>
      <c r="B1" t="s">
        <v>1</v>
      </c>
    </row>
    <row r="2" spans="1:13">
      <c r="A2" t="s">
        <v>2</v>
      </c>
      <c r="B2" t="s">
        <v>3</v>
      </c>
    </row>
    <row r="3" spans="1:13">
      <c r="A3" t="s">
        <v>4</v>
      </c>
      <c r="B3" t="s">
        <v>5</v>
      </c>
    </row>
    <row r="4" spans="1:1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J4" t="s">
        <v>53</v>
      </c>
    </row>
    <row r="5" spans="1:13">
      <c r="A5" t="s">
        <v>41</v>
      </c>
      <c r="B5">
        <v>1</v>
      </c>
      <c r="C5">
        <v>4184540600</v>
      </c>
      <c r="D5" t="s">
        <v>14</v>
      </c>
      <c r="E5">
        <v>44768008</v>
      </c>
      <c r="F5" t="s">
        <v>15</v>
      </c>
      <c r="G5">
        <v>498539</v>
      </c>
      <c r="H5" t="s">
        <v>16</v>
      </c>
      <c r="J5">
        <f>C5/1000000000/4</f>
        <v>1.04613515</v>
      </c>
      <c r="L5">
        <v>5076546000</v>
      </c>
      <c r="M5">
        <f>L5/1000000000/4</f>
        <v>1.2691364999999999</v>
      </c>
    </row>
    <row r="6" spans="1:13">
      <c r="A6" t="s">
        <v>42</v>
      </c>
      <c r="B6">
        <v>1</v>
      </c>
      <c r="C6">
        <v>14843629700</v>
      </c>
      <c r="D6" t="s">
        <v>14</v>
      </c>
      <c r="E6">
        <v>135339072</v>
      </c>
      <c r="F6" t="s">
        <v>15</v>
      </c>
      <c r="G6">
        <v>1676500</v>
      </c>
      <c r="H6" t="s">
        <v>16</v>
      </c>
      <c r="J6">
        <f t="shared" ref="J6:J14" si="0">C6/1000000000/4</f>
        <v>3.7109074249999998</v>
      </c>
      <c r="L6">
        <v>18576295700</v>
      </c>
      <c r="M6">
        <f t="shared" ref="M6:M25" si="1">L6/1000000000/4</f>
        <v>4.6440739249999998</v>
      </c>
    </row>
    <row r="7" spans="1:13">
      <c r="A7" t="s">
        <v>43</v>
      </c>
      <c r="B7">
        <v>1</v>
      </c>
      <c r="C7">
        <v>29396220300</v>
      </c>
      <c r="D7" t="s">
        <v>14</v>
      </c>
      <c r="E7">
        <v>296653240</v>
      </c>
      <c r="F7" t="s">
        <v>15</v>
      </c>
      <c r="G7">
        <v>4007099</v>
      </c>
      <c r="H7" t="s">
        <v>16</v>
      </c>
      <c r="J7">
        <f t="shared" si="0"/>
        <v>7.3490550749999999</v>
      </c>
      <c r="L7">
        <v>38583861000</v>
      </c>
      <c r="M7">
        <f t="shared" si="1"/>
        <v>9.6459652499999997</v>
      </c>
    </row>
    <row r="8" spans="1:13">
      <c r="A8" t="s">
        <v>44</v>
      </c>
      <c r="B8">
        <v>1</v>
      </c>
      <c r="C8">
        <v>51935899300</v>
      </c>
      <c r="D8" t="s">
        <v>14</v>
      </c>
      <c r="E8">
        <v>551522648</v>
      </c>
      <c r="F8" t="s">
        <v>15</v>
      </c>
      <c r="G8">
        <v>7989039</v>
      </c>
      <c r="H8" t="s">
        <v>16</v>
      </c>
      <c r="J8">
        <f t="shared" si="0"/>
        <v>12.983974825000001</v>
      </c>
      <c r="L8">
        <v>84669086800</v>
      </c>
      <c r="M8">
        <f t="shared" si="1"/>
        <v>21.167271700000001</v>
      </c>
    </row>
    <row r="9" spans="1:13">
      <c r="A9" t="s">
        <v>45</v>
      </c>
      <c r="B9">
        <v>1</v>
      </c>
      <c r="C9">
        <v>84043466700</v>
      </c>
      <c r="D9" t="s">
        <v>14</v>
      </c>
      <c r="E9">
        <v>932186160</v>
      </c>
      <c r="F9" t="s">
        <v>15</v>
      </c>
      <c r="G9">
        <v>14212274</v>
      </c>
      <c r="H9" t="s">
        <v>16</v>
      </c>
      <c r="J9">
        <f t="shared" si="0"/>
        <v>21.010866674999999</v>
      </c>
      <c r="L9">
        <v>112993828300</v>
      </c>
      <c r="M9">
        <f t="shared" si="1"/>
        <v>28.248457075000001</v>
      </c>
    </row>
    <row r="10" spans="1:13">
      <c r="A10" t="s">
        <v>46</v>
      </c>
      <c r="B10">
        <v>1</v>
      </c>
      <c r="C10">
        <v>128721215700</v>
      </c>
      <c r="D10" t="s">
        <v>14</v>
      </c>
      <c r="E10">
        <v>1474336024</v>
      </c>
      <c r="F10" t="s">
        <v>15</v>
      </c>
      <c r="G10">
        <v>23343230</v>
      </c>
      <c r="H10" t="s">
        <v>16</v>
      </c>
      <c r="J10">
        <f t="shared" si="0"/>
        <v>32.180303924999997</v>
      </c>
      <c r="L10">
        <v>177721601400</v>
      </c>
      <c r="M10">
        <f t="shared" si="1"/>
        <v>44.430400349999999</v>
      </c>
    </row>
    <row r="11" spans="1:13">
      <c r="A11" t="s">
        <v>47</v>
      </c>
      <c r="B11">
        <v>1</v>
      </c>
      <c r="C11">
        <v>184121868200</v>
      </c>
      <c r="D11" t="s">
        <v>14</v>
      </c>
      <c r="E11">
        <v>2220954832</v>
      </c>
      <c r="F11" t="s">
        <v>15</v>
      </c>
      <c r="G11">
        <v>36135244</v>
      </c>
      <c r="H11" t="s">
        <v>16</v>
      </c>
      <c r="J11">
        <f t="shared" si="0"/>
        <v>46.030467049999999</v>
      </c>
      <c r="L11">
        <v>260294619500</v>
      </c>
      <c r="M11">
        <f t="shared" si="1"/>
        <v>65.073654875000003</v>
      </c>
    </row>
    <row r="12" spans="1:13">
      <c r="A12" t="s">
        <v>48</v>
      </c>
      <c r="B12">
        <v>1</v>
      </c>
      <c r="C12">
        <v>255059301600</v>
      </c>
      <c r="D12" t="s">
        <v>14</v>
      </c>
      <c r="E12">
        <v>3227332872</v>
      </c>
      <c r="F12" t="s">
        <v>15</v>
      </c>
      <c r="G12">
        <v>53425882</v>
      </c>
      <c r="H12" t="s">
        <v>16</v>
      </c>
      <c r="J12">
        <f t="shared" si="0"/>
        <v>63.764825399999999</v>
      </c>
      <c r="L12">
        <v>358086906400</v>
      </c>
      <c r="M12">
        <f t="shared" si="1"/>
        <v>89.521726599999994</v>
      </c>
    </row>
    <row r="13" spans="1:13">
      <c r="A13" t="s">
        <v>49</v>
      </c>
      <c r="B13">
        <v>1</v>
      </c>
      <c r="C13">
        <v>351233013800</v>
      </c>
      <c r="D13" t="s">
        <v>14</v>
      </c>
      <c r="E13">
        <v>4538565848</v>
      </c>
      <c r="F13" t="s">
        <v>15</v>
      </c>
      <c r="G13">
        <v>76137488</v>
      </c>
      <c r="H13" t="s">
        <v>16</v>
      </c>
      <c r="J13">
        <f t="shared" si="0"/>
        <v>87.808253449999995</v>
      </c>
      <c r="L13">
        <v>459162484300</v>
      </c>
      <c r="M13">
        <f t="shared" si="1"/>
        <v>114.790621075</v>
      </c>
    </row>
    <row r="14" spans="1:13">
      <c r="A14" t="s">
        <v>50</v>
      </c>
      <c r="B14">
        <v>1</v>
      </c>
      <c r="C14">
        <v>458900634700</v>
      </c>
      <c r="D14" t="s">
        <v>14</v>
      </c>
      <c r="E14">
        <v>6212677624</v>
      </c>
      <c r="F14" t="s">
        <v>15</v>
      </c>
      <c r="G14">
        <v>105279332</v>
      </c>
      <c r="H14" t="s">
        <v>16</v>
      </c>
      <c r="J14">
        <f t="shared" si="0"/>
        <v>114.725158675</v>
      </c>
      <c r="L14">
        <v>590083016400</v>
      </c>
      <c r="M14">
        <f t="shared" si="1"/>
        <v>147.5207541</v>
      </c>
    </row>
    <row r="15" spans="1:13">
      <c r="A15" t="s">
        <v>40</v>
      </c>
      <c r="L15">
        <v>739474514600</v>
      </c>
      <c r="M15">
        <f t="shared" si="1"/>
        <v>184.86862865000001</v>
      </c>
    </row>
    <row r="16" spans="1:13">
      <c r="A16" t="s">
        <v>39</v>
      </c>
      <c r="B16" t="s">
        <v>5</v>
      </c>
      <c r="C16" t="s">
        <v>52</v>
      </c>
      <c r="L16">
        <v>903900377200</v>
      </c>
      <c r="M16">
        <f>L16/1000000000/4</f>
        <v>225.97509429999999</v>
      </c>
    </row>
    <row r="17" spans="12:13">
      <c r="L17">
        <v>1120825597700</v>
      </c>
      <c r="M17">
        <f t="shared" si="1"/>
        <v>280.20639942499997</v>
      </c>
    </row>
    <row r="18" spans="12:13">
      <c r="L18">
        <v>1370077868800</v>
      </c>
      <c r="M18">
        <f t="shared" si="1"/>
        <v>342.51946720000001</v>
      </c>
    </row>
    <row r="19" spans="12:13">
      <c r="L19">
        <v>1646129524300</v>
      </c>
      <c r="M19">
        <f t="shared" si="1"/>
        <v>411.53238107499999</v>
      </c>
    </row>
    <row r="20" spans="12:13">
      <c r="L20">
        <v>1690064241300</v>
      </c>
      <c r="M20">
        <f>L22/1000000000/4</f>
        <v>417.56262622499997</v>
      </c>
    </row>
    <row r="21" spans="12:13">
      <c r="L21">
        <v>1705341013500</v>
      </c>
      <c r="M21">
        <f>L20/1000000000/4</f>
        <v>422.51606032500001</v>
      </c>
    </row>
    <row r="22" spans="12:13">
      <c r="L22">
        <v>1670250504900</v>
      </c>
      <c r="M22">
        <f>L21/1000000000/4</f>
        <v>426.33525337499998</v>
      </c>
    </row>
    <row r="23" spans="12:13">
      <c r="L23">
        <v>1759667233700</v>
      </c>
      <c r="M23">
        <f t="shared" si="1"/>
        <v>439.916808425</v>
      </c>
    </row>
    <row r="24" spans="12:13">
      <c r="L24">
        <v>1917066935900</v>
      </c>
      <c r="M24">
        <f t="shared" si="1"/>
        <v>479.26673397500002</v>
      </c>
    </row>
    <row r="25" spans="12:13">
      <c r="L25">
        <v>1995586560600</v>
      </c>
      <c r="M25">
        <f t="shared" si="1"/>
        <v>498.89664015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ForBingoAll</vt:lpstr>
      <vt:lpstr>Curves</vt:lpstr>
      <vt:lpstr>HonestBls</vt:lpstr>
      <vt:lpstr>DasComparisonn</vt:lpstr>
      <vt:lpstr>TimingBenchMarkBingo</vt:lpstr>
      <vt:lpstr>BingoShare</vt:lpstr>
      <vt:lpstr>Sheet1</vt:lpstr>
      <vt:lpstr>TimeBenchmarkinganythi</vt:lpstr>
      <vt:lpstr>NotHonest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Nicolaou</dc:creator>
  <cp:lastModifiedBy>Nikolaou, Elia</cp:lastModifiedBy>
  <cp:lastPrinted>2023-09-04T18:58:41Z</cp:lastPrinted>
  <dcterms:created xsi:type="dcterms:W3CDTF">2023-09-01T19:33:54Z</dcterms:created>
  <dcterms:modified xsi:type="dcterms:W3CDTF">2023-09-07T17:11:25Z</dcterms:modified>
</cp:coreProperties>
</file>