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HGS\Documentation\App Architecture\BT_Townhall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7" i="2"/>
  <c r="M8" i="2"/>
  <c r="M5" i="2"/>
  <c r="L6" i="2"/>
  <c r="L7" i="2"/>
  <c r="L8" i="2"/>
  <c r="L5" i="2"/>
  <c r="H6" i="2"/>
  <c r="H7" i="2"/>
  <c r="H8" i="2"/>
  <c r="H5" i="2"/>
  <c r="E6" i="2"/>
  <c r="F6" i="2" s="1"/>
  <c r="G6" i="2" s="1"/>
  <c r="E7" i="2"/>
  <c r="F7" i="2" s="1"/>
  <c r="G7" i="2" s="1"/>
  <c r="E8" i="2"/>
  <c r="F8" i="2" s="1"/>
  <c r="G8" i="2" s="1"/>
  <c r="E5" i="2"/>
  <c r="F5" i="2" s="1"/>
  <c r="G5" i="2" s="1"/>
  <c r="I8" i="2" l="1"/>
  <c r="J8" i="2" s="1"/>
  <c r="K8" i="2" s="1"/>
  <c r="I6" i="2"/>
  <c r="J6" i="2" s="1"/>
  <c r="K6" i="2" s="1"/>
  <c r="I7" i="2"/>
  <c r="J7" i="2" s="1"/>
  <c r="K7" i="2" s="1"/>
  <c r="I5" i="2"/>
  <c r="J5" i="2" s="1"/>
  <c r="K5" i="2" s="1"/>
  <c r="F11" i="1"/>
  <c r="G11" i="1" s="1"/>
  <c r="F12" i="1"/>
  <c r="G12" i="1" s="1"/>
  <c r="G10" i="1"/>
  <c r="F10" i="1"/>
  <c r="C19" i="1"/>
  <c r="C20" i="1" s="1"/>
</calcChain>
</file>

<file path=xl/sharedStrings.xml><?xml version="1.0" encoding="utf-8"?>
<sst xmlns="http://schemas.openxmlformats.org/spreadsheetml/2006/main" count="38" uniqueCount="37">
  <si>
    <t>Get Server (AWS/ON Prem)</t>
  </si>
  <si>
    <t>FQDN</t>
  </si>
  <si>
    <t>Tenant/User/Role creations &amp; permission</t>
  </si>
  <si>
    <t>Obtain user account details to be created</t>
  </si>
  <si>
    <t>Audio, Metadata paths setup. Tenant Config</t>
  </si>
  <si>
    <t>Install Python, Django, Mysql, docker, pip if possible internet access for installing packages</t>
  </si>
  <si>
    <t>Install App on Server on virtual env or docker</t>
  </si>
  <si>
    <t>Nginx or Apache Proxy server setup</t>
  </si>
  <si>
    <t>Test run etl, nlp, test schedule run etl,nlp</t>
  </si>
  <si>
    <t>Testing and Validation of NLP rules/Measures Output, AQEP scoring, audio files able to play, display order</t>
  </si>
  <si>
    <t>App overall monitoring including performance (for large data)</t>
  </si>
  <si>
    <t>Steps for SensAI Produciton Deployment for Client</t>
  </si>
  <si>
    <t>Sr. NO</t>
  </si>
  <si>
    <t>Estimated Efforts (Hrs)</t>
  </si>
  <si>
    <t>ETL , scheduler, nlp planner creation</t>
  </si>
  <si>
    <t>LOB, Rules/Measures, Keywords setup 1 - Call Driver Configuration</t>
  </si>
  <si>
    <t xml:space="preserve">Rules/Measures, Keywords setup 3 - AQEP </t>
  </si>
  <si>
    <t xml:space="preserve">Rules/Measures, Keywords setup 2 - Call Quality Parameters </t>
  </si>
  <si>
    <t>Cohere</t>
  </si>
  <si>
    <t>TalisPoint</t>
  </si>
  <si>
    <t>Labcorp PA</t>
  </si>
  <si>
    <t>BKC</t>
  </si>
  <si>
    <t>Client</t>
  </si>
  <si>
    <t>Agents</t>
  </si>
  <si>
    <t>QAs</t>
  </si>
  <si>
    <t>With SensAI</t>
  </si>
  <si>
    <t>Work Hours</t>
  </si>
  <si>
    <t>Audits 
Per Agent Per Month</t>
  </si>
  <si>
    <t>Total Audits 
Per QA Per Month</t>
  </si>
  <si>
    <t>Total Audits 
Per QA Per Day</t>
  </si>
  <si>
    <t xml:space="preserve">Reduction 
in Audit Time </t>
  </si>
  <si>
    <t>% Decrease 
Audit Time</t>
  </si>
  <si>
    <t>Total Increase 
in Daily Audits</t>
  </si>
  <si>
    <t>% Increase 
Per Day Per QA</t>
  </si>
  <si>
    <t>Total Audits 
Per Month</t>
  </si>
  <si>
    <t>% Increase 
Per Month</t>
  </si>
  <si>
    <t>Single 
Audit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</si>
</sst>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16" sqref="C16"/>
    </sheetView>
  </sheetViews>
  <sheetFormatPr defaultRowHeight="15" x14ac:dyDescent="0.25"/>
  <cols>
    <col min="1" max="1" width="10.5703125" bestFit="1" customWidth="1"/>
    <col min="2" max="2" width="81.85546875" customWidth="1"/>
    <col min="3" max="3" width="21.140625" bestFit="1" customWidth="1"/>
    <col min="4" max="7" width="5.28515625" customWidth="1"/>
  </cols>
  <sheetData>
    <row r="1" spans="1:7" x14ac:dyDescent="0.25">
      <c r="A1" s="1" t="s">
        <v>12</v>
      </c>
      <c r="B1" s="1" t="s">
        <v>11</v>
      </c>
      <c r="C1" s="2" t="s">
        <v>13</v>
      </c>
      <c r="D1" s="1"/>
    </row>
    <row r="2" spans="1:7" x14ac:dyDescent="0.25">
      <c r="A2">
        <v>1</v>
      </c>
      <c r="B2" t="s">
        <v>0</v>
      </c>
      <c r="C2">
        <v>64</v>
      </c>
    </row>
    <row r="3" spans="1:7" x14ac:dyDescent="0.25">
      <c r="A3">
        <v>2</v>
      </c>
      <c r="B3" t="s">
        <v>5</v>
      </c>
      <c r="C3">
        <v>8</v>
      </c>
    </row>
    <row r="4" spans="1:7" x14ac:dyDescent="0.25">
      <c r="A4">
        <v>3</v>
      </c>
      <c r="B4" t="s">
        <v>6</v>
      </c>
      <c r="C4">
        <v>4</v>
      </c>
    </row>
    <row r="5" spans="1:7" x14ac:dyDescent="0.25">
      <c r="A5">
        <v>5</v>
      </c>
      <c r="B5" t="s">
        <v>7</v>
      </c>
      <c r="C5">
        <v>16</v>
      </c>
    </row>
    <row r="6" spans="1:7" x14ac:dyDescent="0.25">
      <c r="A6">
        <v>6</v>
      </c>
      <c r="B6" t="s">
        <v>1</v>
      </c>
      <c r="C6">
        <v>80</v>
      </c>
    </row>
    <row r="7" spans="1:7" x14ac:dyDescent="0.25">
      <c r="A7">
        <v>7</v>
      </c>
      <c r="B7" t="s">
        <v>3</v>
      </c>
      <c r="C7">
        <v>4</v>
      </c>
    </row>
    <row r="8" spans="1:7" x14ac:dyDescent="0.25">
      <c r="A8">
        <v>8</v>
      </c>
      <c r="B8" t="s">
        <v>2</v>
      </c>
      <c r="C8">
        <v>4</v>
      </c>
    </row>
    <row r="9" spans="1:7" x14ac:dyDescent="0.25">
      <c r="A9">
        <v>9</v>
      </c>
      <c r="B9" t="s">
        <v>4</v>
      </c>
      <c r="C9">
        <v>2</v>
      </c>
    </row>
    <row r="10" spans="1:7" x14ac:dyDescent="0.25">
      <c r="A10">
        <v>10</v>
      </c>
      <c r="B10" t="s">
        <v>15</v>
      </c>
      <c r="C10">
        <v>40</v>
      </c>
      <c r="D10">
        <v>5</v>
      </c>
      <c r="E10">
        <v>50</v>
      </c>
      <c r="F10">
        <f>ROUND(E10*D10/60,0)</f>
        <v>4</v>
      </c>
      <c r="G10">
        <f>F10 +ROUND(F10/2,0)</f>
        <v>6</v>
      </c>
    </row>
    <row r="11" spans="1:7" x14ac:dyDescent="0.25">
      <c r="A11">
        <v>11</v>
      </c>
      <c r="B11" t="s">
        <v>17</v>
      </c>
      <c r="C11">
        <v>40</v>
      </c>
      <c r="D11">
        <v>8</v>
      </c>
      <c r="E11">
        <v>20</v>
      </c>
      <c r="F11">
        <f t="shared" ref="F11:F12" si="0">ROUND(E11*D11/60,0)</f>
        <v>3</v>
      </c>
      <c r="G11">
        <f t="shared" ref="G11:G12" si="1">F11 +ROUND(F11/2,0)</f>
        <v>5</v>
      </c>
    </row>
    <row r="12" spans="1:7" x14ac:dyDescent="0.25">
      <c r="A12">
        <v>12</v>
      </c>
      <c r="B12" t="s">
        <v>16</v>
      </c>
      <c r="C12">
        <v>40</v>
      </c>
      <c r="D12">
        <v>8</v>
      </c>
      <c r="E12">
        <v>50</v>
      </c>
      <c r="F12">
        <f t="shared" si="0"/>
        <v>7</v>
      </c>
      <c r="G12">
        <f t="shared" si="1"/>
        <v>11</v>
      </c>
    </row>
    <row r="13" spans="1:7" x14ac:dyDescent="0.25">
      <c r="A13">
        <v>13</v>
      </c>
      <c r="B13" t="s">
        <v>14</v>
      </c>
      <c r="C13">
        <v>8</v>
      </c>
    </row>
    <row r="14" spans="1:7" x14ac:dyDescent="0.25">
      <c r="A14">
        <v>14</v>
      </c>
      <c r="B14" t="s">
        <v>8</v>
      </c>
      <c r="C14">
        <v>16</v>
      </c>
    </row>
    <row r="15" spans="1:7" x14ac:dyDescent="0.25">
      <c r="A15">
        <v>15</v>
      </c>
      <c r="B15" t="s">
        <v>9</v>
      </c>
      <c r="C15">
        <v>40</v>
      </c>
    </row>
    <row r="16" spans="1:7" x14ac:dyDescent="0.25">
      <c r="A16">
        <v>16</v>
      </c>
      <c r="B16" t="s">
        <v>10</v>
      </c>
      <c r="C16">
        <v>0</v>
      </c>
    </row>
    <row r="19" spans="3:3" x14ac:dyDescent="0.25">
      <c r="C19">
        <f>SUM(C2:C16)/8</f>
        <v>45.75</v>
      </c>
    </row>
    <row r="20" spans="3:3" x14ac:dyDescent="0.25">
      <c r="C20">
        <f>C19/5</f>
        <v>9.15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I5" sqref="I5"/>
    </sheetView>
  </sheetViews>
  <sheetFormatPr defaultRowHeight="15" x14ac:dyDescent="0.25"/>
  <cols>
    <col min="1" max="1" width="12.85546875" customWidth="1"/>
    <col min="2" max="2" width="20.140625" customWidth="1"/>
    <col min="5" max="5" width="11.5703125" bestFit="1" customWidth="1"/>
    <col min="6" max="6" width="17.28515625" bestFit="1" customWidth="1"/>
    <col min="7" max="7" width="14.42578125" bestFit="1" customWidth="1"/>
    <col min="8" max="8" width="12" bestFit="1" customWidth="1"/>
    <col min="9" max="9" width="12.85546875" bestFit="1" customWidth="1"/>
    <col min="10" max="10" width="13.85546875" bestFit="1" customWidth="1"/>
    <col min="11" max="11" width="14.42578125" bestFit="1" customWidth="1"/>
    <col min="12" max="12" width="11.5703125" bestFit="1" customWidth="1"/>
    <col min="13" max="13" width="12" bestFit="1" customWidth="1"/>
  </cols>
  <sheetData>
    <row r="1" spans="1:13" ht="30" x14ac:dyDescent="0.25">
      <c r="A1" s="4"/>
      <c r="B1" s="4"/>
      <c r="C1" s="4"/>
      <c r="D1" s="4"/>
      <c r="E1" s="4"/>
      <c r="F1" s="4"/>
      <c r="G1" s="4"/>
      <c r="H1" s="10" t="s">
        <v>26</v>
      </c>
      <c r="I1" s="3" t="s">
        <v>31</v>
      </c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10">
        <v>6</v>
      </c>
      <c r="I2" s="10">
        <v>60</v>
      </c>
      <c r="J2" s="4"/>
      <c r="K2" s="4"/>
      <c r="L2" s="4"/>
      <c r="M2" s="4"/>
    </row>
    <row r="3" spans="1:13" x14ac:dyDescent="0.25">
      <c r="A3" s="4"/>
      <c r="B3" s="4"/>
      <c r="C3" s="4"/>
      <c r="D3" s="4"/>
      <c r="E3" s="4"/>
      <c r="F3" s="4"/>
      <c r="G3" s="4"/>
      <c r="H3" s="4"/>
      <c r="I3" s="11" t="s">
        <v>25</v>
      </c>
      <c r="J3" s="11"/>
      <c r="K3" s="11"/>
      <c r="L3" s="11"/>
      <c r="M3" s="11"/>
    </row>
    <row r="4" spans="1:13" ht="30" x14ac:dyDescent="0.25">
      <c r="A4" s="7" t="s">
        <v>22</v>
      </c>
      <c r="B4" s="5" t="s">
        <v>27</v>
      </c>
      <c r="C4" s="7" t="s">
        <v>23</v>
      </c>
      <c r="D4" s="7" t="s">
        <v>24</v>
      </c>
      <c r="E4" s="5" t="s">
        <v>34</v>
      </c>
      <c r="F4" s="5" t="s">
        <v>28</v>
      </c>
      <c r="G4" s="5" t="s">
        <v>29</v>
      </c>
      <c r="H4" s="5" t="s">
        <v>36</v>
      </c>
      <c r="I4" s="6" t="s">
        <v>30</v>
      </c>
      <c r="J4" s="6" t="s">
        <v>32</v>
      </c>
      <c r="K4" s="6" t="s">
        <v>33</v>
      </c>
      <c r="L4" s="6" t="s">
        <v>34</v>
      </c>
      <c r="M4" s="6" t="s">
        <v>35</v>
      </c>
    </row>
    <row r="5" spans="1:13" x14ac:dyDescent="0.25">
      <c r="A5" s="8" t="s">
        <v>18</v>
      </c>
      <c r="B5" s="9">
        <v>8</v>
      </c>
      <c r="C5" s="9">
        <v>52</v>
      </c>
      <c r="D5" s="9">
        <v>2</v>
      </c>
      <c r="E5" s="4">
        <f>C5*B5</f>
        <v>416</v>
      </c>
      <c r="F5" s="4">
        <f>E5/D5</f>
        <v>208</v>
      </c>
      <c r="G5" s="4">
        <f>ROUND(F5/30,0)</f>
        <v>7</v>
      </c>
      <c r="H5" s="4">
        <f>$H$2*60/G5</f>
        <v>51.428571428571431</v>
      </c>
      <c r="I5" s="12">
        <f>H5-H5/100*$I$2</f>
        <v>20.571428571428569</v>
      </c>
      <c r="J5" s="12">
        <f>ROUND($H$2*60/I5,0)</f>
        <v>18</v>
      </c>
      <c r="K5" s="12">
        <f>(J5-G5)/G5*100</f>
        <v>157.14285714285714</v>
      </c>
      <c r="L5" s="12">
        <f>J5*30*D5</f>
        <v>1080</v>
      </c>
      <c r="M5" s="12">
        <f>(L5-E5)/E5*100</f>
        <v>159.61538461538461</v>
      </c>
    </row>
    <row r="6" spans="1:13" x14ac:dyDescent="0.25">
      <c r="A6" s="8" t="s">
        <v>19</v>
      </c>
      <c r="B6" s="9">
        <v>29</v>
      </c>
      <c r="C6" s="9">
        <v>12</v>
      </c>
      <c r="D6" s="9">
        <v>1</v>
      </c>
      <c r="E6" s="4">
        <f t="shared" ref="E6:E8" si="0">C6*B6</f>
        <v>348</v>
      </c>
      <c r="F6" s="4">
        <f t="shared" ref="F6:F8" si="1">E6/D6</f>
        <v>348</v>
      </c>
      <c r="G6" s="4">
        <f t="shared" ref="G6:G8" si="2">ROUND(F6/30,0)</f>
        <v>12</v>
      </c>
      <c r="H6" s="4">
        <f t="shared" ref="H6:H8" si="3">$H$2*60/G6</f>
        <v>30</v>
      </c>
      <c r="I6" s="12">
        <f>H6-H6/100*$I$2</f>
        <v>12</v>
      </c>
      <c r="J6" s="12">
        <f t="shared" ref="J6:J8" si="4">ROUND($H$2*60/I6,0)</f>
        <v>30</v>
      </c>
      <c r="K6" s="12">
        <f t="shared" ref="K6:K8" si="5">(J6-G6)/G6*100</f>
        <v>150</v>
      </c>
      <c r="L6" s="12">
        <f t="shared" ref="L6:L8" si="6">J6*30*D6</f>
        <v>900</v>
      </c>
      <c r="M6" s="12">
        <f t="shared" ref="M6:M8" si="7">(L6-E6)/E6*100</f>
        <v>158.62068965517241</v>
      </c>
    </row>
    <row r="7" spans="1:13" x14ac:dyDescent="0.25">
      <c r="A7" s="8" t="s">
        <v>20</v>
      </c>
      <c r="B7" s="9">
        <v>8</v>
      </c>
      <c r="C7" s="9">
        <v>47</v>
      </c>
      <c r="D7" s="9">
        <v>2</v>
      </c>
      <c r="E7" s="4">
        <f t="shared" si="0"/>
        <v>376</v>
      </c>
      <c r="F7" s="4">
        <f t="shared" si="1"/>
        <v>188</v>
      </c>
      <c r="G7" s="4">
        <f t="shared" si="2"/>
        <v>6</v>
      </c>
      <c r="H7" s="4">
        <f t="shared" si="3"/>
        <v>60</v>
      </c>
      <c r="I7" s="12">
        <f>H7-H7/100*$I$2</f>
        <v>24</v>
      </c>
      <c r="J7" s="12">
        <f t="shared" si="4"/>
        <v>15</v>
      </c>
      <c r="K7" s="12">
        <f t="shared" si="5"/>
        <v>150</v>
      </c>
      <c r="L7" s="12">
        <f t="shared" si="6"/>
        <v>900</v>
      </c>
      <c r="M7" s="12">
        <f t="shared" si="7"/>
        <v>139.36170212765958</v>
      </c>
    </row>
    <row r="8" spans="1:13" x14ac:dyDescent="0.25">
      <c r="A8" s="8" t="s">
        <v>21</v>
      </c>
      <c r="B8" s="9">
        <v>8</v>
      </c>
      <c r="C8" s="9">
        <v>7</v>
      </c>
      <c r="D8" s="9">
        <v>1</v>
      </c>
      <c r="E8" s="4">
        <f t="shared" si="0"/>
        <v>56</v>
      </c>
      <c r="F8" s="4">
        <f t="shared" si="1"/>
        <v>56</v>
      </c>
      <c r="G8" s="4">
        <f t="shared" si="2"/>
        <v>2</v>
      </c>
      <c r="H8" s="4">
        <f t="shared" si="3"/>
        <v>180</v>
      </c>
      <c r="I8" s="12">
        <f>H8-H8/100*$I$2</f>
        <v>72</v>
      </c>
      <c r="J8" s="12">
        <f t="shared" si="4"/>
        <v>5</v>
      </c>
      <c r="K8" s="12">
        <f t="shared" si="5"/>
        <v>150</v>
      </c>
      <c r="L8" s="12">
        <f t="shared" si="6"/>
        <v>150</v>
      </c>
      <c r="M8" s="12">
        <f t="shared" si="7"/>
        <v>167.85714285714286</v>
      </c>
    </row>
  </sheetData>
  <mergeCells count="1">
    <mergeCell ref="I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Lalkrishna Harshadray Trivedi</dc:creator>
  <cp:lastModifiedBy>Lalkrishna Harshadray Trivedi</cp:lastModifiedBy>
  <dcterms:created xsi:type="dcterms:W3CDTF">2024-02-02T15:02:00Z</dcterms:created>
  <dcterms:modified xsi:type="dcterms:W3CDTF">2024-02-05T06:51:03Z</dcterms:modified>
</cp:coreProperties>
</file>