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2"/>
  <workbookPr autoCompressPictures="0"/>
  <mc:AlternateContent xmlns:mc="http://schemas.openxmlformats.org/markup-compatibility/2006">
    <mc:Choice Requires="x15">
      <x15ac:absPath xmlns:x15ac="http://schemas.microsoft.com/office/spreadsheetml/2010/11/ac" url="/Users/milani/Downloads/"/>
    </mc:Choice>
  </mc:AlternateContent>
  <xr:revisionPtr revIDLastSave="0" documentId="13_ncr:1_{70DCBA1F-9258-D545-AD04-97E325BA9639}" xr6:coauthVersionLast="36" xr6:coauthVersionMax="36" xr10:uidLastSave="{00000000-0000-0000-0000-000000000000}"/>
  <bookViews>
    <workbookView xWindow="32400" yWindow="4340" windowWidth="31200" windowHeight="18620" xr2:uid="{00000000-000D-0000-FFFF-FFFF00000000}"/>
  </bookViews>
  <sheets>
    <sheet name="Sheet1" sheetId="1" r:id="rId1"/>
  </sheets>
  <calcPr calcId="18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5" i="1" l="1"/>
  <c r="G18" i="1"/>
  <c r="H15" i="1"/>
  <c r="H16" i="1"/>
  <c r="H17" i="1"/>
  <c r="I6" i="1"/>
  <c r="I7" i="1"/>
  <c r="I8" i="1" s="1"/>
  <c r="I9" i="1" s="1"/>
  <c r="I19" i="1"/>
  <c r="I21" i="1"/>
  <c r="B11" i="1"/>
  <c r="J6" i="1"/>
  <c r="J7" i="1" s="1"/>
  <c r="J8" i="1" s="1"/>
  <c r="J9" i="1" s="1"/>
  <c r="K6" i="1"/>
  <c r="K7" i="1" s="1"/>
  <c r="K8" i="1" s="1"/>
  <c r="K9" i="1" s="1"/>
  <c r="K21" i="1"/>
  <c r="K23" i="1" s="1"/>
  <c r="L6" i="1"/>
  <c r="L7" i="1" s="1"/>
  <c r="L8" i="1" s="1"/>
  <c r="L9" i="1" s="1"/>
  <c r="M6" i="1"/>
  <c r="M7" i="1" s="1"/>
  <c r="M8" i="1" s="1"/>
  <c r="M9" i="1" s="1"/>
  <c r="F9" i="1"/>
  <c r="F8" i="1"/>
  <c r="F7" i="1"/>
  <c r="F6" i="1"/>
  <c r="H23" i="1" l="1"/>
  <c r="H25" i="1" s="1"/>
  <c r="M11" i="1"/>
  <c r="L11" i="1"/>
  <c r="I11" i="1"/>
  <c r="K11" i="1"/>
  <c r="K25" i="1" s="1"/>
  <c r="L21" i="1"/>
  <c r="L23" i="1" s="1"/>
  <c r="M21" i="1"/>
  <c r="M23" i="1" s="1"/>
  <c r="I23" i="1"/>
  <c r="G23" i="1"/>
  <c r="J21" i="1"/>
  <c r="J23" i="1" s="1"/>
  <c r="M25" i="1" l="1"/>
  <c r="L25" i="1"/>
  <c r="G25" i="1"/>
  <c r="F35" i="1"/>
  <c r="I25" i="1"/>
  <c r="F29" i="1" s="1"/>
  <c r="F30" i="1" s="1"/>
  <c r="J11" i="1"/>
  <c r="J25" i="1" s="1"/>
  <c r="F32" i="1" l="1"/>
  <c r="G27" i="1"/>
  <c r="H27" i="1" s="1"/>
  <c r="I27" i="1" s="1"/>
  <c r="J27" i="1" s="1"/>
  <c r="K27" i="1" s="1"/>
  <c r="L27" i="1" s="1"/>
  <c r="M27" i="1" s="1"/>
  <c r="F34" i="1"/>
  <c r="F31" i="1" s="1"/>
</calcChain>
</file>

<file path=xl/sharedStrings.xml><?xml version="1.0" encoding="utf-8"?>
<sst xmlns="http://schemas.openxmlformats.org/spreadsheetml/2006/main" count="65" uniqueCount="47">
  <si>
    <t>Visits per month</t>
  </si>
  <si>
    <t>Year 0</t>
  </si>
  <si>
    <t>Sales new</t>
  </si>
  <si>
    <t>Number new</t>
  </si>
  <si>
    <t>Profit margin new</t>
  </si>
  <si>
    <t>Year 1</t>
  </si>
  <si>
    <t>Maintaenance</t>
  </si>
  <si>
    <t>Translation</t>
  </si>
  <si>
    <t>Marketing</t>
  </si>
  <si>
    <t>Year 2</t>
  </si>
  <si>
    <t>Year 3</t>
  </si>
  <si>
    <t>Year 4</t>
  </si>
  <si>
    <t>Year 5</t>
  </si>
  <si>
    <t>Year 6</t>
  </si>
  <si>
    <t>NPV</t>
  </si>
  <si>
    <t>Baseline Assumptions</t>
  </si>
  <si>
    <t>Conversion Rate</t>
  </si>
  <si>
    <t>Sold shirts per purchase</t>
  </si>
  <si>
    <t>Average Cost per shirt</t>
  </si>
  <si>
    <t xml:space="preserve">Profit Margin </t>
  </si>
  <si>
    <t>Investment Assumptions</t>
  </si>
  <si>
    <t>Maintenance Cost</t>
  </si>
  <si>
    <t>1 person-month per year</t>
  </si>
  <si>
    <t>Yearly Salary Cost</t>
  </si>
  <si>
    <t>Investment Costs</t>
  </si>
  <si>
    <t>Software Development Cost</t>
  </si>
  <si>
    <t>Half in year 0 and half in year 1</t>
  </si>
  <si>
    <t>Design of Website</t>
  </si>
  <si>
    <t>Paid in year 1</t>
  </si>
  <si>
    <t>Image Processing Tool</t>
  </si>
  <si>
    <t>Translation costs</t>
  </si>
  <si>
    <t>Year 0 (upfront)</t>
  </si>
  <si>
    <t>Marketing Cost</t>
  </si>
  <si>
    <t>Paid in year 2</t>
  </si>
  <si>
    <t xml:space="preserve">Discount Factor </t>
  </si>
  <si>
    <t>Visits per Month Cust</t>
  </si>
  <si>
    <t>Profit</t>
  </si>
  <si>
    <t>Software Development</t>
  </si>
  <si>
    <t>Total Costs</t>
  </si>
  <si>
    <t>Net Cash Flow Investment</t>
  </si>
  <si>
    <t>NPV before upfront</t>
  </si>
  <si>
    <t>ROI</t>
  </si>
  <si>
    <t>Total Benefits for Investment</t>
  </si>
  <si>
    <t>IRR</t>
  </si>
  <si>
    <t>Accumulative Cash Flows</t>
  </si>
  <si>
    <t>Investment Scenario</t>
  </si>
  <si>
    <t>Added maintenance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</si>
</sst>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0"/>
      <name val="Calibri"/>
      <scheme val="minor"/>
    </font>
    <font>
      <b/>
      <sz val="11"/>
      <color theme="1"/>
      <name val="Calibri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6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9">
    <xf numFmtId="0" fontId="0" fillId="0" borderId="0" xfId="0"/>
    <xf numFmtId="3" fontId="0" fillId="0" borderId="0" xfId="0" applyNumberFormat="1"/>
    <xf numFmtId="9" fontId="0" fillId="0" borderId="0" xfId="1" applyFont="1"/>
    <xf numFmtId="3" fontId="0" fillId="0" borderId="0" xfId="0" applyNumberFormat="1" applyFill="1"/>
    <xf numFmtId="3" fontId="4" fillId="2" borderId="0" xfId="0" applyNumberFormat="1" applyFont="1" applyFill="1" applyAlignment="1">
      <alignment horizontal="center"/>
    </xf>
    <xf numFmtId="9" fontId="0" fillId="0" borderId="0" xfId="1" applyFont="1" applyFill="1"/>
    <xf numFmtId="3" fontId="4" fillId="0" borderId="0" xfId="0" applyNumberFormat="1" applyFont="1" applyFill="1" applyAlignment="1">
      <alignment horizontal="center"/>
    </xf>
    <xf numFmtId="3" fontId="7" fillId="4" borderId="1" xfId="0" applyNumberFormat="1" applyFont="1" applyFill="1" applyBorder="1"/>
    <xf numFmtId="3" fontId="7" fillId="3" borderId="1" xfId="0" applyNumberFormat="1" applyFont="1" applyFill="1" applyBorder="1"/>
    <xf numFmtId="3" fontId="8" fillId="2" borderId="0" xfId="0" applyNumberFormat="1" applyFont="1" applyFill="1" applyAlignment="1">
      <alignment horizontal="left"/>
    </xf>
    <xf numFmtId="3" fontId="8" fillId="2" borderId="0" xfId="0" applyNumberFormat="1" applyFont="1" applyFill="1" applyAlignment="1">
      <alignment horizontal="center"/>
    </xf>
    <xf numFmtId="3" fontId="8" fillId="0" borderId="0" xfId="0" applyNumberFormat="1" applyFont="1" applyFill="1" applyAlignment="1">
      <alignment horizontal="left"/>
    </xf>
    <xf numFmtId="3" fontId="7" fillId="0" borderId="2" xfId="0" applyNumberFormat="1" applyFont="1" applyBorder="1"/>
    <xf numFmtId="3" fontId="9" fillId="0" borderId="3" xfId="0" applyNumberFormat="1" applyFont="1" applyBorder="1"/>
    <xf numFmtId="3" fontId="5" fillId="0" borderId="4" xfId="0" applyNumberFormat="1" applyFont="1" applyBorder="1"/>
    <xf numFmtId="9" fontId="9" fillId="0" borderId="5" xfId="1" applyFont="1" applyBorder="1"/>
    <xf numFmtId="3" fontId="5" fillId="0" borderId="6" xfId="0" applyNumberFormat="1" applyFont="1" applyBorder="1"/>
    <xf numFmtId="9" fontId="9" fillId="0" borderId="7" xfId="1" applyFont="1" applyBorder="1"/>
    <xf numFmtId="3" fontId="9" fillId="0" borderId="0" xfId="0" applyNumberFormat="1" applyFont="1" applyBorder="1"/>
  </cellXfs>
  <cellStyles count="46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N45"/>
  <sheetViews>
    <sheetView tabSelected="1" topLeftCell="B1" zoomScale="152" zoomScaleNormal="152" workbookViewId="0">
      <selection activeCell="I34" sqref="I34"/>
    </sheetView>
  </sheetViews>
  <sheetFormatPr baseColWidth="10" defaultColWidth="8.83203125" defaultRowHeight="15" x14ac:dyDescent="0.2"/>
  <cols>
    <col min="1" max="1" width="22.1640625" style="1" bestFit="1" customWidth="1"/>
    <col min="2" max="2" width="14.83203125" style="1" bestFit="1" customWidth="1"/>
    <col min="3" max="3" width="24" style="1" customWidth="1"/>
    <col min="4" max="4" width="4" style="1" customWidth="1"/>
    <col min="5" max="5" width="23" style="1" bestFit="1" customWidth="1"/>
    <col min="6" max="6" width="8.83203125" style="1"/>
    <col min="7" max="7" width="9.1640625" style="1" bestFit="1" customWidth="1"/>
    <col min="8" max="16384" width="8.83203125" style="1"/>
  </cols>
  <sheetData>
    <row r="2" spans="1:13" x14ac:dyDescent="0.2">
      <c r="A2" s="1" t="s">
        <v>15</v>
      </c>
    </row>
    <row r="3" spans="1:13" x14ac:dyDescent="0.2">
      <c r="E3" s="9" t="s">
        <v>45</v>
      </c>
      <c r="F3" s="10"/>
      <c r="G3" s="10" t="s">
        <v>1</v>
      </c>
      <c r="H3" s="10" t="s">
        <v>5</v>
      </c>
      <c r="I3" s="10" t="s">
        <v>9</v>
      </c>
      <c r="J3" s="10" t="s">
        <v>10</v>
      </c>
      <c r="K3" s="10" t="s">
        <v>11</v>
      </c>
      <c r="L3" s="10" t="s">
        <v>12</v>
      </c>
      <c r="M3" s="10" t="s">
        <v>13</v>
      </c>
    </row>
    <row r="4" spans="1:13" x14ac:dyDescent="0.2">
      <c r="A4" s="1" t="s">
        <v>0</v>
      </c>
      <c r="B4" s="1">
        <v>3000</v>
      </c>
    </row>
    <row r="5" spans="1:13" x14ac:dyDescent="0.2">
      <c r="A5" s="1" t="s">
        <v>16</v>
      </c>
      <c r="B5" s="2">
        <v>0.2</v>
      </c>
    </row>
    <row r="6" spans="1:13" x14ac:dyDescent="0.2">
      <c r="A6" s="1" t="s">
        <v>17</v>
      </c>
      <c r="B6" s="1">
        <v>2</v>
      </c>
      <c r="E6" s="3" t="s">
        <v>35</v>
      </c>
      <c r="F6" s="3">
        <f>B16</f>
        <v>2000</v>
      </c>
      <c r="G6" s="3"/>
      <c r="H6" s="3"/>
      <c r="I6" s="3">
        <f>$B$16*12</f>
        <v>24000</v>
      </c>
      <c r="J6" s="3">
        <f t="shared" ref="J6:M6" si="0">$B$16*12</f>
        <v>24000</v>
      </c>
      <c r="K6" s="3">
        <f t="shared" si="0"/>
        <v>24000</v>
      </c>
      <c r="L6" s="3">
        <f t="shared" si="0"/>
        <v>24000</v>
      </c>
      <c r="M6" s="3">
        <f t="shared" si="0"/>
        <v>24000</v>
      </c>
    </row>
    <row r="7" spans="1:13" x14ac:dyDescent="0.2">
      <c r="A7" s="1" t="s">
        <v>18</v>
      </c>
      <c r="B7" s="1">
        <v>20</v>
      </c>
      <c r="E7" s="3" t="s">
        <v>2</v>
      </c>
      <c r="F7" s="5">
        <f>B17</f>
        <v>0.5</v>
      </c>
      <c r="G7" s="3"/>
      <c r="H7" s="3"/>
      <c r="I7" s="3">
        <f>$B$17*I6</f>
        <v>12000</v>
      </c>
      <c r="J7" s="3">
        <f t="shared" ref="J7:M7" si="1">$B$17*J6</f>
        <v>12000</v>
      </c>
      <c r="K7" s="3">
        <f t="shared" si="1"/>
        <v>12000</v>
      </c>
      <c r="L7" s="3">
        <f t="shared" si="1"/>
        <v>12000</v>
      </c>
      <c r="M7" s="3">
        <f t="shared" si="1"/>
        <v>12000</v>
      </c>
    </row>
    <row r="8" spans="1:13" x14ac:dyDescent="0.2">
      <c r="A8" s="1" t="s">
        <v>19</v>
      </c>
      <c r="B8" s="1">
        <v>4</v>
      </c>
      <c r="E8" s="3" t="s">
        <v>3</v>
      </c>
      <c r="F8" s="3">
        <f>B18</f>
        <v>2</v>
      </c>
      <c r="G8" s="3"/>
      <c r="H8" s="3"/>
      <c r="I8" s="3">
        <f>$B$18*I7</f>
        <v>24000</v>
      </c>
      <c r="J8" s="3">
        <f t="shared" ref="J8:M8" si="2">$B$18*J7</f>
        <v>24000</v>
      </c>
      <c r="K8" s="3">
        <f t="shared" si="2"/>
        <v>24000</v>
      </c>
      <c r="L8" s="3">
        <f t="shared" si="2"/>
        <v>24000</v>
      </c>
      <c r="M8" s="3">
        <f t="shared" si="2"/>
        <v>24000</v>
      </c>
    </row>
    <row r="9" spans="1:13" x14ac:dyDescent="0.2">
      <c r="E9" s="3" t="s">
        <v>4</v>
      </c>
      <c r="F9" s="3">
        <f>B20</f>
        <v>8</v>
      </c>
      <c r="G9" s="3"/>
      <c r="H9" s="3"/>
      <c r="I9" s="3">
        <f>$B$20*I8</f>
        <v>192000</v>
      </c>
      <c r="J9" s="3">
        <f t="shared" ref="J9:M9" si="3">$B$20*J8</f>
        <v>192000</v>
      </c>
      <c r="K9" s="3">
        <f t="shared" si="3"/>
        <v>192000</v>
      </c>
      <c r="L9" s="3">
        <f t="shared" si="3"/>
        <v>192000</v>
      </c>
      <c r="M9" s="3">
        <f t="shared" si="3"/>
        <v>192000</v>
      </c>
    </row>
    <row r="10" spans="1:13" x14ac:dyDescent="0.2">
      <c r="A10" s="1" t="s">
        <v>23</v>
      </c>
      <c r="B10" s="1">
        <v>50000</v>
      </c>
    </row>
    <row r="11" spans="1:13" ht="16" thickBot="1" x14ac:dyDescent="0.25">
      <c r="A11" s="1" t="s">
        <v>21</v>
      </c>
      <c r="B11" s="1">
        <f>B10/12</f>
        <v>4166.666666666667</v>
      </c>
      <c r="C11" s="1" t="s">
        <v>22</v>
      </c>
      <c r="E11" s="7" t="s">
        <v>36</v>
      </c>
      <c r="F11" s="7"/>
      <c r="G11" s="7"/>
      <c r="H11" s="7"/>
      <c r="I11" s="7">
        <f>I5+I9</f>
        <v>192000</v>
      </c>
      <c r="J11" s="7">
        <f t="shared" ref="J11:M11" si="4">J5+J9</f>
        <v>192000</v>
      </c>
      <c r="K11" s="7">
        <f t="shared" si="4"/>
        <v>192000</v>
      </c>
      <c r="L11" s="7">
        <f t="shared" si="4"/>
        <v>192000</v>
      </c>
      <c r="M11" s="7">
        <f t="shared" si="4"/>
        <v>192000</v>
      </c>
    </row>
    <row r="13" spans="1:13" x14ac:dyDescent="0.2">
      <c r="A13" s="1" t="s">
        <v>20</v>
      </c>
      <c r="E13" s="9" t="s">
        <v>24</v>
      </c>
      <c r="F13" s="4"/>
      <c r="G13" s="10" t="s">
        <v>1</v>
      </c>
      <c r="H13" s="10" t="s">
        <v>5</v>
      </c>
      <c r="I13" s="10" t="s">
        <v>9</v>
      </c>
      <c r="J13" s="10" t="s">
        <v>10</v>
      </c>
      <c r="K13" s="10" t="s">
        <v>11</v>
      </c>
      <c r="L13" s="10" t="s">
        <v>12</v>
      </c>
      <c r="M13" s="10" t="s">
        <v>13</v>
      </c>
    </row>
    <row r="14" spans="1:13" x14ac:dyDescent="0.2">
      <c r="E14" s="11"/>
      <c r="F14" s="6"/>
      <c r="G14" s="6"/>
      <c r="H14" s="6"/>
      <c r="I14" s="6"/>
      <c r="J14" s="6"/>
      <c r="K14" s="6"/>
      <c r="L14" s="6"/>
      <c r="M14" s="6"/>
    </row>
    <row r="15" spans="1:13" x14ac:dyDescent="0.2">
      <c r="E15" s="1" t="s">
        <v>37</v>
      </c>
      <c r="G15" s="1">
        <f>B27*0.5</f>
        <v>75000</v>
      </c>
      <c r="H15" s="1">
        <f>B27*0.5</f>
        <v>75000</v>
      </c>
    </row>
    <row r="16" spans="1:13" x14ac:dyDescent="0.2">
      <c r="A16" s="1" t="s">
        <v>0</v>
      </c>
      <c r="B16" s="1">
        <v>2000</v>
      </c>
      <c r="E16" s="1" t="s">
        <v>27</v>
      </c>
      <c r="H16" s="1">
        <f>B28</f>
        <v>30000</v>
      </c>
    </row>
    <row r="17" spans="1:14" x14ac:dyDescent="0.2">
      <c r="A17" s="1" t="s">
        <v>16</v>
      </c>
      <c r="B17" s="2">
        <v>0.5</v>
      </c>
      <c r="E17" s="1" t="s">
        <v>29</v>
      </c>
      <c r="H17" s="1">
        <f>B29</f>
        <v>50000</v>
      </c>
    </row>
    <row r="18" spans="1:14" x14ac:dyDescent="0.2">
      <c r="A18" s="1" t="s">
        <v>17</v>
      </c>
      <c r="B18" s="1">
        <v>2</v>
      </c>
      <c r="E18" s="1" t="s">
        <v>7</v>
      </c>
      <c r="G18" s="1">
        <f>B30</f>
        <v>20000</v>
      </c>
    </row>
    <row r="19" spans="1:14" x14ac:dyDescent="0.2">
      <c r="A19" s="1" t="s">
        <v>18</v>
      </c>
      <c r="E19" s="1" t="s">
        <v>8</v>
      </c>
      <c r="I19" s="1">
        <f>B31</f>
        <v>100000</v>
      </c>
    </row>
    <row r="20" spans="1:14" x14ac:dyDescent="0.2">
      <c r="A20" s="1" t="s">
        <v>19</v>
      </c>
      <c r="B20" s="1">
        <v>8</v>
      </c>
    </row>
    <row r="21" spans="1:14" x14ac:dyDescent="0.2">
      <c r="E21" s="1" t="s">
        <v>6</v>
      </c>
      <c r="I21" s="1">
        <f>$B$22</f>
        <v>12500</v>
      </c>
      <c r="J21" s="1">
        <f t="shared" ref="J21:M21" si="5">$B$22</f>
        <v>12500</v>
      </c>
      <c r="K21" s="1">
        <f t="shared" si="5"/>
        <v>12500</v>
      </c>
      <c r="L21" s="1">
        <f t="shared" si="5"/>
        <v>12500</v>
      </c>
      <c r="M21" s="1">
        <f t="shared" si="5"/>
        <v>12500</v>
      </c>
    </row>
    <row r="22" spans="1:14" x14ac:dyDescent="0.2">
      <c r="A22" s="1" t="s">
        <v>21</v>
      </c>
      <c r="B22" s="1">
        <v>12500</v>
      </c>
      <c r="C22" s="1" t="s">
        <v>46</v>
      </c>
    </row>
    <row r="23" spans="1:14" ht="16" thickBot="1" x14ac:dyDescent="0.25">
      <c r="E23" s="7" t="s">
        <v>38</v>
      </c>
      <c r="F23" s="7"/>
      <c r="G23" s="7">
        <f>SUM(G15:G22)</f>
        <v>95000</v>
      </c>
      <c r="H23" s="7">
        <f t="shared" ref="H23:M23" si="6">SUM(H15:H22)</f>
        <v>155000</v>
      </c>
      <c r="I23" s="7">
        <f t="shared" si="6"/>
        <v>112500</v>
      </c>
      <c r="J23" s="7">
        <f t="shared" si="6"/>
        <v>12500</v>
      </c>
      <c r="K23" s="7">
        <f t="shared" si="6"/>
        <v>12500</v>
      </c>
      <c r="L23" s="7">
        <f t="shared" si="6"/>
        <v>12500</v>
      </c>
      <c r="M23" s="7">
        <f t="shared" si="6"/>
        <v>12500</v>
      </c>
    </row>
    <row r="25" spans="1:14" ht="16" thickBot="1" x14ac:dyDescent="0.25">
      <c r="A25" s="1" t="s">
        <v>24</v>
      </c>
      <c r="E25" s="8" t="s">
        <v>39</v>
      </c>
      <c r="F25" s="8"/>
      <c r="G25" s="8">
        <f>G11-G23</f>
        <v>-95000</v>
      </c>
      <c r="H25" s="8">
        <f>H11-H23</f>
        <v>-155000</v>
      </c>
      <c r="I25" s="8">
        <f>I11-I23</f>
        <v>79500</v>
      </c>
      <c r="J25" s="8">
        <f t="shared" ref="J25:M25" si="7">J11-J23</f>
        <v>179500</v>
      </c>
      <c r="K25" s="8">
        <f t="shared" si="7"/>
        <v>179500</v>
      </c>
      <c r="L25" s="8">
        <f t="shared" si="7"/>
        <v>179500</v>
      </c>
      <c r="M25" s="8">
        <f t="shared" si="7"/>
        <v>179500</v>
      </c>
    </row>
    <row r="27" spans="1:14" ht="16" thickBot="1" x14ac:dyDescent="0.25">
      <c r="A27" s="1" t="s">
        <v>25</v>
      </c>
      <c r="B27" s="1">
        <v>150000</v>
      </c>
      <c r="C27" s="1" t="s">
        <v>26</v>
      </c>
      <c r="E27" s="7" t="s">
        <v>44</v>
      </c>
      <c r="F27" s="7"/>
      <c r="G27" s="7">
        <f>G25</f>
        <v>-95000</v>
      </c>
      <c r="H27" s="7">
        <f>G27+H25</f>
        <v>-250000</v>
      </c>
      <c r="I27" s="7">
        <f t="shared" ref="I27:M27" si="8">H27+I25</f>
        <v>-170500</v>
      </c>
      <c r="J27" s="7">
        <f t="shared" si="8"/>
        <v>9000</v>
      </c>
      <c r="K27" s="7">
        <f t="shared" si="8"/>
        <v>188500</v>
      </c>
      <c r="L27" s="7">
        <f t="shared" si="8"/>
        <v>368000</v>
      </c>
      <c r="M27" s="7">
        <f t="shared" si="8"/>
        <v>547500</v>
      </c>
    </row>
    <row r="28" spans="1:14" x14ac:dyDescent="0.2">
      <c r="A28" s="1" t="s">
        <v>27</v>
      </c>
      <c r="B28" s="1">
        <v>30000</v>
      </c>
      <c r="C28" s="1" t="s">
        <v>28</v>
      </c>
      <c r="N28" s="3"/>
    </row>
    <row r="29" spans="1:14" ht="16" thickBot="1" x14ac:dyDescent="0.25">
      <c r="A29" s="1" t="s">
        <v>29</v>
      </c>
      <c r="B29" s="1">
        <v>50000</v>
      </c>
      <c r="C29" s="1" t="s">
        <v>28</v>
      </c>
      <c r="E29" s="1" t="s">
        <v>40</v>
      </c>
      <c r="F29" s="1">
        <f>NPV(B33,H25:M25)</f>
        <v>198180.60800000001</v>
      </c>
      <c r="N29" s="3"/>
    </row>
    <row r="30" spans="1:14" x14ac:dyDescent="0.2">
      <c r="A30" s="1" t="s">
        <v>30</v>
      </c>
      <c r="B30" s="1">
        <v>20000</v>
      </c>
      <c r="C30" s="1" t="s">
        <v>31</v>
      </c>
      <c r="E30" s="12" t="s">
        <v>14</v>
      </c>
      <c r="F30" s="13">
        <f>F29+G25</f>
        <v>103180.60800000001</v>
      </c>
      <c r="N30" s="3"/>
    </row>
    <row r="31" spans="1:14" x14ac:dyDescent="0.2">
      <c r="A31" s="1" t="s">
        <v>32</v>
      </c>
      <c r="B31" s="1">
        <v>100000</v>
      </c>
      <c r="C31" s="1" t="s">
        <v>33</v>
      </c>
      <c r="E31" s="14" t="s">
        <v>41</v>
      </c>
      <c r="F31" s="15">
        <f>(F34-F35)/F35</f>
        <v>1.3272727272727274</v>
      </c>
      <c r="N31" s="3"/>
    </row>
    <row r="32" spans="1:14" ht="16" thickBot="1" x14ac:dyDescent="0.25">
      <c r="E32" s="16" t="s">
        <v>43</v>
      </c>
      <c r="F32" s="17">
        <f>IRR(G25:M25)</f>
        <v>0.40902956722076445</v>
      </c>
      <c r="N32" s="3"/>
    </row>
    <row r="33" spans="1:14" x14ac:dyDescent="0.2">
      <c r="A33" s="1" t="s">
        <v>34</v>
      </c>
      <c r="B33" s="2">
        <v>0.25</v>
      </c>
      <c r="G33" s="2"/>
      <c r="H33" s="2"/>
    </row>
    <row r="34" spans="1:14" x14ac:dyDescent="0.2">
      <c r="E34" s="18" t="s">
        <v>42</v>
      </c>
      <c r="F34" s="18">
        <f>SUM(I11:M11)</f>
        <v>960000</v>
      </c>
    </row>
    <row r="35" spans="1:14" x14ac:dyDescent="0.2">
      <c r="E35" s="18" t="s">
        <v>38</v>
      </c>
      <c r="F35" s="18">
        <f>SUM(G23:M23)</f>
        <v>412500</v>
      </c>
    </row>
    <row r="41" spans="1:14" s="3" customForma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s="3" customForma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</row>
    <row r="43" spans="1:14" s="3" customForma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</row>
    <row r="44" spans="1:14" s="3" customForma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</row>
    <row r="45" spans="1:14" s="3" customForma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</row>
  </sheetData>
  <phoneticPr fontId="6" type="noConversion"/>
  <printOptions gridLines="1"/>
  <pageMargins left="0.7" right="0.7" top="0.75" bottom="0.75" header="0.3" footer="0.3"/>
  <pageSetup paperSize="9" scale="63" fitToWidth="0" fitToHeight="0" orientation="portrait"/>
  <rowBreaks count="1" manualBreakCount="1">
    <brk id="51" max="16383" man="1"/>
  </rowBreaks>
  <colBreaks count="2" manualBreakCount="2">
    <brk id="4" max="1048575" man="1"/>
    <brk id="14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FM</cp:lastModifiedBy>
  <cp:lastPrinted>2016-10-10T10:42:55Z</cp:lastPrinted>
  <dcterms:created xsi:type="dcterms:W3CDTF">2012-10-16T08:59:08Z</dcterms:created>
  <dcterms:modified xsi:type="dcterms:W3CDTF">2019-04-12T06:24:17Z</dcterms:modified>
</cp:coreProperties>
</file>