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8828" windowHeight="12696"/>
  </bookViews>
  <sheets>
    <sheet name="Report" sheetId="3" r:id="rId1"/>
    <sheet name="EV" sheetId="8" r:id="rId2"/>
    <sheet name="AC" sheetId="9" r:id="rId3"/>
    <sheet name="©" sheetId="11" r:id="rId4"/>
  </sheets>
  <definedNames>
    <definedName name="holidays">OFFSET(#REF!,1,0,COUNTA(#REF!),1)</definedName>
    <definedName name="_xlnm.Print_Area" localSheetId="2">AC!$A$2:$O$3</definedName>
    <definedName name="_xlnm.Print_Area" localSheetId="1">EV!$A$2:$O$3</definedName>
    <definedName name="_xlnm.Print_Area" localSheetId="0">Report!$A$1:$O$47</definedName>
    <definedName name="valuevx">42.314159</definedName>
  </definedNames>
  <calcPr calcId="145621"/>
</workbook>
</file>

<file path=xl/calcChain.xml><?xml version="1.0" encoding="utf-8"?>
<calcChain xmlns="http://schemas.openxmlformats.org/spreadsheetml/2006/main">
  <c r="Q4" i="3" l="1"/>
  <c r="Q4" i="8"/>
  <c r="Q4" i="9"/>
  <c r="B6" i="11"/>
  <c r="M35" i="3" l="1"/>
  <c r="N35" i="3"/>
  <c r="O35" i="3"/>
  <c r="D35" i="3"/>
  <c r="E35" i="3"/>
  <c r="F35" i="3"/>
  <c r="G35" i="3"/>
  <c r="H35" i="3"/>
  <c r="I35" i="3"/>
  <c r="J35" i="3"/>
  <c r="K35" i="3"/>
  <c r="L35" i="3"/>
  <c r="M36" i="3"/>
  <c r="N36" i="3"/>
  <c r="O36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L36" i="3"/>
  <c r="K36" i="3"/>
  <c r="J36" i="3"/>
  <c r="I36" i="3"/>
  <c r="H36" i="3"/>
  <c r="G36" i="3"/>
  <c r="F36" i="3"/>
  <c r="E36" i="3"/>
  <c r="D36" i="3"/>
  <c r="C27" i="3"/>
  <c r="C14" i="8"/>
  <c r="C22" i="3"/>
  <c r="C9" i="8"/>
  <c r="C23" i="3"/>
  <c r="C10" i="8"/>
  <c r="C24" i="3"/>
  <c r="C11" i="8"/>
  <c r="C25" i="3"/>
  <c r="C12" i="8"/>
  <c r="C26" i="3"/>
  <c r="C13" i="8"/>
  <c r="C28" i="3"/>
  <c r="C15" i="8"/>
  <c r="C29" i="3"/>
  <c r="C16" i="8"/>
  <c r="C30" i="3"/>
  <c r="C17" i="8"/>
  <c r="C31" i="3"/>
  <c r="C18" i="8"/>
  <c r="C32" i="3"/>
  <c r="C19" i="8"/>
  <c r="C33" i="3"/>
  <c r="C20" i="8"/>
  <c r="E22" i="8"/>
  <c r="E40" i="3"/>
  <c r="C35" i="3"/>
  <c r="F22" i="8"/>
  <c r="F40" i="3"/>
  <c r="G22" i="8"/>
  <c r="G40" i="3"/>
  <c r="H22" i="8"/>
  <c r="H40" i="3"/>
  <c r="I22" i="8"/>
  <c r="I40" i="3"/>
  <c r="J22" i="8"/>
  <c r="J40" i="3"/>
  <c r="K47" i="3"/>
  <c r="L47" i="3"/>
  <c r="D22" i="8"/>
  <c r="D40" i="3"/>
  <c r="K46" i="3"/>
  <c r="L46" i="3"/>
  <c r="K45" i="3"/>
  <c r="L45" i="3"/>
  <c r="K44" i="3"/>
  <c r="L44" i="3"/>
  <c r="K43" i="3"/>
  <c r="L43" i="3"/>
  <c r="H22" i="9"/>
  <c r="I22" i="9"/>
  <c r="J22" i="9"/>
  <c r="D22" i="9"/>
  <c r="H24" i="9" s="1"/>
  <c r="H39" i="3" s="1"/>
  <c r="E22" i="9"/>
  <c r="E24" i="9"/>
  <c r="E39" i="3" s="1"/>
  <c r="F22" i="9"/>
  <c r="F24" i="9"/>
  <c r="F39" i="3" s="1"/>
  <c r="G22" i="9"/>
  <c r="G24" i="9"/>
  <c r="G39" i="3" s="1"/>
  <c r="K22" i="9"/>
  <c r="K24" i="9"/>
  <c r="L22" i="9"/>
  <c r="L24" i="9"/>
  <c r="M22" i="9"/>
  <c r="M24" i="9"/>
  <c r="N22" i="9"/>
  <c r="N24" i="9"/>
  <c r="O22" i="9"/>
  <c r="O24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B9" i="8"/>
  <c r="A9" i="8"/>
  <c r="K22" i="8"/>
  <c r="L22" i="8"/>
  <c r="M22" i="8"/>
  <c r="N22" i="8"/>
  <c r="O22" i="8"/>
  <c r="G45" i="3" l="1"/>
  <c r="G47" i="3"/>
  <c r="G46" i="3"/>
  <c r="G44" i="3"/>
  <c r="G43" i="3"/>
  <c r="F45" i="3"/>
  <c r="F47" i="3"/>
  <c r="F46" i="3"/>
  <c r="F44" i="3"/>
  <c r="F43" i="3"/>
  <c r="E45" i="3"/>
  <c r="E47" i="3"/>
  <c r="E46" i="3"/>
  <c r="E44" i="3"/>
  <c r="E43" i="3"/>
  <c r="H45" i="3"/>
  <c r="H47" i="3"/>
  <c r="H46" i="3"/>
  <c r="H44" i="3"/>
  <c r="H43" i="3"/>
  <c r="D24" i="9"/>
  <c r="D39" i="3" s="1"/>
  <c r="J24" i="9"/>
  <c r="J39" i="3" s="1"/>
  <c r="I24" i="9"/>
  <c r="I39" i="3" s="1"/>
  <c r="I45" i="3" l="1"/>
  <c r="I47" i="3"/>
  <c r="I46" i="3"/>
  <c r="I44" i="3"/>
  <c r="I43" i="3"/>
  <c r="J45" i="3"/>
  <c r="J47" i="3"/>
  <c r="J46" i="3"/>
  <c r="J44" i="3"/>
  <c r="J43" i="3"/>
  <c r="D45" i="3"/>
  <c r="D47" i="3"/>
  <c r="D46" i="3"/>
  <c r="D44" i="3"/>
  <c r="D43" i="3"/>
</calcChain>
</file>

<file path=xl/comments1.xml><?xml version="1.0" encoding="utf-8"?>
<comments xmlns="http://schemas.openxmlformats.org/spreadsheetml/2006/main">
  <authors>
    <author>Vertex42</author>
  </authors>
  <commentList>
    <comment ref="A21" authorId="0">
      <text>
        <r>
          <rPr>
            <sz val="8"/>
            <color indexed="81"/>
            <rFont val="Tahoma"/>
          </rPr>
          <t>Work Breakdown Structure (WBS)</t>
        </r>
      </text>
    </comment>
    <comment ref="C21" authorId="0">
      <text>
        <r>
          <rPr>
            <sz val="8"/>
            <color indexed="81"/>
            <rFont val="Tahoma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<sst xmlns="http://schemas.openxmlformats.org/spreadsheetml/2006/main" count="95" uniqueCount="71">
  <si>
    <t>Task Name</t>
  </si>
  <si>
    <t>[42]</t>
  </si>
  <si>
    <t>WBS</t>
  </si>
  <si>
    <t>[Project Title]</t>
  </si>
  <si>
    <t>Earned Value Analysis Report</t>
  </si>
  <si>
    <t>Prepared By:</t>
  </si>
  <si>
    <t>Date:</t>
  </si>
  <si>
    <t>[Company Name / Logo]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</si>
  <si>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</si>
  <si>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</si>
  <si>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</si>
  <si>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</si>
  <si>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</si>
  <si>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</si>
  <si>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</si>
  <si>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</si>
  <si>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</si>
  <si>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</si>
  <si>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</si>
  <si>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</si>
  <si>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Cumulative EV</t>
  </si>
  <si>
    <t>Cumulative Actual Cost (AC)</t>
  </si>
  <si>
    <t>Cumulative Earned Value (EV)</t>
  </si>
  <si>
    <t>Task 1</t>
  </si>
  <si>
    <t>Task 2</t>
  </si>
  <si>
    <t>Task 3</t>
  </si>
  <si>
    <t>Task 4</t>
  </si>
  <si>
    <t>Task 5</t>
  </si>
  <si>
    <t>Task 6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</si>
  <si>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</si>
  <si>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</si>
  <si>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</si>
  <si>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</si>
  <si>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</si>
  <si>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</si>
  <si>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</si>
  <si>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</si>
  <si>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Earned Value Management Template</t>
  </si>
  <si>
    <t>Project Performance Metrics</t>
  </si>
  <si>
    <t>← You can change the labels for the periods (e.g. Week 1/2/3, Jan/Feb/Mar, etc.)</t>
  </si>
  <si>
    <t>← To add more tasks, insert rows above this one. You can or delete this row after you are done adding tasks.</t>
  </si>
  <si>
    <t>For Period:</t>
  </si>
  <si>
    <t>Week 7</t>
  </si>
  <si>
    <t>[Manager's Name]</t>
  </si>
  <si>
    <t>[Report Date]</t>
  </si>
  <si>
    <t>[Use this space to write a brief summary or to record specific observations or notes]</t>
  </si>
  <si>
    <t>Summary:</t>
  </si>
  <si>
    <t>← Enter the Earned Value as calculated from the EV worksheet.</t>
  </si>
  <si>
    <t>Earned Value Worksheet</t>
  </si>
  <si>
    <t>Make sure that the WBS, Task Name, and TBC are identical to the table in the Report worksheet.</t>
  </si>
  <si>
    <t>Enter the % Complete for each task to calculate the cumulative earned value.</t>
  </si>
  <si>
    <t>← Enter or edit values in the light-blue cells.</t>
  </si>
  <si>
    <t>← Enter the Actual Costs as calculated from the AC worksheet.</t>
  </si>
  <si>
    <t>Actual Cost (AC) of Work Performed</t>
  </si>
  <si>
    <t>Planned Value (PV) or Budgeted Cost of Work Scheduled (BCWS)</t>
  </si>
  <si>
    <t>Total Budgeted Cost</t>
  </si>
  <si>
    <t>Total Actual Cost</t>
  </si>
  <si>
    <t>This worksheet is used to help calculate the Earned Value (EV) or Budgeted Cost of Work Performed (BCWP).</t>
  </si>
  <si>
    <t>Transfer the Cumulative Actual Cost to the Report worksheet.</t>
  </si>
  <si>
    <t>Actual Cost Worksheet</t>
  </si>
  <si>
    <t>Use this worksheet to help calculate the Actual Cost (AC) of Work Performed (ACWP) by entering the costs incurred each period.</t>
  </si>
  <si>
    <t>Actual Cost and Earned Value</t>
  </si>
  <si>
    <t>http://www.vertex42.com/licensing/EULA_privateuse.html</t>
  </si>
  <si>
    <t>By Vertex42.com</t>
  </si>
  <si>
    <t>http://www.vertex42.com/ExcelTemplates/critical-path-method.html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</si>
  <si>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</si>
  <si>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</si>
  <si>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</si>
  <si>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</si>
  <si>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</si>
  <si>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Earned Value Management (EVM)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</si>
</sst>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4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</font>
    <font>
      <sz val="8"/>
      <name val="Arial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</font>
    <font>
      <sz val="6"/>
      <color indexed="9"/>
      <name val="Arial"/>
    </font>
    <font>
      <sz val="14"/>
      <name val="Arial"/>
    </font>
    <font>
      <sz val="16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4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3" fillId="5" borderId="7" applyNumberFormat="0" applyFont="0" applyAlignment="0" applyProtection="0"/>
    <xf numFmtId="0" fontId="27" fillId="17" borderId="8" applyNumberFormat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69">
    <xf numFmtId="0" fontId="0" fillId="0" borderId="0" xfId="0"/>
    <xf numFmtId="0" fontId="4" fillId="0" borderId="0" xfId="34" applyAlignment="1" applyProtection="1"/>
    <xf numFmtId="0" fontId="0" fillId="0" borderId="0" xfId="0" applyBorder="1"/>
    <xf numFmtId="0" fontId="6" fillId="0" borderId="0" xfId="0" applyFont="1"/>
    <xf numFmtId="0" fontId="5" fillId="0" borderId="0" xfId="0" applyFont="1"/>
    <xf numFmtId="0" fontId="0" fillId="20" borderId="0" xfId="0" applyFill="1"/>
    <xf numFmtId="0" fontId="11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Border="1"/>
    <xf numFmtId="0" fontId="8" fillId="0" borderId="0" xfId="0" applyFont="1"/>
    <xf numFmtId="0" fontId="3" fillId="0" borderId="0" xfId="0" applyFont="1" applyAlignment="1">
      <alignment horizontal="right"/>
    </xf>
    <xf numFmtId="0" fontId="9" fillId="20" borderId="0" xfId="0" applyFont="1" applyFill="1"/>
    <xf numFmtId="0" fontId="5" fillId="0" borderId="0" xfId="0" applyFont="1" applyAlignment="1">
      <alignment horizontal="left"/>
    </xf>
    <xf numFmtId="0" fontId="0" fillId="0" borderId="10" xfId="0" applyBorder="1"/>
    <xf numFmtId="0" fontId="13" fillId="0" borderId="0" xfId="0" applyFont="1" applyBorder="1"/>
    <xf numFmtId="0" fontId="12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Border="1"/>
    <xf numFmtId="0" fontId="3" fillId="0" borderId="11" xfId="0" applyFont="1" applyBorder="1"/>
    <xf numFmtId="0" fontId="13" fillId="0" borderId="0" xfId="0" applyFont="1"/>
    <xf numFmtId="0" fontId="0" fillId="20" borderId="0" xfId="0" applyNumberFormat="1" applyFill="1"/>
    <xf numFmtId="0" fontId="0" fillId="0" borderId="0" xfId="0" applyFill="1"/>
    <xf numFmtId="0" fontId="2" fillId="0" borderId="11" xfId="0" applyFont="1" applyFill="1" applyBorder="1"/>
    <xf numFmtId="0" fontId="2" fillId="0" borderId="0" xfId="0" applyFont="1" applyFill="1" applyAlignment="1">
      <alignment horizontal="right"/>
    </xf>
    <xf numFmtId="0" fontId="0" fillId="0" borderId="11" xfId="0" applyFill="1" applyBorder="1"/>
    <xf numFmtId="0" fontId="3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2" xfId="0" applyFill="1" applyBorder="1"/>
    <xf numFmtId="9" fontId="1" fillId="0" borderId="7" xfId="40" applyFill="1" applyBorder="1"/>
    <xf numFmtId="0" fontId="0" fillId="21" borderId="0" xfId="0" applyFill="1"/>
    <xf numFmtId="2" fontId="0" fillId="0" borderId="0" xfId="4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33" fillId="22" borderId="0" xfId="0" applyFont="1" applyFill="1" applyBorder="1" applyAlignment="1">
      <alignment horizontal="left" vertical="center"/>
    </xf>
    <xf numFmtId="0" fontId="3" fillId="0" borderId="0" xfId="0" applyFont="1"/>
    <xf numFmtId="0" fontId="34" fillId="0" borderId="0" xfId="0" applyFont="1" applyAlignment="1">
      <alignment horizontal="left" vertical="top" wrapText="1"/>
    </xf>
    <xf numFmtId="0" fontId="3" fillId="23" borderId="0" xfId="0" applyFont="1" applyFill="1" applyBorder="1"/>
    <xf numFmtId="0" fontId="35" fillId="0" borderId="15" xfId="0" applyFont="1" applyBorder="1"/>
    <xf numFmtId="0" fontId="0" fillId="23" borderId="0" xfId="0" applyFill="1" applyBorder="1"/>
    <xf numFmtId="0" fontId="4" fillId="0" borderId="15" xfId="34" applyBorder="1" applyAlignment="1" applyProtection="1">
      <alignment horizontal="left" wrapText="1"/>
    </xf>
    <xf numFmtId="0" fontId="31" fillId="0" borderId="15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36" fillId="23" borderId="0" xfId="0" applyFont="1" applyFill="1" applyBorder="1"/>
    <xf numFmtId="0" fontId="3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horizontal="right" vertical="top"/>
    </xf>
    <xf numFmtId="0" fontId="32" fillId="0" borderId="15" xfId="0" applyFont="1" applyBorder="1" applyAlignment="1" applyProtection="1">
      <alignment horizontal="left" wrapText="1"/>
    </xf>
    <xf numFmtId="0" fontId="34" fillId="23" borderId="0" xfId="0" applyFont="1" applyFill="1" applyBorder="1" applyAlignment="1">
      <alignment horizontal="left" vertical="top" wrapText="1"/>
    </xf>
    <xf numFmtId="0" fontId="35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8" fillId="23" borderId="0" xfId="0" applyFont="1" applyFill="1" applyBorder="1" applyAlignment="1"/>
    <xf numFmtId="0" fontId="39" fillId="23" borderId="0" xfId="0" applyFont="1" applyFill="1" applyBorder="1" applyAlignment="1">
      <alignment horizontal="center"/>
    </xf>
    <xf numFmtId="0" fontId="40" fillId="23" borderId="0" xfId="34" applyFont="1" applyFill="1" applyBorder="1" applyAlignment="1" applyProtection="1">
      <alignment horizontal="left" indent="1"/>
    </xf>
    <xf numFmtId="0" fontId="41" fillId="23" borderId="0" xfId="0" applyFont="1" applyFill="1" applyBorder="1" applyAlignment="1" applyProtection="1">
      <alignment horizontal="left" indent="1"/>
    </xf>
    <xf numFmtId="0" fontId="35" fillId="23" borderId="0" xfId="0" applyFont="1" applyFill="1" applyBorder="1"/>
    <xf numFmtId="0" fontId="7" fillId="24" borderId="13" xfId="0" applyFont="1" applyFill="1" applyBorder="1" applyAlignment="1">
      <alignment horizontal="left" vertical="center"/>
    </xf>
    <xf numFmtId="0" fontId="7" fillId="24" borderId="13" xfId="0" applyFont="1" applyFill="1" applyBorder="1" applyAlignment="1">
      <alignment vertical="center"/>
    </xf>
    <xf numFmtId="0" fontId="7" fillId="24" borderId="13" xfId="0" applyFont="1" applyFill="1" applyBorder="1" applyAlignment="1">
      <alignment horizontal="center" vertical="center" wrapText="1"/>
    </xf>
    <xf numFmtId="164" fontId="7" fillId="24" borderId="13" xfId="0" applyNumberFormat="1" applyFont="1" applyFill="1" applyBorder="1" applyAlignment="1">
      <alignment horizontal="center" vertical="center"/>
    </xf>
    <xf numFmtId="0" fontId="7" fillId="24" borderId="13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left" vertical="top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Report!$D$36:$O$36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5700</c:v>
                </c:pt>
                <c:pt idx="3">
                  <c:v>9200</c:v>
                </c:pt>
                <c:pt idx="4">
                  <c:v>13900</c:v>
                </c:pt>
                <c:pt idx="5">
                  <c:v>16700</c:v>
                </c:pt>
                <c:pt idx="6">
                  <c:v>17700</c:v>
                </c:pt>
                <c:pt idx="7">
                  <c:v>19200</c:v>
                </c:pt>
                <c:pt idx="8">
                  <c:v>21200</c:v>
                </c:pt>
                <c:pt idx="9">
                  <c:v>22200</c:v>
                </c:pt>
                <c:pt idx="10">
                  <c:v>24200</c:v>
                </c:pt>
                <c:pt idx="11">
                  <c:v>25200</c:v>
                </c:pt>
              </c:numCache>
            </c:numRef>
          </c:val>
          <c:smooth val="0"/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Report!$D$40:$O$40</c:f>
              <c:numCache>
                <c:formatCode>General</c:formatCode>
                <c:ptCount val="12"/>
                <c:pt idx="0">
                  <c:v>525</c:v>
                </c:pt>
                <c:pt idx="1">
                  <c:v>2800</c:v>
                </c:pt>
                <c:pt idx="2">
                  <c:v>5885</c:v>
                </c:pt>
                <c:pt idx="3">
                  <c:v>7820</c:v>
                </c:pt>
                <c:pt idx="4">
                  <c:v>9725</c:v>
                </c:pt>
                <c:pt idx="5">
                  <c:v>15170</c:v>
                </c:pt>
                <c:pt idx="6">
                  <c:v>20770</c:v>
                </c:pt>
              </c:numCache>
            </c:numRef>
          </c:val>
          <c:smooth val="0"/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Report!$D$39:$O$39</c:f>
              <c:numCache>
                <c:formatCode>General</c:formatCode>
                <c:ptCount val="12"/>
                <c:pt idx="0">
                  <c:v>800</c:v>
                </c:pt>
                <c:pt idx="1">
                  <c:v>1950</c:v>
                </c:pt>
                <c:pt idx="2">
                  <c:v>4550</c:v>
                </c:pt>
                <c:pt idx="3">
                  <c:v>6550</c:v>
                </c:pt>
                <c:pt idx="4">
                  <c:v>10800</c:v>
                </c:pt>
                <c:pt idx="5">
                  <c:v>13600</c:v>
                </c:pt>
                <c:pt idx="6">
                  <c:v>14500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catAx>
        <c:axId val="1882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7541068172722017"/>
              <c:y val="0.76771653543307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1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614912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7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89825232356473"/>
          <c:y val="9.055118110236221E-2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15</xdr:col>
      <xdr:colOff>0</xdr:colOff>
      <xdr:row>17</xdr:row>
      <xdr:rowOff>152400</xdr:rowOff>
    </xdr:to>
    <xdr:graphicFrame macro="">
      <xdr:nvGraphicFramePr>
        <xdr:cNvPr id="1063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62865</xdr:colOff>
      <xdr:row>0</xdr:row>
      <xdr:rowOff>95250</xdr:rowOff>
    </xdr:from>
    <xdr:to>
      <xdr:col>17</xdr:col>
      <xdr:colOff>332731</xdr:colOff>
      <xdr:row>1</xdr:row>
      <xdr:rowOff>140996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184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95250</xdr:rowOff>
    </xdr:from>
    <xdr:to>
      <xdr:col>17</xdr:col>
      <xdr:colOff>180331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17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24765</xdr:colOff>
      <xdr:row>0</xdr:row>
      <xdr:rowOff>95250</xdr:rowOff>
    </xdr:from>
    <xdr:to>
      <xdr:col>17</xdr:col>
      <xdr:colOff>195571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698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4331970</xdr:colOff>
      <xdr:row>0</xdr:row>
      <xdr:rowOff>47625</xdr:rowOff>
    </xdr:from>
    <xdr:to>
      <xdr:col>2</xdr:col>
      <xdr:colOff>304156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063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tex42.com/ExcelTemplates/earned-value-management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ertex42.com/ExcelTemplates/earned-value-manag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ertex42.com/ExcelTemplates/earned-value-managemen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://www.vertex42.com/ExcelTemplates/critical-path-method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Q47"/>
  <sheetViews>
    <sheetView showGridLines="0" tabSelected="1" workbookViewId="0">
      <selection activeCell="A3" sqref="A3"/>
    </sheetView>
  </sheetViews>
  <sheetFormatPr defaultRowHeight="13.2" x14ac:dyDescent="0.25"/>
  <cols>
    <col min="1" max="1" width="6.5546875" customWidth="1"/>
    <col min="2" max="2" width="23.6640625" customWidth="1"/>
    <col min="3" max="3" width="7.88671875" customWidth="1"/>
    <col min="4" max="15" width="8.6640625" customWidth="1"/>
    <col min="17" max="17" width="15.88671875" customWidth="1"/>
  </cols>
  <sheetData>
    <row r="1" spans="1:17" ht="20.399999999999999" x14ac:dyDescent="0.35">
      <c r="A1" s="18" t="s">
        <v>3</v>
      </c>
      <c r="B1" s="2"/>
      <c r="C1" s="2"/>
      <c r="D1" s="2"/>
      <c r="E1" s="2"/>
      <c r="G1" s="2"/>
      <c r="O1" s="19" t="s">
        <v>7</v>
      </c>
    </row>
    <row r="2" spans="1:17" ht="15.6" x14ac:dyDescent="0.3">
      <c r="A2" s="12" t="s">
        <v>4</v>
      </c>
      <c r="B2" s="2"/>
      <c r="C2" s="2"/>
      <c r="D2" s="2"/>
      <c r="E2" s="2"/>
      <c r="F2" s="2"/>
      <c r="G2" s="2"/>
    </row>
    <row r="3" spans="1:17" x14ac:dyDescent="0.25">
      <c r="A3" s="2"/>
      <c r="B3" s="2"/>
      <c r="C3" s="2"/>
      <c r="D3" s="2"/>
      <c r="E3" s="2"/>
      <c r="F3" s="2"/>
      <c r="G3" s="2"/>
      <c r="Q3" s="1" t="s">
        <v>37</v>
      </c>
    </row>
    <row r="4" spans="1:17" x14ac:dyDescent="0.25">
      <c r="A4" s="2"/>
      <c r="B4" s="10" t="s">
        <v>5</v>
      </c>
      <c r="C4" s="17" t="s">
        <v>43</v>
      </c>
      <c r="D4" s="17"/>
      <c r="E4" s="17"/>
      <c r="F4" s="2"/>
      <c r="G4" s="2"/>
      <c r="Q4" s="16" t="str">
        <f ca="1">"© 2012-" &amp; YEAR(TODAY()) &amp; " Vertex42 LLC"</f>
        <v>© 2012-2015 Vertex42 LLC</v>
      </c>
    </row>
    <row r="5" spans="1:17" x14ac:dyDescent="0.25">
      <c r="A5" s="2"/>
      <c r="B5" s="10" t="s">
        <v>6</v>
      </c>
      <c r="C5" s="66" t="s">
        <v>44</v>
      </c>
      <c r="D5" s="66"/>
      <c r="E5" s="2"/>
      <c r="F5" s="2"/>
      <c r="G5" s="2"/>
    </row>
    <row r="6" spans="1:17" x14ac:dyDescent="0.25">
      <c r="A6" s="2"/>
      <c r="B6" s="2"/>
      <c r="C6" s="6" t="s">
        <v>1</v>
      </c>
      <c r="D6" s="2"/>
      <c r="E6" s="2"/>
      <c r="F6" s="2"/>
      <c r="G6" s="2"/>
    </row>
    <row r="7" spans="1:17" x14ac:dyDescent="0.25">
      <c r="A7" s="2"/>
      <c r="B7" s="10" t="s">
        <v>41</v>
      </c>
      <c r="C7" s="67" t="s">
        <v>42</v>
      </c>
      <c r="D7" s="67"/>
      <c r="E7" s="2"/>
      <c r="F7" s="2"/>
      <c r="G7" s="2"/>
    </row>
    <row r="8" spans="1:17" x14ac:dyDescent="0.25">
      <c r="A8" s="2"/>
      <c r="B8" s="2"/>
      <c r="C8" s="6"/>
      <c r="D8" s="2"/>
      <c r="E8" s="2"/>
      <c r="F8" s="2"/>
      <c r="G8" s="2"/>
    </row>
    <row r="9" spans="1:17" x14ac:dyDescent="0.25">
      <c r="A9" s="21" t="s">
        <v>46</v>
      </c>
      <c r="B9" s="20"/>
      <c r="C9" s="6"/>
      <c r="D9" s="2"/>
      <c r="E9" s="2"/>
      <c r="F9" s="2"/>
      <c r="G9" s="2"/>
    </row>
    <row r="10" spans="1:17" x14ac:dyDescent="0.25">
      <c r="A10" s="2"/>
      <c r="B10" s="68" t="s">
        <v>45</v>
      </c>
      <c r="C10" s="68"/>
      <c r="D10" s="68"/>
      <c r="E10" s="68"/>
      <c r="F10" s="2"/>
      <c r="G10" s="2"/>
    </row>
    <row r="11" spans="1:17" x14ac:dyDescent="0.25">
      <c r="A11" s="2"/>
      <c r="B11" s="68"/>
      <c r="C11" s="68"/>
      <c r="D11" s="68"/>
      <c r="E11" s="68"/>
      <c r="F11" s="2"/>
      <c r="G11" s="2"/>
    </row>
    <row r="12" spans="1:17" x14ac:dyDescent="0.25">
      <c r="A12" s="2"/>
      <c r="B12" s="68"/>
      <c r="C12" s="68"/>
      <c r="D12" s="68"/>
      <c r="E12" s="68"/>
      <c r="F12" s="2"/>
      <c r="G12" s="2"/>
    </row>
    <row r="13" spans="1:17" x14ac:dyDescent="0.25">
      <c r="A13" s="2"/>
      <c r="B13" s="68"/>
      <c r="C13" s="68"/>
      <c r="D13" s="68"/>
      <c r="E13" s="68"/>
      <c r="F13" s="2"/>
      <c r="G13" s="2"/>
    </row>
    <row r="14" spans="1:17" x14ac:dyDescent="0.25">
      <c r="A14" s="2"/>
      <c r="B14" s="68"/>
      <c r="C14" s="68"/>
      <c r="D14" s="68"/>
      <c r="E14" s="68"/>
      <c r="F14" s="2"/>
      <c r="G14" s="2"/>
    </row>
    <row r="15" spans="1:17" x14ac:dyDescent="0.25">
      <c r="A15" s="2"/>
      <c r="B15" s="68"/>
      <c r="C15" s="68"/>
      <c r="D15" s="68"/>
      <c r="E15" s="68"/>
      <c r="F15" s="2"/>
      <c r="G15" s="2"/>
    </row>
    <row r="16" spans="1:17" x14ac:dyDescent="0.25">
      <c r="A16" s="2"/>
      <c r="B16" s="68"/>
      <c r="C16" s="68"/>
      <c r="D16" s="68"/>
      <c r="E16" s="68"/>
      <c r="F16" s="2"/>
      <c r="G16" s="2"/>
    </row>
    <row r="17" spans="1:17" x14ac:dyDescent="0.25">
      <c r="A17" s="2"/>
      <c r="B17" s="68"/>
      <c r="C17" s="68"/>
      <c r="D17" s="68"/>
      <c r="E17" s="68"/>
      <c r="F17" s="2"/>
      <c r="G17" s="2"/>
    </row>
    <row r="18" spans="1:17" x14ac:dyDescent="0.25">
      <c r="A18" s="2"/>
      <c r="B18" s="68"/>
      <c r="C18" s="68"/>
      <c r="D18" s="68"/>
      <c r="E18" s="68"/>
      <c r="F18" s="2"/>
      <c r="G18" s="2"/>
    </row>
    <row r="19" spans="1:17" x14ac:dyDescent="0.25">
      <c r="A19" s="2"/>
      <c r="B19" s="2"/>
      <c r="C19" s="6"/>
      <c r="D19" s="2"/>
      <c r="E19" s="2"/>
      <c r="F19" s="2"/>
      <c r="G19" s="2"/>
    </row>
    <row r="20" spans="1:17" ht="15.6" x14ac:dyDescent="0.3">
      <c r="A20" s="12" t="s">
        <v>54</v>
      </c>
      <c r="B20" s="2"/>
      <c r="C20" s="2"/>
      <c r="D20" s="9"/>
      <c r="E20" s="2"/>
      <c r="F20" s="2"/>
    </row>
    <row r="21" spans="1:17" x14ac:dyDescent="0.25">
      <c r="A21" s="61" t="s">
        <v>2</v>
      </c>
      <c r="B21" s="62" t="s">
        <v>0</v>
      </c>
      <c r="C21" s="63" t="s">
        <v>34</v>
      </c>
      <c r="D21" s="65">
        <v>1</v>
      </c>
      <c r="E21" s="65">
        <v>2</v>
      </c>
      <c r="F21" s="65">
        <v>3</v>
      </c>
      <c r="G21" s="65">
        <v>4</v>
      </c>
      <c r="H21" s="65">
        <v>5</v>
      </c>
      <c r="I21" s="65">
        <v>6</v>
      </c>
      <c r="J21" s="65">
        <v>7</v>
      </c>
      <c r="K21" s="65">
        <v>8</v>
      </c>
      <c r="L21" s="65">
        <v>9</v>
      </c>
      <c r="M21" s="65">
        <v>10</v>
      </c>
      <c r="N21" s="65">
        <v>11</v>
      </c>
      <c r="O21" s="65">
        <v>12</v>
      </c>
      <c r="Q21" s="4" t="s">
        <v>39</v>
      </c>
    </row>
    <row r="22" spans="1:17" x14ac:dyDescent="0.25">
      <c r="A22" s="33">
        <v>1.1000000000000001</v>
      </c>
      <c r="B22" s="34" t="s">
        <v>23</v>
      </c>
      <c r="C22" s="24">
        <f t="shared" ref="C22:C33" si="0">SUM(D22:O22)</f>
        <v>3500</v>
      </c>
      <c r="D22" s="34">
        <v>1000</v>
      </c>
      <c r="E22" s="34">
        <v>500</v>
      </c>
      <c r="F22" s="34">
        <v>2000</v>
      </c>
      <c r="G22" s="34"/>
      <c r="H22" s="34"/>
      <c r="I22" s="34"/>
      <c r="J22" s="34"/>
      <c r="K22" s="34"/>
      <c r="L22" s="34"/>
      <c r="M22" s="34"/>
      <c r="N22" s="34"/>
      <c r="O22" s="34"/>
      <c r="P22" s="25"/>
      <c r="Q22" s="4" t="s">
        <v>51</v>
      </c>
    </row>
    <row r="23" spans="1:17" x14ac:dyDescent="0.25">
      <c r="A23" s="32">
        <v>1.2</v>
      </c>
      <c r="B23" s="31" t="s">
        <v>24</v>
      </c>
      <c r="C23" s="24">
        <f t="shared" si="0"/>
        <v>4200</v>
      </c>
      <c r="D23" s="31"/>
      <c r="E23" s="31">
        <v>500</v>
      </c>
      <c r="F23" s="31">
        <v>800</v>
      </c>
      <c r="G23" s="31">
        <v>900</v>
      </c>
      <c r="H23" s="31">
        <v>2000</v>
      </c>
      <c r="I23" s="31"/>
      <c r="J23" s="31"/>
      <c r="K23" s="31"/>
      <c r="L23" s="31"/>
      <c r="M23" s="31"/>
      <c r="N23" s="31"/>
      <c r="O23" s="31"/>
      <c r="P23" s="25"/>
    </row>
    <row r="24" spans="1:17" x14ac:dyDescent="0.25">
      <c r="A24" s="32">
        <v>1.3</v>
      </c>
      <c r="B24" s="31" t="s">
        <v>25</v>
      </c>
      <c r="C24" s="24">
        <f t="shared" si="0"/>
        <v>4500</v>
      </c>
      <c r="D24" s="31"/>
      <c r="E24" s="31"/>
      <c r="F24" s="31">
        <v>700</v>
      </c>
      <c r="G24" s="31">
        <v>2000</v>
      </c>
      <c r="H24" s="31">
        <v>1000</v>
      </c>
      <c r="I24" s="31">
        <v>800</v>
      </c>
      <c r="J24" s="31"/>
      <c r="K24" s="31"/>
      <c r="L24" s="31"/>
      <c r="M24" s="31"/>
      <c r="N24" s="31"/>
      <c r="O24" s="31"/>
      <c r="P24" s="25"/>
    </row>
    <row r="25" spans="1:17" x14ac:dyDescent="0.25">
      <c r="A25" s="32">
        <v>1.4</v>
      </c>
      <c r="B25" s="31" t="s">
        <v>26</v>
      </c>
      <c r="C25" s="24">
        <f t="shared" si="0"/>
        <v>3300</v>
      </c>
      <c r="D25" s="31"/>
      <c r="E25" s="31"/>
      <c r="F25" s="31">
        <v>200</v>
      </c>
      <c r="G25" s="31">
        <v>600</v>
      </c>
      <c r="H25" s="31">
        <v>1000</v>
      </c>
      <c r="I25" s="31">
        <v>1500</v>
      </c>
      <c r="J25" s="31"/>
      <c r="K25" s="31"/>
      <c r="L25" s="31"/>
      <c r="M25" s="31"/>
      <c r="N25" s="31"/>
      <c r="O25" s="31"/>
      <c r="P25" s="25"/>
    </row>
    <row r="26" spans="1:17" x14ac:dyDescent="0.25">
      <c r="A26" s="32">
        <v>1.5</v>
      </c>
      <c r="B26" s="31" t="s">
        <v>27</v>
      </c>
      <c r="C26" s="24">
        <f t="shared" si="0"/>
        <v>3000</v>
      </c>
      <c r="D26" s="31"/>
      <c r="E26" s="31"/>
      <c r="F26" s="31"/>
      <c r="G26" s="31"/>
      <c r="H26" s="31">
        <v>700</v>
      </c>
      <c r="I26" s="31">
        <v>500</v>
      </c>
      <c r="J26" s="31">
        <v>1000</v>
      </c>
      <c r="K26" s="31">
        <v>800</v>
      </c>
      <c r="L26" s="31"/>
      <c r="M26" s="31"/>
      <c r="N26" s="31"/>
      <c r="O26" s="31"/>
      <c r="P26" s="25"/>
    </row>
    <row r="27" spans="1:17" x14ac:dyDescent="0.25">
      <c r="A27" s="32">
        <v>1.6</v>
      </c>
      <c r="B27" s="31" t="s">
        <v>28</v>
      </c>
      <c r="C27" s="24">
        <f t="shared" si="0"/>
        <v>6700</v>
      </c>
      <c r="D27" s="31"/>
      <c r="E27" s="31"/>
      <c r="F27" s="31"/>
      <c r="G27" s="31"/>
      <c r="H27" s="31"/>
      <c r="I27" s="31"/>
      <c r="J27" s="31"/>
      <c r="K27" s="31">
        <v>700</v>
      </c>
      <c r="L27" s="31">
        <v>2000</v>
      </c>
      <c r="M27" s="31">
        <v>1000</v>
      </c>
      <c r="N27" s="31">
        <v>2000</v>
      </c>
      <c r="O27" s="31">
        <v>1000</v>
      </c>
      <c r="P27" s="25"/>
    </row>
    <row r="28" spans="1:17" x14ac:dyDescent="0.25">
      <c r="A28" s="32"/>
      <c r="B28" s="31"/>
      <c r="C28" s="24">
        <f t="shared" si="0"/>
        <v>0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25"/>
    </row>
    <row r="29" spans="1:17" x14ac:dyDescent="0.25">
      <c r="A29" s="32"/>
      <c r="B29" s="31"/>
      <c r="C29" s="24">
        <f t="shared" si="0"/>
        <v>0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25"/>
    </row>
    <row r="30" spans="1:17" x14ac:dyDescent="0.25">
      <c r="A30" s="32"/>
      <c r="B30" s="31"/>
      <c r="C30" s="24">
        <f t="shared" si="0"/>
        <v>0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5"/>
    </row>
    <row r="31" spans="1:17" x14ac:dyDescent="0.25">
      <c r="A31" s="32"/>
      <c r="B31" s="31"/>
      <c r="C31" s="24">
        <f t="shared" si="0"/>
        <v>0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25"/>
    </row>
    <row r="32" spans="1:17" x14ac:dyDescent="0.25">
      <c r="A32" s="32"/>
      <c r="B32" s="31"/>
      <c r="C32" s="24">
        <f t="shared" si="0"/>
        <v>0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5"/>
    </row>
    <row r="33" spans="1:17" x14ac:dyDescent="0.25">
      <c r="A33" s="32"/>
      <c r="B33" s="31"/>
      <c r="C33" s="24">
        <f t="shared" si="0"/>
        <v>0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25"/>
    </row>
    <row r="34" spans="1:17" x14ac:dyDescent="0.25">
      <c r="A34" s="15" t="s">
        <v>36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5"/>
      <c r="Q34" s="4" t="s">
        <v>40</v>
      </c>
    </row>
    <row r="35" spans="1:17" x14ac:dyDescent="0.25">
      <c r="A35" s="25"/>
      <c r="B35" s="27" t="s">
        <v>55</v>
      </c>
      <c r="C35" s="26">
        <f>SUM(C22:C33)</f>
        <v>25200</v>
      </c>
      <c r="D35" s="28">
        <f>SUM(D22:D34)</f>
        <v>1000</v>
      </c>
      <c r="E35" s="28">
        <f t="shared" ref="E35:O35" si="1">SUM(E22:E34)</f>
        <v>1000</v>
      </c>
      <c r="F35" s="28">
        <f t="shared" si="1"/>
        <v>3700</v>
      </c>
      <c r="G35" s="28">
        <f t="shared" si="1"/>
        <v>3500</v>
      </c>
      <c r="H35" s="28">
        <f t="shared" si="1"/>
        <v>4700</v>
      </c>
      <c r="I35" s="28">
        <f t="shared" si="1"/>
        <v>2800</v>
      </c>
      <c r="J35" s="28">
        <f t="shared" si="1"/>
        <v>1000</v>
      </c>
      <c r="K35" s="28">
        <f t="shared" si="1"/>
        <v>1500</v>
      </c>
      <c r="L35" s="28">
        <f t="shared" si="1"/>
        <v>2000</v>
      </c>
      <c r="M35" s="28">
        <f t="shared" si="1"/>
        <v>1000</v>
      </c>
      <c r="N35" s="28">
        <f t="shared" si="1"/>
        <v>2000</v>
      </c>
      <c r="O35" s="28">
        <f t="shared" si="1"/>
        <v>1000</v>
      </c>
      <c r="P35" s="25"/>
    </row>
    <row r="36" spans="1:17" x14ac:dyDescent="0.25">
      <c r="A36" s="25"/>
      <c r="B36" s="27"/>
      <c r="C36" s="29" t="s">
        <v>29</v>
      </c>
      <c r="D36" s="30">
        <f>IF(ISBLANK(D21),NA(),SUM($D35:D35))</f>
        <v>1000</v>
      </c>
      <c r="E36" s="30">
        <f>IF(ISBLANK(E21),NA(),SUM($D35:E35))</f>
        <v>2000</v>
      </c>
      <c r="F36" s="30">
        <f>IF(ISBLANK(F21),NA(),SUM($D35:F35))</f>
        <v>5700</v>
      </c>
      <c r="G36" s="30">
        <f>IF(ISBLANK(G21),NA(),SUM($D35:G35))</f>
        <v>9200</v>
      </c>
      <c r="H36" s="30">
        <f>IF(ISBLANK(H21),NA(),SUM($D35:H35))</f>
        <v>13900</v>
      </c>
      <c r="I36" s="30">
        <f>IF(ISBLANK(I21),NA(),SUM($D35:I35))</f>
        <v>16700</v>
      </c>
      <c r="J36" s="30">
        <f>IF(ISBLANK(J21),NA(),SUM($D35:J35))</f>
        <v>17700</v>
      </c>
      <c r="K36" s="30">
        <f>IF(ISBLANK(K21),NA(),SUM($D35:K35))</f>
        <v>19200</v>
      </c>
      <c r="L36" s="30">
        <f>IF(ISBLANK(L21),NA(),SUM($D35:L35))</f>
        <v>21200</v>
      </c>
      <c r="M36" s="30">
        <f>IF(ISBLANK(M21),NA(),SUM($D35:M35))</f>
        <v>22200</v>
      </c>
      <c r="N36" s="30">
        <f>IF(ISBLANK(N21),NA(),SUM($D35:N35))</f>
        <v>24200</v>
      </c>
      <c r="O36" s="30">
        <f>IF(ISBLANK(O21),NA(),SUM($D35:O35))</f>
        <v>25200</v>
      </c>
      <c r="P36" s="25"/>
    </row>
    <row r="37" spans="1:17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spans="1:17" ht="15.6" x14ac:dyDescent="0.3">
      <c r="A38" s="3" t="s">
        <v>61</v>
      </c>
    </row>
    <row r="39" spans="1:17" x14ac:dyDescent="0.25">
      <c r="A39" s="25"/>
      <c r="B39" s="25"/>
      <c r="C39" s="29" t="s">
        <v>21</v>
      </c>
      <c r="D39" s="31">
        <f>AC!D24</f>
        <v>800</v>
      </c>
      <c r="E39" s="31">
        <f>AC!E24</f>
        <v>1950</v>
      </c>
      <c r="F39" s="31">
        <f>AC!F24</f>
        <v>4550</v>
      </c>
      <c r="G39" s="31">
        <f>AC!G24</f>
        <v>6550</v>
      </c>
      <c r="H39" s="31">
        <f>AC!H24</f>
        <v>10800</v>
      </c>
      <c r="I39" s="31">
        <f>AC!I24</f>
        <v>13600</v>
      </c>
      <c r="J39" s="31">
        <f>AC!J24</f>
        <v>14500</v>
      </c>
      <c r="K39" s="31"/>
      <c r="L39" s="31"/>
      <c r="M39" s="31"/>
      <c r="N39" s="31"/>
      <c r="O39" s="31"/>
      <c r="P39" s="25"/>
      <c r="Q39" s="4" t="s">
        <v>52</v>
      </c>
    </row>
    <row r="40" spans="1:17" x14ac:dyDescent="0.25">
      <c r="A40" s="25"/>
      <c r="B40" s="25"/>
      <c r="C40" s="29" t="s">
        <v>22</v>
      </c>
      <c r="D40" s="31">
        <f>EV!D22</f>
        <v>525</v>
      </c>
      <c r="E40" s="31">
        <f>EV!E22</f>
        <v>2800</v>
      </c>
      <c r="F40" s="31">
        <f>EV!F22</f>
        <v>5885</v>
      </c>
      <c r="G40" s="31">
        <f>EV!G22</f>
        <v>7820</v>
      </c>
      <c r="H40" s="31">
        <f>EV!H22</f>
        <v>9725</v>
      </c>
      <c r="I40" s="31">
        <f>EV!I22</f>
        <v>15170</v>
      </c>
      <c r="J40" s="31">
        <f>EV!J22</f>
        <v>20770</v>
      </c>
      <c r="K40" s="31"/>
      <c r="L40" s="31"/>
      <c r="M40" s="31"/>
      <c r="N40" s="31"/>
      <c r="O40" s="31"/>
      <c r="P40" s="25"/>
      <c r="Q40" s="4" t="s">
        <v>47</v>
      </c>
    </row>
    <row r="41" spans="1:17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1:17" ht="15.6" x14ac:dyDescent="0.3">
      <c r="A42" s="3" t="s">
        <v>38</v>
      </c>
    </row>
    <row r="43" spans="1:17" x14ac:dyDescent="0.25">
      <c r="C43" s="14" t="s">
        <v>31</v>
      </c>
      <c r="D43" s="11">
        <f>IF(AND(ISBLANK(D39),ISBLANK(D40))," - ",D40-D39)</f>
        <v>-275</v>
      </c>
      <c r="E43" s="11">
        <f t="shared" ref="E43:O43" si="2">IF(AND(ISBLANK(E39),ISBLANK(E40))," - ",E40-E39)</f>
        <v>850</v>
      </c>
      <c r="F43" s="11">
        <f t="shared" si="2"/>
        <v>1335</v>
      </c>
      <c r="G43" s="11">
        <f t="shared" si="2"/>
        <v>1270</v>
      </c>
      <c r="H43" s="11">
        <f t="shared" si="2"/>
        <v>-1075</v>
      </c>
      <c r="I43" s="11">
        <f t="shared" si="2"/>
        <v>1570</v>
      </c>
      <c r="J43" s="11">
        <f t="shared" si="2"/>
        <v>6270</v>
      </c>
      <c r="K43" s="11" t="str">
        <f t="shared" si="2"/>
        <v xml:space="preserve"> - </v>
      </c>
      <c r="L43" s="11" t="str">
        <f t="shared" si="2"/>
        <v xml:space="preserve"> - </v>
      </c>
      <c r="M43" s="11" t="str">
        <f t="shared" si="2"/>
        <v xml:space="preserve"> - </v>
      </c>
      <c r="N43" s="11" t="str">
        <f t="shared" si="2"/>
        <v xml:space="preserve"> - </v>
      </c>
      <c r="O43" s="11" t="str">
        <f t="shared" si="2"/>
        <v xml:space="preserve"> - </v>
      </c>
    </row>
    <row r="44" spans="1:17" x14ac:dyDescent="0.25">
      <c r="C44" s="14" t="s">
        <v>30</v>
      </c>
      <c r="D44" s="11">
        <f>IF(AND(ISBLANK(D39),ISBLANK(D40))," - ",D40-D36)</f>
        <v>-475</v>
      </c>
      <c r="E44" s="11">
        <f t="shared" ref="E44:O44" si="3">IF(AND(ISBLANK(E39),ISBLANK(E40))," - ",E40-E36)</f>
        <v>800</v>
      </c>
      <c r="F44" s="11">
        <f t="shared" si="3"/>
        <v>185</v>
      </c>
      <c r="G44" s="11">
        <f t="shared" si="3"/>
        <v>-1380</v>
      </c>
      <c r="H44" s="11">
        <f t="shared" si="3"/>
        <v>-4175</v>
      </c>
      <c r="I44" s="11">
        <f t="shared" si="3"/>
        <v>-1530</v>
      </c>
      <c r="J44" s="11">
        <f t="shared" si="3"/>
        <v>3070</v>
      </c>
      <c r="K44" s="11" t="str">
        <f t="shared" si="3"/>
        <v xml:space="preserve"> - </v>
      </c>
      <c r="L44" s="11" t="str">
        <f t="shared" si="3"/>
        <v xml:space="preserve"> - </v>
      </c>
      <c r="M44" s="11" t="str">
        <f t="shared" si="3"/>
        <v xml:space="preserve"> - </v>
      </c>
      <c r="N44" s="11" t="str">
        <f t="shared" si="3"/>
        <v xml:space="preserve"> - </v>
      </c>
      <c r="O44" s="11" t="str">
        <f t="shared" si="3"/>
        <v xml:space="preserve"> - </v>
      </c>
    </row>
    <row r="45" spans="1:17" x14ac:dyDescent="0.25">
      <c r="C45" s="14" t="s">
        <v>32</v>
      </c>
      <c r="D45" s="37">
        <f>IF(AND(ISBLANK(D39),ISBLANK(D40))," - ",D40/D39)</f>
        <v>0.65625</v>
      </c>
      <c r="E45" s="37">
        <f t="shared" ref="E45:O45" si="4">IF(AND(ISBLANK(E39),ISBLANK(E40))," - ",E40/E39)</f>
        <v>1.4358974358974359</v>
      </c>
      <c r="F45" s="37">
        <f t="shared" si="4"/>
        <v>1.2934065934065935</v>
      </c>
      <c r="G45" s="37">
        <f t="shared" si="4"/>
        <v>1.1938931297709923</v>
      </c>
      <c r="H45" s="37">
        <f t="shared" si="4"/>
        <v>0.90046296296296291</v>
      </c>
      <c r="I45" s="37">
        <f t="shared" si="4"/>
        <v>1.1154411764705883</v>
      </c>
      <c r="J45" s="37">
        <f t="shared" si="4"/>
        <v>1.4324137931034482</v>
      </c>
      <c r="K45" s="37" t="str">
        <f t="shared" si="4"/>
        <v xml:space="preserve"> - </v>
      </c>
      <c r="L45" s="37" t="str">
        <f t="shared" si="4"/>
        <v xml:space="preserve"> - </v>
      </c>
      <c r="M45" s="37" t="str">
        <f t="shared" si="4"/>
        <v xml:space="preserve"> - </v>
      </c>
      <c r="N45" s="37" t="str">
        <f t="shared" si="4"/>
        <v xml:space="preserve"> - </v>
      </c>
      <c r="O45" s="37" t="str">
        <f t="shared" si="4"/>
        <v xml:space="preserve"> - </v>
      </c>
    </row>
    <row r="46" spans="1:17" x14ac:dyDescent="0.25">
      <c r="C46" s="14" t="s">
        <v>33</v>
      </c>
      <c r="D46" s="37">
        <f>IF(AND(ISBLANK(D39),ISBLANK(D40))," - ",D40/D36)</f>
        <v>0.52500000000000002</v>
      </c>
      <c r="E46" s="37">
        <f t="shared" ref="E46:O46" si="5">IF(AND(ISBLANK(E39),ISBLANK(E40))," - ",E40/E36)</f>
        <v>1.4</v>
      </c>
      <c r="F46" s="37">
        <f t="shared" si="5"/>
        <v>1.0324561403508772</v>
      </c>
      <c r="G46" s="37">
        <f t="shared" si="5"/>
        <v>0.85</v>
      </c>
      <c r="H46" s="37">
        <f t="shared" si="5"/>
        <v>0.69964028776978415</v>
      </c>
      <c r="I46" s="37">
        <f t="shared" si="5"/>
        <v>0.90838323353293415</v>
      </c>
      <c r="J46" s="37">
        <f t="shared" si="5"/>
        <v>1.1734463276836158</v>
      </c>
      <c r="K46" s="37" t="str">
        <f t="shared" si="5"/>
        <v xml:space="preserve"> - </v>
      </c>
      <c r="L46" s="37" t="str">
        <f t="shared" si="5"/>
        <v xml:space="preserve"> - </v>
      </c>
      <c r="M46" s="37" t="str">
        <f t="shared" si="5"/>
        <v xml:space="preserve"> - </v>
      </c>
      <c r="N46" s="37" t="str">
        <f t="shared" si="5"/>
        <v xml:space="preserve"> - </v>
      </c>
      <c r="O46" s="37" t="str">
        <f t="shared" si="5"/>
        <v xml:space="preserve"> - </v>
      </c>
    </row>
    <row r="47" spans="1:17" x14ac:dyDescent="0.25">
      <c r="C47" s="14" t="s">
        <v>35</v>
      </c>
      <c r="D47" s="38">
        <f>IF(AND(ISBLANK(D39),ISBLANK(D40))," - ",$C$35/D45)</f>
        <v>38400</v>
      </c>
      <c r="E47" s="38">
        <f t="shared" ref="E47:O47" si="6">IF(AND(ISBLANK(E39),ISBLANK(E40))," - ",$C$35/E45)</f>
        <v>17550</v>
      </c>
      <c r="F47" s="38">
        <f t="shared" si="6"/>
        <v>19483.432455395072</v>
      </c>
      <c r="G47" s="38">
        <f t="shared" si="6"/>
        <v>21107.416879795397</v>
      </c>
      <c r="H47" s="38">
        <f t="shared" si="6"/>
        <v>27985.604113110541</v>
      </c>
      <c r="I47" s="38">
        <f t="shared" si="6"/>
        <v>22591.957811470005</v>
      </c>
      <c r="J47" s="38">
        <f t="shared" si="6"/>
        <v>17592.681752527686</v>
      </c>
      <c r="K47" s="38" t="str">
        <f t="shared" si="6"/>
        <v xml:space="preserve"> - </v>
      </c>
      <c r="L47" s="38" t="str">
        <f t="shared" si="6"/>
        <v xml:space="preserve"> - </v>
      </c>
      <c r="M47" s="38" t="str">
        <f t="shared" si="6"/>
        <v xml:space="preserve"> - </v>
      </c>
      <c r="N47" s="38" t="str">
        <f t="shared" si="6"/>
        <v xml:space="preserve"> - </v>
      </c>
      <c r="O47" s="38" t="str">
        <f t="shared" si="6"/>
        <v xml:space="preserve"> - </v>
      </c>
    </row>
  </sheetData>
  <mergeCells count="3">
    <mergeCell ref="C5:D5"/>
    <mergeCell ref="C7:D7"/>
    <mergeCell ref="B10:E18"/>
  </mergeCells>
  <phoneticPr fontId="5" type="noConversion"/>
  <conditionalFormatting sqref="D45:O46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D43:O44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hyperlinks>
    <hyperlink ref="Q3" r:id="rId1"/>
  </hyperlinks>
  <pageMargins left="0.5" right="0.5" top="0.25" bottom="0.5" header="0.5" footer="0.25"/>
  <pageSetup scale="90" orientation="landscape" r:id="rId2"/>
  <headerFooter scaleWithDoc="0">
    <oddFooter>&amp;L&amp;8&amp;K01+049http://www.vertex42.com/ExcelTemplates/earned-value-management.html&amp;R&amp;8&amp;K01+049EVM Template © 2012 Vertex42 LLC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workbookViewId="0">
      <selection activeCell="A2" sqref="A2"/>
    </sheetView>
  </sheetViews>
  <sheetFormatPr defaultRowHeight="13.2" x14ac:dyDescent="0.25"/>
  <cols>
    <col min="1" max="1" width="6.5546875" customWidth="1"/>
    <col min="2" max="2" width="22" customWidth="1"/>
    <col min="3" max="3" width="6.44140625" customWidth="1"/>
    <col min="4" max="15" width="8.6640625" customWidth="1"/>
    <col min="17" max="17" width="17.33203125" customWidth="1"/>
  </cols>
  <sheetData>
    <row r="1" spans="1:17" ht="20.399999999999999" x14ac:dyDescent="0.35">
      <c r="A1" s="23" t="s">
        <v>48</v>
      </c>
    </row>
    <row r="2" spans="1:17" ht="15.6" x14ac:dyDescent="0.3">
      <c r="A2" s="12"/>
      <c r="B2" s="2"/>
      <c r="C2" s="2"/>
      <c r="D2" s="2"/>
      <c r="E2" s="2"/>
      <c r="F2" s="2"/>
      <c r="G2" s="2"/>
    </row>
    <row r="3" spans="1:17" x14ac:dyDescent="0.25">
      <c r="A3" s="9" t="s">
        <v>57</v>
      </c>
      <c r="B3" s="2"/>
      <c r="C3" s="2"/>
      <c r="D3" s="2"/>
      <c r="E3" s="2"/>
      <c r="F3" s="2"/>
      <c r="G3" s="2"/>
      <c r="Q3" s="1" t="s">
        <v>37</v>
      </c>
    </row>
    <row r="4" spans="1:17" x14ac:dyDescent="0.25">
      <c r="A4" s="9" t="s">
        <v>49</v>
      </c>
      <c r="Q4" s="16" t="str">
        <f ca="1">"© 2012-" &amp; YEAR(TODAY()) &amp; " Vertex42 LLC"</f>
        <v>© 2012-2015 Vertex42 LLC</v>
      </c>
    </row>
    <row r="5" spans="1:17" x14ac:dyDescent="0.25">
      <c r="A5" s="13" t="s">
        <v>50</v>
      </c>
      <c r="B5" s="2"/>
      <c r="C5" s="2"/>
      <c r="D5" s="9"/>
      <c r="E5" s="2"/>
      <c r="F5" s="2"/>
    </row>
    <row r="7" spans="1:17" ht="17.399999999999999" x14ac:dyDescent="0.3">
      <c r="A7" s="12" t="s">
        <v>22</v>
      </c>
      <c r="B7" s="2"/>
      <c r="C7" s="2"/>
      <c r="D7" s="9"/>
      <c r="E7" s="2"/>
      <c r="F7" s="2"/>
      <c r="G7" s="2"/>
      <c r="O7" s="19"/>
    </row>
    <row r="8" spans="1:17" x14ac:dyDescent="0.25">
      <c r="A8" s="61" t="s">
        <v>2</v>
      </c>
      <c r="B8" s="62" t="s">
        <v>0</v>
      </c>
      <c r="C8" s="63" t="s">
        <v>34</v>
      </c>
      <c r="D8" s="64" t="s">
        <v>8</v>
      </c>
      <c r="E8" s="64" t="s">
        <v>9</v>
      </c>
      <c r="F8" s="64" t="s">
        <v>10</v>
      </c>
      <c r="G8" s="64" t="s">
        <v>11</v>
      </c>
      <c r="H8" s="64" t="s">
        <v>12</v>
      </c>
      <c r="I8" s="64" t="s">
        <v>13</v>
      </c>
      <c r="J8" s="64" t="s">
        <v>14</v>
      </c>
      <c r="K8" s="64" t="s">
        <v>15</v>
      </c>
      <c r="L8" s="64" t="s">
        <v>16</v>
      </c>
      <c r="M8" s="64" t="s">
        <v>17</v>
      </c>
      <c r="N8" s="64" t="s">
        <v>18</v>
      </c>
      <c r="O8" s="64" t="s">
        <v>19</v>
      </c>
    </row>
    <row r="9" spans="1:17" x14ac:dyDescent="0.25">
      <c r="A9" s="7">
        <f>IF(ISBLANK(Report!A22)," - ",Report!A22)</f>
        <v>1.1000000000000001</v>
      </c>
      <c r="B9" t="str">
        <f>IF(ISBLANK(Report!B22)," - ",Report!B22)</f>
        <v>Task 1</v>
      </c>
      <c r="C9">
        <f>Report!C22</f>
        <v>3500</v>
      </c>
      <c r="D9" s="35">
        <v>0.15</v>
      </c>
      <c r="E9" s="35">
        <v>0.5</v>
      </c>
      <c r="F9" s="35">
        <v>1</v>
      </c>
      <c r="G9" s="35">
        <v>1</v>
      </c>
      <c r="H9" s="35">
        <v>1</v>
      </c>
      <c r="I9" s="35">
        <v>1</v>
      </c>
      <c r="J9" s="35">
        <v>1</v>
      </c>
      <c r="K9" s="35"/>
      <c r="L9" s="35"/>
      <c r="M9" s="35"/>
      <c r="N9" s="35"/>
      <c r="O9" s="35"/>
    </row>
    <row r="10" spans="1:17" x14ac:dyDescent="0.25">
      <c r="A10" s="7">
        <f>IF(ISBLANK(Report!A23)," - ",Report!A23)</f>
        <v>1.2</v>
      </c>
      <c r="B10" t="str">
        <f>IF(ISBLANK(Report!B23)," - ",Report!B23)</f>
        <v>Task 2</v>
      </c>
      <c r="C10">
        <f>Report!C23</f>
        <v>4200</v>
      </c>
      <c r="D10" s="35"/>
      <c r="E10" s="35">
        <v>0.25</v>
      </c>
      <c r="F10" s="35">
        <v>0.3</v>
      </c>
      <c r="G10" s="35">
        <v>0.6</v>
      </c>
      <c r="H10" s="35">
        <v>0.75</v>
      </c>
      <c r="I10" s="35">
        <v>0.9</v>
      </c>
      <c r="J10" s="35">
        <v>1</v>
      </c>
      <c r="K10" s="35"/>
      <c r="L10" s="35"/>
      <c r="M10" s="35"/>
      <c r="N10" s="35"/>
      <c r="O10" s="35"/>
    </row>
    <row r="11" spans="1:17" x14ac:dyDescent="0.25">
      <c r="A11" s="7">
        <f>IF(ISBLANK(Report!A24)," - ",Report!A24)</f>
        <v>1.3</v>
      </c>
      <c r="B11" t="str">
        <f>IF(ISBLANK(Report!B24)," - ",Report!B24)</f>
        <v>Task 3</v>
      </c>
      <c r="C11">
        <f>Report!C24</f>
        <v>4500</v>
      </c>
      <c r="D11" s="35"/>
      <c r="E11" s="35"/>
      <c r="F11" s="35">
        <v>0.25</v>
      </c>
      <c r="G11" s="35">
        <v>0.4</v>
      </c>
      <c r="H11" s="35">
        <v>0.5</v>
      </c>
      <c r="I11" s="35">
        <v>1</v>
      </c>
      <c r="J11" s="35">
        <v>1</v>
      </c>
      <c r="K11" s="35"/>
      <c r="L11" s="35"/>
      <c r="M11" s="35"/>
      <c r="N11" s="35"/>
      <c r="O11" s="35"/>
    </row>
    <row r="12" spans="1:17" x14ac:dyDescent="0.25">
      <c r="A12" s="7">
        <f>IF(ISBLANK(Report!A25)," - ",Report!A25)</f>
        <v>1.4</v>
      </c>
      <c r="B12" t="str">
        <f>IF(ISBLANK(Report!B25)," - ",Report!B25)</f>
        <v>Task 4</v>
      </c>
      <c r="C12">
        <f>Report!C25</f>
        <v>3300</v>
      </c>
      <c r="D12" s="35"/>
      <c r="E12" s="35"/>
      <c r="F12" s="35"/>
      <c r="G12" s="35"/>
      <c r="H12" s="35">
        <v>0.25</v>
      </c>
      <c r="I12" s="35">
        <v>0.8</v>
      </c>
      <c r="J12" s="35">
        <v>0.9</v>
      </c>
      <c r="K12" s="35"/>
      <c r="L12" s="35"/>
      <c r="M12" s="35"/>
      <c r="N12" s="35"/>
      <c r="O12" s="35"/>
    </row>
    <row r="13" spans="1:17" x14ac:dyDescent="0.25">
      <c r="A13" s="7">
        <f>IF(ISBLANK(Report!A26)," - ",Report!A26)</f>
        <v>1.5</v>
      </c>
      <c r="B13" t="str">
        <f>IF(ISBLANK(Report!B26)," - ",Report!B26)</f>
        <v>Task 5</v>
      </c>
      <c r="C13">
        <f>Report!C26</f>
        <v>3000</v>
      </c>
      <c r="D13" s="35"/>
      <c r="E13" s="35"/>
      <c r="F13" s="35"/>
      <c r="G13" s="35"/>
      <c r="H13" s="35"/>
      <c r="I13" s="35">
        <v>0.25</v>
      </c>
      <c r="J13" s="35">
        <v>0.75</v>
      </c>
      <c r="K13" s="35"/>
      <c r="L13" s="35"/>
      <c r="M13" s="35"/>
      <c r="N13" s="35"/>
      <c r="O13" s="35"/>
    </row>
    <row r="14" spans="1:17" x14ac:dyDescent="0.25">
      <c r="A14" s="7">
        <f>IF(ISBLANK(Report!A27)," - ",Report!A27)</f>
        <v>1.6</v>
      </c>
      <c r="B14" t="str">
        <f>IF(ISBLANK(Report!B27)," - ",Report!B27)</f>
        <v>Task 6</v>
      </c>
      <c r="C14">
        <f>Report!C27</f>
        <v>6700</v>
      </c>
      <c r="D14" s="35"/>
      <c r="E14" s="35"/>
      <c r="F14" s="35"/>
      <c r="G14" s="35"/>
      <c r="H14" s="35"/>
      <c r="I14" s="35"/>
      <c r="J14" s="35">
        <v>0.5</v>
      </c>
      <c r="K14" s="35"/>
      <c r="L14" s="35"/>
      <c r="M14" s="35"/>
      <c r="N14" s="35"/>
      <c r="O14" s="35"/>
    </row>
    <row r="15" spans="1:17" x14ac:dyDescent="0.25">
      <c r="A15" s="7" t="str">
        <f>IF(ISBLANK(Report!A28)," - ",Report!A28)</f>
        <v xml:space="preserve"> - </v>
      </c>
      <c r="B15" t="str">
        <f>IF(ISBLANK(Report!B28)," - ",Report!B28)</f>
        <v xml:space="preserve"> - </v>
      </c>
      <c r="C15">
        <f>Report!C28</f>
        <v>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</row>
    <row r="16" spans="1:17" x14ac:dyDescent="0.25">
      <c r="A16" s="7" t="str">
        <f>IF(ISBLANK(Report!A29)," - ",Report!A29)</f>
        <v xml:space="preserve"> - </v>
      </c>
      <c r="B16" t="str">
        <f>IF(ISBLANK(Report!B29)," - ",Report!B29)</f>
        <v xml:space="preserve"> - </v>
      </c>
      <c r="C16">
        <f>Report!C29</f>
        <v>0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</row>
    <row r="17" spans="1:15" x14ac:dyDescent="0.25">
      <c r="A17" s="7" t="str">
        <f>IF(ISBLANK(Report!A30)," - ",Report!A30)</f>
        <v xml:space="preserve"> - </v>
      </c>
      <c r="B17" t="str">
        <f>IF(ISBLANK(Report!B30)," - ",Report!B30)</f>
        <v xml:space="preserve"> - </v>
      </c>
      <c r="C17">
        <f>Report!C30</f>
        <v>0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5" x14ac:dyDescent="0.25">
      <c r="A18" s="7" t="str">
        <f>IF(ISBLANK(Report!A31)," - ",Report!A31)</f>
        <v xml:space="preserve"> - </v>
      </c>
      <c r="B18" t="str">
        <f>IF(ISBLANK(Report!B31)," - ",Report!B31)</f>
        <v xml:space="preserve"> - </v>
      </c>
      <c r="C18">
        <f>Report!C31</f>
        <v>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5" x14ac:dyDescent="0.25">
      <c r="A19" s="7" t="str">
        <f>IF(ISBLANK(Report!A32)," - ",Report!A32)</f>
        <v xml:space="preserve"> - </v>
      </c>
      <c r="B19" t="str">
        <f>IF(ISBLANK(Report!B32)," - ",Report!B32)</f>
        <v xml:space="preserve"> - </v>
      </c>
      <c r="C19">
        <f>Report!C32</f>
        <v>0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1:15" x14ac:dyDescent="0.25">
      <c r="A20" s="7" t="str">
        <f>IF(ISBLANK(Report!A33)," - ",Report!A33)</f>
        <v xml:space="preserve"> - </v>
      </c>
      <c r="B20" t="str">
        <f>IF(ISBLANK(Report!B33)," - ",Report!B33)</f>
        <v xml:space="preserve"> - </v>
      </c>
      <c r="C20">
        <f>Report!C33</f>
        <v>0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</row>
    <row r="21" spans="1:15" x14ac:dyDescent="0.25">
      <c r="A21" s="15" t="s">
        <v>36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5">
      <c r="C22" s="8" t="s">
        <v>20</v>
      </c>
      <c r="D22" s="22">
        <f>SUMPRODUCT(D9:D21,$C$9:$C$21)</f>
        <v>525</v>
      </c>
      <c r="E22" s="22">
        <f t="shared" ref="E22:O22" si="0">SUMPRODUCT(E9:E21,$C$9:$C$21)</f>
        <v>2800</v>
      </c>
      <c r="F22" s="22">
        <f t="shared" si="0"/>
        <v>5885</v>
      </c>
      <c r="G22" s="22">
        <f t="shared" si="0"/>
        <v>7820</v>
      </c>
      <c r="H22" s="22">
        <f t="shared" si="0"/>
        <v>9725</v>
      </c>
      <c r="I22" s="22">
        <f t="shared" si="0"/>
        <v>15170</v>
      </c>
      <c r="J22" s="22">
        <f t="shared" si="0"/>
        <v>20770</v>
      </c>
      <c r="K22" s="22">
        <f t="shared" si="0"/>
        <v>0</v>
      </c>
      <c r="L22" s="22">
        <f t="shared" si="0"/>
        <v>0</v>
      </c>
      <c r="M22" s="22">
        <f t="shared" si="0"/>
        <v>0</v>
      </c>
      <c r="N22" s="22">
        <f t="shared" si="0"/>
        <v>0</v>
      </c>
      <c r="O22" s="22">
        <f t="shared" si="0"/>
        <v>0</v>
      </c>
    </row>
  </sheetData>
  <phoneticPr fontId="5" type="noConversion"/>
  <hyperlinks>
    <hyperlink ref="Q3" r:id="rId1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showGridLines="0" workbookViewId="0"/>
  </sheetViews>
  <sheetFormatPr defaultRowHeight="13.2" x14ac:dyDescent="0.25"/>
  <cols>
    <col min="1" max="1" width="6.5546875" customWidth="1"/>
    <col min="2" max="2" width="22" customWidth="1"/>
    <col min="3" max="3" width="6.44140625" customWidth="1"/>
    <col min="4" max="15" width="8.6640625" customWidth="1"/>
    <col min="17" max="17" width="17.33203125" customWidth="1"/>
  </cols>
  <sheetData>
    <row r="1" spans="1:17" ht="20.399999999999999" x14ac:dyDescent="0.35">
      <c r="A1" s="23" t="s">
        <v>59</v>
      </c>
    </row>
    <row r="2" spans="1:17" ht="15.6" x14ac:dyDescent="0.3">
      <c r="A2" s="12"/>
      <c r="B2" s="2"/>
      <c r="C2" s="2"/>
      <c r="D2" s="2"/>
      <c r="E2" s="2"/>
      <c r="F2" s="2"/>
      <c r="G2" s="2"/>
    </row>
    <row r="3" spans="1:17" x14ac:dyDescent="0.25">
      <c r="A3" s="9" t="s">
        <v>60</v>
      </c>
      <c r="B3" s="2"/>
      <c r="C3" s="2"/>
      <c r="D3" s="2"/>
      <c r="E3" s="2"/>
      <c r="F3" s="2"/>
      <c r="G3" s="2"/>
      <c r="Q3" s="1" t="s">
        <v>37</v>
      </c>
    </row>
    <row r="4" spans="1:17" x14ac:dyDescent="0.25">
      <c r="A4" s="9" t="s">
        <v>49</v>
      </c>
      <c r="Q4" s="16" t="str">
        <f ca="1">"© 2012-" &amp; YEAR(TODAY()) &amp; " Vertex42 LLC"</f>
        <v>© 2012-2015 Vertex42 LLC</v>
      </c>
    </row>
    <row r="5" spans="1:17" x14ac:dyDescent="0.25">
      <c r="A5" s="13" t="s">
        <v>58</v>
      </c>
      <c r="B5" s="2"/>
      <c r="C5" s="2"/>
      <c r="D5" s="9"/>
      <c r="E5" s="2"/>
      <c r="F5" s="2"/>
    </row>
    <row r="7" spans="1:17" ht="17.399999999999999" x14ac:dyDescent="0.3">
      <c r="A7" s="12" t="s">
        <v>53</v>
      </c>
      <c r="B7" s="2"/>
      <c r="C7" s="2"/>
      <c r="D7" s="9"/>
      <c r="E7" s="2"/>
      <c r="F7" s="2"/>
      <c r="G7" s="2"/>
      <c r="O7" s="19"/>
    </row>
    <row r="8" spans="1:17" x14ac:dyDescent="0.25">
      <c r="A8" s="61" t="s">
        <v>2</v>
      </c>
      <c r="B8" s="62" t="s">
        <v>0</v>
      </c>
      <c r="C8" s="63"/>
      <c r="D8" s="64" t="s">
        <v>8</v>
      </c>
      <c r="E8" s="64" t="s">
        <v>9</v>
      </c>
      <c r="F8" s="64" t="s">
        <v>10</v>
      </c>
      <c r="G8" s="64" t="s">
        <v>11</v>
      </c>
      <c r="H8" s="64" t="s">
        <v>12</v>
      </c>
      <c r="I8" s="64" t="s">
        <v>13</v>
      </c>
      <c r="J8" s="64" t="s">
        <v>14</v>
      </c>
      <c r="K8" s="64" t="s">
        <v>15</v>
      </c>
      <c r="L8" s="64" t="s">
        <v>16</v>
      </c>
      <c r="M8" s="64" t="s">
        <v>17</v>
      </c>
      <c r="N8" s="64" t="s">
        <v>18</v>
      </c>
      <c r="O8" s="64" t="s">
        <v>19</v>
      </c>
    </row>
    <row r="9" spans="1:17" x14ac:dyDescent="0.25">
      <c r="A9" s="7">
        <f>IF(ISBLANK(Report!A22)," - ",Report!A22)</f>
        <v>1.1000000000000001</v>
      </c>
      <c r="B9" t="str">
        <f>IF(ISBLANK(Report!B22)," - ",Report!B22)</f>
        <v>Task 1</v>
      </c>
      <c r="D9" s="34">
        <v>800</v>
      </c>
      <c r="E9" s="34">
        <v>250</v>
      </c>
      <c r="F9" s="34">
        <v>1500</v>
      </c>
      <c r="G9" s="34"/>
      <c r="H9" s="34"/>
      <c r="I9" s="34"/>
      <c r="J9" s="34"/>
      <c r="K9" s="34"/>
      <c r="L9" s="34"/>
      <c r="M9" s="34"/>
      <c r="N9" s="34"/>
      <c r="O9" s="34"/>
    </row>
    <row r="10" spans="1:17" x14ac:dyDescent="0.25">
      <c r="A10" s="7">
        <f>IF(ISBLANK(Report!A23)," - ",Report!A23)</f>
        <v>1.2</v>
      </c>
      <c r="B10" t="str">
        <f>IF(ISBLANK(Report!B23)," - ",Report!B23)</f>
        <v>Task 2</v>
      </c>
      <c r="D10" s="31"/>
      <c r="E10" s="31">
        <v>900</v>
      </c>
      <c r="F10" s="31">
        <v>700</v>
      </c>
      <c r="G10" s="31">
        <v>1200</v>
      </c>
      <c r="H10" s="31">
        <v>1700</v>
      </c>
      <c r="I10" s="31"/>
      <c r="J10" s="31"/>
      <c r="K10" s="31"/>
      <c r="L10" s="31"/>
      <c r="M10" s="31"/>
      <c r="N10" s="31"/>
      <c r="O10" s="31"/>
    </row>
    <row r="11" spans="1:17" x14ac:dyDescent="0.25">
      <c r="A11" s="7">
        <f>IF(ISBLANK(Report!A24)," - ",Report!A24)</f>
        <v>1.3</v>
      </c>
      <c r="B11" t="str">
        <f>IF(ISBLANK(Report!B24)," - ",Report!B24)</f>
        <v>Task 3</v>
      </c>
      <c r="D11" s="31"/>
      <c r="E11" s="31"/>
      <c r="F11" s="31">
        <v>300</v>
      </c>
      <c r="G11" s="31">
        <v>300</v>
      </c>
      <c r="H11" s="31">
        <v>1250</v>
      </c>
      <c r="I11" s="31">
        <v>1500</v>
      </c>
      <c r="J11" s="31"/>
      <c r="K11" s="31"/>
      <c r="L11" s="31"/>
      <c r="M11" s="31"/>
      <c r="N11" s="31"/>
      <c r="O11" s="31"/>
    </row>
    <row r="12" spans="1:17" x14ac:dyDescent="0.25">
      <c r="A12" s="7">
        <f>IF(ISBLANK(Report!A25)," - ",Report!A25)</f>
        <v>1.4</v>
      </c>
      <c r="B12" t="str">
        <f>IF(ISBLANK(Report!B25)," - ",Report!B25)</f>
        <v>Task 4</v>
      </c>
      <c r="D12" s="31"/>
      <c r="E12" s="31"/>
      <c r="F12" s="31">
        <v>100</v>
      </c>
      <c r="G12" s="31">
        <v>500</v>
      </c>
      <c r="H12" s="31">
        <v>900</v>
      </c>
      <c r="I12" s="31">
        <v>700</v>
      </c>
      <c r="J12" s="31">
        <v>400</v>
      </c>
      <c r="K12" s="31"/>
      <c r="L12" s="31"/>
      <c r="M12" s="31"/>
      <c r="N12" s="31"/>
      <c r="O12" s="31"/>
    </row>
    <row r="13" spans="1:17" x14ac:dyDescent="0.25">
      <c r="A13" s="7">
        <f>IF(ISBLANK(Report!A26)," - ",Report!A26)</f>
        <v>1.5</v>
      </c>
      <c r="B13" t="str">
        <f>IF(ISBLANK(Report!B26)," - ",Report!B26)</f>
        <v>Task 5</v>
      </c>
      <c r="D13" s="31"/>
      <c r="E13" s="31"/>
      <c r="F13" s="31"/>
      <c r="G13" s="31"/>
      <c r="H13" s="31">
        <v>400</v>
      </c>
      <c r="I13" s="31">
        <v>600</v>
      </c>
      <c r="J13" s="31">
        <v>500</v>
      </c>
      <c r="K13" s="31"/>
      <c r="L13" s="31"/>
      <c r="M13" s="31"/>
      <c r="N13" s="31"/>
      <c r="O13" s="31"/>
    </row>
    <row r="14" spans="1:17" x14ac:dyDescent="0.25">
      <c r="A14" s="7">
        <f>IF(ISBLANK(Report!A27)," - ",Report!A27)</f>
        <v>1.6</v>
      </c>
      <c r="B14" t="str">
        <f>IF(ISBLANK(Report!B27)," - ",Report!B27)</f>
        <v>Task 6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pans="1:17" x14ac:dyDescent="0.25">
      <c r="A15" s="7" t="str">
        <f>IF(ISBLANK(Report!A28)," - ",Report!A28)</f>
        <v xml:space="preserve"> - </v>
      </c>
      <c r="B15" t="str">
        <f>IF(ISBLANK(Report!B28)," - ",Report!B28)</f>
        <v xml:space="preserve"> - 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1:17" x14ac:dyDescent="0.25">
      <c r="A16" s="7" t="str">
        <f>IF(ISBLANK(Report!A29)," - ",Report!A29)</f>
        <v xml:space="preserve"> - </v>
      </c>
      <c r="B16" t="str">
        <f>IF(ISBLANK(Report!B29)," - ",Report!B29)</f>
        <v xml:space="preserve"> - 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x14ac:dyDescent="0.25">
      <c r="A17" s="7" t="str">
        <f>IF(ISBLANK(Report!A30)," - ",Report!A30)</f>
        <v xml:space="preserve"> - </v>
      </c>
      <c r="B17" t="str">
        <f>IF(ISBLANK(Report!B30)," - ",Report!B30)</f>
        <v xml:space="preserve"> - 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8" spans="1:15" x14ac:dyDescent="0.25">
      <c r="A18" s="7" t="str">
        <f>IF(ISBLANK(Report!A31)," - ",Report!A31)</f>
        <v xml:space="preserve"> - </v>
      </c>
      <c r="B18" t="str">
        <f>IF(ISBLANK(Report!B31)," - ",Report!B31)</f>
        <v xml:space="preserve"> - 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1:15" x14ac:dyDescent="0.25">
      <c r="A19" s="7" t="str">
        <f>IF(ISBLANK(Report!A32)," - ",Report!A32)</f>
        <v xml:space="preserve"> - </v>
      </c>
      <c r="B19" t="str">
        <f>IF(ISBLANK(Report!B32)," - ",Report!B32)</f>
        <v xml:space="preserve"> - 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1:15" x14ac:dyDescent="0.25">
      <c r="A20" s="7" t="str">
        <f>IF(ISBLANK(Report!A33)," - ",Report!A33)</f>
        <v xml:space="preserve"> - </v>
      </c>
      <c r="B20" t="str">
        <f>IF(ISBLANK(Report!B33)," - ",Report!B33)</f>
        <v xml:space="preserve"> - 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15" x14ac:dyDescent="0.25">
      <c r="A21" s="15" t="s">
        <v>36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5">
      <c r="C22" s="14" t="s">
        <v>56</v>
      </c>
      <c r="D22" s="22">
        <f>SUM(D9:D21)</f>
        <v>800</v>
      </c>
      <c r="E22" s="22">
        <f t="shared" ref="E22:O22" si="0">SUM(E9:E21)</f>
        <v>1150</v>
      </c>
      <c r="F22" s="22">
        <f t="shared" si="0"/>
        <v>2600</v>
      </c>
      <c r="G22" s="22">
        <f t="shared" si="0"/>
        <v>2000</v>
      </c>
      <c r="H22" s="22">
        <f t="shared" si="0"/>
        <v>4250</v>
      </c>
      <c r="I22" s="22">
        <f t="shared" si="0"/>
        <v>2800</v>
      </c>
      <c r="J22" s="22">
        <f t="shared" si="0"/>
        <v>900</v>
      </c>
      <c r="K22" s="22">
        <f t="shared" si="0"/>
        <v>0</v>
      </c>
      <c r="L22" s="22">
        <f t="shared" si="0"/>
        <v>0</v>
      </c>
      <c r="M22" s="22">
        <f t="shared" si="0"/>
        <v>0</v>
      </c>
      <c r="N22" s="22">
        <f t="shared" si="0"/>
        <v>0</v>
      </c>
      <c r="O22" s="22">
        <f t="shared" si="0"/>
        <v>0</v>
      </c>
    </row>
    <row r="24" spans="1:15" x14ac:dyDescent="0.25">
      <c r="C24" s="8" t="s">
        <v>21</v>
      </c>
      <c r="D24" s="36">
        <f>SUM($D22:D22)</f>
        <v>800</v>
      </c>
      <c r="E24" s="36">
        <f>SUM($D22:E22)</f>
        <v>1950</v>
      </c>
      <c r="F24" s="36">
        <f>SUM($D22:F22)</f>
        <v>4550</v>
      </c>
      <c r="G24" s="36">
        <f>SUM($D22:G22)</f>
        <v>6550</v>
      </c>
      <c r="H24" s="36">
        <f>SUM($D22:H22)</f>
        <v>10800</v>
      </c>
      <c r="I24" s="36">
        <f>SUM($D22:I22)</f>
        <v>13600</v>
      </c>
      <c r="J24" s="36">
        <f>SUM($D22:J22)</f>
        <v>14500</v>
      </c>
      <c r="K24" s="36">
        <f>SUM($D22:K22)</f>
        <v>14500</v>
      </c>
      <c r="L24" s="36">
        <f>SUM($D22:L22)</f>
        <v>14500</v>
      </c>
      <c r="M24" s="36">
        <f>SUM($D22:M22)</f>
        <v>14500</v>
      </c>
      <c r="N24" s="36">
        <f>SUM($D22:N22)</f>
        <v>14500</v>
      </c>
      <c r="O24" s="36">
        <f>SUM($D22:O22)</f>
        <v>14500</v>
      </c>
    </row>
  </sheetData>
  <phoneticPr fontId="5" type="noConversion"/>
  <hyperlinks>
    <hyperlink ref="Q3" r:id="rId1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workbookViewId="0">
      <selection activeCell="A2" sqref="A2"/>
    </sheetView>
  </sheetViews>
  <sheetFormatPr defaultColWidth="9.109375" defaultRowHeight="13.2" x14ac:dyDescent="0.25"/>
  <cols>
    <col min="1" max="1" width="10.33203125" customWidth="1"/>
    <col min="2" max="2" width="78.5546875" customWidth="1"/>
    <col min="3" max="3" width="5.33203125" customWidth="1"/>
    <col min="4" max="4" width="10.33203125" customWidth="1"/>
  </cols>
  <sheetData>
    <row r="1" spans="1:4" s="2" customFormat="1" ht="30" customHeight="1" x14ac:dyDescent="0.25">
      <c r="A1" s="39" t="s">
        <v>70</v>
      </c>
      <c r="B1" s="39"/>
      <c r="C1" s="39"/>
      <c r="D1" s="30"/>
    </row>
    <row r="2" spans="1:4" ht="14.4" x14ac:dyDescent="0.25">
      <c r="A2" s="40"/>
      <c r="B2" s="41"/>
      <c r="C2" s="40"/>
    </row>
    <row r="3" spans="1:4" s="44" customFormat="1" ht="13.8" x14ac:dyDescent="0.25">
      <c r="A3" s="42"/>
      <c r="B3" s="43" t="s">
        <v>63</v>
      </c>
      <c r="C3" s="42"/>
    </row>
    <row r="4" spans="1:4" s="44" customFormat="1" x14ac:dyDescent="0.25">
      <c r="A4" s="42"/>
      <c r="B4" s="45" t="s">
        <v>64</v>
      </c>
      <c r="C4" s="42"/>
    </row>
    <row r="5" spans="1:4" s="44" customFormat="1" ht="15" x14ac:dyDescent="0.25">
      <c r="A5" s="42"/>
      <c r="B5" s="46"/>
      <c r="C5" s="42"/>
    </row>
    <row r="6" spans="1:4" s="44" customFormat="1" ht="15.6" x14ac:dyDescent="0.3">
      <c r="A6" s="42"/>
      <c r="B6" s="47" t="str">
        <f ca="1">"© 2012-" &amp; YEAR(TODAY()) &amp; " Vertex42 LLC"</f>
        <v>© 2012-2015 Vertex42 LLC</v>
      </c>
      <c r="C6" s="42"/>
    </row>
    <row r="7" spans="1:4" s="44" customFormat="1" ht="15" x14ac:dyDescent="0.25">
      <c r="A7" s="48"/>
      <c r="B7" s="46"/>
      <c r="C7" s="49"/>
    </row>
    <row r="8" spans="1:4" s="44" customFormat="1" ht="30" x14ac:dyDescent="0.25">
      <c r="A8" s="50"/>
      <c r="B8" s="46" t="s">
        <v>65</v>
      </c>
      <c r="C8" s="42"/>
    </row>
    <row r="9" spans="1:4" s="44" customFormat="1" ht="15" x14ac:dyDescent="0.25">
      <c r="A9" s="50"/>
      <c r="B9" s="46"/>
      <c r="C9" s="42"/>
    </row>
    <row r="10" spans="1:4" s="44" customFormat="1" ht="30" x14ac:dyDescent="0.25">
      <c r="A10" s="50"/>
      <c r="B10" s="46" t="s">
        <v>66</v>
      </c>
      <c r="C10" s="42"/>
    </row>
    <row r="11" spans="1:4" s="44" customFormat="1" ht="15" x14ac:dyDescent="0.25">
      <c r="A11" s="50"/>
      <c r="B11" s="46"/>
      <c r="C11" s="42"/>
    </row>
    <row r="12" spans="1:4" s="44" customFormat="1" ht="30" x14ac:dyDescent="0.25">
      <c r="A12" s="50"/>
      <c r="B12" s="46" t="s">
        <v>67</v>
      </c>
      <c r="C12" s="42"/>
    </row>
    <row r="13" spans="1:4" s="44" customFormat="1" ht="15" x14ac:dyDescent="0.25">
      <c r="A13" s="50"/>
      <c r="B13" s="46"/>
      <c r="C13" s="42"/>
    </row>
    <row r="14" spans="1:4" s="44" customFormat="1" ht="15" x14ac:dyDescent="0.25">
      <c r="A14" s="50"/>
      <c r="B14" s="51" t="s">
        <v>68</v>
      </c>
      <c r="C14" s="42"/>
    </row>
    <row r="15" spans="1:4" s="44" customFormat="1" ht="15" x14ac:dyDescent="0.25">
      <c r="A15" s="50"/>
      <c r="B15" s="46" t="s">
        <v>62</v>
      </c>
      <c r="C15" s="42"/>
    </row>
    <row r="16" spans="1:4" s="44" customFormat="1" ht="15" x14ac:dyDescent="0.25">
      <c r="A16" s="50"/>
      <c r="B16" s="46"/>
      <c r="C16" s="42"/>
    </row>
    <row r="17" spans="1:3" s="44" customFormat="1" ht="30.6" x14ac:dyDescent="0.25">
      <c r="A17" s="50"/>
      <c r="B17" s="46" t="s">
        <v>69</v>
      </c>
      <c r="C17" s="42"/>
    </row>
    <row r="18" spans="1:3" s="44" customFormat="1" ht="14.4" x14ac:dyDescent="0.25">
      <c r="A18" s="50"/>
      <c r="B18" s="52"/>
      <c r="C18" s="42"/>
    </row>
    <row r="19" spans="1:3" s="44" customFormat="1" ht="14.4" x14ac:dyDescent="0.25">
      <c r="A19" s="50"/>
      <c r="B19" s="52"/>
      <c r="C19" s="42"/>
    </row>
    <row r="20" spans="1:3" s="44" customFormat="1" ht="13.8" x14ac:dyDescent="0.25">
      <c r="A20" s="50"/>
      <c r="B20" s="53"/>
      <c r="C20" s="42"/>
    </row>
    <row r="21" spans="1:3" s="44" customFormat="1" ht="13.8" x14ac:dyDescent="0.25">
      <c r="A21" s="48"/>
      <c r="B21" s="53"/>
      <c r="C21" s="49"/>
    </row>
    <row r="22" spans="1:3" s="44" customFormat="1" ht="13.8" x14ac:dyDescent="0.25">
      <c r="A22" s="42"/>
      <c r="B22" s="54"/>
      <c r="C22" s="42"/>
    </row>
    <row r="23" spans="1:3" s="44" customFormat="1" ht="13.8" x14ac:dyDescent="0.25">
      <c r="A23" s="42"/>
      <c r="B23" s="54"/>
      <c r="C23" s="42"/>
    </row>
    <row r="24" spans="1:3" s="44" customFormat="1" ht="15.6" x14ac:dyDescent="0.3">
      <c r="A24" s="55"/>
      <c r="B24" s="56"/>
    </row>
    <row r="25" spans="1:3" s="44" customFormat="1" x14ac:dyDescent="0.25"/>
    <row r="26" spans="1:3" s="44" customFormat="1" ht="14.4" x14ac:dyDescent="0.3">
      <c r="A26" s="57"/>
      <c r="B26" s="58"/>
    </row>
    <row r="27" spans="1:3" s="44" customFormat="1" x14ac:dyDescent="0.25"/>
    <row r="28" spans="1:3" s="44" customFormat="1" ht="14.4" x14ac:dyDescent="0.3">
      <c r="A28" s="57"/>
      <c r="B28" s="58"/>
    </row>
    <row r="29" spans="1:3" s="44" customFormat="1" x14ac:dyDescent="0.25"/>
    <row r="30" spans="1:3" s="44" customFormat="1" ht="14.4" x14ac:dyDescent="0.3">
      <c r="A30" s="57"/>
      <c r="B30" s="59"/>
    </row>
    <row r="31" spans="1:3" s="44" customFormat="1" ht="13.8" x14ac:dyDescent="0.25">
      <c r="B31" s="60"/>
    </row>
    <row r="32" spans="1:3" s="44" customFormat="1" x14ac:dyDescent="0.25"/>
    <row r="33" s="44" customFormat="1" x14ac:dyDescent="0.25"/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Report</vt:lpstr>
      <vt:lpstr>EV</vt:lpstr>
      <vt:lpstr>AC</vt:lpstr>
      <vt:lpstr>©</vt:lpstr>
      <vt:lpstr>AC!Print_Area</vt:lpstr>
      <vt:lpstr>EV!Print_Area</vt:lpstr>
      <vt:lpstr>Report!Print_Area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www.vertex42.com</dc:creator>
  <dc:description>(c) 2012-2015 Vertex42 LLC. All Rights Reserved.</dc:description>
  <cp:lastModifiedBy>Vertex42</cp:lastModifiedBy>
  <cp:lastPrinted>2015-04-16T21:20:27Z</cp:lastPrinted>
  <dcterms:created xsi:type="dcterms:W3CDTF">2010-01-09T00:01:03Z</dcterms:created>
  <dcterms:modified xsi:type="dcterms:W3CDTF">2015-04-16T21:23:54Z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2012-2015 Vertex42 LLC</vt:lpwstr>
  </property>
  <property fmtid="{D5CDD505-2E9C-101B-9397-08002B2CF9AE}" pid="3" name="Version">
    <vt:lpwstr>1.1.0</vt:lpwstr>
  </property>
</Properties>
</file>